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dp03014\PORTAL DE TRANSPARENCIA2\AÑO 2018\Comisión de Ética Pública\CEP 2017-2019\"/>
    </mc:Choice>
  </mc:AlternateContent>
  <bookViews>
    <workbookView xWindow="0" yWindow="0" windowWidth="20490" windowHeight="7755" activeTab="1"/>
  </bookViews>
  <sheets>
    <sheet name="Evaluación PT 2018"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2018'!$A$12:$M$55</definedName>
    <definedName name="_xlnm._FilterDatabase" localSheetId="1" hidden="1">'[1]PRELIMINAR POA'!#REF!</definedName>
    <definedName name="_xlnm._FilterDatabase" hidden="1">'[1]PRELIMINAR POA'!#REF!</definedName>
    <definedName name="_xlnm.Print_Area" localSheetId="0">'Evaluación PT 2018'!$A$1:$M$59</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2018'!$11:$14</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I6" i="12" l="1"/>
  <c r="K6" i="12"/>
  <c r="K12" i="12" s="1"/>
  <c r="I9" i="12"/>
  <c r="H9" i="12"/>
  <c r="G9" i="12"/>
  <c r="F9" i="12"/>
  <c r="E9" i="12"/>
  <c r="E10" i="12" s="1"/>
  <c r="I8" i="12"/>
  <c r="H8" i="12"/>
  <c r="G8" i="12"/>
  <c r="F8" i="12"/>
  <c r="E8" i="12"/>
  <c r="I7" i="12"/>
  <c r="H7" i="12"/>
  <c r="G7" i="12"/>
  <c r="F7" i="12"/>
  <c r="E7" i="12"/>
  <c r="H6" i="12"/>
  <c r="G6" i="12"/>
  <c r="F6" i="12"/>
  <c r="E6" i="12"/>
  <c r="G10" i="12"/>
  <c r="F10" i="12"/>
  <c r="I10" i="12" l="1"/>
  <c r="H10" i="12"/>
  <c r="L55" i="9"/>
  <c r="J10" i="12" l="1"/>
  <c r="F11" i="12" s="1"/>
  <c r="H11" i="12" l="1"/>
  <c r="G11" i="12"/>
  <c r="I11" i="12"/>
  <c r="E11" i="12"/>
  <c r="J11" i="12" l="1"/>
</calcChain>
</file>

<file path=xl/sharedStrings.xml><?xml version="1.0" encoding="utf-8"?>
<sst xmlns="http://schemas.openxmlformats.org/spreadsheetml/2006/main" count="239" uniqueCount="182">
  <si>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</si>
  <si>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</si>
  <si>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</si>
  <si>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</si>
  <si>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</si>
  <si>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</si>
  <si>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</si>
  <si>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</si>
  <si>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</si>
  <si>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</si>
  <si>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</si>
  <si>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</si>
  <si>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</si>
  <si>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</si>
  <si>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</si>
  <si>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</si>
  <si>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</si>
  <si>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</si>
  <si>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</si>
  <si>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</si>
  <si>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</si>
  <si>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</si>
  <si>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</si>
  <si>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</si>
  <si>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</si>
  <si>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</si>
  <si>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</si>
  <si>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</si>
  <si>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</si>
  <si>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</si>
  <si>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</si>
  <si>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</si>
  <si>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</si>
  <si>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Tecnico Evaluador:</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</si>
  <si>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</si>
  <si>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</si>
  <si>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</si>
  <si>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</si>
  <si>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</si>
  <si>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</si>
  <si>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</si>
  <si>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</si>
  <si>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</si>
  <si>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</si>
  <si>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</si>
  <si>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</si>
  <si>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</si>
  <si>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</si>
  <si>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</si>
  <si>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</si>
  <si>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</si>
  <si>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</si>
  <si>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</si>
  <si>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</si>
  <si>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</si>
  <si>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</si>
  <si>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</si>
  <si>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</si>
  <si>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</si>
  <si>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</si>
  <si>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</si>
  <si>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</si>
  <si>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</si>
  <si>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</si>
  <si>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</si>
  <si>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</si>
  <si>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</si>
  <si>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</si>
  <si>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</si>
  <si>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</si>
  <si>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</si>
  <si>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</si>
  <si>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</si>
  <si>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</si>
  <si>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</si>
  <si>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</si>
  <si>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</si>
  <si>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</si>
  <si>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</si>
  <si>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</si>
  <si>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</si>
  <si>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</si>
  <si>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</si>
  <si>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</si>
  <si>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</si>
  <si>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</si>
  <si>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</si>
  <si>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</si>
  <si>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</si>
  <si>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</si>
  <si>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</si>
  <si>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</si>
  <si>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</si>
  <si>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</si>
  <si>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</si>
  <si>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</si>
  <si>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</si>
  <si>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</si>
  <si>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</si>
  <si>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</si>
  <si>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</si>
  <si>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</si>
  <si>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</si>
  <si>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</si>
  <si>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</si>
  <si>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</si>
  <si>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</si>
  <si>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</si>
  <si>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</si>
  <si>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</si>
  <si>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</si>
  <si>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</si>
  <si>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</si>
  <si>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</si>
  <si>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</si>
  <si>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</si>
  <si>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</si>
  <si>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</si>
  <si>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</si>
  <si>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</si>
  <si>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T1</t>
  </si>
  <si>
    <t>T2</t>
  </si>
  <si>
    <t>T3</t>
  </si>
  <si>
    <t>T4</t>
  </si>
  <si>
    <t xml:space="preserve">Leyenda </t>
  </si>
  <si>
    <t>Trimestre 1 (enero, febrero, marzo)</t>
  </si>
  <si>
    <t>Trimestre 2 (abril, mayo, junio)</t>
  </si>
  <si>
    <t>Trimestre 3 (julio, agosto, septiembre)</t>
  </si>
  <si>
    <t>Trimestre 4 (octubre, noviembre, diciembre)</t>
  </si>
  <si>
    <t>Tesorería Nacional</t>
  </si>
  <si>
    <t>T2/T3/T4</t>
  </si>
  <si>
    <t>T1/T2/T3/T4</t>
  </si>
  <si>
    <t>T2/T4</t>
  </si>
  <si>
    <t>T1/T3</t>
  </si>
  <si>
    <t>T3/T4</t>
  </si>
  <si>
    <t>Arturina Brito</t>
  </si>
  <si>
    <t>Actividad no realizada</t>
  </si>
  <si>
    <t>No se realizaron promociones porque ya los servidores tienen conocimiento de los medios y su uso.</t>
  </si>
  <si>
    <t>La Secretaria de la CEP ha enviado varias correos desde el viernes 15 de diciembre del 2017.</t>
  </si>
  <si>
    <t>05 de Marzo 
28 de Marzo</t>
  </si>
  <si>
    <t>La Secretaria de la Comisión envió un correo electrónico a todo el personal informando de la disponibilidad del Recurso.</t>
  </si>
  <si>
    <t>1 firmados</t>
  </si>
  <si>
    <t>Las Reuniones Ordinarias fueron realizados en los meses establecidos.</t>
  </si>
  <si>
    <t>Se informó a la DIGEIG los cambios realizados por motivo de la salida de la RAI de la CEP</t>
  </si>
  <si>
    <t xml:space="preserve">Participación de 3 Miembros de la CEP en el Curso Básico realizado On Line. </t>
  </si>
  <si>
    <t>La CEP Acordo en su sección Ordinaria de fecha 15 de Enero del presente año que el medio a utilizar será un correo electrónico a traves del cual los servidores de la Institución podrián realizar consultas y/o Agendar entrevista con la Coordinadora de Ética. El Coordinador General de la Comisión solicito al Enc. del Depto de Tecnologia la habilitación del correo correspondiente.</t>
  </si>
  <si>
    <t xml:space="preserve">15 Diciembre 2017
04 Enero 2018
05 Enero 2018
09  Marzo 2018
12 Marzo 2018
13 Marzo 2018
20 Marzo 2018
</t>
  </si>
  <si>
    <t xml:space="preserve">La CEP en su sección de fecha del 15 de Enero del presente año decidio mantener el uso de los buzones de Denuncias y Sugerencias que ya estaban disponibles en la Institución. Esta decisión estuvo fundamentada de que tanto el Coordinador General como la Secretaria de la CEP son miembros de la Comisión de Administración de Buzones.  </t>
  </si>
  <si>
    <t>15 de Enero</t>
  </si>
  <si>
    <t xml:space="preserve">7 Correos </t>
  </si>
  <si>
    <t xml:space="preserve">Se tiene una plantilla pero no se han realizado casos </t>
  </si>
  <si>
    <t>15 Enero 2018
14 Febrero 2018
01 Marzo 2018</t>
  </si>
  <si>
    <t>05 de Maro al 05 de Abril</t>
  </si>
  <si>
    <t>05 de Febrero del 2018</t>
  </si>
  <si>
    <t>Recomendamos ponerse en contacto con su tecnico a los fines que les proporcione un modelo de encuesta y puedan ejecutar actividad</t>
  </si>
  <si>
    <t>La sensibilizacion sobre la forma en que deben presentar sus denuncias y promocion de los medios disponibles es una actividad reiterativa. Recomendamos ejecutar esta actividad para que los servidores publicos de Tesoreria se mantengan actualizados sobre este tema.</t>
  </si>
  <si>
    <t>Para proximas evaluaciones recomendamos colocar en el titulo del cuadro control de conflictos de interes el trimestre. Esto a los fines de verificar que el cuadro se ha actualizado durante todo el año.</t>
  </si>
  <si>
    <t>La administracion del buzon es un actividad continua. Para la evaluacion de los trimestres restantes presentar  comunicación de la CEP indicando si han recibido o no denuncias en ese trimestre.</t>
  </si>
  <si>
    <t>comisioneticapublica@tesoreria.gov.do</t>
  </si>
  <si>
    <t>Actividad parcial hasta tanto culminen cantidad de promociones durante el año. Recomendamos a esta CEP ser mas especifico en la promocion aclarando que la CEP puede brindar asesoria sobre dudas de carácter moral en el ejercicio de las funciones institucionales .</t>
  </si>
  <si>
    <t xml:space="preserve">Calificacion parcial hasta tanto se ejecute la actividad </t>
  </si>
  <si>
    <t>Se gestionó desayuno con MAE, aun no se ejecuta esperando su confirmacion</t>
  </si>
  <si>
    <t>Para proximas evaluaciones esta CEP deberá de crear un cuadro control de solicitud de asesoria</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</si>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</sst>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0.00_);_(&quot;$&quot;* \(#,##0.00\);_(&quot;$&quot;* &quot;-&quot;??_);_(@_)"/>
    <numFmt numFmtId="166" formatCode="_([$€]* #,##0.00_);_([$€]* \(#,##0.00\);_([$€]* &quot;-&quot;??_);_(@_)"/>
    <numFmt numFmtId="167" formatCode="[$-C0A]mmmm\-yy;@"/>
    <numFmt numFmtId="168" formatCode="[$-C0A]d\-mmm\-yyyy;@"/>
  </numFmts>
  <fonts count="46">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6"/>
      <name val="Arial"/>
      <family val="2"/>
    </font>
    <font>
      <b/>
      <sz val="11"/>
      <color theme="1"/>
      <name val="Arial"/>
      <family val="2"/>
    </font>
    <font>
      <sz val="16"/>
      <color theme="1"/>
      <name val="Arial"/>
      <family val="2"/>
    </font>
    <font>
      <b/>
      <sz val="20"/>
      <color theme="0"/>
      <name val="Arial"/>
      <family val="2"/>
    </font>
    <font>
      <sz val="14"/>
      <color theme="1"/>
      <name val="Calibri"/>
      <family val="2"/>
    </font>
    <font>
      <u/>
      <sz val="11"/>
      <color theme="10"/>
      <name val="Calibri"/>
      <family val="2"/>
      <scheme val="minor"/>
    </font>
    <font>
      <b/>
      <sz val="11"/>
      <color theme="1"/>
      <name val="Calibri"/>
      <family val="2"/>
      <scheme val="minor"/>
    </font>
    <font>
      <b/>
      <sz val="16"/>
      <color theme="1"/>
      <name val="Calibri"/>
      <family val="2"/>
      <scheme val="minor"/>
    </font>
    <font>
      <b/>
      <sz val="10"/>
      <name val="Arial"/>
      <family val="2"/>
    </font>
    <font>
      <b/>
      <sz val="1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medium">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style="medium">
        <color indexed="64"/>
      </left>
      <right/>
      <top/>
      <bottom style="thin">
        <color indexed="64"/>
      </bottom>
      <diagonal/>
    </border>
    <border>
      <left/>
      <right/>
      <top/>
      <bottom style="thin">
        <color indexed="64"/>
      </bottom>
      <diagonal/>
    </border>
  </borders>
  <cellStyleXfs count="85">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0" fontId="41" fillId="0" borderId="0" applyNumberFormat="0" applyFill="0" applyBorder="0" applyAlignment="0" applyProtection="0"/>
    <xf numFmtId="9" fontId="5" fillId="0" borderId="0" applyFont="0" applyFill="0" applyBorder="0" applyAlignment="0" applyProtection="0"/>
  </cellStyleXfs>
  <cellXfs count="384">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0" borderId="20"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5" fillId="0" borderId="33" xfId="0" applyFont="1" applyBorder="1" applyAlignment="1">
      <alignment horizontal="justify" vertical="center" wrapText="1"/>
    </xf>
    <xf numFmtId="0" fontId="25" fillId="0" borderId="46" xfId="0" applyFont="1" applyBorder="1" applyAlignment="1">
      <alignment horizontal="justify"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4" fillId="0" borderId="8" xfId="0" applyFont="1" applyBorder="1" applyAlignment="1" applyProtection="1">
      <alignment horizontal="center" vertical="top" wrapText="1"/>
    </xf>
    <xf numFmtId="0" fontId="27" fillId="0" borderId="3" xfId="0" applyFont="1" applyBorder="1" applyAlignment="1" applyProtection="1">
      <alignment horizontal="left" vertical="center" wrapText="1"/>
    </xf>
    <xf numFmtId="0" fontId="27" fillId="0" borderId="3" xfId="0" applyFont="1" applyBorder="1" applyAlignment="1" applyProtection="1">
      <alignment horizontal="center" vertical="center" wrapText="1"/>
    </xf>
    <xf numFmtId="0" fontId="4" fillId="0" borderId="33" xfId="0" applyFont="1" applyBorder="1" applyAlignment="1" applyProtection="1">
      <alignment horizontal="center" vertical="top"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7" fillId="0" borderId="33" xfId="0" applyFont="1" applyFill="1" applyBorder="1" applyAlignment="1">
      <alignment horizontal="center"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27" fillId="0" borderId="3" xfId="0" applyFont="1" applyFill="1" applyBorder="1" applyAlignment="1">
      <alignment horizontal="center" vertical="center" wrapText="1"/>
    </xf>
    <xf numFmtId="0" fontId="8" fillId="11" borderId="5" xfId="0" applyFont="1" applyFill="1" applyBorder="1" applyAlignment="1" applyProtection="1">
      <alignment horizontal="center" vertical="center"/>
    </xf>
    <xf numFmtId="0" fontId="8" fillId="11" borderId="40"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40"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40"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1" xfId="0" applyFont="1" applyFill="1" applyBorder="1" applyAlignment="1" applyProtection="1">
      <alignment horizontal="center" vertical="center" wrapText="1"/>
    </xf>
    <xf numFmtId="0" fontId="25" fillId="0" borderId="28"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7" fillId="0" borderId="33"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4" xfId="0" applyFont="1" applyFill="1" applyBorder="1" applyAlignment="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7" fillId="14" borderId="3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5" fillId="15" borderId="11" xfId="0" applyFont="1" applyFill="1" applyBorder="1" applyAlignment="1">
      <alignment horizontal="center" vertical="center" wrapText="1"/>
    </xf>
    <xf numFmtId="0" fontId="25" fillId="15" borderId="43" xfId="0" applyFont="1" applyFill="1" applyBorder="1" applyAlignment="1">
      <alignment horizontal="center" vertical="center" wrapText="1"/>
    </xf>
    <xf numFmtId="0" fontId="25" fillId="15" borderId="4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31" fillId="0" borderId="4" xfId="0" applyFont="1" applyBorder="1" applyAlignment="1" applyProtection="1">
      <alignment horizontal="center" vertical="center" wrapText="1"/>
    </xf>
    <xf numFmtId="0" fontId="26" fillId="0" borderId="59"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35" fillId="0" borderId="60" xfId="82" applyFont="1" applyBorder="1" applyAlignment="1">
      <alignment horizontal="center" vertical="center" wrapText="1"/>
    </xf>
    <xf numFmtId="0" fontId="31" fillId="0" borderId="3" xfId="0" applyFont="1" applyBorder="1" applyAlignment="1" applyProtection="1">
      <alignment horizontal="center" vertical="center" wrapText="1"/>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5" borderId="13" xfId="0" applyFont="1" applyFill="1" applyBorder="1" applyAlignment="1">
      <alignment horizontal="center" vertical="center" wrapText="1"/>
    </xf>
    <xf numFmtId="0" fontId="33" fillId="2" borderId="0" xfId="0" applyFont="1" applyFill="1" applyBorder="1" applyAlignment="1" applyProtection="1">
      <alignment horizontal="center" vertical="center"/>
    </xf>
    <xf numFmtId="167"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14" fontId="27" fillId="15" borderId="7" xfId="0" applyNumberFormat="1" applyFont="1" applyFill="1" applyBorder="1" applyAlignment="1" applyProtection="1">
      <alignment horizontal="center" vertical="center"/>
      <protection locked="0"/>
    </xf>
    <xf numFmtId="0" fontId="27" fillId="15" borderId="1" xfId="0" applyFont="1" applyFill="1" applyBorder="1" applyAlignment="1" applyProtection="1">
      <alignment horizontal="center" vertical="center" wrapText="1"/>
      <protection locked="0"/>
    </xf>
    <xf numFmtId="0" fontId="27" fillId="15" borderId="2"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protection locked="0"/>
    </xf>
    <xf numFmtId="0" fontId="27" fillId="14" borderId="1" xfId="0" applyFont="1" applyFill="1" applyBorder="1" applyAlignment="1" applyProtection="1">
      <alignment horizontal="center" vertical="center"/>
      <protection locked="0"/>
    </xf>
    <xf numFmtId="0" fontId="28" fillId="14" borderId="2" xfId="0" applyFont="1" applyFill="1" applyBorder="1" applyAlignment="1">
      <alignment horizontal="center" vertical="center" wrapText="1"/>
    </xf>
    <xf numFmtId="0" fontId="25" fillId="0" borderId="43" xfId="0" applyFont="1" applyBorder="1" applyAlignment="1">
      <alignment horizontal="center" vertical="center"/>
    </xf>
    <xf numFmtId="0" fontId="25" fillId="0" borderId="33" xfId="0" applyFont="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0" borderId="14" xfId="0" applyFont="1" applyBorder="1" applyAlignment="1">
      <alignment horizontal="center" vertical="center"/>
    </xf>
    <xf numFmtId="0" fontId="25" fillId="15" borderId="12" xfId="0" applyFont="1" applyFill="1" applyBorder="1" applyAlignment="1">
      <alignment horizontal="center" vertical="center" wrapText="1"/>
    </xf>
    <xf numFmtId="0" fontId="25" fillId="0" borderId="56" xfId="0" applyFont="1" applyBorder="1" applyAlignment="1">
      <alignment horizontal="center" vertical="center"/>
    </xf>
    <xf numFmtId="0" fontId="25" fillId="0" borderId="9" xfId="0" applyFont="1" applyBorder="1" applyAlignment="1">
      <alignment horizontal="center" vertical="center"/>
    </xf>
    <xf numFmtId="0" fontId="25" fillId="0" borderId="58" xfId="0" applyFont="1" applyBorder="1" applyAlignment="1">
      <alignment horizontal="center" vertical="center"/>
    </xf>
    <xf numFmtId="0" fontId="25" fillId="14" borderId="24" xfId="0" applyFont="1" applyFill="1" applyBorder="1" applyAlignment="1">
      <alignment horizontal="center" vertical="center" wrapText="1"/>
    </xf>
    <xf numFmtId="0" fontId="27" fillId="14" borderId="3" xfId="0" applyFont="1" applyFill="1" applyBorder="1" applyAlignment="1" applyProtection="1">
      <alignment horizontal="center" vertical="center"/>
      <protection locked="0"/>
    </xf>
    <xf numFmtId="0" fontId="27" fillId="14" borderId="3" xfId="0" applyFont="1" applyFill="1" applyBorder="1" applyAlignment="1">
      <alignment horizontal="center" vertical="center"/>
    </xf>
    <xf numFmtId="0" fontId="27" fillId="14" borderId="1" xfId="0" applyFont="1" applyFill="1" applyBorder="1" applyAlignment="1">
      <alignment horizontal="center" vertical="center"/>
    </xf>
    <xf numFmtId="0" fontId="27" fillId="0" borderId="8" xfId="0" applyFont="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7" fillId="15" borderId="7" xfId="0" applyFont="1" applyFill="1" applyBorder="1" applyAlignment="1" applyProtection="1">
      <alignment horizontal="center" vertical="center" wrapText="1"/>
    </xf>
    <xf numFmtId="0" fontId="26" fillId="15" borderId="3" xfId="0" applyFont="1" applyFill="1" applyBorder="1" applyAlignment="1" applyProtection="1">
      <alignment horizontal="center" vertical="center"/>
      <protection locked="0"/>
    </xf>
    <xf numFmtId="0" fontId="26" fillId="15" borderId="1" xfId="0" applyFont="1" applyFill="1" applyBorder="1" applyAlignment="1" applyProtection="1">
      <alignment horizontal="center" vertical="center"/>
      <protection locked="0"/>
    </xf>
    <xf numFmtId="0" fontId="27" fillId="15" borderId="8"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7" fillId="15" borderId="33" xfId="0" applyFont="1" applyFill="1" applyBorder="1" applyAlignment="1" applyProtection="1">
      <alignment horizontal="center" vertical="center" wrapText="1"/>
    </xf>
    <xf numFmtId="0" fontId="27" fillId="15" borderId="33" xfId="0" applyFont="1" applyFill="1" applyBorder="1" applyAlignment="1">
      <alignment horizontal="center" vertical="center" wrapText="1"/>
    </xf>
    <xf numFmtId="0" fontId="27" fillId="15" borderId="4"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8"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8" fillId="0" borderId="6" xfId="0" applyFont="1" applyBorder="1" applyAlignment="1">
      <alignment horizontal="left" vertical="center"/>
    </xf>
    <xf numFmtId="0" fontId="7" fillId="15" borderId="0" xfId="0" applyFont="1" applyFill="1"/>
    <xf numFmtId="0" fontId="6" fillId="4" borderId="34" xfId="1"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5" fillId="14" borderId="21"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4" borderId="30" xfId="0" applyFont="1" applyFill="1" applyBorder="1" applyAlignment="1">
      <alignment horizontal="center" vertical="center" wrapText="1"/>
    </xf>
    <xf numFmtId="0" fontId="26" fillId="15" borderId="1" xfId="0" applyFont="1" applyFill="1" applyBorder="1" applyAlignment="1" applyProtection="1">
      <alignment horizontal="center" vertical="center" wrapText="1"/>
      <protection locked="0"/>
    </xf>
    <xf numFmtId="0" fontId="26" fillId="0" borderId="27" xfId="0" applyFont="1" applyBorder="1" applyAlignment="1" applyProtection="1">
      <alignment horizontal="center" vertical="center" wrapText="1"/>
    </xf>
    <xf numFmtId="0" fontId="26" fillId="15" borderId="28" xfId="0" applyFont="1" applyFill="1" applyBorder="1" applyAlignment="1" applyProtection="1">
      <alignment horizontal="center" vertical="center" wrapText="1"/>
      <protection locked="0"/>
    </xf>
    <xf numFmtId="0" fontId="26" fillId="15" borderId="39" xfId="0" applyFont="1" applyFill="1" applyBorder="1" applyAlignment="1" applyProtection="1">
      <alignment horizontal="center" vertical="center" wrapText="1"/>
      <protection locked="0"/>
    </xf>
    <xf numFmtId="0" fontId="26" fillId="14" borderId="27" xfId="0" applyFont="1" applyFill="1" applyBorder="1" applyAlignment="1" applyProtection="1">
      <alignment horizontal="center" vertical="center"/>
      <protection locked="0"/>
    </xf>
    <xf numFmtId="0" fontId="26" fillId="14" borderId="28" xfId="0" applyFont="1" applyFill="1" applyBorder="1" applyAlignment="1" applyProtection="1">
      <alignment horizontal="center" vertical="center"/>
      <protection locked="0"/>
    </xf>
    <xf numFmtId="0" fontId="26" fillId="14" borderId="39" xfId="0" applyFont="1" applyFill="1" applyBorder="1" applyAlignment="1">
      <alignment horizontal="center" vertical="center" wrapText="1"/>
    </xf>
    <xf numFmtId="0" fontId="40" fillId="0" borderId="61" xfId="82" applyFont="1" applyBorder="1" applyAlignment="1">
      <alignment horizontal="center" vertical="top" wrapText="1"/>
    </xf>
    <xf numFmtId="0" fontId="40" fillId="0" borderId="62" xfId="82" applyFont="1" applyBorder="1" applyAlignment="1">
      <alignment horizontal="center" vertical="center" wrapText="1"/>
    </xf>
    <xf numFmtId="0" fontId="40" fillId="0" borderId="61" xfId="82" applyFont="1" applyBorder="1" applyAlignment="1">
      <alignment horizontal="center" vertical="center" wrapText="1"/>
    </xf>
    <xf numFmtId="0" fontId="40" fillId="0" borderId="63" xfId="82" applyFont="1" applyBorder="1" applyAlignment="1">
      <alignment horizontal="center" vertical="center" wrapText="1"/>
    </xf>
    <xf numFmtId="0" fontId="26" fillId="0" borderId="33" xfId="0" applyFont="1" applyBorder="1" applyAlignment="1" applyProtection="1">
      <alignment horizontal="center" vertical="center" wrapText="1"/>
    </xf>
    <xf numFmtId="0" fontId="26" fillId="0" borderId="33" xfId="0" applyFont="1" applyBorder="1" applyAlignment="1" applyProtection="1">
      <alignment horizontal="left" vertical="center" wrapText="1"/>
    </xf>
    <xf numFmtId="0" fontId="26" fillId="14" borderId="33" xfId="0" applyFont="1" applyFill="1" applyBorder="1" applyAlignment="1" applyProtection="1">
      <alignment horizontal="center" vertical="center"/>
      <protection locked="0"/>
    </xf>
    <xf numFmtId="0" fontId="26" fillId="14" borderId="33" xfId="0" applyFont="1" applyFill="1" applyBorder="1" applyAlignment="1">
      <alignment horizontal="left" vertical="center" wrapText="1"/>
    </xf>
    <xf numFmtId="0" fontId="26" fillId="0" borderId="4" xfId="0" applyFont="1" applyBorder="1" applyAlignment="1" applyProtection="1">
      <alignment horizontal="center" vertical="center" wrapText="1"/>
    </xf>
    <xf numFmtId="0" fontId="26" fillId="14" borderId="4" xfId="0" applyFont="1" applyFill="1" applyBorder="1" applyAlignment="1" applyProtection="1">
      <alignment horizontal="center" vertical="center" wrapText="1"/>
    </xf>
    <xf numFmtId="0" fontId="26" fillId="0" borderId="3"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15" borderId="3"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15"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5" fillId="0" borderId="22" xfId="0" applyFont="1" applyBorder="1" applyAlignment="1">
      <alignment horizontal="left" vertical="center" wrapText="1"/>
    </xf>
    <xf numFmtId="0" fontId="25" fillId="0" borderId="59" xfId="0" applyFont="1" applyBorder="1" applyAlignment="1">
      <alignment horizontal="center" vertical="center"/>
    </xf>
    <xf numFmtId="0" fontId="26" fillId="15" borderId="1" xfId="0" applyFont="1" applyFill="1" applyBorder="1" applyAlignment="1">
      <alignment horizontal="center" vertical="center"/>
    </xf>
    <xf numFmtId="0" fontId="25" fillId="14" borderId="4"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4" borderId="9" xfId="0" applyFont="1" applyFill="1" applyBorder="1" applyAlignment="1">
      <alignment horizontal="center" vertical="center" wrapText="1"/>
    </xf>
    <xf numFmtId="0" fontId="27" fillId="15" borderId="4" xfId="0" applyFont="1" applyFill="1" applyBorder="1" applyAlignment="1" applyProtection="1">
      <alignment horizontal="center" vertical="center" wrapText="1"/>
    </xf>
    <xf numFmtId="0" fontId="26" fillId="14" borderId="3"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5" fillId="14" borderId="33" xfId="0" applyFont="1" applyFill="1" applyBorder="1" applyAlignment="1">
      <alignment vertical="center" wrapText="1"/>
    </xf>
    <xf numFmtId="0" fontId="25" fillId="14" borderId="11" xfId="0" applyFont="1" applyFill="1" applyBorder="1" applyAlignment="1">
      <alignment vertical="center" wrapText="1"/>
    </xf>
    <xf numFmtId="0" fontId="25" fillId="14" borderId="43" xfId="0" applyFont="1" applyFill="1" applyBorder="1" applyAlignment="1">
      <alignment vertical="center" wrapText="1"/>
    </xf>
    <xf numFmtId="0" fontId="25" fillId="14" borderId="14" xfId="0" applyFont="1" applyFill="1" applyBorder="1" applyAlignment="1">
      <alignment vertical="center" wrapText="1"/>
    </xf>
    <xf numFmtId="0" fontId="25" fillId="14" borderId="44" xfId="0" applyFont="1" applyFill="1" applyBorder="1" applyAlignment="1">
      <alignment vertical="center" wrapText="1"/>
    </xf>
    <xf numFmtId="0" fontId="26" fillId="15" borderId="4" xfId="0" applyFont="1" applyFill="1" applyBorder="1" applyAlignment="1" applyProtection="1">
      <alignment horizontal="center" vertical="center" wrapText="1"/>
    </xf>
    <xf numFmtId="0" fontId="27" fillId="14" borderId="33" xfId="0" applyFont="1" applyFill="1" applyBorder="1" applyAlignment="1">
      <alignment vertical="center" wrapText="1"/>
    </xf>
    <xf numFmtId="2" fontId="6" fillId="4" borderId="17" xfId="1" applyNumberFormat="1" applyFont="1" applyFill="1" applyBorder="1" applyAlignment="1">
      <alignment horizontal="center" vertical="center" wrapText="1"/>
    </xf>
    <xf numFmtId="0" fontId="33" fillId="15" borderId="1" xfId="83" applyFont="1" applyFill="1" applyBorder="1" applyAlignment="1">
      <alignment horizontal="center" vertical="center" wrapText="1"/>
    </xf>
    <xf numFmtId="0" fontId="26" fillId="14" borderId="4" xfId="0" applyFont="1" applyFill="1" applyBorder="1" applyAlignment="1" applyProtection="1">
      <alignment horizontal="center" vertical="center" wrapText="1"/>
    </xf>
    <xf numFmtId="0" fontId="27" fillId="14" borderId="8" xfId="0" applyFont="1" applyFill="1" applyBorder="1" applyAlignment="1" applyProtection="1">
      <alignment vertical="center" wrapText="1"/>
    </xf>
    <xf numFmtId="0" fontId="27" fillId="14" borderId="4" xfId="0" applyFont="1" applyFill="1" applyBorder="1" applyAlignment="1" applyProtection="1">
      <alignment vertical="center" wrapText="1"/>
    </xf>
    <xf numFmtId="0" fontId="26" fillId="14" borderId="4" xfId="0" applyFont="1" applyFill="1" applyBorder="1" applyAlignment="1" applyProtection="1">
      <alignment vertical="center" wrapText="1"/>
    </xf>
    <xf numFmtId="0" fontId="27" fillId="14" borderId="3" xfId="0" applyFont="1" applyFill="1" applyBorder="1" applyAlignment="1" applyProtection="1">
      <alignment vertical="center" wrapText="1"/>
    </xf>
    <xf numFmtId="0" fontId="0" fillId="2" borderId="0" xfId="0" applyFill="1"/>
    <xf numFmtId="0" fontId="44" fillId="6" borderId="68" xfId="4" applyFont="1" applyFill="1" applyBorder="1" applyAlignment="1">
      <alignment horizontal="center" vertical="center" wrapText="1"/>
    </xf>
    <xf numFmtId="0" fontId="44" fillId="7" borderId="9" xfId="4" applyFont="1" applyFill="1" applyBorder="1" applyAlignment="1">
      <alignment horizontal="center" vertical="center" wrapText="1"/>
    </xf>
    <xf numFmtId="0" fontId="44" fillId="17" borderId="9" xfId="4" applyFont="1" applyFill="1" applyBorder="1" applyAlignment="1">
      <alignment horizontal="center" vertical="center" wrapText="1"/>
    </xf>
    <xf numFmtId="0" fontId="44" fillId="8" borderId="23" xfId="4" applyFont="1" applyFill="1" applyBorder="1" applyAlignment="1">
      <alignment horizontal="center" vertical="center" wrapText="1"/>
    </xf>
    <xf numFmtId="0" fontId="44" fillId="0" borderId="58" xfId="4" applyFont="1" applyFill="1" applyBorder="1" applyAlignment="1">
      <alignment horizontal="center" vertical="center" wrapText="1"/>
    </xf>
    <xf numFmtId="0" fontId="2" fillId="0" borderId="12" xfId="4" applyFont="1" applyBorder="1" applyAlignment="1">
      <alignment horizontal="center" vertical="center"/>
    </xf>
    <xf numFmtId="0" fontId="2" fillId="0" borderId="30"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7" xfId="4" applyFont="1" applyBorder="1" applyAlignment="1">
      <alignment horizontal="center" vertical="center"/>
    </xf>
    <xf numFmtId="0" fontId="2" fillId="0" borderId="25" xfId="4" applyFont="1" applyBorder="1" applyAlignment="1">
      <alignment horizontal="center" vertical="center" wrapText="1"/>
    </xf>
    <xf numFmtId="0" fontId="2" fillId="0" borderId="1" xfId="4" applyFont="1" applyBorder="1" applyAlignment="1">
      <alignment horizontal="center" vertical="center" wrapText="1"/>
    </xf>
    <xf numFmtId="0" fontId="44" fillId="3" borderId="22" xfId="4" applyFont="1" applyFill="1" applyBorder="1" applyAlignment="1">
      <alignment horizontal="center" vertical="center"/>
    </xf>
    <xf numFmtId="0" fontId="44" fillId="3" borderId="1" xfId="4" applyFont="1" applyFill="1" applyBorder="1" applyAlignment="1">
      <alignment horizontal="center" vertical="center" wrapText="1"/>
    </xf>
    <xf numFmtId="9" fontId="44" fillId="18" borderId="30" xfId="84" applyFont="1" applyFill="1" applyBorder="1" applyAlignment="1">
      <alignment horizontal="center" vertical="center"/>
    </xf>
    <xf numFmtId="9" fontId="44" fillId="18" borderId="3" xfId="84" applyFont="1" applyFill="1" applyBorder="1" applyAlignment="1">
      <alignment horizontal="center" vertical="center"/>
    </xf>
    <xf numFmtId="9" fontId="44" fillId="18" borderId="32" xfId="84" applyFont="1" applyFill="1" applyBorder="1" applyAlignment="1">
      <alignment horizontal="center" vertical="center" wrapText="1"/>
    </xf>
    <xf numFmtId="9" fontId="44" fillId="18" borderId="3" xfId="84" applyFont="1" applyFill="1" applyBorder="1" applyAlignment="1">
      <alignment horizontal="center" vertical="center" wrapText="1"/>
    </xf>
    <xf numFmtId="9" fontId="44" fillId="18" borderId="3" xfId="4" applyNumberFormat="1" applyFont="1" applyFill="1" applyBorder="1" applyAlignment="1">
      <alignment horizontal="center" vertical="center" wrapText="1"/>
    </xf>
    <xf numFmtId="2" fontId="44" fillId="18" borderId="54" xfId="84" applyNumberFormat="1" applyFont="1" applyFill="1" applyBorder="1" applyAlignment="1">
      <alignment horizontal="center" vertical="center"/>
    </xf>
    <xf numFmtId="0" fontId="45" fillId="14" borderId="43" xfId="0" applyFont="1" applyFill="1" applyBorder="1" applyAlignment="1">
      <alignment vertical="center" wrapText="1"/>
    </xf>
    <xf numFmtId="0" fontId="21" fillId="2" borderId="0" xfId="0" applyFont="1" applyFill="1" applyBorder="1" applyAlignment="1" applyProtection="1">
      <alignment horizontal="center"/>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9"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4" fillId="13" borderId="18" xfId="1" applyFont="1" applyFill="1" applyBorder="1" applyAlignment="1">
      <alignment horizontal="center" vertical="center" wrapText="1"/>
    </xf>
    <xf numFmtId="0" fontId="4" fillId="13" borderId="19" xfId="1" applyFont="1" applyFill="1" applyBorder="1" applyAlignment="1">
      <alignment horizontal="center" vertical="center" wrapText="1"/>
    </xf>
    <xf numFmtId="0" fontId="4" fillId="13" borderId="42"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2" xfId="1" applyFont="1" applyFill="1" applyBorder="1" applyAlignment="1">
      <alignment horizontal="center" vertical="center" wrapText="1"/>
    </xf>
    <xf numFmtId="0" fontId="27" fillId="2" borderId="5" xfId="0" applyNumberFormat="1" applyFont="1" applyFill="1" applyBorder="1" applyAlignment="1" applyProtection="1">
      <alignment horizontal="center" vertical="center"/>
    </xf>
    <xf numFmtId="0" fontId="27" fillId="2" borderId="6" xfId="0" applyNumberFormat="1" applyFont="1" applyFill="1" applyBorder="1" applyAlignment="1" applyProtection="1">
      <alignment horizontal="center" vertical="center"/>
    </xf>
    <xf numFmtId="0" fontId="27" fillId="2" borderId="40" xfId="0" applyNumberFormat="1" applyFont="1" applyFill="1" applyBorder="1" applyAlignment="1" applyProtection="1">
      <alignment horizontal="center" vertical="center"/>
    </xf>
    <xf numFmtId="0" fontId="25" fillId="0" borderId="33"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7" fillId="0" borderId="49"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6" fillId="0" borderId="21"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7"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37" fillId="0" borderId="26" xfId="0" applyFont="1" applyBorder="1" applyAlignment="1">
      <alignment horizontal="center"/>
    </xf>
    <xf numFmtId="0" fontId="37" fillId="0" borderId="54" xfId="0" applyFont="1" applyBorder="1" applyAlignment="1">
      <alignment horizontal="center"/>
    </xf>
    <xf numFmtId="0" fontId="39" fillId="9" borderId="18" xfId="1" applyFont="1" applyFill="1" applyBorder="1" applyAlignment="1">
      <alignment horizontal="center" vertical="center" wrapText="1"/>
    </xf>
    <xf numFmtId="0" fontId="39" fillId="9" borderId="19" xfId="1" applyFont="1" applyFill="1" applyBorder="1" applyAlignment="1">
      <alignment horizontal="center" vertical="center" wrapText="1"/>
    </xf>
    <xf numFmtId="0" fontId="39" fillId="9" borderId="42" xfId="1" applyFont="1" applyFill="1" applyBorder="1" applyAlignment="1">
      <alignment horizontal="center" vertical="center" wrapText="1"/>
    </xf>
    <xf numFmtId="168" fontId="36" fillId="2" borderId="5" xfId="0" applyNumberFormat="1" applyFont="1" applyFill="1" applyBorder="1" applyAlignment="1" applyProtection="1">
      <alignment horizontal="center" vertical="center"/>
    </xf>
    <xf numFmtId="168" fontId="36" fillId="2" borderId="6" xfId="0" applyNumberFormat="1" applyFont="1" applyFill="1" applyBorder="1" applyAlignment="1" applyProtection="1">
      <alignment horizontal="center" vertical="center"/>
    </xf>
    <xf numFmtId="168" fontId="36" fillId="2" borderId="40" xfId="0" applyNumberFormat="1"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3" xfId="0" applyFont="1" applyFill="1" applyBorder="1" applyAlignment="1" applyProtection="1">
      <alignment horizontal="center" vertical="center" wrapText="1"/>
    </xf>
    <xf numFmtId="0" fontId="3" fillId="4" borderId="29" xfId="1" applyFont="1" applyFill="1" applyBorder="1" applyAlignment="1">
      <alignment horizontal="center" vertical="center" wrapText="1"/>
    </xf>
    <xf numFmtId="0" fontId="26" fillId="0" borderId="36" xfId="0" applyFont="1" applyBorder="1" applyAlignment="1">
      <alignment horizontal="center" vertical="center"/>
    </xf>
    <xf numFmtId="0" fontId="26" fillId="0" borderId="31" xfId="0" applyFont="1" applyBorder="1" applyAlignment="1">
      <alignment horizontal="center" vertical="center"/>
    </xf>
    <xf numFmtId="0" fontId="26" fillId="0" borderId="54" xfId="0" applyFont="1" applyBorder="1" applyAlignment="1">
      <alignment horizontal="center" vertical="center"/>
    </xf>
    <xf numFmtId="0" fontId="25" fillId="15" borderId="33"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55" xfId="1" applyFont="1" applyFill="1" applyBorder="1" applyAlignment="1">
      <alignment horizontal="center" vertical="center" wrapText="1"/>
    </xf>
    <xf numFmtId="0" fontId="25" fillId="15" borderId="10"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9" xfId="0" applyFont="1" applyFill="1" applyBorder="1" applyAlignment="1">
      <alignment horizontal="center" vertical="center" wrapText="1"/>
    </xf>
    <xf numFmtId="15" fontId="27" fillId="15" borderId="8" xfId="0" applyNumberFormat="1"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6" fillId="15" borderId="1"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0" fontId="25" fillId="0" borderId="33" xfId="0" applyFont="1" applyBorder="1" applyAlignment="1">
      <alignment horizontal="left" vertical="top" wrapText="1"/>
    </xf>
    <xf numFmtId="0" fontId="25" fillId="0" borderId="4" xfId="0" applyFont="1" applyBorder="1" applyAlignment="1">
      <alignment horizontal="left" vertical="top" wrapText="1"/>
    </xf>
    <xf numFmtId="0" fontId="25" fillId="0" borderId="9" xfId="0" applyFont="1" applyBorder="1" applyAlignment="1">
      <alignment horizontal="left" vertical="top" wrapText="1"/>
    </xf>
    <xf numFmtId="0" fontId="27" fillId="0" borderId="50"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167" fontId="6" fillId="2" borderId="35" xfId="0" applyNumberFormat="1" applyFont="1" applyFill="1" applyBorder="1" applyAlignment="1" applyProtection="1">
      <alignment horizontal="left" vertical="center"/>
    </xf>
    <xf numFmtId="167" fontId="6" fillId="2" borderId="39" xfId="0" applyNumberFormat="1" applyFont="1" applyFill="1" applyBorder="1" applyAlignment="1" applyProtection="1">
      <alignment horizontal="left" vertical="center"/>
    </xf>
    <xf numFmtId="167" fontId="27" fillId="2" borderId="41" xfId="0" applyNumberFormat="1" applyFont="1" applyFill="1" applyBorder="1" applyAlignment="1" applyProtection="1">
      <alignment horizontal="center" vertical="center"/>
    </xf>
    <xf numFmtId="167" fontId="27" fillId="2" borderId="40"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7"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39"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27" fillId="14" borderId="33"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7" fillId="14" borderId="8" xfId="0" applyFont="1" applyFill="1" applyBorder="1" applyAlignment="1" applyProtection="1">
      <alignment horizontal="center" vertical="center" wrapText="1"/>
    </xf>
    <xf numFmtId="0" fontId="6" fillId="4" borderId="17" xfId="1" applyFont="1" applyFill="1" applyBorder="1" applyAlignment="1">
      <alignment horizontal="center" vertical="center" wrapText="1"/>
    </xf>
    <xf numFmtId="0" fontId="25" fillId="0" borderId="64" xfId="0" applyFont="1" applyBorder="1" applyAlignment="1">
      <alignment horizontal="left" vertical="top" wrapText="1"/>
    </xf>
    <xf numFmtId="0" fontId="25" fillId="0" borderId="65" xfId="0" applyFont="1" applyBorder="1" applyAlignment="1">
      <alignment horizontal="left" vertical="top" wrapText="1"/>
    </xf>
    <xf numFmtId="0" fontId="25" fillId="0" borderId="66" xfId="0" applyFont="1" applyBorder="1" applyAlignment="1">
      <alignment horizontal="left" vertical="top" wrapText="1"/>
    </xf>
    <xf numFmtId="0" fontId="27" fillId="0" borderId="3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15" borderId="33" xfId="0" applyFont="1" applyFill="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3" xfId="0" applyFont="1" applyBorder="1" applyAlignment="1" applyProtection="1">
      <alignment horizontal="left" vertical="center" wrapText="1"/>
    </xf>
    <xf numFmtId="0" fontId="26" fillId="0" borderId="24" xfId="0" applyFont="1" applyBorder="1" applyAlignment="1" applyProtection="1">
      <alignment horizontal="center" vertical="center" wrapText="1"/>
    </xf>
    <xf numFmtId="0" fontId="27" fillId="0" borderId="3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7" fillId="15" borderId="8" xfId="0" applyFont="1" applyFill="1" applyBorder="1" applyAlignment="1" applyProtection="1">
      <alignment horizontal="center" vertical="center" wrapText="1"/>
    </xf>
    <xf numFmtId="0" fontId="26" fillId="0" borderId="3" xfId="0" applyFont="1" applyFill="1" applyBorder="1" applyAlignment="1">
      <alignment horizontal="left" vertical="center" wrapText="1"/>
    </xf>
    <xf numFmtId="0" fontId="44" fillId="4" borderId="24" xfId="4" applyFont="1" applyFill="1" applyBorder="1" applyAlignment="1">
      <alignment horizontal="center" vertical="center"/>
    </xf>
    <xf numFmtId="0" fontId="44" fillId="4" borderId="9" xfId="4" applyFont="1" applyFill="1" applyBorder="1" applyAlignment="1">
      <alignment horizontal="center" vertical="center"/>
    </xf>
    <xf numFmtId="0" fontId="44" fillId="4" borderId="44" xfId="4" applyFont="1" applyFill="1" applyBorder="1" applyAlignment="1">
      <alignment horizontal="center" vertical="center"/>
    </xf>
    <xf numFmtId="0" fontId="0" fillId="18" borderId="57" xfId="0" applyFill="1" applyBorder="1" applyAlignment="1">
      <alignment horizontal="center"/>
    </xf>
    <xf numFmtId="0" fontId="42" fillId="2" borderId="29" xfId="0" applyFont="1" applyFill="1" applyBorder="1" applyAlignment="1">
      <alignment horizontal="center"/>
    </xf>
    <xf numFmtId="0" fontId="0" fillId="2" borderId="0" xfId="0" applyFont="1" applyFill="1" applyAlignment="1">
      <alignment horizontal="center"/>
    </xf>
    <xf numFmtId="49" fontId="2" fillId="0" borderId="25" xfId="4" applyNumberFormat="1" applyFont="1" applyBorder="1" applyAlignment="1">
      <alignment horizontal="center" vertical="center" wrapText="1"/>
    </xf>
    <xf numFmtId="49" fontId="2" fillId="0" borderId="71" xfId="4" applyNumberFormat="1" applyFont="1" applyBorder="1" applyAlignment="1">
      <alignment horizontal="center" vertical="center" wrapText="1"/>
    </xf>
    <xf numFmtId="0" fontId="44" fillId="3" borderId="11" xfId="4" applyFont="1" applyFill="1" applyBorder="1" applyAlignment="1">
      <alignment horizontal="center" vertical="center" wrapText="1"/>
    </xf>
    <xf numFmtId="0" fontId="44" fillId="3" borderId="14" xfId="4" applyFont="1" applyFill="1" applyBorder="1" applyAlignment="1">
      <alignment horizontal="center" vertical="center" wrapText="1"/>
    </xf>
    <xf numFmtId="0" fontId="44" fillId="4" borderId="72" xfId="4" applyFont="1" applyFill="1" applyBorder="1" applyAlignment="1">
      <alignment horizontal="center" vertical="center"/>
    </xf>
    <xf numFmtId="0" fontId="44" fillId="4" borderId="73" xfId="4" applyFont="1" applyFill="1" applyBorder="1" applyAlignment="1">
      <alignment horizontal="center" vertical="center"/>
    </xf>
    <xf numFmtId="0" fontId="44" fillId="4" borderId="71" xfId="4" applyFont="1" applyFill="1" applyBorder="1" applyAlignment="1">
      <alignment horizontal="center" vertical="center"/>
    </xf>
    <xf numFmtId="2" fontId="2" fillId="0" borderId="2" xfId="4" applyNumberFormat="1" applyFont="1" applyBorder="1" applyAlignment="1">
      <alignment horizontal="center" vertical="center" wrapText="1"/>
    </xf>
    <xf numFmtId="2" fontId="2" fillId="0" borderId="11" xfId="4" applyNumberFormat="1" applyFont="1" applyBorder="1" applyAlignment="1">
      <alignment horizontal="center" vertical="center" wrapText="1"/>
    </xf>
    <xf numFmtId="0" fontId="44" fillId="4" borderId="74" xfId="4" applyFont="1" applyFill="1" applyBorder="1" applyAlignment="1">
      <alignment horizontal="center" vertical="center"/>
    </xf>
    <xf numFmtId="0" fontId="44" fillId="4" borderId="75" xfId="4" applyFont="1" applyFill="1" applyBorder="1" applyAlignment="1">
      <alignment horizontal="center" vertical="center"/>
    </xf>
    <xf numFmtId="0" fontId="44" fillId="4" borderId="70" xfId="4" applyFont="1" applyFill="1" applyBorder="1" applyAlignment="1">
      <alignment horizontal="center" vertical="center"/>
    </xf>
    <xf numFmtId="0" fontId="43" fillId="2" borderId="0" xfId="0" applyFont="1" applyFill="1" applyAlignment="1">
      <alignment horizontal="center"/>
    </xf>
    <xf numFmtId="0" fontId="44" fillId="4" borderId="27" xfId="32" applyFont="1" applyFill="1" applyBorder="1" applyAlignment="1">
      <alignment horizontal="center" vertical="center"/>
    </xf>
    <xf numFmtId="0" fontId="44" fillId="4" borderId="5" xfId="32" applyFont="1" applyFill="1" applyBorder="1" applyAlignment="1">
      <alignment horizontal="center" vertical="center"/>
    </xf>
    <xf numFmtId="0" fontId="44" fillId="3" borderId="59" xfId="4" applyFont="1" applyFill="1" applyBorder="1" applyAlignment="1">
      <alignment horizontal="center" vertical="center" wrapText="1"/>
    </xf>
    <xf numFmtId="0" fontId="44" fillId="3" borderId="42" xfId="4" applyFont="1" applyFill="1" applyBorder="1" applyAlignment="1">
      <alignment horizontal="center" vertical="center" wrapText="1"/>
    </xf>
    <xf numFmtId="0" fontId="44" fillId="3" borderId="19" xfId="4" applyFont="1" applyFill="1" applyBorder="1" applyAlignment="1">
      <alignment horizontal="center" vertical="center" wrapText="1"/>
    </xf>
    <xf numFmtId="1" fontId="2" fillId="0" borderId="67" xfId="4" applyNumberFormat="1" applyFont="1" applyBorder="1" applyAlignment="1">
      <alignment horizontal="center" vertical="center" wrapText="1"/>
    </xf>
    <xf numFmtId="1" fontId="2" fillId="0" borderId="69" xfId="4" applyNumberFormat="1" applyFont="1" applyBorder="1" applyAlignment="1">
      <alignment horizontal="center" vertical="center" wrapText="1"/>
    </xf>
    <xf numFmtId="0" fontId="44" fillId="3" borderId="39" xfId="4" applyFont="1" applyFill="1" applyBorder="1" applyAlignment="1">
      <alignment horizontal="center" vertical="center" wrapText="1"/>
    </xf>
    <xf numFmtId="0" fontId="44" fillId="3" borderId="2" xfId="4" applyFont="1" applyFill="1" applyBorder="1" applyAlignment="1">
      <alignment horizontal="center" vertical="center" wrapText="1"/>
    </xf>
    <xf numFmtId="0" fontId="44" fillId="2" borderId="26" xfId="4" applyFont="1" applyFill="1" applyBorder="1" applyAlignment="1">
      <alignment horizontal="center" vertical="center"/>
    </xf>
    <xf numFmtId="0" fontId="44" fillId="2" borderId="54" xfId="4" applyFont="1" applyFill="1" applyBorder="1" applyAlignment="1">
      <alignment horizontal="center" vertical="center"/>
    </xf>
    <xf numFmtId="49" fontId="2" fillId="0" borderId="32" xfId="4" applyNumberFormat="1" applyFont="1" applyBorder="1" applyAlignment="1">
      <alignment horizontal="center" vertical="center" wrapText="1"/>
    </xf>
    <xf numFmtId="49" fontId="2" fillId="0" borderId="70"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cellXfs>
  <cellStyles count="85">
    <cellStyle name="Euro" xfId="9"/>
    <cellStyle name="Euro 2" xfId="10"/>
    <cellStyle name="Graphics" xfId="11"/>
    <cellStyle name="Hipervínculo" xfId="83" builtinId="8"/>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84"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24">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isioneticapublica@tesoreria.gov.d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9"/>
  <sheetViews>
    <sheetView showGridLines="0" topLeftCell="A11" zoomScale="50" zoomScaleNormal="50" zoomScaleSheetLayoutView="25" zoomScalePageLayoutView="70" workbookViewId="0">
      <pane ySplit="1185" activePane="bottomLeft"/>
      <selection activeCell="J12" sqref="J12"/>
      <selection pane="bottomLeft" activeCell="D15" sqref="D15"/>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130" customWidth="1"/>
    <col min="8" max="9" width="25.7109375" style="130" customWidth="1"/>
    <col min="10" max="10" width="42.7109375" style="130" customWidth="1"/>
    <col min="11" max="11" width="20.7109375" style="130" customWidth="1"/>
    <col min="12" max="12" width="21.85546875" style="130" customWidth="1"/>
    <col min="13" max="13" width="48.7109375" style="130"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236"/>
      <c r="B1" s="236"/>
      <c r="C1" s="236"/>
      <c r="D1" s="236"/>
      <c r="E1" s="236"/>
      <c r="F1" s="236"/>
      <c r="G1" s="236"/>
      <c r="H1" s="236"/>
      <c r="I1" s="236"/>
      <c r="J1" s="236"/>
      <c r="K1" s="236"/>
      <c r="L1" s="236"/>
      <c r="M1" s="236"/>
      <c r="N1" s="236"/>
      <c r="O1" s="236"/>
      <c r="P1" s="236"/>
      <c r="Q1" s="9"/>
    </row>
    <row r="2" spans="1:19" ht="15.75">
      <c r="A2" s="318" t="s">
        <v>12</v>
      </c>
      <c r="B2" s="318"/>
      <c r="C2" s="318"/>
      <c r="D2" s="318"/>
      <c r="E2" s="318"/>
      <c r="F2" s="318"/>
      <c r="G2" s="318"/>
      <c r="H2" s="318"/>
      <c r="I2" s="318"/>
      <c r="J2" s="318"/>
      <c r="K2" s="318"/>
      <c r="L2" s="318"/>
      <c r="M2" s="318"/>
      <c r="N2" s="16"/>
      <c r="O2" s="16"/>
      <c r="P2" s="16"/>
      <c r="Q2" s="16"/>
    </row>
    <row r="3" spans="1:19" ht="14.25">
      <c r="A3" s="319" t="s">
        <v>13</v>
      </c>
      <c r="B3" s="319"/>
      <c r="C3" s="319"/>
      <c r="D3" s="319"/>
      <c r="E3" s="319"/>
      <c r="F3" s="319"/>
      <c r="G3" s="319"/>
      <c r="H3" s="319"/>
      <c r="I3" s="319"/>
      <c r="J3" s="319"/>
      <c r="K3" s="319"/>
      <c r="L3" s="319"/>
      <c r="M3" s="319"/>
      <c r="N3" s="17"/>
      <c r="O3" s="17"/>
      <c r="P3" s="17"/>
      <c r="Q3" s="17"/>
    </row>
    <row r="4" spans="1:19" ht="20.25">
      <c r="A4" s="320" t="s">
        <v>17</v>
      </c>
      <c r="B4" s="320"/>
      <c r="C4" s="320"/>
      <c r="D4" s="320"/>
      <c r="E4" s="320"/>
      <c r="F4" s="320"/>
      <c r="G4" s="320"/>
      <c r="H4" s="320"/>
      <c r="I4" s="320"/>
      <c r="J4" s="320"/>
      <c r="K4" s="320"/>
      <c r="L4" s="320"/>
      <c r="M4" s="320"/>
      <c r="N4" s="18"/>
      <c r="O4" s="18"/>
      <c r="P4" s="18"/>
      <c r="Q4" s="18"/>
    </row>
    <row r="5" spans="1:19" ht="20.25">
      <c r="A5" s="320" t="s">
        <v>14</v>
      </c>
      <c r="B5" s="320"/>
      <c r="C5" s="320"/>
      <c r="D5" s="320"/>
      <c r="E5" s="320"/>
      <c r="F5" s="320"/>
      <c r="G5" s="320"/>
      <c r="H5" s="320"/>
      <c r="I5" s="320"/>
      <c r="J5" s="320"/>
      <c r="K5" s="320"/>
      <c r="L5" s="320"/>
      <c r="M5" s="320"/>
      <c r="N5" s="18"/>
      <c r="O5" s="18"/>
      <c r="P5" s="18"/>
      <c r="Q5" s="18"/>
    </row>
    <row r="6" spans="1:19" ht="21.75" thickBot="1">
      <c r="A6" s="10"/>
      <c r="B6" s="11"/>
      <c r="C6" s="11"/>
      <c r="D6" s="12"/>
      <c r="E6" s="12"/>
      <c r="F6" s="101"/>
      <c r="G6" s="101"/>
      <c r="H6" s="101"/>
      <c r="I6" s="102"/>
      <c r="J6" s="102"/>
      <c r="K6" s="102"/>
      <c r="L6" s="102"/>
      <c r="M6" s="103"/>
      <c r="N6" s="13"/>
      <c r="O6" s="13"/>
      <c r="P6" s="12"/>
      <c r="Q6" s="9"/>
    </row>
    <row r="7" spans="1:19" ht="33" customHeight="1" thickBot="1">
      <c r="A7" s="324" t="s">
        <v>15</v>
      </c>
      <c r="B7" s="325"/>
      <c r="C7" s="325"/>
      <c r="D7" s="325"/>
      <c r="E7" s="325"/>
      <c r="F7" s="325"/>
      <c r="G7" s="325"/>
      <c r="H7" s="325"/>
      <c r="I7" s="325"/>
      <c r="J7" s="325"/>
      <c r="K7" s="325"/>
      <c r="L7" s="325"/>
      <c r="M7" s="326"/>
      <c r="N7" s="15"/>
      <c r="O7" s="273" t="s">
        <v>124</v>
      </c>
      <c r="P7" s="274"/>
      <c r="Q7" s="274"/>
      <c r="R7" s="275"/>
    </row>
    <row r="8" spans="1:19" ht="40.5">
      <c r="A8" s="321" t="s">
        <v>16</v>
      </c>
      <c r="B8" s="322"/>
      <c r="C8" s="322"/>
      <c r="D8" s="323"/>
      <c r="E8" s="246" t="s">
        <v>115</v>
      </c>
      <c r="F8" s="247"/>
      <c r="G8" s="247"/>
      <c r="H8" s="248"/>
      <c r="I8" s="243" t="s">
        <v>109</v>
      </c>
      <c r="J8" s="244"/>
      <c r="K8" s="245"/>
      <c r="L8" s="314" t="s">
        <v>33</v>
      </c>
      <c r="M8" s="315"/>
      <c r="N8" s="14"/>
      <c r="O8" s="150" t="s">
        <v>7</v>
      </c>
      <c r="P8" s="148" t="s">
        <v>3</v>
      </c>
      <c r="Q8" s="149" t="s">
        <v>120</v>
      </c>
      <c r="R8" s="151" t="s">
        <v>125</v>
      </c>
      <c r="S8" s="143"/>
    </row>
    <row r="9" spans="1:19" ht="36" customHeight="1" thickBot="1">
      <c r="A9" s="288" t="s">
        <v>129</v>
      </c>
      <c r="B9" s="289"/>
      <c r="C9" s="289"/>
      <c r="D9" s="290"/>
      <c r="E9" s="281">
        <v>43082</v>
      </c>
      <c r="F9" s="282"/>
      <c r="G9" s="282"/>
      <c r="H9" s="283"/>
      <c r="I9" s="255">
        <v>213</v>
      </c>
      <c r="J9" s="256"/>
      <c r="K9" s="257"/>
      <c r="L9" s="316" t="s">
        <v>135</v>
      </c>
      <c r="M9" s="317"/>
      <c r="N9" s="14"/>
      <c r="O9" s="152" t="s">
        <v>8</v>
      </c>
      <c r="P9" s="140" t="s">
        <v>2</v>
      </c>
      <c r="Q9" s="145" t="s">
        <v>121</v>
      </c>
      <c r="R9" s="153" t="s">
        <v>126</v>
      </c>
      <c r="S9" s="143"/>
    </row>
    <row r="10" spans="1:19" ht="41.25" thickBot="1">
      <c r="A10" s="239"/>
      <c r="B10" s="239"/>
      <c r="C10" s="239"/>
      <c r="D10" s="239"/>
      <c r="E10" s="239"/>
      <c r="F10" s="239"/>
      <c r="G10" s="239"/>
      <c r="H10" s="239"/>
      <c r="I10" s="239"/>
      <c r="J10" s="239"/>
      <c r="K10" s="239"/>
      <c r="L10" s="239"/>
      <c r="M10" s="239"/>
      <c r="N10" s="239"/>
      <c r="O10" s="152" t="s">
        <v>10</v>
      </c>
      <c r="P10" s="141" t="s">
        <v>9</v>
      </c>
      <c r="Q10" s="146" t="s">
        <v>122</v>
      </c>
      <c r="R10" s="153" t="s">
        <v>127</v>
      </c>
      <c r="S10" s="143"/>
    </row>
    <row r="11" spans="1:19" ht="40.5">
      <c r="A11" s="252" t="s">
        <v>67</v>
      </c>
      <c r="B11" s="253"/>
      <c r="C11" s="253"/>
      <c r="D11" s="253"/>
      <c r="E11" s="253"/>
      <c r="F11" s="253"/>
      <c r="G11" s="254"/>
      <c r="H11" s="249" t="s">
        <v>29</v>
      </c>
      <c r="I11" s="250"/>
      <c r="J11" s="251"/>
      <c r="K11" s="278" t="s">
        <v>27</v>
      </c>
      <c r="L11" s="279"/>
      <c r="M11" s="280"/>
      <c r="N11" s="5"/>
      <c r="O11" s="152" t="s">
        <v>117</v>
      </c>
      <c r="P11" s="142" t="s">
        <v>111</v>
      </c>
      <c r="Q11" s="147" t="s">
        <v>123</v>
      </c>
      <c r="R11" s="153" t="s">
        <v>128</v>
      </c>
    </row>
    <row r="12" spans="1:19" ht="61.5" thickBot="1">
      <c r="A12" s="59" t="s">
        <v>0</v>
      </c>
      <c r="B12" s="60" t="s">
        <v>30</v>
      </c>
      <c r="C12" s="60" t="s">
        <v>1</v>
      </c>
      <c r="D12" s="60" t="s">
        <v>32</v>
      </c>
      <c r="E12" s="20" t="s">
        <v>34</v>
      </c>
      <c r="F12" s="60" t="s">
        <v>31</v>
      </c>
      <c r="G12" s="61" t="s">
        <v>65</v>
      </c>
      <c r="H12" s="56" t="s">
        <v>66</v>
      </c>
      <c r="I12" s="57" t="s">
        <v>5</v>
      </c>
      <c r="J12" s="58" t="s">
        <v>6</v>
      </c>
      <c r="K12" s="54" t="s">
        <v>28</v>
      </c>
      <c r="L12" s="63" t="s">
        <v>68</v>
      </c>
      <c r="M12" s="55" t="s">
        <v>11</v>
      </c>
      <c r="N12" s="5"/>
      <c r="O12" s="154" t="s">
        <v>113</v>
      </c>
      <c r="P12" s="155" t="s">
        <v>118</v>
      </c>
      <c r="Q12" s="276"/>
      <c r="R12" s="277"/>
    </row>
    <row r="13" spans="1:19" ht="24" customHeight="1" thickBot="1">
      <c r="A13" s="269" t="s">
        <v>35</v>
      </c>
      <c r="B13" s="270"/>
      <c r="C13" s="270"/>
      <c r="D13" s="270"/>
      <c r="E13" s="270"/>
      <c r="F13" s="287"/>
      <c r="G13" s="270"/>
      <c r="H13" s="287"/>
      <c r="I13" s="270"/>
      <c r="J13" s="270"/>
      <c r="K13" s="270"/>
      <c r="L13" s="270"/>
      <c r="M13" s="272"/>
      <c r="N13" s="5"/>
      <c r="O13" s="144"/>
    </row>
    <row r="14" spans="1:19" ht="75">
      <c r="A14" s="166">
        <v>1</v>
      </c>
      <c r="B14" s="64" t="s">
        <v>18</v>
      </c>
      <c r="C14" s="67" t="s">
        <v>69</v>
      </c>
      <c r="D14" s="71" t="s">
        <v>87</v>
      </c>
      <c r="E14" s="90">
        <v>3</v>
      </c>
      <c r="F14" s="104" t="s">
        <v>133</v>
      </c>
      <c r="G14" s="191">
        <v>2</v>
      </c>
      <c r="H14" s="192">
        <v>0</v>
      </c>
      <c r="I14" s="167"/>
      <c r="J14" s="168" t="s">
        <v>136</v>
      </c>
      <c r="K14" s="169" t="s">
        <v>112</v>
      </c>
      <c r="L14" s="170">
        <v>0</v>
      </c>
      <c r="M14" s="171" t="s">
        <v>154</v>
      </c>
      <c r="N14" s="5"/>
      <c r="O14" s="144"/>
    </row>
    <row r="15" spans="1:19" ht="131.25">
      <c r="A15" s="65">
        <v>2</v>
      </c>
      <c r="B15" s="24" t="s">
        <v>19</v>
      </c>
      <c r="C15" s="24" t="s">
        <v>70</v>
      </c>
      <c r="D15" s="72" t="s">
        <v>92</v>
      </c>
      <c r="E15" s="91">
        <v>7</v>
      </c>
      <c r="F15" s="104" t="s">
        <v>130</v>
      </c>
      <c r="G15" s="105">
        <v>3</v>
      </c>
      <c r="H15" s="106"/>
      <c r="I15" s="107"/>
      <c r="J15" s="156"/>
      <c r="K15" s="109" t="s">
        <v>111</v>
      </c>
      <c r="L15" s="110"/>
      <c r="M15" s="111"/>
      <c r="N15" s="19"/>
      <c r="O15" s="144"/>
    </row>
    <row r="16" spans="1:19" s="3" customFormat="1" ht="126">
      <c r="A16" s="65">
        <v>3</v>
      </c>
      <c r="B16" s="25" t="s">
        <v>119</v>
      </c>
      <c r="C16" s="24" t="s">
        <v>71</v>
      </c>
      <c r="D16" s="73" t="s">
        <v>88</v>
      </c>
      <c r="E16" s="92">
        <v>7</v>
      </c>
      <c r="F16" s="104" t="s">
        <v>130</v>
      </c>
      <c r="G16" s="112">
        <v>3</v>
      </c>
      <c r="H16" s="131"/>
      <c r="I16" s="107"/>
      <c r="J16" s="108"/>
      <c r="K16" s="109" t="s">
        <v>111</v>
      </c>
      <c r="L16" s="110"/>
      <c r="M16" s="111"/>
      <c r="N16" s="6"/>
    </row>
    <row r="17" spans="1:23" s="3" customFormat="1" ht="37.5" customHeight="1">
      <c r="A17" s="240">
        <v>4</v>
      </c>
      <c r="B17" s="25" t="s">
        <v>20</v>
      </c>
      <c r="C17" s="258" t="s">
        <v>91</v>
      </c>
      <c r="D17" s="258" t="s">
        <v>90</v>
      </c>
      <c r="E17" s="93">
        <v>3</v>
      </c>
      <c r="F17" s="113"/>
      <c r="G17" s="114"/>
      <c r="H17" s="100"/>
      <c r="I17" s="291" t="s">
        <v>139</v>
      </c>
      <c r="J17" s="83"/>
      <c r="K17" s="294" t="s">
        <v>110</v>
      </c>
      <c r="L17" s="200"/>
      <c r="M17" s="201"/>
      <c r="N17" s="6"/>
    </row>
    <row r="18" spans="1:23" s="3" customFormat="1" ht="240" customHeight="1">
      <c r="A18" s="241"/>
      <c r="B18" s="160" t="s">
        <v>21</v>
      </c>
      <c r="C18" s="259"/>
      <c r="D18" s="259"/>
      <c r="E18" s="172">
        <v>1</v>
      </c>
      <c r="F18" s="115" t="s">
        <v>120</v>
      </c>
      <c r="G18" s="112">
        <v>1</v>
      </c>
      <c r="H18" s="158">
        <v>1</v>
      </c>
      <c r="I18" s="292"/>
      <c r="J18" s="84" t="s">
        <v>145</v>
      </c>
      <c r="K18" s="295"/>
      <c r="L18" s="193">
        <v>1</v>
      </c>
      <c r="M18" s="235" t="s">
        <v>162</v>
      </c>
      <c r="N18" s="6"/>
    </row>
    <row r="19" spans="1:23" s="3" customFormat="1" ht="168.75" customHeight="1">
      <c r="A19" s="242"/>
      <c r="B19" s="161" t="s">
        <v>22</v>
      </c>
      <c r="C19" s="260"/>
      <c r="D19" s="260"/>
      <c r="E19" s="173">
        <v>2</v>
      </c>
      <c r="F19" s="104" t="s">
        <v>131</v>
      </c>
      <c r="G19" s="116">
        <v>4</v>
      </c>
      <c r="H19" s="117">
        <v>1</v>
      </c>
      <c r="I19" s="293"/>
      <c r="J19" s="163" t="s">
        <v>140</v>
      </c>
      <c r="K19" s="164" t="s">
        <v>2</v>
      </c>
      <c r="L19" s="194">
        <v>0.5</v>
      </c>
      <c r="M19" s="203" t="s">
        <v>159</v>
      </c>
      <c r="N19" s="6"/>
    </row>
    <row r="20" spans="1:23" s="3" customFormat="1" ht="23.25" customHeight="1">
      <c r="A20" s="240">
        <v>5</v>
      </c>
      <c r="B20" s="28" t="s">
        <v>23</v>
      </c>
      <c r="C20" s="307" t="s">
        <v>72</v>
      </c>
      <c r="D20" s="332" t="s">
        <v>89</v>
      </c>
      <c r="E20" s="93">
        <v>10</v>
      </c>
      <c r="F20" s="113"/>
      <c r="G20" s="118"/>
      <c r="H20" s="299">
        <v>1</v>
      </c>
      <c r="I20" s="291" t="s">
        <v>148</v>
      </c>
      <c r="J20" s="83"/>
      <c r="K20" s="294" t="s">
        <v>2</v>
      </c>
      <c r="L20" s="200"/>
      <c r="M20" s="201"/>
      <c r="N20" s="6"/>
    </row>
    <row r="21" spans="1:23" s="3" customFormat="1" ht="213.75" customHeight="1">
      <c r="A21" s="241"/>
      <c r="B21" s="29" t="s">
        <v>24</v>
      </c>
      <c r="C21" s="308"/>
      <c r="D21" s="333"/>
      <c r="E21" s="174">
        <v>5</v>
      </c>
      <c r="F21" s="115" t="s">
        <v>131</v>
      </c>
      <c r="G21" s="112">
        <v>1</v>
      </c>
      <c r="H21" s="300"/>
      <c r="I21" s="292"/>
      <c r="J21" s="84" t="s">
        <v>147</v>
      </c>
      <c r="K21" s="295"/>
      <c r="L21" s="193">
        <v>2</v>
      </c>
      <c r="M21" s="202" t="s">
        <v>157</v>
      </c>
      <c r="N21" s="6"/>
    </row>
    <row r="22" spans="1:23" s="3" customFormat="1" ht="110.25" customHeight="1">
      <c r="A22" s="241"/>
      <c r="B22" s="30" t="s">
        <v>25</v>
      </c>
      <c r="C22" s="308"/>
      <c r="D22" s="333"/>
      <c r="E22" s="174">
        <v>2</v>
      </c>
      <c r="F22" s="115" t="s">
        <v>120</v>
      </c>
      <c r="G22" s="112">
        <v>1</v>
      </c>
      <c r="H22" s="300"/>
      <c r="I22" s="292"/>
      <c r="J22" s="208" t="s">
        <v>158</v>
      </c>
      <c r="K22" s="162" t="s">
        <v>110</v>
      </c>
      <c r="L22" s="193">
        <v>2</v>
      </c>
      <c r="M22" s="202"/>
      <c r="N22" s="6"/>
    </row>
    <row r="23" spans="1:23" s="3" customFormat="1" ht="181.5" customHeight="1" thickBot="1">
      <c r="A23" s="343"/>
      <c r="B23" s="66" t="s">
        <v>26</v>
      </c>
      <c r="C23" s="309"/>
      <c r="D23" s="334"/>
      <c r="E23" s="175">
        <v>3</v>
      </c>
      <c r="F23" s="119" t="s">
        <v>120</v>
      </c>
      <c r="G23" s="120">
        <v>1</v>
      </c>
      <c r="H23" s="301"/>
      <c r="I23" s="302"/>
      <c r="J23" s="85" t="s">
        <v>137</v>
      </c>
      <c r="K23" s="121" t="s">
        <v>112</v>
      </c>
      <c r="L23" s="195">
        <v>0</v>
      </c>
      <c r="M23" s="204" t="s">
        <v>155</v>
      </c>
      <c r="N23" s="6"/>
    </row>
    <row r="24" spans="1:23" s="3" customFormat="1" ht="28.5" customHeight="1" thickBot="1">
      <c r="A24" s="269" t="s">
        <v>36</v>
      </c>
      <c r="B24" s="270"/>
      <c r="C24" s="270"/>
      <c r="D24" s="270"/>
      <c r="E24" s="270"/>
      <c r="F24" s="271"/>
      <c r="G24" s="270"/>
      <c r="H24" s="270"/>
      <c r="I24" s="270"/>
      <c r="J24" s="270"/>
      <c r="K24" s="270"/>
      <c r="L24" s="270"/>
      <c r="M24" s="272"/>
      <c r="N24" s="7"/>
      <c r="O24" s="4"/>
      <c r="P24" s="4"/>
    </row>
    <row r="25" spans="1:23" s="3" customFormat="1" ht="75" customHeight="1">
      <c r="A25" s="40">
        <v>6</v>
      </c>
      <c r="B25" s="27" t="s">
        <v>37</v>
      </c>
      <c r="C25" s="27" t="s">
        <v>73</v>
      </c>
      <c r="D25" s="39" t="s">
        <v>93</v>
      </c>
      <c r="E25" s="40">
        <v>8</v>
      </c>
      <c r="F25" s="115" t="s">
        <v>130</v>
      </c>
      <c r="G25" s="99">
        <v>4</v>
      </c>
      <c r="H25" s="132"/>
      <c r="I25" s="132"/>
      <c r="J25" s="132"/>
      <c r="K25" s="122" t="s">
        <v>111</v>
      </c>
      <c r="L25" s="122"/>
      <c r="M25" s="123"/>
      <c r="N25" s="7"/>
    </row>
    <row r="26" spans="1:23" s="4" customFormat="1" ht="144">
      <c r="A26" s="32">
        <v>7</v>
      </c>
      <c r="B26" s="31" t="s">
        <v>38</v>
      </c>
      <c r="C26" s="31" t="s">
        <v>74</v>
      </c>
      <c r="D26" s="73" t="s">
        <v>94</v>
      </c>
      <c r="E26" s="32">
        <v>5</v>
      </c>
      <c r="F26" s="32" t="s">
        <v>132</v>
      </c>
      <c r="G26" s="32">
        <v>2</v>
      </c>
      <c r="H26" s="133"/>
      <c r="I26" s="133"/>
      <c r="J26" s="133"/>
      <c r="K26" s="110" t="s">
        <v>111</v>
      </c>
      <c r="L26" s="110"/>
      <c r="M26" s="124"/>
      <c r="N26" s="7"/>
      <c r="O26" s="3"/>
      <c r="P26" s="3"/>
      <c r="W26" s="108"/>
    </row>
    <row r="27" spans="1:23" s="3" customFormat="1" ht="205.5" customHeight="1" thickBot="1">
      <c r="A27" s="176">
        <v>8</v>
      </c>
      <c r="B27" s="159" t="s">
        <v>39</v>
      </c>
      <c r="C27" s="67" t="s">
        <v>75</v>
      </c>
      <c r="D27" s="177" t="s">
        <v>95</v>
      </c>
      <c r="E27" s="176">
        <v>2</v>
      </c>
      <c r="F27" s="176" t="s">
        <v>120</v>
      </c>
      <c r="G27" s="176">
        <v>1</v>
      </c>
      <c r="H27" s="133" t="s">
        <v>149</v>
      </c>
      <c r="I27" s="165" t="s">
        <v>146</v>
      </c>
      <c r="J27" s="165" t="s">
        <v>138</v>
      </c>
      <c r="K27" s="178" t="s">
        <v>110</v>
      </c>
      <c r="L27" s="178">
        <v>2</v>
      </c>
      <c r="M27" s="179"/>
      <c r="N27" s="8"/>
    </row>
    <row r="28" spans="1:23" s="3" customFormat="1" ht="24" customHeight="1" thickBot="1">
      <c r="A28" s="296" t="s">
        <v>40</v>
      </c>
      <c r="B28" s="287"/>
      <c r="C28" s="287"/>
      <c r="D28" s="287"/>
      <c r="E28" s="287"/>
      <c r="F28" s="287"/>
      <c r="G28" s="287"/>
      <c r="H28" s="297"/>
      <c r="I28" s="297"/>
      <c r="J28" s="297"/>
      <c r="K28" s="287"/>
      <c r="L28" s="287"/>
      <c r="M28" s="298"/>
      <c r="N28" s="8"/>
    </row>
    <row r="29" spans="1:23" s="3" customFormat="1" ht="33.75" customHeight="1">
      <c r="A29" s="310">
        <v>9</v>
      </c>
      <c r="B29" s="68" t="s">
        <v>41</v>
      </c>
      <c r="C29" s="261" t="s">
        <v>76</v>
      </c>
      <c r="D29" s="265" t="s">
        <v>116</v>
      </c>
      <c r="E29" s="38">
        <v>7</v>
      </c>
      <c r="F29" s="125"/>
      <c r="G29" s="125"/>
      <c r="H29" s="349" t="s">
        <v>141</v>
      </c>
      <c r="I29" s="303">
        <v>43059</v>
      </c>
      <c r="J29" s="134"/>
      <c r="K29" s="330" t="s">
        <v>111</v>
      </c>
      <c r="L29" s="210"/>
      <c r="M29" s="210"/>
      <c r="N29" s="8"/>
    </row>
    <row r="30" spans="1:23" s="3" customFormat="1" ht="55.5" customHeight="1">
      <c r="A30" s="311"/>
      <c r="B30" s="69" t="s">
        <v>52</v>
      </c>
      <c r="C30" s="262"/>
      <c r="D30" s="266"/>
      <c r="E30" s="89">
        <v>2</v>
      </c>
      <c r="F30" s="98" t="s">
        <v>130</v>
      </c>
      <c r="G30" s="98">
        <v>2</v>
      </c>
      <c r="H30" s="304"/>
      <c r="I30" s="304"/>
      <c r="J30" s="135"/>
      <c r="K30" s="285"/>
      <c r="L30" s="211"/>
      <c r="M30" s="211"/>
      <c r="N30" s="7"/>
    </row>
    <row r="31" spans="1:23" s="3" customFormat="1" ht="175.5" customHeight="1">
      <c r="A31" s="312"/>
      <c r="B31" s="69" t="s">
        <v>53</v>
      </c>
      <c r="C31" s="263"/>
      <c r="D31" s="267"/>
      <c r="E31" s="180">
        <v>1</v>
      </c>
      <c r="F31" s="180" t="s">
        <v>133</v>
      </c>
      <c r="G31" s="180">
        <v>2</v>
      </c>
      <c r="H31" s="305"/>
      <c r="I31" s="305"/>
      <c r="J31" s="205" t="s">
        <v>161</v>
      </c>
      <c r="K31" s="181" t="s">
        <v>2</v>
      </c>
      <c r="L31" s="209">
        <v>0.25</v>
      </c>
      <c r="M31" s="212" t="s">
        <v>160</v>
      </c>
      <c r="N31" s="8"/>
    </row>
    <row r="32" spans="1:23" s="3" customFormat="1" ht="24.75" customHeight="1">
      <c r="A32" s="311"/>
      <c r="B32" s="347" t="s">
        <v>54</v>
      </c>
      <c r="C32" s="262"/>
      <c r="D32" s="266"/>
      <c r="E32" s="237">
        <v>4</v>
      </c>
      <c r="F32" s="198"/>
      <c r="G32" s="98"/>
      <c r="H32" s="304"/>
      <c r="I32" s="304"/>
      <c r="J32" s="196"/>
      <c r="K32" s="285" t="s">
        <v>111</v>
      </c>
      <c r="L32" s="211"/>
      <c r="M32" s="211"/>
      <c r="N32" s="8"/>
    </row>
    <row r="33" spans="1:49" s="3" customFormat="1" ht="41.25" customHeight="1">
      <c r="A33" s="313"/>
      <c r="B33" s="348"/>
      <c r="C33" s="264"/>
      <c r="D33" s="268"/>
      <c r="E33" s="238"/>
      <c r="F33" s="199" t="s">
        <v>132</v>
      </c>
      <c r="G33" s="99">
        <v>2</v>
      </c>
      <c r="H33" s="306"/>
      <c r="I33" s="306"/>
      <c r="J33" s="136"/>
      <c r="K33" s="286"/>
      <c r="L33" s="213"/>
      <c r="M33" s="213"/>
      <c r="N33" s="7"/>
    </row>
    <row r="34" spans="1:49" s="3" customFormat="1" ht="27.75">
      <c r="A34" s="340">
        <v>10</v>
      </c>
      <c r="B34" s="45" t="s">
        <v>42</v>
      </c>
      <c r="C34" s="342" t="s">
        <v>77</v>
      </c>
      <c r="D34" s="342" t="s">
        <v>97</v>
      </c>
      <c r="E34" s="41">
        <v>8</v>
      </c>
      <c r="F34" s="33"/>
      <c r="G34" s="33"/>
      <c r="H34" s="339"/>
      <c r="I34" s="339"/>
      <c r="J34" s="137"/>
      <c r="K34" s="284" t="s">
        <v>113</v>
      </c>
      <c r="L34" s="284"/>
      <c r="M34" s="284"/>
      <c r="N34" s="7"/>
      <c r="O34" s="4"/>
      <c r="P34" s="4"/>
    </row>
    <row r="35" spans="1:49" s="3" customFormat="1" ht="37.5">
      <c r="A35" s="340"/>
      <c r="B35" s="36" t="s">
        <v>58</v>
      </c>
      <c r="C35" s="266"/>
      <c r="D35" s="266"/>
      <c r="E35" s="237">
        <v>3</v>
      </c>
      <c r="F35" s="98"/>
      <c r="G35" s="98"/>
      <c r="H35" s="304"/>
      <c r="I35" s="304"/>
      <c r="J35" s="135"/>
      <c r="K35" s="285"/>
      <c r="L35" s="285"/>
      <c r="M35" s="285"/>
      <c r="N35" s="8"/>
      <c r="O35" s="4"/>
      <c r="P35" s="4"/>
    </row>
    <row r="36" spans="1:49" s="4" customFormat="1" ht="37.5">
      <c r="A36" s="340"/>
      <c r="B36" s="37" t="s">
        <v>57</v>
      </c>
      <c r="C36" s="266"/>
      <c r="D36" s="266"/>
      <c r="E36" s="237"/>
      <c r="F36" s="98" t="s">
        <v>121</v>
      </c>
      <c r="G36" s="98">
        <v>1</v>
      </c>
      <c r="H36" s="304"/>
      <c r="I36" s="304"/>
      <c r="J36" s="135"/>
      <c r="K36" s="126" t="s">
        <v>111</v>
      </c>
      <c r="L36" s="285"/>
      <c r="M36" s="285"/>
      <c r="N36" s="8"/>
      <c r="O36" s="3"/>
      <c r="P36" s="3"/>
    </row>
    <row r="37" spans="1:49" s="4" customFormat="1" ht="37.5">
      <c r="A37" s="340"/>
      <c r="B37" s="35" t="s">
        <v>55</v>
      </c>
      <c r="C37" s="266"/>
      <c r="D37" s="266"/>
      <c r="E37" s="89">
        <v>2</v>
      </c>
      <c r="F37" s="98" t="s">
        <v>134</v>
      </c>
      <c r="G37" s="98">
        <v>2</v>
      </c>
      <c r="H37" s="304"/>
      <c r="I37" s="304"/>
      <c r="J37" s="135"/>
      <c r="K37" s="126" t="s">
        <v>111</v>
      </c>
      <c r="L37" s="285"/>
      <c r="M37" s="285"/>
      <c r="N37" s="7"/>
      <c r="O37" s="3"/>
      <c r="P37" s="3"/>
    </row>
    <row r="38" spans="1:49" s="3" customFormat="1" ht="56.25">
      <c r="A38" s="341"/>
      <c r="B38" s="27" t="s">
        <v>56</v>
      </c>
      <c r="C38" s="268"/>
      <c r="D38" s="268"/>
      <c r="E38" s="94">
        <v>3</v>
      </c>
      <c r="F38" s="99" t="s">
        <v>122</v>
      </c>
      <c r="G38" s="99">
        <v>1</v>
      </c>
      <c r="H38" s="306"/>
      <c r="I38" s="306"/>
      <c r="J38" s="136"/>
      <c r="K38" s="127" t="s">
        <v>111</v>
      </c>
      <c r="L38" s="286"/>
      <c r="M38" s="286"/>
      <c r="N38" s="7"/>
    </row>
    <row r="39" spans="1:49" s="3" customFormat="1" ht="93.75">
      <c r="A39" s="335">
        <v>11</v>
      </c>
      <c r="B39" s="42" t="s">
        <v>59</v>
      </c>
      <c r="C39" s="344" t="s">
        <v>78</v>
      </c>
      <c r="D39" s="70" t="s">
        <v>98</v>
      </c>
      <c r="E39" s="88">
        <v>4</v>
      </c>
      <c r="F39" s="95" t="s">
        <v>122</v>
      </c>
      <c r="G39" s="95">
        <v>1</v>
      </c>
      <c r="H39" s="138"/>
      <c r="I39" s="138"/>
      <c r="J39" s="138"/>
      <c r="K39" s="79" t="s">
        <v>111</v>
      </c>
      <c r="L39" s="206"/>
      <c r="M39" s="79"/>
      <c r="N39" s="7"/>
    </row>
    <row r="40" spans="1:49" s="3" customFormat="1" ht="138.75" customHeight="1">
      <c r="A40" s="336"/>
      <c r="B40" s="43" t="s">
        <v>43</v>
      </c>
      <c r="C40" s="350"/>
      <c r="D40" s="182" t="s">
        <v>99</v>
      </c>
      <c r="E40" s="183">
        <v>3</v>
      </c>
      <c r="F40" s="183" t="s">
        <v>131</v>
      </c>
      <c r="G40" s="183">
        <v>1</v>
      </c>
      <c r="H40" s="184"/>
      <c r="I40" s="184"/>
      <c r="J40" s="184" t="s">
        <v>150</v>
      </c>
      <c r="K40" s="185" t="s">
        <v>2</v>
      </c>
      <c r="L40" s="197">
        <v>0.75</v>
      </c>
      <c r="M40" s="185" t="s">
        <v>156</v>
      </c>
      <c r="N40" s="7"/>
    </row>
    <row r="41" spans="1:49" s="22" customFormat="1" ht="111" customHeight="1">
      <c r="A41" s="186">
        <v>12</v>
      </c>
      <c r="B41" s="23" t="s">
        <v>44</v>
      </c>
      <c r="C41" s="187" t="s">
        <v>79</v>
      </c>
      <c r="D41" s="187" t="s">
        <v>101</v>
      </c>
      <c r="E41" s="186">
        <v>3</v>
      </c>
      <c r="F41" s="186" t="s">
        <v>120</v>
      </c>
      <c r="G41" s="186">
        <v>1</v>
      </c>
      <c r="H41" s="188">
        <v>0</v>
      </c>
      <c r="I41" s="188"/>
      <c r="J41" s="188" t="s">
        <v>136</v>
      </c>
      <c r="K41" s="189" t="s">
        <v>112</v>
      </c>
      <c r="L41" s="189"/>
      <c r="M41" s="189"/>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44">
        <v>13</v>
      </c>
      <c r="B42" s="25" t="s">
        <v>45</v>
      </c>
      <c r="C42" s="70" t="s">
        <v>96</v>
      </c>
      <c r="D42" s="62" t="s">
        <v>100</v>
      </c>
      <c r="E42" s="44">
        <v>3</v>
      </c>
      <c r="F42" s="44" t="s">
        <v>122</v>
      </c>
      <c r="G42" s="44">
        <v>1</v>
      </c>
      <c r="H42" s="87"/>
      <c r="I42" s="87"/>
      <c r="J42" s="87"/>
      <c r="K42" s="81" t="s">
        <v>111</v>
      </c>
      <c r="L42" s="81"/>
      <c r="M42" s="8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 r="A43" s="335">
        <v>14</v>
      </c>
      <c r="B43" s="34" t="s">
        <v>46</v>
      </c>
      <c r="C43" s="344" t="s">
        <v>80</v>
      </c>
      <c r="D43" s="344" t="s">
        <v>102</v>
      </c>
      <c r="E43" s="48">
        <v>7</v>
      </c>
      <c r="F43" s="95" t="s">
        <v>122</v>
      </c>
      <c r="G43" s="95">
        <v>1</v>
      </c>
      <c r="H43" s="138"/>
      <c r="I43" s="138"/>
      <c r="J43" s="138"/>
      <c r="K43" s="327" t="s">
        <v>111</v>
      </c>
      <c r="L43" s="327"/>
      <c r="M43" s="79"/>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337"/>
      <c r="B44" s="45" t="s">
        <v>47</v>
      </c>
      <c r="C44" s="345"/>
      <c r="D44" s="345"/>
      <c r="E44" s="49">
        <v>2</v>
      </c>
      <c r="F44" s="97"/>
      <c r="G44" s="97"/>
      <c r="H44" s="139"/>
      <c r="I44" s="139"/>
      <c r="J44" s="139"/>
      <c r="K44" s="328"/>
      <c r="L44" s="328"/>
      <c r="M44" s="82"/>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337"/>
      <c r="B45" s="46" t="s">
        <v>48</v>
      </c>
      <c r="C45" s="345"/>
      <c r="D45" s="345"/>
      <c r="E45" s="49">
        <v>2</v>
      </c>
      <c r="F45" s="97"/>
      <c r="G45" s="97"/>
      <c r="H45" s="139"/>
      <c r="I45" s="139"/>
      <c r="J45" s="139"/>
      <c r="K45" s="328"/>
      <c r="L45" s="328"/>
      <c r="M45" s="82"/>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337"/>
      <c r="B46" s="46" t="s">
        <v>49</v>
      </c>
      <c r="C46" s="345"/>
      <c r="D46" s="345"/>
      <c r="E46" s="49">
        <v>1</v>
      </c>
      <c r="F46" s="97"/>
      <c r="G46" s="97"/>
      <c r="H46" s="139"/>
      <c r="I46" s="139"/>
      <c r="J46" s="139"/>
      <c r="K46" s="328"/>
      <c r="L46" s="328"/>
      <c r="M46" s="82"/>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338"/>
      <c r="B47" s="47" t="s">
        <v>50</v>
      </c>
      <c r="C47" s="346"/>
      <c r="D47" s="346"/>
      <c r="E47" s="50">
        <v>2</v>
      </c>
      <c r="F47" s="96"/>
      <c r="G47" s="96"/>
      <c r="H47" s="86"/>
      <c r="I47" s="86"/>
      <c r="J47" s="86"/>
      <c r="K47" s="329"/>
      <c r="L47" s="329"/>
      <c r="M47" s="80"/>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48">
        <v>15</v>
      </c>
      <c r="B48" s="26" t="s">
        <v>51</v>
      </c>
      <c r="C48" s="74" t="s">
        <v>81</v>
      </c>
      <c r="D48" s="70" t="s">
        <v>103</v>
      </c>
      <c r="E48" s="48">
        <v>5</v>
      </c>
      <c r="F48" s="95" t="s">
        <v>122</v>
      </c>
      <c r="G48" s="95">
        <v>1</v>
      </c>
      <c r="H48" s="138"/>
      <c r="I48" s="138"/>
      <c r="J48" s="138"/>
      <c r="K48" s="79" t="s">
        <v>111</v>
      </c>
      <c r="L48" s="79"/>
      <c r="M48" s="79"/>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69" t="s">
        <v>64</v>
      </c>
      <c r="B49" s="270"/>
      <c r="C49" s="270"/>
      <c r="D49" s="270"/>
      <c r="E49" s="270"/>
      <c r="F49" s="270"/>
      <c r="G49" s="270"/>
      <c r="H49" s="270"/>
      <c r="I49" s="270"/>
      <c r="J49" s="270"/>
      <c r="K49" s="270"/>
      <c r="L49" s="270"/>
      <c r="M49" s="272"/>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53">
        <v>16</v>
      </c>
      <c r="B50" s="27" t="s">
        <v>60</v>
      </c>
      <c r="C50" s="27" t="s">
        <v>82</v>
      </c>
      <c r="D50" s="75" t="s">
        <v>104</v>
      </c>
      <c r="E50" s="53">
        <v>4</v>
      </c>
      <c r="F50" s="96" t="s">
        <v>122</v>
      </c>
      <c r="G50" s="96">
        <v>1</v>
      </c>
      <c r="H50" s="86"/>
      <c r="I50" s="86"/>
      <c r="J50" s="86"/>
      <c r="K50" s="80" t="s">
        <v>111</v>
      </c>
      <c r="L50" s="80"/>
      <c r="M50" s="80"/>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56.25">
      <c r="A51" s="186">
        <v>17</v>
      </c>
      <c r="B51" s="31" t="s">
        <v>61</v>
      </c>
      <c r="C51" s="31" t="s">
        <v>83</v>
      </c>
      <c r="D51" s="76" t="s">
        <v>105</v>
      </c>
      <c r="E51" s="186">
        <v>6</v>
      </c>
      <c r="F51" s="186" t="s">
        <v>131</v>
      </c>
      <c r="G51" s="186"/>
      <c r="H51" s="188">
        <v>3</v>
      </c>
      <c r="I51" s="188" t="s">
        <v>151</v>
      </c>
      <c r="J51" s="188" t="s">
        <v>142</v>
      </c>
      <c r="K51" s="189" t="s">
        <v>2</v>
      </c>
      <c r="L51" s="189">
        <v>1.5</v>
      </c>
      <c r="M51" s="189"/>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75">
      <c r="A52" s="186">
        <v>18</v>
      </c>
      <c r="B52" s="31" t="s">
        <v>62</v>
      </c>
      <c r="C52" s="190" t="s">
        <v>84</v>
      </c>
      <c r="D52" s="76" t="s">
        <v>106</v>
      </c>
      <c r="E52" s="186">
        <v>3</v>
      </c>
      <c r="F52" s="186" t="s">
        <v>131</v>
      </c>
      <c r="G52" s="186"/>
      <c r="H52" s="188">
        <v>1</v>
      </c>
      <c r="I52" s="188" t="s">
        <v>152</v>
      </c>
      <c r="J52" s="188" t="s">
        <v>144</v>
      </c>
      <c r="K52" s="189" t="s">
        <v>2</v>
      </c>
      <c r="L52" s="189">
        <v>0.75</v>
      </c>
      <c r="M52" s="189"/>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75">
      <c r="A53" s="186">
        <v>19</v>
      </c>
      <c r="B53" s="31" t="s">
        <v>63</v>
      </c>
      <c r="C53" s="31" t="s">
        <v>85</v>
      </c>
      <c r="D53" s="76" t="s">
        <v>107</v>
      </c>
      <c r="E53" s="186">
        <v>2</v>
      </c>
      <c r="F53" s="186" t="s">
        <v>131</v>
      </c>
      <c r="G53" s="186"/>
      <c r="H53" s="188">
        <v>1</v>
      </c>
      <c r="I53" s="188" t="s">
        <v>153</v>
      </c>
      <c r="J53" s="188" t="s">
        <v>143</v>
      </c>
      <c r="K53" s="189" t="s">
        <v>2</v>
      </c>
      <c r="L53" s="189">
        <v>0.5</v>
      </c>
      <c r="M53" s="189"/>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44">
        <v>20</v>
      </c>
      <c r="B54" s="31" t="s">
        <v>4</v>
      </c>
      <c r="C54" s="31" t="s">
        <v>86</v>
      </c>
      <c r="D54" s="77" t="s">
        <v>108</v>
      </c>
      <c r="E54" s="44" t="s">
        <v>113</v>
      </c>
      <c r="F54" s="44"/>
      <c r="G54" s="44"/>
      <c r="H54" s="87"/>
      <c r="I54" s="87"/>
      <c r="J54" s="87"/>
      <c r="K54" s="81" t="s">
        <v>113</v>
      </c>
      <c r="L54" s="81"/>
      <c r="M54" s="8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51"/>
      <c r="B55" s="52"/>
      <c r="C55" s="52"/>
      <c r="D55" s="52"/>
      <c r="E55" s="52"/>
      <c r="F55" s="128"/>
      <c r="G55" s="128"/>
      <c r="H55" s="331" t="s">
        <v>114</v>
      </c>
      <c r="I55" s="331"/>
      <c r="J55" s="331"/>
      <c r="K55" s="331"/>
      <c r="L55" s="207">
        <f>L14+L15+L16+L17+L20++L25+L26+L27+L29+L34+L39+L41+L42+L43+L48+L50+L51+L52+L53+L54+L40+L23+L22+L21+L19+L18+L33+L31</f>
        <v>11.25</v>
      </c>
      <c r="M55" s="157"/>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129"/>
      <c r="G56" s="129"/>
      <c r="H56" s="129"/>
      <c r="I56" s="129"/>
      <c r="J56" s="129"/>
      <c r="K56" s="129"/>
      <c r="L56" s="129"/>
      <c r="M56" s="129"/>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129"/>
      <c r="G57" s="129"/>
      <c r="H57" s="129"/>
      <c r="I57" s="129"/>
      <c r="J57" s="129"/>
      <c r="K57" s="129"/>
      <c r="L57" s="129"/>
      <c r="M57" s="129"/>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129"/>
      <c r="G58" s="129"/>
      <c r="H58" s="129"/>
      <c r="I58" s="129"/>
      <c r="J58" s="129"/>
      <c r="K58" s="129"/>
      <c r="L58" s="129"/>
      <c r="M58" s="129"/>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129"/>
      <c r="G59" s="129"/>
      <c r="H59" s="129"/>
      <c r="I59" s="129"/>
      <c r="J59" s="129"/>
      <c r="K59" s="129"/>
      <c r="L59" s="129"/>
      <c r="M59" s="129"/>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D50:F50" name="Actividad 13_4"/>
    <protectedRange sqref="D41:G42" name="Actividad 11_4"/>
    <protectedRange sqref="B38:M38" name="Actividad 10_4"/>
    <protectedRange sqref="B22:E22 H22:M22" name="Actividad 2_4"/>
    <protectedRange sqref="B25:C27" name="Actividad 4_4"/>
    <protectedRange sqref="B31:M31" name="Actividad 6_4"/>
    <protectedRange sqref="B33:E33 G33:J33 B32:K32 B34:J34 L32:M34" name="actividad 7_4"/>
    <protectedRange sqref="K29 B29:J30 L29:M30" name="Actividad 5_4"/>
    <protectedRange sqref="B23:M23" name="Actividad 3_4"/>
    <protectedRange sqref="B14:C21 K17 F22:G22 F25 L17:M20 K19:K20 L21 D17:J21" name="Actividad 1_4"/>
    <protectedRange sqref="M53 I53:L54" name="Actividad 16_2_1"/>
    <protectedRange sqref="K52:M52" name="Actividad 15_2_1"/>
    <protectedRange sqref="K50:L50" name="Actividad 13_2_1"/>
    <protectedRange sqref="I41:M42" name="Actividad 11_2_1"/>
    <protectedRange sqref="H25:L27" name="Actividad 4_2_1"/>
    <protectedRange sqref="W26 I14:L14 I16:L16 H15:I15 K15:L15" name="Actividad 1_2_1"/>
    <protectedRange sqref="K51:M51" name="Actividad 14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M25:M27 N26:N29" name="Actividad 4_3_1"/>
    <protectedRange sqref="N33" name="Actividad 6_3_1"/>
    <protectedRange sqref="N30:N36" name="actividad 7_3_1"/>
    <protectedRange sqref="N30:N32" name="Actividad 5_3_1"/>
    <protectedRange sqref="N25" name="Actividad 3_3_1"/>
    <protectedRange sqref="M15:M16 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 sqref="M21" name="Actividad 1_4_1"/>
  </protectedRanges>
  <autoFilter ref="A12:M55"/>
  <mergeCells count="61">
    <mergeCell ref="D43:D47"/>
    <mergeCell ref="B32:B33"/>
    <mergeCell ref="H29:H33"/>
    <mergeCell ref="C39:C40"/>
    <mergeCell ref="E35:E36"/>
    <mergeCell ref="C43:C47"/>
    <mergeCell ref="L43:L47"/>
    <mergeCell ref="K20:K21"/>
    <mergeCell ref="K29:K30"/>
    <mergeCell ref="H55:K55"/>
    <mergeCell ref="D20:D23"/>
    <mergeCell ref="A49:M49"/>
    <mergeCell ref="A39:A40"/>
    <mergeCell ref="A43:A47"/>
    <mergeCell ref="H34:H38"/>
    <mergeCell ref="I34:I38"/>
    <mergeCell ref="M34:M38"/>
    <mergeCell ref="A34:A38"/>
    <mergeCell ref="C34:C38"/>
    <mergeCell ref="D34:D38"/>
    <mergeCell ref="A20:A23"/>
    <mergeCell ref="K43:K47"/>
    <mergeCell ref="L8:M8"/>
    <mergeCell ref="L9:M9"/>
    <mergeCell ref="A2:M2"/>
    <mergeCell ref="A3:M3"/>
    <mergeCell ref="A4:M4"/>
    <mergeCell ref="A5:M5"/>
    <mergeCell ref="A8:D8"/>
    <mergeCell ref="A7:M7"/>
    <mergeCell ref="K11:M11"/>
    <mergeCell ref="E9:H9"/>
    <mergeCell ref="L34:L38"/>
    <mergeCell ref="A13:M13"/>
    <mergeCell ref="A9:D9"/>
    <mergeCell ref="I17:I19"/>
    <mergeCell ref="K17:K18"/>
    <mergeCell ref="K32:K33"/>
    <mergeCell ref="K34:K35"/>
    <mergeCell ref="A28:M28"/>
    <mergeCell ref="H20:H23"/>
    <mergeCell ref="I20:I23"/>
    <mergeCell ref="I29:I33"/>
    <mergeCell ref="C20:C23"/>
    <mergeCell ref="A29:A33"/>
    <mergeCell ref="A1:P1"/>
    <mergeCell ref="E32:E33"/>
    <mergeCell ref="A10:N10"/>
    <mergeCell ref="A17:A19"/>
    <mergeCell ref="I8:K8"/>
    <mergeCell ref="E8:H8"/>
    <mergeCell ref="H11:J11"/>
    <mergeCell ref="A11:G11"/>
    <mergeCell ref="I9:K9"/>
    <mergeCell ref="C17:C19"/>
    <mergeCell ref="D17:D19"/>
    <mergeCell ref="C29:C33"/>
    <mergeCell ref="D29:D33"/>
    <mergeCell ref="A24:M24"/>
    <mergeCell ref="O7:R7"/>
    <mergeCell ref="Q12:R12"/>
  </mergeCells>
  <conditionalFormatting sqref="K27:L27">
    <cfRule type="expression" dxfId="23" priority="110" stopIfTrue="1">
      <formula>K27="NC"</formula>
    </cfRule>
    <cfRule type="expression" dxfId="22" priority="111" stopIfTrue="1">
      <formula>K27="PE"</formula>
    </cfRule>
    <cfRule type="expression" dxfId="21" priority="112" stopIfTrue="1">
      <formula>K27="PA"</formula>
    </cfRule>
    <cfRule type="expression" dxfId="20" priority="113" stopIfTrue="1">
      <formula>K27="C"</formula>
    </cfRule>
  </conditionalFormatting>
  <conditionalFormatting sqref="K14:L14">
    <cfRule type="expression" dxfId="19" priority="82" stopIfTrue="1">
      <formula>K14:K22="NC"</formula>
    </cfRule>
    <cfRule type="expression" dxfId="18" priority="83" stopIfTrue="1">
      <formula>K14:K22="PE"</formula>
    </cfRule>
    <cfRule type="expression" dxfId="17" priority="84" stopIfTrue="1">
      <formula>K14:K22="PA"</formula>
    </cfRule>
    <cfRule type="expression" dxfId="16" priority="85" stopIfTrue="1">
      <formula>K14:K22="C"</formula>
    </cfRule>
  </conditionalFormatting>
  <conditionalFormatting sqref="K25:L25">
    <cfRule type="expression" dxfId="15" priority="78" stopIfTrue="1">
      <formula>K25="NC"</formula>
    </cfRule>
    <cfRule type="expression" dxfId="14" priority="79" stopIfTrue="1">
      <formula>K25="PE"</formula>
    </cfRule>
    <cfRule type="expression" dxfId="13" priority="80" stopIfTrue="1">
      <formula>K25="PA"</formula>
    </cfRule>
    <cfRule type="expression" dxfId="12" priority="81" stopIfTrue="1">
      <formula>K25="C"</formula>
    </cfRule>
  </conditionalFormatting>
  <conditionalFormatting sqref="K26:L26">
    <cfRule type="expression" dxfId="11" priority="70" stopIfTrue="1">
      <formula>K26="NC"</formula>
    </cfRule>
    <cfRule type="expression" dxfId="10" priority="71" stopIfTrue="1">
      <formula>K26="PE"</formula>
    </cfRule>
    <cfRule type="expression" dxfId="9" priority="72" stopIfTrue="1">
      <formula>K26="PA"</formula>
    </cfRule>
    <cfRule type="expression" dxfId="8" priority="73" stopIfTrue="1">
      <formula>K26="C"</formula>
    </cfRule>
  </conditionalFormatting>
  <conditionalFormatting sqref="H1 H6">
    <cfRule type="containsText" dxfId="7" priority="6" operator="containsText" text="Sin empezar">
      <formula>NOT(ISERROR(SEARCH("Sin empezar",H1)))</formula>
    </cfRule>
    <cfRule type="containsText" dxfId="6" priority="7" stopIfTrue="1" operator="containsText" text="En progreso">
      <formula>NOT(ISERROR(SEARCH("En progreso",H1)))</formula>
    </cfRule>
    <cfRule type="containsText" dxfId="5" priority="8" stopIfTrue="1" operator="containsText" text="Completado">
      <formula>NOT(ISERROR(SEARCH("Completado",H1)))</formula>
    </cfRule>
    <cfRule type="iconSet" priority="9">
      <iconSet iconSet="3Symbols2">
        <cfvo type="percent" val="0"/>
        <cfvo type="percent" val="33"/>
        <cfvo type="percent" val="67"/>
      </iconSet>
    </cfRule>
  </conditionalFormatting>
  <conditionalFormatting sqref="K25:K27 K50:K54 K14:K17 K22:K23 K19:K20 K29 K31:K32 K36:K43 K34 K48">
    <cfRule type="containsText" dxfId="4" priority="5" operator="containsText" text="Cumplido">
      <formula>NOT(ISERROR(SEARCH("Cumplido",K14)))</formula>
    </cfRule>
  </conditionalFormatting>
  <conditionalFormatting sqref="K25:K27 K50:K54 K14:K17 K22:K23 K19:K20 K29 K31:K32 K36:K43 K34 K48">
    <cfRule type="containsText" dxfId="3" priority="1" operator="containsText" text="N/A">
      <formula>NOT(ISERROR(SEARCH("N/A",K14)))</formula>
    </cfRule>
    <cfRule type="containsText" dxfId="2" priority="2" operator="containsText" text="No Cumplido">
      <formula>NOT(ISERROR(SEARCH("No Cumplido",K14)))</formula>
    </cfRule>
    <cfRule type="containsText" dxfId="1" priority="3" operator="containsText" text="Pendiente">
      <formula>NOT(ISERROR(SEARCH("Pendiente",K14)))</formula>
    </cfRule>
    <cfRule type="containsText" dxfId="0" priority="4" operator="containsText" text="Parcial">
      <formula>NOT(ISERROR(SEARCH("Parcial",K14)))</formula>
    </cfRule>
  </conditionalFormatting>
  <dataValidations count="52">
    <dataValidation type="custom" allowBlank="1" showInputMessage="1" showErrorMessage="1" error="Estos datos no deben modificarse." sqref="C54 C52">
      <formula1>C52</formula1>
    </dataValidation>
    <dataValidation type="custom" allowBlank="1" showInputMessage="1" showErrorMessage="1" error="Estos datos no deben ser modificados." sqref="C51">
      <formula1>C50</formula1>
    </dataValidation>
    <dataValidation type="custom" showInputMessage="1" showErrorMessage="1" error="Estos datos no deben modificarse." sqref="D50:D53">
      <formula1>D50</formula1>
    </dataValidation>
    <dataValidation type="custom" allowBlank="1" showInputMessage="1" showErrorMessage="1" error="Esta información no puede modificarse._x000a_" sqref="B27 B34 C14 C34:C40 D29:D33 C43:D47">
      <formula1>B14</formula1>
    </dataValidation>
    <dataValidation type="custom" showInputMessage="1" showErrorMessage="1" error="Esta información no puede modificarse._x000a_" sqref="D14:D23">
      <formula1>SUM(D14:D22)</formula1>
    </dataValidation>
    <dataValidation type="custom" allowBlank="1" showInputMessage="1" showErrorMessage="1" sqref="B14:B23">
      <formula1>SUM(B14:B23)</formula1>
    </dataValidation>
    <dataValidation type="custom" allowBlank="1" showInputMessage="1" showErrorMessage="1" error="Esta información no puede modificarse._x000a_" sqref="B25 C25:C27">
      <formula1>SUM(B25:B27)</formula1>
    </dataValidation>
    <dataValidation type="custom" allowBlank="1" showInputMessage="1" showErrorMessage="1" error="Esta información no puede modificarse._x000a_" sqref="B26 C41:C42">
      <formula1>SUM(B26:B27)</formula1>
    </dataValidation>
    <dataValidation type="custom" allowBlank="1" showInputMessage="1" showErrorMessage="1" error="Esta información no puede modificarse._x000a_" sqref="B29:B33 B50:B54">
      <formula1>SUM(B29:B33)</formula1>
    </dataValidation>
    <dataValidation type="custom" allowBlank="1" showInputMessage="1" showErrorMessage="1" error="Esta información no puede modificarse._x000a_" sqref="B35:B48">
      <formula1>SUM(B34:B48)</formula1>
    </dataValidation>
    <dataValidation type="custom" allowBlank="1" showInputMessage="1" showErrorMessage="1" error="Esta información no puede modificarse._x000a_" sqref="C15:C16 C20:C23">
      <formula1>SUM(C15:C23)</formula1>
    </dataValidation>
    <dataValidation type="custom" allowBlank="1" showInputMessage="1" showErrorMessage="1" sqref="C17:C19 G19">
      <formula1>C17</formula1>
    </dataValidation>
    <dataValidation type="whole" showInputMessage="1" showErrorMessage="1" sqref="E14 E23 E40:E42 E52">
      <formula1>3</formula1>
      <formula2>3</formula2>
    </dataValidation>
    <dataValidation type="whole" allowBlank="1" showInputMessage="1" showErrorMessage="1" sqref="E17 G15:G16">
      <formula1>3</formula1>
      <formula2>3</formula2>
    </dataValidation>
    <dataValidation type="whole" showInputMessage="1" showErrorMessage="1" sqref="E18 E31 E46">
      <formula1>1</formula1>
      <formula2>1</formula2>
    </dataValidation>
    <dataValidation type="whole" showInputMessage="1" showErrorMessage="1" sqref="E20">
      <formula1>10</formula1>
      <formula2>10</formula2>
    </dataValidation>
    <dataValidation type="whole" allowBlank="1" showInputMessage="1" showErrorMessage="1" sqref="E21 E26">
      <formula1>5</formula1>
      <formula2>5</formula2>
    </dataValidation>
    <dataValidation type="custom" showInputMessage="1" showErrorMessage="1" error="Esta información no puede modificarse._x000a_" sqref="D25:D27">
      <formula1>SUM(D25:D27)</formula1>
    </dataValidation>
    <dataValidation type="custom" allowBlank="1" showInputMessage="1" showErrorMessage="1" error="Esta información no puede modificarse._x000a_" sqref="C29:C33">
      <formula1>SUM(C29:C48)</formula1>
    </dataValidation>
    <dataValidation type="custom" allowBlank="1" showInputMessage="1" showErrorMessage="1" error="Esta información no puede modificarse._x000a_" sqref="C48 C50 C53 D54">
      <formula1>SUM(B42,B44,B47,C48)</formula1>
    </dataValidation>
    <dataValidation type="custom" showInputMessage="1" showErrorMessage="1" error="Esta información no puede modificarse._x000a_" sqref="D34:D38">
      <formula1>D34</formula1>
    </dataValidation>
    <dataValidation type="custom" allowBlank="1" showInputMessage="1" showErrorMessage="1" error="Esta información no puede modificarse._x000a_" sqref="D48 D39:D42">
      <formula1>SUM(D42,D41,D40,D39,D48)</formula1>
    </dataValidation>
    <dataValidation type="whole" showInputMessage="1" showErrorMessage="1" sqref="E51">
      <formula1>6</formula1>
      <formula2>6</formula2>
    </dataValidation>
    <dataValidation type="decimal" operator="lessThanOrEqual" allowBlank="1" showInputMessage="1" showErrorMessage="1" sqref="L52">
      <formula1>1</formula1>
    </dataValidation>
    <dataValidation type="whole" operator="lessThanOrEqual" allowBlank="1" showInputMessage="1" showErrorMessage="1" sqref="L27 L54">
      <formula1>2</formula1>
    </dataValidation>
    <dataValidation type="whole" operator="lessThanOrEqual" allowBlank="1" showInputMessage="1" showErrorMessage="1" sqref="L41:L42 L14 L17:L18">
      <formula1>3</formula1>
    </dataValidation>
    <dataValidation type="whole" operator="lessThanOrEqual" allowBlank="1" showInputMessage="1" showErrorMessage="1" sqref="L50">
      <formula1>4</formula1>
    </dataValidation>
    <dataValidation type="whole" operator="lessThanOrEqual" allowBlank="1" showInputMessage="1" showErrorMessage="1" sqref="L26 L48">
      <formula1>5</formula1>
    </dataValidation>
    <dataValidation type="decimal" operator="lessThanOrEqual" allowBlank="1" showInputMessage="1" showErrorMessage="1" sqref="L51">
      <formula1>6</formula1>
    </dataValidation>
    <dataValidation type="whole" operator="lessThanOrEqual" allowBlank="1" showInputMessage="1" showErrorMessage="1" sqref="L15:L16 L43:L47 L29:L30 L32:L33">
      <formula1>7</formula1>
    </dataValidation>
    <dataValidation type="whole" operator="lessThanOrEqual" allowBlank="1" showInputMessage="1" showErrorMessage="1" sqref="L34:L38">
      <formula1>8</formula1>
    </dataValidation>
    <dataValidation type="whole" operator="lessThanOrEqual" allowBlank="1" showInputMessage="1" showErrorMessage="1" sqref="L25 L20:L23">
      <formula1>10</formula1>
    </dataValidation>
    <dataValidation type="list" allowBlank="1" showInputMessage="1" showErrorMessage="1" sqref="N39:N40 N24:N37">
      <formula1>#REF!</formula1>
    </dataValidation>
    <dataValidation type="decimal" showInputMessage="1" showErrorMessage="1" sqref="E19 E22 E27 E30 E44:E45 E47 E53">
      <formula1>2</formula1>
      <formula2>2</formula2>
    </dataValidation>
    <dataValidation type="decimal" showInputMessage="1" showErrorMessage="1" sqref="E50 E32:E33 E35:E39">
      <formula1>4</formula1>
      <formula2>4</formula2>
    </dataValidation>
    <dataValidation type="whole" showInputMessage="1" showErrorMessage="1" sqref="E48">
      <formula1>5</formula1>
      <formula2>5</formula2>
    </dataValidation>
    <dataValidation type="decimal" showInputMessage="1" showErrorMessage="1" sqref="E15:E16 E29 E43">
      <formula1>7</formula1>
      <formula2>7</formula2>
    </dataValidation>
    <dataValidation type="decimal" allowBlank="1" showInputMessage="1" showErrorMessage="1" sqref="E25 E34">
      <formula1>8</formula1>
      <formula2>8</formula2>
    </dataValidation>
    <dataValidation type="whole" allowBlank="1" showInputMessage="1" showErrorMessage="1" sqref="G38:G48 F27:G27 G50 F18:G18 G20:G23 F20 F22:F23">
      <formula1>1</formula1>
      <formula2>1</formula2>
    </dataValidation>
    <dataValidation type="custom" allowBlank="1" showInputMessage="1" showErrorMessage="1" sqref="F19 F51:F53 F21">
      <formula1>"T1/T2/T3/T4"</formula1>
    </dataValidation>
    <dataValidation type="custom" allowBlank="1" showInputMessage="1" showErrorMessage="1" sqref="F14 F31">
      <formula1>"T1/T3"</formula1>
    </dataValidation>
    <dataValidation type="custom" allowBlank="1" showInputMessage="1" showErrorMessage="1" sqref="F36">
      <formula1>"T2"</formula1>
    </dataValidation>
    <dataValidation type="custom" allowBlank="1" showInputMessage="1" showErrorMessage="1" sqref="F15:F16 F25 F30">
      <formula1>"T2/T3/T4"</formula1>
    </dataValidation>
    <dataValidation type="custom" allowBlank="1" showInputMessage="1" showErrorMessage="1" sqref="F26 F33">
      <formula1>"T2/T4"</formula1>
    </dataValidation>
    <dataValidation type="custom" allowBlank="1" showInputMessage="1" showErrorMessage="1" sqref="F38:F48 F50">
      <formula1>"T3"</formula1>
    </dataValidation>
    <dataValidation type="custom" allowBlank="1" showInputMessage="1" showErrorMessage="1" sqref="F37">
      <formula1>"T3/T4"</formula1>
    </dataValidation>
    <dataValidation type="whole" allowBlank="1" showInputMessage="1" showErrorMessage="1" sqref="G14 G26 G30:G37">
      <formula1>2</formula1>
      <formula2>2</formula2>
    </dataValidation>
    <dataValidation type="whole" allowBlank="1" showInputMessage="1" showErrorMessage="1" sqref="G25">
      <formula1>4</formula1>
      <formula2>4</formula2>
    </dataValidation>
    <dataValidation type="decimal" operator="lessThanOrEqual" allowBlank="1" showInputMessage="1" showErrorMessage="1" sqref="L19">
      <formula1>3</formula1>
    </dataValidation>
    <dataValidation type="decimal" operator="lessThanOrEqual" allowBlank="1" showInputMessage="1" showErrorMessage="1" sqref="L39:L40">
      <formula1>4</formula1>
    </dataValidation>
    <dataValidation type="decimal" operator="lessThanOrEqual" allowBlank="1" showInputMessage="1" showErrorMessage="1" sqref="L53">
      <formula1>2</formula1>
    </dataValidation>
    <dataValidation type="decimal" operator="lessThanOrEqual" allowBlank="1" showInputMessage="1" showErrorMessage="1" sqref="L31">
      <formula1>7</formula1>
    </dataValidation>
  </dataValidations>
  <hyperlinks>
    <hyperlink ref="J22" r:id="rId1"/>
  </hyperlinks>
  <printOptions horizontalCentered="1" verticalCentered="1"/>
  <pageMargins left="0.23622047244094491" right="0.23622047244094491" top="0.74803149606299213" bottom="0.74803149606299213" header="0.31496062992125984" footer="0.31496062992125984"/>
  <pageSetup scale="38" fitToHeight="0" orientation="landscape" r:id="rId2"/>
  <rowBreaks count="1" manualBreakCount="1">
    <brk id="50" max="25"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K50:K54 K25:K27 K22:K23 K14:K17 K19:K20 K29 K31:K32 K34 K36:K43 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I6" sqref="I6"/>
    </sheetView>
  </sheetViews>
  <sheetFormatPr baseColWidth="10" defaultRowHeight="15"/>
  <cols>
    <col min="5" max="5" width="12.85546875" customWidth="1"/>
    <col min="7" max="7" width="12.42578125" customWidth="1"/>
    <col min="8" max="8" width="13.42578125" customWidth="1"/>
    <col min="10" max="10" width="11.140625" customWidth="1"/>
    <col min="11" max="11" width="14" customWidth="1"/>
  </cols>
  <sheetData>
    <row r="2" spans="1:12" ht="21">
      <c r="A2" s="214"/>
      <c r="B2" s="369" t="s">
        <v>163</v>
      </c>
      <c r="C2" s="369"/>
      <c r="D2" s="369"/>
      <c r="E2" s="369"/>
      <c r="F2" s="369"/>
      <c r="G2" s="369"/>
      <c r="H2" s="369"/>
      <c r="I2" s="369"/>
      <c r="J2" s="369"/>
      <c r="K2" s="369"/>
      <c r="L2" s="214"/>
    </row>
    <row r="3" spans="1:12" ht="15.75" thickBot="1">
      <c r="A3" s="214"/>
      <c r="B3" s="214"/>
      <c r="C3" s="214"/>
      <c r="D3" s="214"/>
      <c r="E3" s="214"/>
      <c r="F3" s="214"/>
      <c r="G3" s="214"/>
      <c r="H3" s="214"/>
      <c r="I3" s="214"/>
      <c r="J3" s="214"/>
      <c r="K3" s="214"/>
      <c r="L3" s="214"/>
    </row>
    <row r="4" spans="1:12" ht="15" customHeight="1">
      <c r="A4" s="214"/>
      <c r="B4" s="370" t="s">
        <v>164</v>
      </c>
      <c r="C4" s="372" t="s">
        <v>165</v>
      </c>
      <c r="D4" s="373"/>
      <c r="E4" s="374" t="s">
        <v>166</v>
      </c>
      <c r="F4" s="374"/>
      <c r="G4" s="374"/>
      <c r="H4" s="374"/>
      <c r="I4" s="373"/>
      <c r="J4" s="375"/>
      <c r="K4" s="377" t="s">
        <v>167</v>
      </c>
      <c r="L4" s="214"/>
    </row>
    <row r="5" spans="1:12" ht="26.25" thickBot="1">
      <c r="A5" s="214"/>
      <c r="B5" s="371"/>
      <c r="C5" s="379" t="s">
        <v>168</v>
      </c>
      <c r="D5" s="380"/>
      <c r="E5" s="215" t="s">
        <v>169</v>
      </c>
      <c r="F5" s="216" t="s">
        <v>170</v>
      </c>
      <c r="G5" s="217" t="s">
        <v>171</v>
      </c>
      <c r="H5" s="218" t="s">
        <v>172</v>
      </c>
      <c r="I5" s="219" t="s">
        <v>113</v>
      </c>
      <c r="J5" s="376"/>
      <c r="K5" s="378"/>
      <c r="L5" s="214"/>
    </row>
    <row r="6" spans="1:12">
      <c r="A6" s="214"/>
      <c r="B6" s="220">
        <v>1</v>
      </c>
      <c r="C6" s="381" t="s">
        <v>173</v>
      </c>
      <c r="D6" s="382"/>
      <c r="E6" s="221">
        <f>COUNTIF('Evaluación PT 2018'!K14:K23,"Cumplido ")</f>
        <v>2</v>
      </c>
      <c r="F6" s="222">
        <f>+COUNTIF('Evaluación PT 2018'!K14:K23,"Parcial")</f>
        <v>2</v>
      </c>
      <c r="G6" s="222">
        <f>+COUNTIF('Evaluación PT 2018'!K14:K23,"Pendiente")</f>
        <v>2</v>
      </c>
      <c r="H6" s="223">
        <f>+COUNTIF('Evaluación PT 2018'!K14:K23,"No cumplido")</f>
        <v>2</v>
      </c>
      <c r="I6" s="222">
        <f>+COUNTIF('Evaluación PT 2018'!K14:K23,"N/A")</f>
        <v>0</v>
      </c>
      <c r="J6" s="376"/>
      <c r="K6" s="365">
        <f>'Evaluación PT 2018'!L55</f>
        <v>11.25</v>
      </c>
      <c r="L6" s="214"/>
    </row>
    <row r="7" spans="1:12">
      <c r="A7" s="214"/>
      <c r="B7" s="224">
        <v>2</v>
      </c>
      <c r="C7" s="357" t="s">
        <v>174</v>
      </c>
      <c r="D7" s="358"/>
      <c r="E7" s="221">
        <f>COUNTIF('Evaluación PT 2018'!K25:K27,"Cumplido ")</f>
        <v>1</v>
      </c>
      <c r="F7" s="222">
        <f>+COUNTIF('Evaluación PT 2018'!K25:K27,"Parcial")</f>
        <v>0</v>
      </c>
      <c r="G7" s="222">
        <f>+COUNTIF('Evaluación PT 2018'!K25:K27,"Pendiente")</f>
        <v>2</v>
      </c>
      <c r="H7" s="225">
        <f>+COUNTIF('Evaluación PT 2018'!K25:K27,"No cumplido")</f>
        <v>0</v>
      </c>
      <c r="I7" s="226">
        <f>+COUNTIF('Evaluación PT 2018'!K25:K27,"N/A")</f>
        <v>0</v>
      </c>
      <c r="J7" s="376"/>
      <c r="K7" s="383"/>
      <c r="L7" s="214"/>
    </row>
    <row r="8" spans="1:12" ht="15" customHeight="1">
      <c r="A8" s="214"/>
      <c r="B8" s="224">
        <v>3</v>
      </c>
      <c r="C8" s="357" t="s">
        <v>175</v>
      </c>
      <c r="D8" s="358"/>
      <c r="E8" s="221">
        <f>COUNTIF('Evaluación PT 2018'!K29:K48,"Cumplido ")</f>
        <v>0</v>
      </c>
      <c r="F8" s="222">
        <f>+COUNTIF('Evaluación PT 2018'!K29:K48,"Parcial")</f>
        <v>2</v>
      </c>
      <c r="G8" s="222">
        <f>+COUNTIF('Evaluación PT 2018'!K29:K48,"Pendiente")</f>
        <v>9</v>
      </c>
      <c r="H8" s="225">
        <f>+COUNTIF('Evaluación PT 2018'!K29:K48,"No cumplido")</f>
        <v>1</v>
      </c>
      <c r="I8" s="226">
        <f>+COUNTIF('Evaluación PT 2018'!K29:K48,"N/A")</f>
        <v>1</v>
      </c>
      <c r="J8" s="376"/>
      <c r="K8" s="359" t="s">
        <v>176</v>
      </c>
      <c r="L8" s="214"/>
    </row>
    <row r="9" spans="1:12">
      <c r="A9" s="214"/>
      <c r="B9" s="224">
        <v>4</v>
      </c>
      <c r="C9" s="357" t="s">
        <v>177</v>
      </c>
      <c r="D9" s="358"/>
      <c r="E9" s="221">
        <f>COUNTIF('Evaluación PT 2018'!K50:K54,"Cumplido ")</f>
        <v>0</v>
      </c>
      <c r="F9" s="222">
        <f>+COUNTIF('Evaluación PT 2018'!K50:K54,"Parcial")</f>
        <v>3</v>
      </c>
      <c r="G9" s="222">
        <f>+COUNTIF('Evaluación PT 2018'!K50:K54,"Pendiente")</f>
        <v>1</v>
      </c>
      <c r="H9" s="225">
        <f>+COUNTIF('Evaluación PT 2018'!K50:K54,"No cumplido")</f>
        <v>0</v>
      </c>
      <c r="I9" s="226">
        <f>+COUNTIF('Evaluación PT 2018'!K50:K54,"N/A")</f>
        <v>1</v>
      </c>
      <c r="J9" s="376"/>
      <c r="K9" s="360"/>
      <c r="L9" s="214"/>
    </row>
    <row r="10" spans="1:12">
      <c r="A10" s="214"/>
      <c r="B10" s="361" t="s">
        <v>178</v>
      </c>
      <c r="C10" s="362"/>
      <c r="D10" s="363"/>
      <c r="E10" s="227">
        <f>SUM(E6:E9)</f>
        <v>3</v>
      </c>
      <c r="F10" s="227">
        <f t="shared" ref="F10:I10" si="0">SUM(F6:F9)</f>
        <v>7</v>
      </c>
      <c r="G10" s="227">
        <f t="shared" si="0"/>
        <v>14</v>
      </c>
      <c r="H10" s="227">
        <f t="shared" si="0"/>
        <v>3</v>
      </c>
      <c r="I10" s="227">
        <f t="shared" si="0"/>
        <v>2</v>
      </c>
      <c r="J10" s="228">
        <f>SUM(E10:I10)</f>
        <v>29</v>
      </c>
      <c r="K10" s="364">
        <v>0</v>
      </c>
      <c r="L10" s="214"/>
    </row>
    <row r="11" spans="1:12">
      <c r="A11" s="214"/>
      <c r="B11" s="366" t="s">
        <v>179</v>
      </c>
      <c r="C11" s="367"/>
      <c r="D11" s="368"/>
      <c r="E11" s="229">
        <f>+E10/J10</f>
        <v>0.10344827586206896</v>
      </c>
      <c r="F11" s="230">
        <f>+F10/J10</f>
        <v>0.2413793103448276</v>
      </c>
      <c r="G11" s="230">
        <f>+G10/J10</f>
        <v>0.48275862068965519</v>
      </c>
      <c r="H11" s="231">
        <f>+H10/J10</f>
        <v>0.10344827586206896</v>
      </c>
      <c r="I11" s="232">
        <f>+I10/J10</f>
        <v>6.8965517241379309E-2</v>
      </c>
      <c r="J11" s="233">
        <f>SUM(E11:I11)</f>
        <v>1</v>
      </c>
      <c r="K11" s="365"/>
      <c r="L11" s="214"/>
    </row>
    <row r="12" spans="1:12" ht="15.75" thickBot="1">
      <c r="A12" s="214"/>
      <c r="B12" s="351" t="s">
        <v>180</v>
      </c>
      <c r="C12" s="352"/>
      <c r="D12" s="353"/>
      <c r="E12" s="354"/>
      <c r="F12" s="354"/>
      <c r="G12" s="354"/>
      <c r="H12" s="354"/>
      <c r="I12" s="354"/>
      <c r="J12" s="354"/>
      <c r="K12" s="234">
        <f>K6-K10</f>
        <v>11.25</v>
      </c>
      <c r="L12" s="214"/>
    </row>
    <row r="13" spans="1:12">
      <c r="A13" s="214"/>
      <c r="B13" s="355" t="s">
        <v>181</v>
      </c>
      <c r="C13" s="355"/>
      <c r="D13" s="355"/>
      <c r="E13" s="355"/>
      <c r="F13" s="355"/>
      <c r="G13" s="355"/>
      <c r="H13" s="355"/>
      <c r="I13" s="355"/>
      <c r="J13" s="355"/>
      <c r="K13" s="355"/>
      <c r="L13" s="214"/>
    </row>
    <row r="14" spans="1:12">
      <c r="A14" s="214"/>
      <c r="B14" s="214"/>
      <c r="C14" s="214"/>
      <c r="D14" s="214"/>
      <c r="E14" s="214"/>
      <c r="F14" s="214"/>
      <c r="G14" s="214"/>
      <c r="H14" s="214"/>
      <c r="I14" s="214"/>
      <c r="J14" s="214"/>
      <c r="K14" s="214"/>
      <c r="L14" s="214"/>
    </row>
    <row r="15" spans="1:12">
      <c r="A15" s="214"/>
      <c r="B15" s="356"/>
      <c r="C15" s="356"/>
      <c r="D15" s="356"/>
      <c r="E15" s="356"/>
      <c r="F15" s="356"/>
      <c r="G15" s="356"/>
      <c r="H15" s="356"/>
      <c r="I15" s="356"/>
      <c r="J15" s="356"/>
      <c r="K15" s="356"/>
      <c r="L15" s="214"/>
    </row>
  </sheetData>
  <mergeCells count="20">
    <mergeCell ref="B2:K2"/>
    <mergeCell ref="B4:B5"/>
    <mergeCell ref="C4:D4"/>
    <mergeCell ref="E4:I4"/>
    <mergeCell ref="J4:J9"/>
    <mergeCell ref="K4:K5"/>
    <mergeCell ref="C5:D5"/>
    <mergeCell ref="C6:D6"/>
    <mergeCell ref="K6:K7"/>
    <mergeCell ref="C7:D7"/>
    <mergeCell ref="B12:D12"/>
    <mergeCell ref="E12:J12"/>
    <mergeCell ref="B13:K13"/>
    <mergeCell ref="B15:K15"/>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RowHeight="15"/>
  <cols>
    <col min="2" max="2" width="0" hidden="1" customWidth="1"/>
  </cols>
  <sheetData>
    <row r="2" spans="2:2" ht="18.75">
      <c r="B2" s="78" t="s">
        <v>110</v>
      </c>
    </row>
    <row r="3" spans="2:2" ht="18.75">
      <c r="B3" s="78" t="s">
        <v>2</v>
      </c>
    </row>
    <row r="4" spans="2:2" ht="18.75">
      <c r="B4" s="78" t="s">
        <v>111</v>
      </c>
    </row>
    <row r="5" spans="2:2" ht="18.75">
      <c r="B5" s="78" t="s">
        <v>112</v>
      </c>
    </row>
    <row r="6" spans="2:2" ht="18.75">
      <c r="B6" s="78"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Marlyn Acosta</cp:lastModifiedBy>
  <cp:lastPrinted>2018-02-28T17:38:19Z</cp:lastPrinted>
  <dcterms:created xsi:type="dcterms:W3CDTF">2014-10-03T18:34:35Z</dcterms:created>
  <dcterms:modified xsi:type="dcterms:W3CDTF">2018-08-24T14:58:53Z</dcterms:modified>
</cp:coreProperties>
</file>