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 activeTab="2"/>
  </bookViews>
  <sheets>
    <sheet name="junio 2022" sheetId="1" r:id="rId1"/>
    <sheet name="Estadisticas Junio DNyCTI  2022" sheetId="3" r:id="rId2"/>
    <sheet name="Gráfico" sheetId="6" r:id="rId3"/>
  </sheets>
  <externalReferences>
    <externalReference r:id="rId4"/>
    <externalReference r:id="rId5"/>
  </externalReferences>
  <definedNames>
    <definedName name="_xlnm._FilterDatabase" localSheetId="0" hidden="1">'junio 2022'!$D$392:$H$489</definedName>
    <definedName name="_xlnm.Print_Area" localSheetId="1">'Estadisticas Junio DNyCTI  2022'!$A$5:$O$33</definedName>
    <definedName name="_xlnm.Print_Area" localSheetId="0">'junio 2022'!$A$1:$I$694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3" l="1"/>
  <c r="O25" i="3"/>
  <c r="O24" i="3"/>
  <c r="O23" i="3"/>
  <c r="O21" i="3"/>
  <c r="O22" i="3"/>
  <c r="O20" i="3" l="1"/>
  <c r="O19" i="3"/>
  <c r="O15" i="3" l="1"/>
  <c r="B3" i="6"/>
  <c r="G490" i="1"/>
  <c r="H395" i="1" s="1"/>
  <c r="H490" i="1" l="1"/>
  <c r="H402" i="1"/>
  <c r="H415" i="1"/>
  <c r="H407" i="1"/>
  <c r="H398" i="1"/>
  <c r="H411" i="1"/>
  <c r="H403" i="1"/>
  <c r="H410" i="1"/>
  <c r="H414" i="1"/>
  <c r="H406" i="1"/>
  <c r="H394" i="1"/>
  <c r="H413" i="1"/>
  <c r="H409" i="1"/>
  <c r="H405" i="1"/>
  <c r="H401" i="1"/>
  <c r="H397" i="1"/>
  <c r="H416" i="1"/>
  <c r="H412" i="1"/>
  <c r="H408" i="1"/>
  <c r="H404" i="1"/>
  <c r="H400" i="1"/>
  <c r="H396" i="1"/>
  <c r="H399" i="1"/>
  <c r="M17" i="3" l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1" i="1"/>
  <c r="H393" i="1"/>
  <c r="F504" i="1"/>
  <c r="G342" i="1"/>
  <c r="H259" i="1" s="1"/>
  <c r="G389" i="1"/>
  <c r="G100" i="1"/>
  <c r="H98" i="1" s="1"/>
  <c r="H257" i="1" l="1"/>
  <c r="H258" i="1"/>
  <c r="H385" i="1"/>
  <c r="H384" i="1"/>
  <c r="H386" i="1"/>
  <c r="H387" i="1"/>
  <c r="H388" i="1"/>
  <c r="H81" i="1"/>
  <c r="H85" i="1"/>
  <c r="H87" i="1"/>
  <c r="H91" i="1"/>
  <c r="H95" i="1"/>
  <c r="H82" i="1"/>
  <c r="H88" i="1"/>
  <c r="H92" i="1"/>
  <c r="H96" i="1"/>
  <c r="H83" i="1"/>
  <c r="H89" i="1"/>
  <c r="H93" i="1"/>
  <c r="H97" i="1"/>
  <c r="H84" i="1"/>
  <c r="H86" i="1"/>
  <c r="H90" i="1"/>
  <c r="H94" i="1"/>
  <c r="H99" i="1"/>
  <c r="M16" i="3"/>
  <c r="H80" i="1"/>
  <c r="H255" i="1"/>
  <c r="H256" i="1"/>
  <c r="H389" i="1" l="1"/>
  <c r="C73" i="1"/>
  <c r="G542" i="1" l="1"/>
  <c r="H511" i="1" l="1"/>
  <c r="H515" i="1"/>
  <c r="H513" i="1"/>
  <c r="H514" i="1"/>
  <c r="H512" i="1"/>
  <c r="G497" i="1"/>
  <c r="G500" i="1"/>
  <c r="G498" i="1"/>
  <c r="G503" i="1"/>
  <c r="G502" i="1"/>
  <c r="G501" i="1"/>
  <c r="G499" i="1"/>
  <c r="C505" i="1" l="1"/>
  <c r="H510" i="1"/>
  <c r="H530" i="1" l="1"/>
  <c r="H525" i="1"/>
  <c r="H528" i="1"/>
  <c r="H526" i="1"/>
  <c r="H529" i="1"/>
  <c r="H524" i="1"/>
  <c r="H527" i="1"/>
  <c r="H523" i="1"/>
  <c r="H522" i="1"/>
  <c r="H521" i="1"/>
  <c r="H520" i="1"/>
  <c r="H519" i="1"/>
  <c r="H518" i="1"/>
  <c r="H517" i="1"/>
  <c r="H539" i="1"/>
  <c r="H531" i="1"/>
  <c r="H541" i="1"/>
  <c r="H533" i="1"/>
  <c r="H537" i="1"/>
  <c r="H535" i="1"/>
  <c r="C543" i="1"/>
  <c r="H540" i="1"/>
  <c r="H536" i="1"/>
  <c r="H532" i="1"/>
  <c r="H538" i="1"/>
  <c r="H534" i="1"/>
  <c r="H542" i="1" l="1"/>
  <c r="G378" i="1" l="1"/>
  <c r="G351" i="1"/>
  <c r="G237" i="1"/>
  <c r="G208" i="1"/>
  <c r="G150" i="1"/>
  <c r="G135" i="1"/>
  <c r="H133" i="1" s="1"/>
  <c r="G126" i="1"/>
  <c r="H124" i="1" s="1"/>
  <c r="C58" i="1"/>
  <c r="C30" i="1"/>
  <c r="H348" i="1" l="1"/>
  <c r="H351" i="1" s="1"/>
  <c r="H350" i="1"/>
  <c r="H349" i="1"/>
  <c r="H358" i="1"/>
  <c r="H362" i="1"/>
  <c r="H366" i="1"/>
  <c r="H370" i="1"/>
  <c r="H374" i="1"/>
  <c r="H369" i="1"/>
  <c r="H377" i="1"/>
  <c r="H359" i="1"/>
  <c r="H363" i="1"/>
  <c r="H367" i="1"/>
  <c r="H371" i="1"/>
  <c r="H375" i="1"/>
  <c r="H361" i="1"/>
  <c r="H373" i="1"/>
  <c r="H360" i="1"/>
  <c r="H364" i="1"/>
  <c r="H368" i="1"/>
  <c r="H372" i="1"/>
  <c r="H376" i="1"/>
  <c r="H365" i="1"/>
  <c r="H222" i="1"/>
  <c r="H223" i="1"/>
  <c r="H215" i="1"/>
  <c r="H219" i="1"/>
  <c r="H218" i="1"/>
  <c r="H216" i="1"/>
  <c r="H220" i="1"/>
  <c r="H217" i="1"/>
  <c r="H221" i="1"/>
  <c r="H165" i="1"/>
  <c r="H166" i="1"/>
  <c r="H170" i="1"/>
  <c r="H167" i="1"/>
  <c r="H171" i="1"/>
  <c r="H168" i="1"/>
  <c r="H169" i="1"/>
  <c r="C238" i="1"/>
  <c r="H162" i="1"/>
  <c r="H163" i="1"/>
  <c r="H178" i="1"/>
  <c r="H164" i="1"/>
  <c r="H175" i="1"/>
  <c r="H179" i="1"/>
  <c r="H172" i="1"/>
  <c r="H176" i="1"/>
  <c r="H180" i="1"/>
  <c r="H173" i="1"/>
  <c r="H177" i="1"/>
  <c r="H181" i="1"/>
  <c r="H174" i="1"/>
  <c r="H182" i="1"/>
  <c r="H159" i="1"/>
  <c r="H158" i="1"/>
  <c r="H160" i="1"/>
  <c r="H161" i="1"/>
  <c r="H141" i="1"/>
  <c r="H145" i="1"/>
  <c r="H149" i="1"/>
  <c r="H142" i="1"/>
  <c r="H146" i="1"/>
  <c r="H143" i="1"/>
  <c r="H147" i="1"/>
  <c r="H144" i="1"/>
  <c r="H148" i="1"/>
  <c r="H186" i="1"/>
  <c r="H183" i="1"/>
  <c r="H187" i="1"/>
  <c r="H184" i="1"/>
  <c r="H188" i="1"/>
  <c r="H185" i="1"/>
  <c r="H132" i="1"/>
  <c r="H214" i="1"/>
  <c r="H226" i="1"/>
  <c r="C379" i="1"/>
  <c r="H225" i="1"/>
  <c r="H229" i="1"/>
  <c r="H357" i="1"/>
  <c r="H265" i="1"/>
  <c r="H266" i="1"/>
  <c r="H263" i="1"/>
  <c r="H264" i="1"/>
  <c r="H261" i="1"/>
  <c r="H262" i="1"/>
  <c r="H341" i="1"/>
  <c r="H251" i="1"/>
  <c r="H302" i="1"/>
  <c r="H270" i="1"/>
  <c r="H310" i="1"/>
  <c r="H278" i="1"/>
  <c r="H326" i="1"/>
  <c r="H294" i="1"/>
  <c r="H334" i="1"/>
  <c r="H243" i="1"/>
  <c r="H286" i="1"/>
  <c r="H318" i="1"/>
  <c r="H247" i="1"/>
  <c r="H274" i="1"/>
  <c r="H290" i="1"/>
  <c r="H306" i="1"/>
  <c r="H322" i="1"/>
  <c r="H338" i="1"/>
  <c r="H260" i="1"/>
  <c r="H282" i="1"/>
  <c r="H298" i="1"/>
  <c r="H314" i="1"/>
  <c r="H330" i="1"/>
  <c r="H230" i="1"/>
  <c r="H227" i="1"/>
  <c r="H224" i="1"/>
  <c r="H228" i="1"/>
  <c r="H234" i="1"/>
  <c r="H206" i="1"/>
  <c r="H196" i="1"/>
  <c r="H157" i="1"/>
  <c r="H198" i="1"/>
  <c r="H190" i="1"/>
  <c r="H192" i="1"/>
  <c r="H200" i="1"/>
  <c r="H232" i="1"/>
  <c r="H194" i="1"/>
  <c r="H204" i="1"/>
  <c r="H134" i="1"/>
  <c r="H131" i="1"/>
  <c r="H125" i="1"/>
  <c r="H126" i="1" s="1"/>
  <c r="H235" i="1"/>
  <c r="H231" i="1"/>
  <c r="H207" i="1"/>
  <c r="H203" i="1"/>
  <c r="H199" i="1"/>
  <c r="H195" i="1"/>
  <c r="H189" i="1"/>
  <c r="H233" i="1"/>
  <c r="H205" i="1"/>
  <c r="H201" i="1"/>
  <c r="H197" i="1"/>
  <c r="H193" i="1"/>
  <c r="H191" i="1"/>
  <c r="H236" i="1"/>
  <c r="H140" i="1"/>
  <c r="H202" i="1"/>
  <c r="C209" i="1"/>
  <c r="H244" i="1"/>
  <c r="H248" i="1"/>
  <c r="H252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245" i="1"/>
  <c r="H249" i="1"/>
  <c r="H253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C343" i="1"/>
  <c r="C352" i="1"/>
  <c r="H246" i="1"/>
  <c r="H250" i="1"/>
  <c r="H254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G504" i="1" l="1"/>
  <c r="H135" i="1"/>
  <c r="H378" i="1"/>
  <c r="H342" i="1"/>
  <c r="H237" i="1"/>
  <c r="H208" i="1"/>
  <c r="H100" i="1"/>
  <c r="H150" i="1"/>
</calcChain>
</file>

<file path=xl/comments1.xml><?xml version="1.0" encoding="utf-8"?>
<comments xmlns="http://schemas.openxmlformats.org/spreadsheetml/2006/main">
  <authors>
    <author>Natalia Franco</author>
  </authors>
  <commentList>
    <comment ref="G99" authorId="0" shapeId="0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141 Mensuales
40 Semanales
75 diarios=1,610 
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24 días x 81 Reportes= 1,944</t>
        </r>
      </text>
    </comment>
    <comment ref="G141" authorId="0" shapeId="0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Ministerio de Cultura</t>
        </r>
      </text>
    </comment>
  </commentList>
</comments>
</file>

<file path=xl/comments2.xml><?xml version="1.0" encoding="utf-8"?>
<comments xmlns="http://schemas.openxmlformats.org/spreadsheetml/2006/main">
  <authors>
    <author>Natalia Franco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75 Diarios
40 Semanales
141 Mensuales
</t>
        </r>
      </text>
    </comment>
  </commentList>
</comments>
</file>

<file path=xl/sharedStrings.xml><?xml version="1.0" encoding="utf-8"?>
<sst xmlns="http://schemas.openxmlformats.org/spreadsheetml/2006/main" count="322" uniqueCount="245">
  <si>
    <t>Dirección de Normas y Atención de Tesorerías Institucionales</t>
  </si>
  <si>
    <t xml:space="preserve">Informe de Actividades </t>
  </si>
  <si>
    <t>División de Normas: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</si>
  <si>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Relación de Actualización de Documentos</t>
    </r>
  </si>
  <si>
    <t>Actividad</t>
  </si>
  <si>
    <t>Descripción (Total)</t>
  </si>
  <si>
    <t>Total Documentos Trabajados</t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</si>
  <si>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Evaluaciones del Cumplimiento Normativo</t>
    </r>
  </si>
  <si>
    <t>No.</t>
  </si>
  <si>
    <t>Fecha Evaluación</t>
  </si>
  <si>
    <t>Institución</t>
  </si>
  <si>
    <t>Total Instituciones Evaluadas</t>
  </si>
  <si>
    <t>Instituciones</t>
  </si>
  <si>
    <t xml:space="preserve">NOTA: </t>
  </si>
  <si>
    <t xml:space="preserve">División de Tesorerías Institucionales: </t>
  </si>
  <si>
    <t>Asistencia Requerida</t>
  </si>
  <si>
    <t>Cantidad</t>
  </si>
  <si>
    <t>%</t>
  </si>
  <si>
    <t>Asistencia UEPEX</t>
  </si>
  <si>
    <t>Consulta Balance Cuenta Colectora</t>
  </si>
  <si>
    <t>Gestión Vinculación TI a TTP</t>
  </si>
  <si>
    <t>Total</t>
  </si>
  <si>
    <r>
      <t>1.1.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Capacidad de respuesta a las solicitudes</t>
    </r>
  </si>
  <si>
    <t>Detalle</t>
  </si>
  <si>
    <t>Casos con Respuesta Inmediata</t>
  </si>
  <si>
    <t>Casos Canalizados</t>
  </si>
  <si>
    <t>Total de Casos Manejados</t>
  </si>
  <si>
    <r>
      <t>1.2.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Relación de áreas involucradas en los casos canalizados</t>
    </r>
  </si>
  <si>
    <t>Áreas</t>
  </si>
  <si>
    <t xml:space="preserve">Dirección de Administración de Desembolsos </t>
  </si>
  <si>
    <t>Dirección de Programación y Evaluación Financiera</t>
  </si>
  <si>
    <t>Dirección de Administración de Cuentas y Recursos Financieros</t>
  </si>
  <si>
    <t>Dirección de Administración de Fondos</t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</si>
  <si>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 xml:space="preserve">Operaciones Regulares de Tesorerías Institucionales </t>
    </r>
  </si>
  <si>
    <t>Operaciones</t>
  </si>
  <si>
    <t>Envío de Estados de Cuenta/Movimientos Financieros Diarios</t>
  </si>
  <si>
    <t>Envío de Estados de Cuenta/Movimientos Financieros Mensuales</t>
  </si>
  <si>
    <t>Envío de Movimiento Financiero Mensual</t>
  </si>
  <si>
    <t xml:space="preserve">Solicitud de apertura de cuenta </t>
  </si>
  <si>
    <t xml:space="preserve">Solicitud de cierre de cuenta </t>
  </si>
  <si>
    <t xml:space="preserve">Solicitud de registro y sustitución de firmas en cuentas </t>
  </si>
  <si>
    <t>Solicitudes de Reposición de Fondos Gastos Menores tramitadas</t>
  </si>
  <si>
    <t>Solicitudes de Transferencias revisadas y tramitadas</t>
  </si>
  <si>
    <r>
      <t>2.1.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Detalle de Instituciones que Solicitaron Apertura de Cuenta</t>
    </r>
  </si>
  <si>
    <t>Número</t>
  </si>
  <si>
    <t xml:space="preserve">Instituciones </t>
  </si>
  <si>
    <t>Cantidad de Cuentas</t>
  </si>
  <si>
    <t>Ministerio de Educación</t>
  </si>
  <si>
    <r>
      <t>2.2.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Detalle de Instituciones que Solicitaron Cierre de Cuenta</t>
    </r>
  </si>
  <si>
    <t>MIREX: Ministerio de Relaciones Exteriores</t>
  </si>
  <si>
    <t>INAIPI</t>
  </si>
  <si>
    <r>
      <t>2.3.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Detalle de Instituciones que Solicitaron Registro y Sustitución de Firmantes en Cuenta</t>
    </r>
  </si>
  <si>
    <t>Cantidad de Cuentas Modificadas</t>
  </si>
  <si>
    <r>
      <t>2.4.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 xml:space="preserve">Detalle de Instituciones que Solicitaron Cambio de RNC o Nombre en cuentas </t>
    </r>
  </si>
  <si>
    <t>Cantidad de Cambios</t>
  </si>
  <si>
    <r>
      <t>2.5.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 xml:space="preserve">Detalle de Instituciones que Solicitaron Exclusión de Firmas en cuentas </t>
    </r>
  </si>
  <si>
    <t>2.6. Detalle de Instituciones que Solicitaron Reposición de Fondos de Gastos Menores</t>
  </si>
  <si>
    <t>Cantidad de Capacitaciones/ Tema</t>
  </si>
  <si>
    <t>Instituciones Capacitadas</t>
  </si>
  <si>
    <t>Fecha</t>
  </si>
  <si>
    <t>Capacitaciones</t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</si>
  <si>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Instituciones que Solicitaron Certificación de No Objeción</t>
    </r>
  </si>
  <si>
    <t>6. Asignaciones de Roles de Tesorero Institucional y Gestión de Requerimientos de Usuarios</t>
  </si>
  <si>
    <t>6.1 Requerimientos Solicitados a la DAFI</t>
  </si>
  <si>
    <t>Área de TN Solicitante</t>
  </si>
  <si>
    <t>Observaciones</t>
  </si>
  <si>
    <t>Dir. Adm. de Cuentas</t>
  </si>
  <si>
    <t>Dir. Adm. de Desembolsos</t>
  </si>
  <si>
    <t>Dir. de Normas y Coord. de TI</t>
  </si>
  <si>
    <t>Dir. Programación y Evaluación Fin.</t>
  </si>
  <si>
    <t>Dirección Adm. y Financiera</t>
  </si>
  <si>
    <t>Departamento Jurídico</t>
  </si>
  <si>
    <t>6.2 Requerimientos de Asignaciones de Roles de Tesorero Institucional Solicitados a la DAFI</t>
  </si>
  <si>
    <t>Institución Solicitante</t>
  </si>
  <si>
    <t>Actividades No Planificadas de la Dirección de Normas y Atención de Tesorerías Institucionales</t>
  </si>
  <si>
    <t>Actividades No Planificadas</t>
  </si>
  <si>
    <t>Tarea</t>
  </si>
  <si>
    <t>Responsable</t>
  </si>
  <si>
    <t>Fechas</t>
  </si>
  <si>
    <t>Objetivo</t>
  </si>
  <si>
    <t>Seguimiento Mensual de Actividades</t>
  </si>
  <si>
    <t xml:space="preserve">                                                                                                                                             </t>
  </si>
  <si>
    <t>DIRECCIÓN DE NORMAS Y COORDINACIÓN DE TESORERÍAS INSTITUCIONALES</t>
  </si>
  <si>
    <t>Indicadores</t>
  </si>
  <si>
    <t>Oct/Dic</t>
  </si>
  <si>
    <t>N/A</t>
  </si>
  <si>
    <t>Evaluaciones del Cumplimiento Normativo</t>
  </si>
  <si>
    <t>Asistencias técnicas realizadas</t>
  </si>
  <si>
    <t>Estados de cuentas y movimientos financieros remitidos</t>
  </si>
  <si>
    <t>Transferencias de recursos tramitadas</t>
  </si>
  <si>
    <t>Informe de Ejecución de Pagos Programa de Edificaciones Escolares</t>
  </si>
  <si>
    <t>Tramitación de No Objeción para pagos vencidos</t>
  </si>
  <si>
    <t>Roles de Tesorero Institucional aprobados y tramitados</t>
  </si>
  <si>
    <t xml:space="preserve">Aperturas de Cuentas Bancarias </t>
  </si>
  <si>
    <t>Cambio y Registro de Firma</t>
  </si>
  <si>
    <t xml:space="preserve">Cierres de Cuentas Bancarias </t>
  </si>
  <si>
    <t>Informe de Resultados de Encuesta de Nivel de Satisfacción de Servicios a Usuarios de Tesorería Nacional</t>
  </si>
  <si>
    <t>Observaciones:</t>
  </si>
  <si>
    <t>Cristian Quezada</t>
  </si>
  <si>
    <t xml:space="preserve">Director </t>
  </si>
  <si>
    <t>Ene</t>
  </si>
  <si>
    <r>
      <t>1.</t>
    </r>
    <r>
      <rPr>
        <b/>
        <sz val="7"/>
        <color theme="1"/>
        <rFont val="Times New Roman"/>
        <family val="1"/>
      </rPr>
      <t>    </t>
    </r>
    <r>
      <rPr>
        <b/>
        <sz val="14"/>
        <color theme="1"/>
        <rFont val="Times New Roman"/>
        <family val="1"/>
      </rPr>
      <t>Asistencias Técnicas</t>
    </r>
  </si>
  <si>
    <t>Instituciones entrenadas en el Sistema de Tesorería y SIGEF (Incorporación a Fase I y II)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</si>
  <si>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 xml:space="preserve">Capacitación y entrenamiento de Tesorerías Institucionales en el Sistema CUT </t>
    </r>
  </si>
  <si>
    <t xml:space="preserve">Reporte Avances CUT </t>
  </si>
  <si>
    <t>Feb</t>
  </si>
  <si>
    <t>Políticas, Resoluciones e instructivos elaboradas</t>
  </si>
  <si>
    <t>Envío Reporte Medio de Pago por Beneficiario Deductor</t>
  </si>
  <si>
    <t>CENTRO DE EXPORTACION E INVERSION DE LA REPUBLICA DOMINICANA</t>
  </si>
  <si>
    <t>Instituto para el Desarrollo del Noroeste, INDENOR</t>
  </si>
  <si>
    <t>Solicitud de cambio de RNC o Razón Social</t>
  </si>
  <si>
    <t xml:space="preserve">Solicitud de Exclusión de firmas en Cuentas </t>
  </si>
  <si>
    <t>Mar</t>
  </si>
  <si>
    <t>Envío de Reporte Estados de Cuenta/Envío de Reporte Movimiento Financiero en Libros</t>
  </si>
  <si>
    <t>Abr</t>
  </si>
  <si>
    <t>Consulta Estatus de Libramiento</t>
  </si>
  <si>
    <t>Consulta Solicitud Registro/Sustitución de
Firmas</t>
  </si>
  <si>
    <t>Consulta Solicitud Apertura de Cuenta</t>
  </si>
  <si>
    <t>Consulta Solicitud Cambio de RNC</t>
  </si>
  <si>
    <t>MINISTERIO DE RELACIONES EXTERIORES</t>
  </si>
  <si>
    <t>ARCHIVO GENERAL DE LA NACION</t>
  </si>
  <si>
    <t>CENTRO CARDIO-NEURO OFTALMOLÓGICO Y DE TRASPLANTE (CECANOT)</t>
  </si>
  <si>
    <t>COMUNIDAD DIGNA CONTRA LA POBREZA</t>
  </si>
  <si>
    <t>Tesorero Nacional (Asistente)</t>
  </si>
  <si>
    <t>MINISTERIO DE EDUCACION</t>
  </si>
  <si>
    <t>ESTADÍSTICA</t>
  </si>
  <si>
    <t>Dirección General de Impuestos Internos</t>
  </si>
  <si>
    <t>MEPYD</t>
  </si>
  <si>
    <t>Hospital General Regional Dr. Marcelino Vélez Santana</t>
  </si>
  <si>
    <t>Consulta Solicitud Cierre de Cuenta</t>
  </si>
  <si>
    <t>Envío Informe Transferencias Diarias</t>
  </si>
  <si>
    <t>Identificación de Débitos y/o Créditos</t>
  </si>
  <si>
    <t>BIBLIOTECA NACIONAL PEDRO HENRÍQUEZ UREÑA</t>
  </si>
  <si>
    <t>COMITÉ EJECUTOR DE INFRAESTRUCTURA EN ZONA TURÍSTICAS (CEIZTUR)</t>
  </si>
  <si>
    <t>CONSEJO DOMINICANO DE PESCA Y ACUICULTURA</t>
  </si>
  <si>
    <t>CUERPO DE BOMBEROS DE SANTO DOMINGO DE BOCA CHICA</t>
  </si>
  <si>
    <t>CUERPO DE BOMBEROS DE SANTO DOMINGO DE PEDRO BRAND</t>
  </si>
  <si>
    <t>CUERPO ESPECIALIZADO DE SEGURIDAD AEROPORTUARIA Y DE AVIACIÓN CIVIL (CESAC)</t>
  </si>
  <si>
    <t>DIRECCIÓN CENTRAL DE POLICÍA DE TURISMO</t>
  </si>
  <si>
    <t>DIRECCIÓN CENTRAL DEL SERVICIO NACIONAL DE SALUD</t>
  </si>
  <si>
    <t>DIRECCION DE PRENSA DEL PRESIDENTE</t>
  </si>
  <si>
    <t>DIRECCIÓN GENERAL DE MIGRACIÓN</t>
  </si>
  <si>
    <t>DIRECCIÓN GENERAL DE SEGURIDAD DE TRÁNSITO Y TRANSPORTE TERRESTRE  (DIGESETT)</t>
  </si>
  <si>
    <t>HOSPITAL PEDIATRICO DR. HUGO MENDOZA, CIUDAD DE LA SALUD</t>
  </si>
  <si>
    <t>HOSPITAL TRAUMATOLÓGICO QUIRÚRGICO PROFESOR JUAN BOSCH</t>
  </si>
  <si>
    <t>INSTITUTO NACIONAL DE MIGRACIÓN</t>
  </si>
  <si>
    <t>INSTITUTO NACIONAL DE TRÁNSITO Y TRANSPORTE TERRESTRE</t>
  </si>
  <si>
    <t>INSTITUTO POLICIAL DE EDUCACION</t>
  </si>
  <si>
    <t>JARDIN BOTANICO NACIONAL</t>
  </si>
  <si>
    <t>JUNTA DE RETIRO DE LA P.N</t>
  </si>
  <si>
    <t>MINISTERIO DE AGRICULTURA</t>
  </si>
  <si>
    <t>MINISTERIO DE ECONOMIA, PLANIFICACION Y DESARROLLO</t>
  </si>
  <si>
    <t>MINISTERIO DE INTERIOR Y POLICÍA</t>
  </si>
  <si>
    <t>MINISTERIO DE LA JUVENTUD</t>
  </si>
  <si>
    <t>PARQUE ZOOLOGICO NACIONAL</t>
  </si>
  <si>
    <t>SERVICIO INTEGRAL DE EMERGENCIAS</t>
  </si>
  <si>
    <t>VICE PRESIDENCIA DE LA REPÚBLICA</t>
  </si>
  <si>
    <t>May</t>
  </si>
  <si>
    <t>1er Trimestre</t>
  </si>
  <si>
    <t>2do Trimestre</t>
  </si>
  <si>
    <t>Jun</t>
  </si>
  <si>
    <t>Estados de cuentas y movs. financieros remitidos</t>
  </si>
  <si>
    <t xml:space="preserve">Instituciones Entrenadas </t>
  </si>
  <si>
    <t>Tramitación de No Objeción para Pagos Vencidos</t>
  </si>
  <si>
    <t xml:space="preserve">Encuesta de Nivel de Satisfacción de Servicios </t>
  </si>
  <si>
    <t xml:space="preserve">        Junio-2022</t>
  </si>
  <si>
    <t>Tema: incorporación de nuevas instituciones al SIRITE, Incorporación a la CUT y ejecución en línea por SIGEF</t>
  </si>
  <si>
    <t xml:space="preserve">Consulta Disponibilidad </t>
  </si>
  <si>
    <t>Consulta Estatus Transferencia</t>
  </si>
  <si>
    <t xml:space="preserve">Consulta Solicitud Rol Tesorero Institucional </t>
  </si>
  <si>
    <t xml:space="preserve">Gestión Asignación de Cuota de Pago </t>
  </si>
  <si>
    <t>Instrucción de Ruta en SIGEF para alguna Operación</t>
  </si>
  <si>
    <t>Envío reporte Informe de Reporte de Completada Pagos Programa de Edificaciones Escolares</t>
  </si>
  <si>
    <t>Otros/Info. cuentas bancarias/Info Registro Cuenta SIGEF/ consulta depósito en colectora/ Info.  Requisitos registro en cuentas/Código SWIFT/Info. Débito/ Info. Transferencia</t>
  </si>
  <si>
    <t>Solicitud Certificación No Objeción de Pago</t>
  </si>
  <si>
    <t>Ministerio de Relaciones Exteriores</t>
  </si>
  <si>
    <t>ARMADA DE LA REPÚBLICA DOMINICANA</t>
  </si>
  <si>
    <t>COMEDORES ECONÓMICOS DEL ESTADO</t>
  </si>
  <si>
    <t>Consejo Nacional de Zonas Francas</t>
  </si>
  <si>
    <t>CORPORACION ESTATAL DE RADIO Y TELEVISION DOMINICANA</t>
  </si>
  <si>
    <t>CUERPO DE BOMBEROS SANTO DOMINGO NORTE</t>
  </si>
  <si>
    <t>DIRECCIÓN GENERAL DE DRAGAS, PRESAS Y BALIZAMIENTO, M.G</t>
  </si>
  <si>
    <t>HOSPITAL GENERAL DOCENTE DE LA POLICÍA NACIONAL</t>
  </si>
  <si>
    <t>INSTITUTO DOM. DE EVALUACIÓN E INVESTIGACIÓN DE LA CALIDAD EDUCATIVA</t>
  </si>
  <si>
    <t>INSTITUTO NACIONAL DE RECURSOS HIDRAULICOS -INDRHI-</t>
  </si>
  <si>
    <t>INSTITUTO TECNOLÓGICO DE LAS AMÉRICAS</t>
  </si>
  <si>
    <t>MINISTERIO DE LA PRESIDENCIA</t>
  </si>
  <si>
    <t>SECRETARIADO ADMINISTRATIVO DE LA PRESIDENCIA</t>
  </si>
  <si>
    <t>SERVICIOS DE PESCA</t>
  </si>
  <si>
    <t>PROPEEP - Dirección General de Proyectos Estratégicos y Especiales</t>
  </si>
  <si>
    <t>INAFOCAM - Instituto Nacional de Formación y Capacitación del Magisterio</t>
  </si>
  <si>
    <t>CAASD: Corporación de Acueducto y Alcantarillado de Santo Domingo</t>
  </si>
  <si>
    <t>Jardín Botanico</t>
  </si>
  <si>
    <t>Instituto Nacional de Transito y Transporte Terrestre (INTRANT)</t>
  </si>
  <si>
    <t>Ministerio de Salud Pública</t>
  </si>
  <si>
    <t>AYUNTAMIENTO MUNICIPAL LAS YAYAS DE VIAJAMA, AZUA, RD</t>
  </si>
  <si>
    <t>AYUNTAMIENTO MUNICIPAL DE JUNCALITO</t>
  </si>
  <si>
    <t>AYUNTAMIENTO EL GUAYABAL</t>
  </si>
  <si>
    <t>CUERPO DE BOMBEROS DEL DISTRITO MUNIPAL DE CAMBITA EL PUEBLECITO</t>
  </si>
  <si>
    <t>JUNTA MUNICIPAL EL PALMAR</t>
  </si>
  <si>
    <t>Dirección General de Alianzas Público Privadas</t>
  </si>
  <si>
    <t>Gabinete de Política Social-Proyecto Ciudad Mujer</t>
  </si>
  <si>
    <t>Ministerio de Defensa-Banco de Sangre y Hemoderivados de las FF. AA</t>
  </si>
  <si>
    <t>Ministerio de Economía Planificación y Desarrollo (MEPYD)</t>
  </si>
  <si>
    <t>Distrito Municipal Mamá Tingó</t>
  </si>
  <si>
    <t>MINISTERIO DE TURISMO</t>
  </si>
  <si>
    <t>JUNTA MUNICIPAL RANCHO DE LA GUARDIA, HONDO VALLE</t>
  </si>
  <si>
    <t>JUNTA DEL DISTRITO MUNICIPAL DE SANTA BÁRBARA EL 6</t>
  </si>
  <si>
    <t>Ministerio de Vivienda, Hábitat y Edificaciones (MIVHED)</t>
  </si>
  <si>
    <t>PERESIDENCIA DE LA REPUBLICA-</t>
  </si>
  <si>
    <t>SUPERATE</t>
  </si>
  <si>
    <t>INTRANT</t>
  </si>
  <si>
    <t>LOTERIA NACIONAL</t>
  </si>
  <si>
    <t>DIRECCION GENERAL DE CINE</t>
  </si>
  <si>
    <t>Adm. De Riesgos De Salud Para Los Maestros (ARS SEMMA)</t>
  </si>
  <si>
    <t>Oficina Nacional de Meteorología (ONAMET)</t>
  </si>
  <si>
    <t>Junta del Distrito Municipal el Rosario</t>
  </si>
  <si>
    <t>Procuraduría General de la República Dominicana</t>
  </si>
  <si>
    <t>Procuraduría General de la República</t>
  </si>
  <si>
    <t>Fondo Especial para el Desarrollo Agropecuario</t>
  </si>
  <si>
    <t>Instituto Nacional del Cáncer Rosa Emilia Sánchez Pérez de Tavarez (INCART)</t>
  </si>
  <si>
    <t>Cuerpo de Bomberos de  Santo Domingo Norte</t>
  </si>
  <si>
    <t>Cuerpo de Bomberos de  Santo Domingo Distrito Nacional</t>
  </si>
  <si>
    <t>JUNTA MUNIPAL TABARA ABAJO,AZUA, R.D</t>
  </si>
  <si>
    <t>INESDYC</t>
  </si>
  <si>
    <t>SALUD PUBLICA</t>
  </si>
  <si>
    <t>SERVICIO NACIONAL DE SALUD</t>
  </si>
  <si>
    <t>Ministerio de Agricultura-Dirección General de Ganadería (DIGEGA)</t>
  </si>
  <si>
    <t>CONAPE</t>
  </si>
  <si>
    <t>Ministerio Industria, Comercio y MIPYMES</t>
  </si>
  <si>
    <t>Cuerpo de Bomberos de Maimón</t>
  </si>
  <si>
    <t>Jardín Botánico Nacional Dr. Rafael María Moscoso</t>
  </si>
  <si>
    <t>Ministerio de Interior y Policía</t>
  </si>
  <si>
    <t>Corporación Estatal de Radio y Televisión</t>
  </si>
  <si>
    <t>BAGRÍCOLA</t>
  </si>
  <si>
    <t>Cámara de Cuentas</t>
  </si>
  <si>
    <t>JUNTA DEL DISTRITO MUNICIPAL DE MONSERRAT</t>
  </si>
  <si>
    <t>CUERPO DE BOMBEROS DE MAIMON</t>
  </si>
  <si>
    <t>Normas del Sistema de Tesorería Elaboradas</t>
  </si>
  <si>
    <t>Norma para Tramitación de Pagos Rechazados (Elaborada)</t>
  </si>
  <si>
    <t xml:space="preserve">2- Capacitación Fase I </t>
  </si>
  <si>
    <t>Incorporación a la Fase I a la Oficina Nacional de Meteorología (ONAMET)</t>
  </si>
  <si>
    <t xml:space="preserve">
Banco de Sangre y Demoderivados de las FF.AA.</t>
  </si>
  <si>
    <t xml:space="preserve"> 27/06/2022</t>
  </si>
  <si>
    <t>Reunión con el equipo SIRITE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</si>
</sst>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rgb="FFEE2A24"/>
      <name val="Times New Roman"/>
      <family val="1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EE2A24"/>
      <name val="Times New Roman"/>
      <family val="1"/>
    </font>
    <font>
      <b/>
      <sz val="11"/>
      <name val="Times New Roman"/>
      <family val="1"/>
    </font>
    <font>
      <b/>
      <sz val="12"/>
      <color rgb="FFFFFFFF"/>
      <name val="Times New Roman"/>
      <family val="1"/>
    </font>
    <font>
      <sz val="11"/>
      <name val="Calibri"/>
      <family val="2"/>
      <scheme val="minor"/>
    </font>
    <font>
      <b/>
      <sz val="8"/>
      <color theme="1"/>
      <name val="Times New Roman"/>
      <family val="1"/>
    </font>
    <font>
      <b/>
      <i/>
      <sz val="11"/>
      <color rgb="FF0038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C00000"/>
      <name val="Times New Roman"/>
      <family val="1"/>
    </font>
    <font>
      <sz val="11"/>
      <name val="Times New Roman"/>
      <family val="1"/>
    </font>
    <font>
      <sz val="11"/>
      <color rgb="FF1F497D"/>
      <name val="Calibri"/>
      <family val="2"/>
      <scheme val="minor"/>
    </font>
    <font>
      <b/>
      <sz val="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4"/>
      <color theme="1"/>
      <name val="Calibri"/>
      <family val="2"/>
    </font>
    <font>
      <b/>
      <sz val="18"/>
      <color rgb="FFEE2A2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6"/>
      <color rgb="FF1F4E79"/>
      <name val="Times New Roman"/>
      <family val="1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sz val="11"/>
      <color rgb="FF58595B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7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A6BA6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5">
    <xf numFmtId="0" fontId="0" fillId="0" borderId="0" xfId="0"/>
    <xf numFmtId="0" fontId="0" fillId="2" borderId="0" xfId="0" applyFill="1" applyBorder="1"/>
    <xf numFmtId="17" fontId="6" fillId="2" borderId="0" xfId="0" applyNumberFormat="1" applyFont="1" applyFill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5" xfId="0" applyFill="1" applyBorder="1"/>
    <xf numFmtId="9" fontId="0" fillId="2" borderId="3" xfId="1" applyFont="1" applyFill="1" applyBorder="1"/>
    <xf numFmtId="0" fontId="17" fillId="2" borderId="0" xfId="0" applyFont="1" applyFill="1" applyBorder="1" applyAlignment="1"/>
    <xf numFmtId="0" fontId="17" fillId="2" borderId="0" xfId="0" applyFont="1" applyFill="1" applyAlignment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/>
    <xf numFmtId="0" fontId="3" fillId="2" borderId="5" xfId="0" applyFont="1" applyFill="1" applyBorder="1"/>
    <xf numFmtId="9" fontId="3" fillId="2" borderId="3" xfId="1" applyFont="1" applyFill="1" applyBorder="1"/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indent="5"/>
    </xf>
    <xf numFmtId="0" fontId="18" fillId="2" borderId="0" xfId="0" applyFont="1" applyFill="1" applyAlignment="1">
      <alignment horizontal="left" vertical="center" indent="5"/>
    </xf>
    <xf numFmtId="0" fontId="17" fillId="2" borderId="0" xfId="0" applyFont="1" applyFill="1"/>
    <xf numFmtId="9" fontId="3" fillId="2" borderId="3" xfId="0" applyNumberFormat="1" applyFont="1" applyFill="1" applyBorder="1"/>
    <xf numFmtId="0" fontId="0" fillId="2" borderId="10" xfId="0" applyFill="1" applyBorder="1"/>
    <xf numFmtId="0" fontId="8" fillId="2" borderId="0" xfId="0" applyFont="1" applyFill="1" applyBorder="1" applyAlignment="1">
      <alignment horizontal="left" vertical="center" indent="5"/>
    </xf>
    <xf numFmtId="0" fontId="10" fillId="3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1" fillId="2" borderId="0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>
      <alignment wrapText="1"/>
    </xf>
    <xf numFmtId="0" fontId="24" fillId="2" borderId="0" xfId="0" applyFont="1" applyFill="1" applyAlignment="1">
      <alignment vertical="center"/>
    </xf>
    <xf numFmtId="0" fontId="0" fillId="2" borderId="5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/>
    <xf numFmtId="0" fontId="2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3" fillId="2" borderId="3" xfId="1" applyNumberFormat="1" applyFont="1" applyFill="1" applyBorder="1"/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7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horizontal="center" wrapText="1"/>
    </xf>
    <xf numFmtId="0" fontId="0" fillId="2" borderId="5" xfId="0" applyFill="1" applyBorder="1" applyAlignment="1">
      <alignment vertical="center" wrapText="1"/>
    </xf>
    <xf numFmtId="14" fontId="0" fillId="2" borderId="3" xfId="0" applyNumberFormat="1" applyFill="1" applyBorder="1" applyAlignment="1">
      <alignment horizontal="center" vertical="center"/>
    </xf>
    <xf numFmtId="0" fontId="28" fillId="2" borderId="0" xfId="0" applyFont="1" applyFill="1"/>
    <xf numFmtId="0" fontId="29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/>
    <xf numFmtId="0" fontId="32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0" fontId="34" fillId="2" borderId="0" xfId="0" applyFont="1" applyFill="1"/>
    <xf numFmtId="0" fontId="35" fillId="2" borderId="0" xfId="0" applyFont="1" applyFill="1" applyBorder="1" applyAlignment="1">
      <alignment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3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right" indent="2"/>
    </xf>
    <xf numFmtId="9" fontId="0" fillId="2" borderId="3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vertical="center" wrapText="1"/>
    </xf>
    <xf numFmtId="0" fontId="42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vertical="center" wrapText="1"/>
    </xf>
    <xf numFmtId="0" fontId="47" fillId="2" borderId="13" xfId="0" applyFont="1" applyFill="1" applyBorder="1" applyAlignment="1">
      <alignment horizontal="center" vertical="center" wrapText="1"/>
    </xf>
    <xf numFmtId="4" fontId="48" fillId="0" borderId="0" xfId="0" applyNumberFormat="1" applyFont="1"/>
    <xf numFmtId="3" fontId="45" fillId="2" borderId="13" xfId="0" applyNumberFormat="1" applyFont="1" applyFill="1" applyBorder="1" applyAlignment="1">
      <alignment horizontal="center" vertical="center" wrapText="1"/>
    </xf>
    <xf numFmtId="4" fontId="45" fillId="2" borderId="0" xfId="0" applyNumberFormat="1" applyFont="1" applyFill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1" fillId="2" borderId="0" xfId="0" applyFont="1" applyFill="1" applyAlignment="1">
      <alignment horizontal="center" vertical="center" wrapText="1"/>
    </xf>
    <xf numFmtId="17" fontId="43" fillId="2" borderId="0" xfId="0" applyNumberFormat="1" applyFont="1" applyFill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/>
    <xf numFmtId="17" fontId="6" fillId="2" borderId="0" xfId="0" applyNumberFormat="1" applyFont="1" applyFill="1" applyAlignment="1"/>
    <xf numFmtId="0" fontId="0" fillId="2" borderId="0" xfId="0" applyFill="1" applyAlignment="1"/>
    <xf numFmtId="0" fontId="8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14" fontId="40" fillId="0" borderId="5" xfId="0" applyNumberFormat="1" applyFont="1" applyBorder="1" applyAlignment="1">
      <alignment vertical="center" wrapText="1"/>
    </xf>
    <xf numFmtId="0" fontId="3" fillId="2" borderId="0" xfId="0" applyFont="1" applyFill="1" applyBorder="1" applyAlignment="1"/>
    <xf numFmtId="0" fontId="0" fillId="2" borderId="10" xfId="0" applyFill="1" applyBorder="1" applyAlignment="1"/>
    <xf numFmtId="0" fontId="23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0" fillId="2" borderId="5" xfId="0" applyFill="1" applyBorder="1" applyAlignment="1"/>
    <xf numFmtId="0" fontId="8" fillId="2" borderId="0" xfId="0" applyFont="1" applyFill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horizontal="left"/>
    </xf>
    <xf numFmtId="0" fontId="50" fillId="0" borderId="0" xfId="0" applyFont="1"/>
    <xf numFmtId="0" fontId="45" fillId="0" borderId="1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" fontId="6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/>
    </xf>
    <xf numFmtId="9" fontId="3" fillId="2" borderId="3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vertical="center"/>
    </xf>
    <xf numFmtId="3" fontId="45" fillId="0" borderId="13" xfId="0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0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/>
    </xf>
    <xf numFmtId="3" fontId="0" fillId="2" borderId="5" xfId="0" applyNumberFormat="1" applyFill="1" applyBorder="1" applyAlignment="1">
      <alignment horizontal="right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3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/>
    </xf>
    <xf numFmtId="9" fontId="0" fillId="2" borderId="5" xfId="0" applyNumberFormat="1" applyFill="1" applyBorder="1" applyAlignment="1"/>
    <xf numFmtId="0" fontId="0" fillId="0" borderId="5" xfId="0" applyFill="1" applyBorder="1" applyAlignment="1">
      <alignment horizontal="right" vertical="center"/>
    </xf>
    <xf numFmtId="3" fontId="46" fillId="2" borderId="16" xfId="0" applyNumberFormat="1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3" fillId="2" borderId="5" xfId="0" applyNumberFormat="1" applyFont="1" applyFill="1" applyBorder="1" applyAlignment="1"/>
    <xf numFmtId="3" fontId="0" fillId="0" borderId="5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0" fillId="3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4" fontId="0" fillId="2" borderId="23" xfId="0" applyNumberFormat="1" applyFill="1" applyBorder="1" applyAlignment="1">
      <alignment horizontal="center" vertical="center"/>
    </xf>
    <xf numFmtId="14" fontId="0" fillId="2" borderId="24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left" vertical="center" inden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2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44" fillId="7" borderId="16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left" vertical="center" wrapText="1"/>
    </xf>
    <xf numFmtId="0" fontId="43" fillId="2" borderId="15" xfId="0" applyFont="1" applyFill="1" applyBorder="1" applyAlignment="1">
      <alignment horizontal="left" vertical="center" wrapText="1"/>
    </xf>
    <xf numFmtId="0" fontId="43" fillId="2" borderId="16" xfId="0" applyFont="1" applyFill="1" applyBorder="1" applyAlignment="1">
      <alignment horizontal="left" vertical="center" wrapText="1"/>
    </xf>
    <xf numFmtId="0" fontId="46" fillId="2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Asistencia Técnica Mes Marzo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9151773217393924"/>
          <c:y val="0.14552117276461501"/>
          <c:w val="0.49410202424259964"/>
          <c:h val="0.7915082072475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'junio 2022'!$G$79</c:f>
              <c:strCache>
                <c:ptCount val="1"/>
                <c:pt idx="0">
                  <c:v>Cantidad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shade val="30000"/>
                    <a:satMod val="115000"/>
                  </a:schemeClr>
                </a:gs>
                <a:gs pos="50000">
                  <a:schemeClr val="accent2">
                    <a:shade val="67500"/>
                    <a:satMod val="115000"/>
                  </a:schemeClr>
                </a:gs>
                <a:gs pos="100000">
                  <a:schemeClr val="accent2">
                    <a:shade val="100000"/>
                    <a:satMod val="115000"/>
                  </a:schemeClr>
                </a:gs>
              </a:gsLst>
              <a:path path="circle">
                <a:fillToRect r="100000" b="100000"/>
              </a:path>
              <a:tileRect l="-100000" t="-10000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2022'!$C$80:$C$99</c:f>
              <c:strCache>
                <c:ptCount val="20"/>
                <c:pt idx="0">
                  <c:v>Asistencia UEPEX</c:v>
                </c:pt>
                <c:pt idx="1">
                  <c:v>Consulta Balance Cuenta Colectora</c:v>
                </c:pt>
                <c:pt idx="2">
                  <c:v>Consulta Disponibilidad </c:v>
                </c:pt>
                <c:pt idx="3">
                  <c:v>Consulta Estatus de Libramiento</c:v>
                </c:pt>
                <c:pt idx="4">
                  <c:v>Consulta Estatus Transferencia</c:v>
                </c:pt>
                <c:pt idx="5">
                  <c:v>Consulta Solicitud Apertura de Cuenta</c:v>
                </c:pt>
                <c:pt idx="6">
                  <c:v>Consulta Solicitud Cambio de RNC</c:v>
                </c:pt>
                <c:pt idx="7">
                  <c:v>Consulta Solicitud Cierre de Cuenta</c:v>
                </c:pt>
                <c:pt idx="8">
                  <c:v>Consulta Solicitud Registro/Sustitución de
Firmas</c:v>
                </c:pt>
                <c:pt idx="9">
                  <c:v>Consulta Solicitud Rol Tesorero Institucional </c:v>
                </c:pt>
                <c:pt idx="10">
                  <c:v>Envío Informe Transferencias Diarias</c:v>
                </c:pt>
                <c:pt idx="11">
                  <c:v>Envío Reporte Medio de Pago por Beneficiario Deductor</c:v>
                </c:pt>
                <c:pt idx="12">
                  <c:v>Gestión Asignación de Cuota de Pago </c:v>
                </c:pt>
                <c:pt idx="13">
                  <c:v>Gestión Vinculación TI a TTP</c:v>
                </c:pt>
                <c:pt idx="14">
                  <c:v>Identificación de Débitos y/o Créditos</c:v>
                </c:pt>
                <c:pt idx="15">
                  <c:v>Instrucción de Ruta en SIGEF para alguna Operación</c:v>
                </c:pt>
                <c:pt idx="16">
                  <c:v>Otros/Info. cuentas bancarias/Info Registro Cuenta SIGEF/ consulta depósito en colectora/ Info.  Requisitos registro en cuentas/Código SWIFT/Info. Débito/ Info. Transferencia</c:v>
                </c:pt>
                <c:pt idx="17">
                  <c:v>Envío reporte Informe de Reporte de Completada Pagos Programa de Edificaciones Escolares</c:v>
                </c:pt>
                <c:pt idx="18">
                  <c:v>Solicitud Certificación No Objeción de Pago</c:v>
                </c:pt>
                <c:pt idx="19">
                  <c:v>Envío de Reporte Estados de Cuenta/Envío de Reporte Movimiento Financiero en Libros</c:v>
                </c:pt>
              </c:strCache>
            </c:strRef>
          </c:cat>
          <c:val>
            <c:numRef>
              <c:f>'junio 2022'!$G$80:$G$99</c:f>
              <c:numCache>
                <c:formatCode>General</c:formatCode>
                <c:ptCount val="20"/>
                <c:pt idx="0">
                  <c:v>26</c:v>
                </c:pt>
                <c:pt idx="1">
                  <c:v>2</c:v>
                </c:pt>
                <c:pt idx="2">
                  <c:v>30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1</c:v>
                </c:pt>
                <c:pt idx="16">
                  <c:v>27</c:v>
                </c:pt>
                <c:pt idx="17">
                  <c:v>1</c:v>
                </c:pt>
                <c:pt idx="18">
                  <c:v>240</c:v>
                </c:pt>
                <c:pt idx="19" formatCode="#,##0">
                  <c:v>1808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9F-4AA7-B1CB-6B16CDCC82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7364328"/>
        <c:axId val="507364720"/>
      </c:barChart>
      <c:catAx>
        <c:axId val="507364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900"/>
            </a:pPr>
            <a:endParaRPr lang="es-ES"/>
          </a:p>
        </c:txPr>
        <c:crossAx val="507364720"/>
        <c:crosses val="autoZero"/>
        <c:auto val="1"/>
        <c:lblAlgn val="ctr"/>
        <c:lblOffset val="100"/>
        <c:noMultiLvlLbl val="0"/>
      </c:catAx>
      <c:valAx>
        <c:axId val="50736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7364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[1]Seguimiento!$N$7</c:f>
              <c:strCache>
                <c:ptCount val="1"/>
                <c:pt idx="0">
                  <c:v>Certificación de No Objeción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4A-413D-A1F1-5A687F94995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4A-413D-A1F1-5A687F9499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4A-413D-A1F1-5A687F9499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4A-413D-A1F1-5A687F94995D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84A-413D-A1F1-5A687F9499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84A-413D-A1F1-5A687F9499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84A-413D-A1F1-5A687F94995D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84A-413D-A1F1-5A687F94995D}"/>
              </c:ext>
            </c:extLst>
          </c:dPt>
          <c:dLbls>
            <c:dLbl>
              <c:idx val="0"/>
              <c:layout>
                <c:manualLayout>
                  <c:x val="4.094128166353842E-5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4A-413D-A1F1-5A687F94995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1859925206627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4A-413D-A1F1-5A687F9499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083921526728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4A-413D-A1F1-5A687F9499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2291321521090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84A-413D-A1F1-5A687F9499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060446189910184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84A-413D-A1F1-5A687F9499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[1]Seguimiento!$N$8:$N$19</c:f>
              <c:numCache>
                <c:formatCode>General</c:formatCode>
                <c:ptCount val="12"/>
                <c:pt idx="0">
                  <c:v>60</c:v>
                </c:pt>
                <c:pt idx="1">
                  <c:v>39</c:v>
                </c:pt>
                <c:pt idx="2">
                  <c:v>82</c:v>
                </c:pt>
                <c:pt idx="3">
                  <c:v>194</c:v>
                </c:pt>
                <c:pt idx="4">
                  <c:v>110</c:v>
                </c:pt>
                <c:pt idx="5">
                  <c:v>110</c:v>
                </c:pt>
                <c:pt idx="6">
                  <c:v>203</c:v>
                </c:pt>
                <c:pt idx="7">
                  <c:v>165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84A-413D-A1F1-5A687F9499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38680"/>
        <c:axId val="518639464"/>
      </c:barChart>
      <c:catAx>
        <c:axId val="518638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9464"/>
        <c:crosses val="autoZero"/>
        <c:auto val="1"/>
        <c:lblAlgn val="ctr"/>
        <c:lblOffset val="100"/>
        <c:noMultiLvlLbl val="0"/>
      </c:catAx>
      <c:valAx>
        <c:axId val="51863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[1]Seguimiento!$O$7</c:f>
              <c:strCache>
                <c:ptCount val="1"/>
                <c:pt idx="0">
                  <c:v>Requerimientos Solicitados a la DAFI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A1-4352-9DC7-62E243829DD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A1-4352-9DC7-62E243829DD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A1-4352-9DC7-62E243829DD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A1-4352-9DC7-62E243829DDA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A1-4352-9DC7-62E243829DD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A1-4352-9DC7-62E243829DD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A1-4352-9DC7-62E243829DDA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A1-4352-9DC7-62E243829DDA}"/>
              </c:ext>
            </c:extLst>
          </c:dPt>
          <c:dLbls>
            <c:dLbl>
              <c:idx val="0"/>
              <c:layout>
                <c:manualLayout>
                  <c:x val="-6.6813512505182169E-4"/>
                  <c:y val="1.6673423860662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A1-4352-9DC7-62E243829DD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472843758130815E-3"/>
                  <c:y val="6.7714330501922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A1-4352-9DC7-62E243829DD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146504220731338E-3"/>
                  <c:y val="6.5574658348516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A1-4352-9DC7-62E243829DD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146504220730783E-3"/>
                  <c:y val="1.2603851333595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BA1-4352-9DC7-62E243829DD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235944910752844E-3"/>
                  <c:y val="1.161525414613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BA1-4352-9DC7-62E243829D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[1]Seguimiento!$O$8:$O$19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BA1-4352-9DC7-62E243829D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40640"/>
        <c:axId val="518642208"/>
      </c:barChart>
      <c:catAx>
        <c:axId val="5186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42208"/>
        <c:crosses val="autoZero"/>
        <c:auto val="1"/>
        <c:lblAlgn val="ctr"/>
        <c:lblOffset val="100"/>
        <c:noMultiLvlLbl val="0"/>
      </c:catAx>
      <c:valAx>
        <c:axId val="51864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4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[1]Seguimiento!$P$7</c:f>
              <c:strCache>
                <c:ptCount val="1"/>
                <c:pt idx="0">
                  <c:v>Accesos y Asignaciones de Roles Solicitados a la DAFI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BF-42CD-8FBD-4B9C34C9B68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BF-42CD-8FBD-4B9C34C9B68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BF-42CD-8FBD-4B9C34C9B68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BF-42CD-8FBD-4B9C34C9B68E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EBF-42CD-8FBD-4B9C34C9B68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EBF-42CD-8FBD-4B9C34C9B68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EBF-42CD-8FBD-4B9C34C9B68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EBF-42CD-8FBD-4B9C34C9B68E}"/>
              </c:ext>
            </c:extLst>
          </c:dPt>
          <c:dLbls>
            <c:dLbl>
              <c:idx val="0"/>
              <c:layout>
                <c:manualLayout>
                  <c:x val="-9.315006437860127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EBF-42CD-8FBD-4B9C34C9B6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896805488224894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BF-42CD-8FBD-4B9C34C9B6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806467343481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EBF-42CD-8FBD-4B9C34C9B68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7674337703209518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EBF-42CD-8FBD-4B9C34C9B68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27934841067646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EBF-42CD-8FBD-4B9C34C9B6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[1]Seguimiento!$P$8:$P$19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10</c:v>
                </c:pt>
                <c:pt idx="5">
                  <c:v>18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EBF-42CD-8FBD-4B9C34C9B6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42600"/>
        <c:axId val="518641816"/>
      </c:barChart>
      <c:catAx>
        <c:axId val="518642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41816"/>
        <c:crosses val="autoZero"/>
        <c:auto val="1"/>
        <c:lblAlgn val="ctr"/>
        <c:lblOffset val="100"/>
        <c:noMultiLvlLbl val="0"/>
      </c:catAx>
      <c:valAx>
        <c:axId val="51864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4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[1]Seguimiento!$I$7</c:f>
              <c:strCache>
                <c:ptCount val="1"/>
                <c:pt idx="0">
                  <c:v>Cambio de RNC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4B-4B07-9044-BA3117F52E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4B-4B07-9044-BA3117F52E7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4B-4B07-9044-BA3117F52E75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14B-4B07-9044-BA3117F52E7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14B-4B07-9044-BA3117F52E7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14B-4B07-9044-BA3117F52E75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14B-4B07-9044-BA3117F52E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[1]Seguimiento!$I$8:$I$19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6</c:v>
                </c:pt>
                <c:pt idx="4">
                  <c:v>10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14B-4B07-9044-BA3117F52E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359936"/>
        <c:axId val="192362288"/>
      </c:barChart>
      <c:catAx>
        <c:axId val="19235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362288"/>
        <c:crosses val="autoZero"/>
        <c:auto val="1"/>
        <c:lblAlgn val="ctr"/>
        <c:lblOffset val="100"/>
        <c:noMultiLvlLbl val="0"/>
      </c:catAx>
      <c:valAx>
        <c:axId val="19236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3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[1]Seguimiento!$E$7</c:f>
              <c:strCache>
                <c:ptCount val="1"/>
                <c:pt idx="0">
                  <c:v>Asistencias Técnicas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666-4F6A-93EA-492B741BAB1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666-4F6A-93EA-492B741BAB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666-4F6A-93EA-492B741BAB1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666-4F6A-93EA-492B741BAB1E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666-4F6A-93EA-492B741BAB1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666-4F6A-93EA-492B741BAB1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666-4F6A-93EA-492B741BAB1E}"/>
              </c:ext>
            </c:extLst>
          </c:dPt>
          <c:dLbls>
            <c:dLbl>
              <c:idx val="3"/>
              <c:layout>
                <c:manualLayout>
                  <c:x val="-4.0230498139921713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666-4F6A-93EA-492B741BAB1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000785708408068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666-4F6A-93EA-492B741BAB1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[1]Seguimiento!$E$8:$E$19</c:f>
              <c:numCache>
                <c:formatCode>General</c:formatCode>
                <c:ptCount val="12"/>
                <c:pt idx="0">
                  <c:v>180</c:v>
                </c:pt>
                <c:pt idx="1">
                  <c:v>216</c:v>
                </c:pt>
                <c:pt idx="2">
                  <c:v>393</c:v>
                </c:pt>
                <c:pt idx="3">
                  <c:v>237</c:v>
                </c:pt>
                <c:pt idx="4">
                  <c:v>166</c:v>
                </c:pt>
                <c:pt idx="5">
                  <c:v>245</c:v>
                </c:pt>
                <c:pt idx="6">
                  <c:v>301</c:v>
                </c:pt>
                <c:pt idx="7">
                  <c:v>274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666-4F6A-93EA-492B741BAB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1380232"/>
        <c:axId val="187801584"/>
      </c:barChart>
      <c:catAx>
        <c:axId val="511380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801584"/>
        <c:crosses val="autoZero"/>
        <c:auto val="1"/>
        <c:lblAlgn val="ctr"/>
        <c:lblOffset val="100"/>
        <c:noMultiLvlLbl val="0"/>
      </c:catAx>
      <c:valAx>
        <c:axId val="18780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38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DNyATI  </a:t>
            </a:r>
          </a:p>
          <a:p>
            <a:pPr>
              <a:defRPr/>
            </a:pPr>
            <a:r>
              <a:rPr lang="es-DO"/>
              <a:t>Total 1er Semestre 2022</a:t>
            </a: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46921321321321319"/>
          <c:y val="5.1487792657147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F9A-45D4-9C67-64928D75CC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Gráfico!$B$2:$O$2</c:f>
              <c:strCache>
                <c:ptCount val="14"/>
                <c:pt idx="0">
                  <c:v>Normas del Sistema de Tesorería Elaboradas</c:v>
                </c:pt>
                <c:pt idx="1">
                  <c:v>Evaluaciones del Cumplimiento Normativo</c:v>
                </c:pt>
                <c:pt idx="2">
                  <c:v>Políticas, Resoluciones e instructivos elaboradas</c:v>
                </c:pt>
                <c:pt idx="3">
                  <c:v>Asistencias técnicas realizadas</c:v>
                </c:pt>
                <c:pt idx="4">
                  <c:v>Estados de cuentas y movs. financieros remitidos</c:v>
                </c:pt>
                <c:pt idx="5">
                  <c:v>Transferencias de recursos tramitadas</c:v>
                </c:pt>
                <c:pt idx="6">
                  <c:v>Instituciones Entrenadas 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Aperturas de Cuentas Bancarias </c:v>
                </c:pt>
                <c:pt idx="11">
                  <c:v>Cambio y Registro de Firma</c:v>
                </c:pt>
                <c:pt idx="12">
                  <c:v>Cierres de Cuentas Bancarias </c:v>
                </c:pt>
                <c:pt idx="13">
                  <c:v>Encuesta de Nivel de Satisfacción de Servicios </c:v>
                </c:pt>
              </c:strCache>
            </c:strRef>
          </c:cat>
          <c:val>
            <c:numRef>
              <c:f>Gráfico!$B$3:$O$3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 formatCode="#,##0">
                  <c:v>9596</c:v>
                </c:pt>
                <c:pt idx="4" formatCode="#,##0">
                  <c:v>8188</c:v>
                </c:pt>
                <c:pt idx="5">
                  <c:v>622</c:v>
                </c:pt>
                <c:pt idx="6">
                  <c:v>10</c:v>
                </c:pt>
                <c:pt idx="7">
                  <c:v>6</c:v>
                </c:pt>
                <c:pt idx="8">
                  <c:v>877</c:v>
                </c:pt>
                <c:pt idx="9">
                  <c:v>61</c:v>
                </c:pt>
                <c:pt idx="10">
                  <c:v>258</c:v>
                </c:pt>
                <c:pt idx="11">
                  <c:v>511</c:v>
                </c:pt>
                <c:pt idx="12">
                  <c:v>49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9A-45D4-9C67-64928D75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892680"/>
        <c:axId val="591886408"/>
      </c:barChart>
      <c:catAx>
        <c:axId val="591892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1886408"/>
        <c:crosses val="autoZero"/>
        <c:auto val="1"/>
        <c:lblAlgn val="ctr"/>
        <c:lblOffset val="100"/>
        <c:noMultiLvlLbl val="0"/>
      </c:catAx>
      <c:valAx>
        <c:axId val="591886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1892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[1]Seguimiento!$D$7</c:f>
              <c:strCache>
                <c:ptCount val="1"/>
                <c:pt idx="0">
                  <c:v>Actualización Documentos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0F-403D-8296-DAFA3E00FA7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0F-403D-8296-DAFA3E00FA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[1]Seguimiento!$D$8:$D$19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0F-403D-8296-DAFA3E00FA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7358056"/>
        <c:axId val="507358448"/>
      </c:barChart>
      <c:catAx>
        <c:axId val="50735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358448"/>
        <c:crosses val="autoZero"/>
        <c:auto val="1"/>
        <c:lblAlgn val="ctr"/>
        <c:lblOffset val="100"/>
        <c:noMultiLvlLbl val="0"/>
      </c:catAx>
      <c:valAx>
        <c:axId val="5073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358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Apertura de cuentas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069372995042286"/>
          <c:y val="0.16077892325315005"/>
          <c:w val="0.82320256634587341"/>
          <c:h val="0.723765096373262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[1]Seguimiento!$F$7</c:f>
              <c:strCache>
                <c:ptCount val="1"/>
                <c:pt idx="0">
                  <c:v>Apertura de cuenta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1D-4781-A0B3-19AA72591545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1D-4781-A0B3-19AA7259154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1D-4781-A0B3-19AA725915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1D-4781-A0B3-19AA72591545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1D-4781-A0B3-19AA7259154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1D-4781-A0B3-19AA7259154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1D-4781-A0B3-19AA72591545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1D-4781-A0B3-19AA72591545}"/>
              </c:ext>
            </c:extLst>
          </c:dPt>
          <c:dLbls>
            <c:dLbl>
              <c:idx val="0"/>
              <c:layout>
                <c:manualLayout>
                  <c:x val="-9.9998833479148716E-3"/>
                  <c:y val="4.2001966249065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B1D-4781-A0B3-19AA7259154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037037037037038E-3"/>
                  <c:y val="-2.86459037981161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B1D-4781-A0B3-19AA7259154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889472149315754E-3"/>
                  <c:y val="-4.29688556971699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B1D-4781-A0B3-19AA7259154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7776611256925128E-3"/>
                  <c:y val="1.9085243210573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B1D-4781-A0B3-19AA7259154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332166812481772E-3"/>
                  <c:y val="-4.868360527099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B1D-4781-A0B3-19AA7259154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[1]Seguimiento!$F$8:$F$19</c:f>
              <c:numCache>
                <c:formatCode>General</c:formatCode>
                <c:ptCount val="12"/>
                <c:pt idx="0">
                  <c:v>2</c:v>
                </c:pt>
                <c:pt idx="1">
                  <c:v>12</c:v>
                </c:pt>
                <c:pt idx="2">
                  <c:v>29</c:v>
                </c:pt>
                <c:pt idx="3">
                  <c:v>43</c:v>
                </c:pt>
                <c:pt idx="4">
                  <c:v>40</c:v>
                </c:pt>
                <c:pt idx="5">
                  <c:v>46</c:v>
                </c:pt>
                <c:pt idx="6">
                  <c:v>42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B1D-4781-A0B3-19AA725915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7372560"/>
        <c:axId val="507372952"/>
      </c:barChart>
      <c:catAx>
        <c:axId val="50737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372952"/>
        <c:crosses val="autoZero"/>
        <c:auto val="1"/>
        <c:lblAlgn val="ctr"/>
        <c:lblOffset val="100"/>
        <c:noMultiLvlLbl val="0"/>
      </c:catAx>
      <c:valAx>
        <c:axId val="50737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37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[1]Seguimiento!$G$7</c:f>
              <c:strCache>
                <c:ptCount val="1"/>
                <c:pt idx="0">
                  <c:v>Cierre de Cuentas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8A-4C9E-98C6-3064FBB5F92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8A-4C9E-98C6-3064FBB5F92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8A-4C9E-98C6-3064FBB5F927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08A-4C9E-98C6-3064FBB5F92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08A-4C9E-98C6-3064FBB5F92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08A-4C9E-98C6-3064FBB5F927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08A-4C9E-98C6-3064FBB5F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[1]Seguimiento!$G$8:$G$19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21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12</c:v>
                </c:pt>
                <c:pt idx="7">
                  <c:v>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08A-4C9E-98C6-3064FBB5F9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7370208"/>
        <c:axId val="507370600"/>
      </c:barChart>
      <c:catAx>
        <c:axId val="50737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370600"/>
        <c:crosses val="autoZero"/>
        <c:auto val="1"/>
        <c:lblAlgn val="ctr"/>
        <c:lblOffset val="100"/>
        <c:noMultiLvlLbl val="0"/>
      </c:catAx>
      <c:valAx>
        <c:axId val="5073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37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[1]Seguimiento!$H$7</c:f>
              <c:strCache>
                <c:ptCount val="1"/>
                <c:pt idx="0">
                  <c:v>Registro y Sustitución de Firmas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11-44C7-8099-F21301E8783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11-44C7-8099-F21301E878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11-44C7-8099-F21301E8783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111-44C7-8099-F21301E87832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111-44C7-8099-F21301E8783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111-44C7-8099-F21301E8783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111-44C7-8099-F21301E87832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111-44C7-8099-F21301E878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[1]Seguimiento!$H$8:$H$19</c:f>
              <c:numCache>
                <c:formatCode>General</c:formatCode>
                <c:ptCount val="12"/>
                <c:pt idx="0">
                  <c:v>145</c:v>
                </c:pt>
                <c:pt idx="1">
                  <c:v>251</c:v>
                </c:pt>
                <c:pt idx="2">
                  <c:v>88</c:v>
                </c:pt>
                <c:pt idx="3">
                  <c:v>125</c:v>
                </c:pt>
                <c:pt idx="4">
                  <c:v>127</c:v>
                </c:pt>
                <c:pt idx="5">
                  <c:v>110</c:v>
                </c:pt>
                <c:pt idx="6">
                  <c:v>287</c:v>
                </c:pt>
                <c:pt idx="7">
                  <c:v>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11-44C7-8099-F21301E878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33192"/>
        <c:axId val="518629272"/>
      </c:barChart>
      <c:catAx>
        <c:axId val="518633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29272"/>
        <c:crosses val="autoZero"/>
        <c:auto val="1"/>
        <c:lblAlgn val="ctr"/>
        <c:lblOffset val="100"/>
        <c:noMultiLvlLbl val="0"/>
      </c:catAx>
      <c:valAx>
        <c:axId val="518629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[1]Seguimiento!$J$7</c:f>
              <c:strCache>
                <c:ptCount val="1"/>
                <c:pt idx="0">
                  <c:v>Exclusión de Firmas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F3-42CC-8A26-A7DC28090BBB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F3-42CC-8A26-A7DC28090BB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F3-42CC-8A26-A7DC28090BB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F3-42CC-8A26-A7DC28090BBB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F3-42CC-8A26-A7DC28090BB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F3-42CC-8A26-A7DC28090BB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F3-42CC-8A26-A7DC28090BBB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F3-42CC-8A26-A7DC28090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[1]Seguimiento!$J$8:$J$19</c:f>
              <c:numCache>
                <c:formatCode>General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10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FF3-42CC-8A26-A7DC28090B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38288"/>
        <c:axId val="518635152"/>
      </c:barChart>
      <c:catAx>
        <c:axId val="51863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5152"/>
        <c:crosses val="autoZero"/>
        <c:auto val="1"/>
        <c:lblAlgn val="ctr"/>
        <c:lblOffset val="100"/>
        <c:noMultiLvlLbl val="0"/>
      </c:catAx>
      <c:valAx>
        <c:axId val="51863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Solicitudes de Transferencias de Recursos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[1]Seguimiento!$L$7</c:f>
              <c:strCache>
                <c:ptCount val="1"/>
                <c:pt idx="0">
                  <c:v>Solicitudes de Transferencias Fase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77-4420-BBBF-614B8ACD3D7B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77-4420-BBBF-614B8ACD3D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77-4420-BBBF-614B8ACD3D7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77-4420-BBBF-614B8ACD3D7B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77-4420-BBBF-614B8ACD3D7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477-4420-BBBF-614B8ACD3D7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477-4420-BBBF-614B8ACD3D7B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477-4420-BBBF-614B8ACD3D7B}"/>
              </c:ext>
            </c:extLst>
          </c:dPt>
          <c:dLbls>
            <c:dLbl>
              <c:idx val="0"/>
              <c:layout>
                <c:manualLayout>
                  <c:x val="-4.207119741100324E-3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477-4420-BBBF-614B8ACD3D7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92994929031928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477-4420-BBBF-614B8ACD3D7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486940346048384E-3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477-4420-BBBF-614B8ACD3D7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071197411004419E-3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477-4420-BBBF-614B8ACD3D7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3158779909804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477-4420-BBBF-614B8ACD3D7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[1]Seguimiento!$L$8:$L$19</c:f>
              <c:numCache>
                <c:formatCode>General</c:formatCode>
                <c:ptCount val="12"/>
                <c:pt idx="0">
                  <c:v>50</c:v>
                </c:pt>
                <c:pt idx="1">
                  <c:v>77</c:v>
                </c:pt>
                <c:pt idx="2">
                  <c:v>107</c:v>
                </c:pt>
                <c:pt idx="3">
                  <c:v>81</c:v>
                </c:pt>
                <c:pt idx="4">
                  <c:v>97</c:v>
                </c:pt>
                <c:pt idx="5">
                  <c:v>81</c:v>
                </c:pt>
                <c:pt idx="6">
                  <c:v>81</c:v>
                </c:pt>
                <c:pt idx="7">
                  <c:v>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477-4420-BBBF-614B8ACD3D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30448"/>
        <c:axId val="518633584"/>
      </c:barChart>
      <c:catAx>
        <c:axId val="5186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3584"/>
        <c:crosses val="autoZero"/>
        <c:auto val="1"/>
        <c:lblAlgn val="ctr"/>
        <c:lblOffset val="100"/>
        <c:noMultiLvlLbl val="0"/>
      </c:catAx>
      <c:valAx>
        <c:axId val="51863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Gastos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[1]Seguimiento!$K$7</c:f>
              <c:strCache>
                <c:ptCount val="1"/>
                <c:pt idx="0">
                  <c:v>Solicitudes Gastos Menores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0F-419D-B2D0-2E5CA074F06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0F-419D-B2D0-2E5CA074F0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0F-419D-B2D0-2E5CA074F0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C0F-419D-B2D0-2E5CA074F062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C0F-419D-B2D0-2E5CA074F06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C0F-419D-B2D0-2E5CA074F0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C0F-419D-B2D0-2E5CA074F062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C0F-419D-B2D0-2E5CA074F0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[1]Seguimiento!$K$8:$K$19</c:f>
              <c:numCache>
                <c:formatCode>General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C0F-419D-B2D0-2E5CA074F0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39072"/>
        <c:axId val="518630840"/>
      </c:barChart>
      <c:catAx>
        <c:axId val="5186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0840"/>
        <c:crosses val="autoZero"/>
        <c:auto val="1"/>
        <c:lblAlgn val="ctr"/>
        <c:lblOffset val="100"/>
        <c:noMultiLvlLbl val="0"/>
      </c:catAx>
      <c:valAx>
        <c:axId val="51863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[1]Seguimiento!$M$7</c:f>
              <c:strCache>
                <c:ptCount val="1"/>
                <c:pt idx="0">
                  <c:v>Capacitación de Tesorerías Institucionales en el Sistema CUT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37-46BD-9563-39FC7A6E4C4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37-46BD-9563-39FC7A6E4C43}"/>
              </c:ext>
            </c:extLst>
          </c:dPt>
          <c:dPt>
            <c:idx val="4"/>
            <c:invertIfNegative val="0"/>
            <c:bubble3D val="0"/>
            <c:spPr>
              <a:solidFill>
                <a:srgbClr val="00387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37-46BD-9563-39FC7A6E4C43}"/>
              </c:ext>
            </c:extLst>
          </c:dPt>
          <c:dLbls>
            <c:dLbl>
              <c:idx val="2"/>
              <c:layout>
                <c:manualLayout>
                  <c:x val="-2.990689987927848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237-46BD-9563-39FC7A6E4C4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266611363102627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237-46BD-9563-39FC7A6E4C4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143541398895092E-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237-46BD-9563-39FC7A6E4C4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[1]Seguimiento!$C$8:$C$19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[1]Seguimiento!$M$8:$M$19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237-46BD-9563-39FC7A6E4C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631232"/>
        <c:axId val="518635936"/>
      </c:barChart>
      <c:catAx>
        <c:axId val="51863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5936"/>
        <c:crosses val="autoZero"/>
        <c:auto val="1"/>
        <c:lblAlgn val="ctr"/>
        <c:lblOffset val="100"/>
        <c:noMultiLvlLbl val="0"/>
      </c:catAx>
      <c:valAx>
        <c:axId val="5186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63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475008</xdr:colOff>
      <xdr:row>101</xdr:row>
      <xdr:rowOff>110987</xdr:rowOff>
    </xdr:from>
    <xdr:to>
      <xdr:col>7</xdr:col>
      <xdr:colOff>1308652</xdr:colOff>
      <xdr:row>118</xdr:row>
      <xdr:rowOff>99392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247650</xdr:colOff>
      <xdr:row>3</xdr:row>
      <xdr:rowOff>13254</xdr:rowOff>
    </xdr:from>
    <xdr:to>
      <xdr:col>7</xdr:col>
      <xdr:colOff>198782</xdr:colOff>
      <xdr:row>10</xdr:row>
      <xdr:rowOff>212745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085" y="584754"/>
          <a:ext cx="5798654" cy="1532991"/>
        </a:xfrm>
        <a:prstGeom prst="rect">
          <a:avLst/>
        </a:prstGeom>
      </xdr:spPr>
    </xdr:pic>
    <xdr:clientData/>
  </xdr:twoCellAnchor>
  <xdr:twoCellAnchor>
    <xdr:from>
      <xdr:col>2</xdr:col>
      <xdr:colOff>48038</xdr:colOff>
      <xdr:row>582</xdr:row>
      <xdr:rowOff>74544</xdr:rowOff>
    </xdr:from>
    <xdr:to>
      <xdr:col>5</xdr:col>
      <xdr:colOff>538388</xdr:colOff>
      <xdr:row>600</xdr:row>
      <xdr:rowOff>24710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95249</xdr:colOff>
      <xdr:row>598</xdr:row>
      <xdr:rowOff>57150</xdr:rowOff>
    </xdr:from>
    <xdr:to>
      <xdr:col>5</xdr:col>
      <xdr:colOff>585599</xdr:colOff>
      <xdr:row>612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1101725</xdr:colOff>
      <xdr:row>598</xdr:row>
      <xdr:rowOff>95250</xdr:rowOff>
    </xdr:from>
    <xdr:to>
      <xdr:col>7</xdr:col>
      <xdr:colOff>1258700</xdr:colOff>
      <xdr:row>612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114299</xdr:colOff>
      <xdr:row>613</xdr:row>
      <xdr:rowOff>171450</xdr:rowOff>
    </xdr:from>
    <xdr:to>
      <xdr:col>5</xdr:col>
      <xdr:colOff>604649</xdr:colOff>
      <xdr:row>628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1104900</xdr:colOff>
      <xdr:row>613</xdr:row>
      <xdr:rowOff>171450</xdr:rowOff>
    </xdr:from>
    <xdr:to>
      <xdr:col>7</xdr:col>
      <xdr:colOff>1261875</xdr:colOff>
      <xdr:row>628</xdr:row>
      <xdr:rowOff>57150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1085850</xdr:colOff>
      <xdr:row>630</xdr:row>
      <xdr:rowOff>9525</xdr:rowOff>
    </xdr:from>
    <xdr:to>
      <xdr:col>7</xdr:col>
      <xdr:colOff>1242825</xdr:colOff>
      <xdr:row>644</xdr:row>
      <xdr:rowOff>85725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133349</xdr:colOff>
      <xdr:row>645</xdr:row>
      <xdr:rowOff>142875</xdr:rowOff>
    </xdr:from>
    <xdr:to>
      <xdr:col>5</xdr:col>
      <xdr:colOff>623699</xdr:colOff>
      <xdr:row>660</xdr:row>
      <xdr:rowOff>28575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1095375</xdr:colOff>
      <xdr:row>645</xdr:row>
      <xdr:rowOff>133350</xdr:rowOff>
    </xdr:from>
    <xdr:to>
      <xdr:col>7</xdr:col>
      <xdr:colOff>1252350</xdr:colOff>
      <xdr:row>660</xdr:row>
      <xdr:rowOff>19050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104774</xdr:colOff>
      <xdr:row>662</xdr:row>
      <xdr:rowOff>19050</xdr:rowOff>
    </xdr:from>
    <xdr:to>
      <xdr:col>5</xdr:col>
      <xdr:colOff>595124</xdr:colOff>
      <xdr:row>676</xdr:row>
      <xdr:rowOff>95250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1028700</xdr:colOff>
      <xdr:row>662</xdr:row>
      <xdr:rowOff>28574</xdr:rowOff>
    </xdr:from>
    <xdr:to>
      <xdr:col>7</xdr:col>
      <xdr:colOff>1185675</xdr:colOff>
      <xdr:row>676</xdr:row>
      <xdr:rowOff>104774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95251</xdr:colOff>
      <xdr:row>677</xdr:row>
      <xdr:rowOff>104775</xdr:rowOff>
    </xdr:from>
    <xdr:to>
      <xdr:col>6</xdr:col>
      <xdr:colOff>442073</xdr:colOff>
      <xdr:row>691</xdr:row>
      <xdr:rowOff>180975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142874</xdr:colOff>
      <xdr:row>630</xdr:row>
      <xdr:rowOff>0</xdr:rowOff>
    </xdr:from>
    <xdr:to>
      <xdr:col>5</xdr:col>
      <xdr:colOff>633224</xdr:colOff>
      <xdr:row>644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1015862</xdr:colOff>
      <xdr:row>582</xdr:row>
      <xdr:rowOff>149087</xdr:rowOff>
    </xdr:from>
    <xdr:to>
      <xdr:col>7</xdr:col>
      <xdr:colOff>1172837</xdr:colOff>
      <xdr:row>600</xdr:row>
      <xdr:rowOff>96078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1624853</xdr:colOff>
      <xdr:row>0</xdr:row>
      <xdr:rowOff>67236</xdr:rowOff>
    </xdr:from>
    <xdr:to>
      <xdr:col>2</xdr:col>
      <xdr:colOff>3501278</xdr:colOff>
      <xdr:row>5</xdr:row>
      <xdr:rowOff>120184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A346F72F-8A84-4FA7-A93A-F8D76484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8" t="6607" r="9142" b="8727"/>
        <a:stretch>
          <a:fillRect/>
        </a:stretch>
      </xdr:blipFill>
      <xdr:spPr bwMode="auto">
        <a:xfrm>
          <a:off x="2375647" y="67236"/>
          <a:ext cx="1876425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85725</xdr:rowOff>
    </xdr:from>
    <xdr:to>
      <xdr:col>14</xdr:col>
      <xdr:colOff>685800</xdr:colOff>
      <xdr:row>32</xdr:row>
      <xdr:rowOff>178254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C53E7F37-BFE8-4EFA-B192-6DAF86F89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TNP01\Normas%20y%20Procedimientos\A&#241;o%202021\Estadisticas%20%20DNyCT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ESTADISTICA%20DE%20DIRECCI&#211;N%20DE%20NORMAS%20Y%20COORDINACI&#211;N%20DE%20TESORER&#205;AS%20INSTITU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"/>
      <sheetName val="Enero"/>
      <sheetName val="Febrero"/>
      <sheetName val="Marzo"/>
      <sheetName val="Abril"/>
      <sheetName val="Mayo"/>
      <sheetName val="Junio"/>
      <sheetName val="Julio"/>
      <sheetName val="Agosto"/>
      <sheetName val="Estadisticas DNyCTI  2021"/>
      <sheetName val="Seguimiento"/>
      <sheetName val="Estadisticas SemanalDNyCTI 2021"/>
      <sheetName val="Tabla Dinámica"/>
      <sheetName val="Hoja1"/>
      <sheetName val="Hoja5"/>
      <sheetName val="Hoja4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Actualización Documentos</v>
          </cell>
          <cell r="E7" t="str">
            <v xml:space="preserve">Asistencias Técnicas </v>
          </cell>
          <cell r="F7" t="str">
            <v xml:space="preserve">Apertura de cuenta </v>
          </cell>
          <cell r="G7" t="str">
            <v>Cierre de Cuentas</v>
          </cell>
          <cell r="H7" t="str">
            <v>Registro y Sustitución de Firmas</v>
          </cell>
          <cell r="I7" t="str">
            <v>Cambio de RNC</v>
          </cell>
          <cell r="J7" t="str">
            <v>Exclusión de Firmas</v>
          </cell>
          <cell r="K7" t="str">
            <v>Solicitudes Gastos Menores</v>
          </cell>
          <cell r="L7" t="str">
            <v>Solicitudes de Transferencias Fase I</v>
          </cell>
          <cell r="M7" t="str">
            <v xml:space="preserve">Capacitación de Tesorerías Institucionales en el Sistema CUT </v>
          </cell>
          <cell r="N7" t="str">
            <v>Certificación de No Objeción</v>
          </cell>
          <cell r="O7" t="str">
            <v>Requerimientos Solicitados a la DAFI</v>
          </cell>
          <cell r="P7" t="str">
            <v>Accesos y Asignaciones de Roles Solicitados a la DAFI</v>
          </cell>
        </row>
        <row r="8">
          <cell r="C8" t="str">
            <v>Enero</v>
          </cell>
          <cell r="D8">
            <v>2</v>
          </cell>
          <cell r="E8">
            <v>180</v>
          </cell>
          <cell r="F8">
            <v>2</v>
          </cell>
          <cell r="G8">
            <v>0</v>
          </cell>
          <cell r="H8">
            <v>145</v>
          </cell>
          <cell r="I8">
            <v>0</v>
          </cell>
          <cell r="J8">
            <v>19</v>
          </cell>
          <cell r="K8">
            <v>7</v>
          </cell>
          <cell r="L8">
            <v>50</v>
          </cell>
          <cell r="M8">
            <v>1</v>
          </cell>
          <cell r="N8">
            <v>60</v>
          </cell>
          <cell r="O8">
            <v>4</v>
          </cell>
          <cell r="P8">
            <v>10</v>
          </cell>
        </row>
        <row r="9">
          <cell r="C9" t="str">
            <v>Febrero</v>
          </cell>
          <cell r="D9">
            <v>2</v>
          </cell>
          <cell r="E9">
            <v>216</v>
          </cell>
          <cell r="F9">
            <v>12</v>
          </cell>
          <cell r="G9">
            <v>1</v>
          </cell>
          <cell r="H9">
            <v>251</v>
          </cell>
          <cell r="I9">
            <v>14</v>
          </cell>
          <cell r="J9">
            <v>15</v>
          </cell>
          <cell r="K9">
            <v>2</v>
          </cell>
          <cell r="L9">
            <v>77</v>
          </cell>
          <cell r="M9">
            <v>1</v>
          </cell>
          <cell r="N9">
            <v>39</v>
          </cell>
          <cell r="O9">
            <v>6</v>
          </cell>
          <cell r="P9">
            <v>9</v>
          </cell>
        </row>
        <row r="10">
          <cell r="C10" t="str">
            <v>Marzo</v>
          </cell>
          <cell r="D10">
            <v>0</v>
          </cell>
          <cell r="E10">
            <v>393</v>
          </cell>
          <cell r="F10">
            <v>29</v>
          </cell>
          <cell r="G10">
            <v>21</v>
          </cell>
          <cell r="H10">
            <v>88</v>
          </cell>
          <cell r="I10">
            <v>24</v>
          </cell>
          <cell r="J10">
            <v>9</v>
          </cell>
          <cell r="K10">
            <v>3</v>
          </cell>
          <cell r="L10">
            <v>107</v>
          </cell>
          <cell r="M10">
            <v>0</v>
          </cell>
          <cell r="N10">
            <v>82</v>
          </cell>
          <cell r="O10">
            <v>4</v>
          </cell>
          <cell r="P10">
            <v>12</v>
          </cell>
        </row>
        <row r="11">
          <cell r="C11" t="str">
            <v>Abril</v>
          </cell>
          <cell r="D11">
            <v>0</v>
          </cell>
          <cell r="E11">
            <v>237</v>
          </cell>
          <cell r="F11">
            <v>43</v>
          </cell>
          <cell r="G11">
            <v>5</v>
          </cell>
          <cell r="H11">
            <v>125</v>
          </cell>
          <cell r="I11">
            <v>6</v>
          </cell>
          <cell r="J11">
            <v>4</v>
          </cell>
          <cell r="K11">
            <v>3</v>
          </cell>
          <cell r="L11">
            <v>81</v>
          </cell>
          <cell r="M11">
            <v>0</v>
          </cell>
          <cell r="N11">
            <v>194</v>
          </cell>
          <cell r="O11">
            <v>5</v>
          </cell>
          <cell r="P11">
            <v>14</v>
          </cell>
        </row>
        <row r="12">
          <cell r="C12" t="str">
            <v>Mayo</v>
          </cell>
          <cell r="D12">
            <v>0</v>
          </cell>
          <cell r="E12">
            <v>166</v>
          </cell>
          <cell r="F12">
            <v>40</v>
          </cell>
          <cell r="G12">
            <v>8</v>
          </cell>
          <cell r="H12">
            <v>127</v>
          </cell>
          <cell r="I12">
            <v>10</v>
          </cell>
          <cell r="J12">
            <v>2</v>
          </cell>
          <cell r="K12">
            <v>8</v>
          </cell>
          <cell r="L12">
            <v>97</v>
          </cell>
          <cell r="M12">
            <v>1</v>
          </cell>
          <cell r="N12">
            <v>110</v>
          </cell>
          <cell r="O12">
            <v>4</v>
          </cell>
          <cell r="P12">
            <v>10</v>
          </cell>
        </row>
        <row r="13">
          <cell r="C13" t="str">
            <v>Junio</v>
          </cell>
          <cell r="D13">
            <v>0</v>
          </cell>
          <cell r="E13">
            <v>245</v>
          </cell>
          <cell r="F13">
            <v>46</v>
          </cell>
          <cell r="G13">
            <v>4</v>
          </cell>
          <cell r="H13">
            <v>110</v>
          </cell>
          <cell r="I13">
            <v>2</v>
          </cell>
          <cell r="J13">
            <v>1</v>
          </cell>
          <cell r="K13">
            <v>8</v>
          </cell>
          <cell r="L13">
            <v>81</v>
          </cell>
          <cell r="M13">
            <v>0</v>
          </cell>
          <cell r="N13">
            <v>110</v>
          </cell>
          <cell r="O13">
            <v>9</v>
          </cell>
          <cell r="P13">
            <v>18</v>
          </cell>
        </row>
        <row r="14">
          <cell r="C14" t="str">
            <v>Julio</v>
          </cell>
          <cell r="D14">
            <v>0</v>
          </cell>
          <cell r="E14">
            <v>301</v>
          </cell>
          <cell r="F14">
            <v>42</v>
          </cell>
          <cell r="G14">
            <v>12</v>
          </cell>
          <cell r="H14">
            <v>287</v>
          </cell>
          <cell r="I14">
            <v>6</v>
          </cell>
          <cell r="J14">
            <v>10</v>
          </cell>
          <cell r="K14">
            <v>5</v>
          </cell>
          <cell r="L14">
            <v>81</v>
          </cell>
          <cell r="M14">
            <v>0</v>
          </cell>
          <cell r="N14">
            <v>203</v>
          </cell>
          <cell r="O14">
            <v>17</v>
          </cell>
          <cell r="P14">
            <v>8</v>
          </cell>
        </row>
        <row r="15">
          <cell r="C15" t="str">
            <v>Agosto</v>
          </cell>
          <cell r="D15">
            <v>0</v>
          </cell>
          <cell r="E15">
            <v>274</v>
          </cell>
          <cell r="F15">
            <v>16</v>
          </cell>
          <cell r="G15">
            <v>69</v>
          </cell>
          <cell r="H15">
            <v>95</v>
          </cell>
          <cell r="I15">
            <v>6</v>
          </cell>
          <cell r="J15">
            <v>18</v>
          </cell>
          <cell r="K15">
            <v>3</v>
          </cell>
          <cell r="L15">
            <v>94</v>
          </cell>
          <cell r="M15">
            <v>4</v>
          </cell>
          <cell r="N15">
            <v>165</v>
          </cell>
          <cell r="O15">
            <v>2</v>
          </cell>
          <cell r="P15">
            <v>6</v>
          </cell>
        </row>
        <row r="16">
          <cell r="C16" t="str">
            <v>Septiembre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 t="str">
            <v>Octubre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 t="str">
            <v>Noviembre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Diciembre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CRUDOS"/>
    </sheetNames>
    <sheetDataSet>
      <sheetData sheetId="0">
        <row r="8">
          <cell r="C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1:P588"/>
  <sheetViews>
    <sheetView view="pageBreakPreview" topLeftCell="A102" zoomScale="115" zoomScaleNormal="115" zoomScaleSheetLayoutView="115" workbookViewId="0">
      <selection activeCell="K237" sqref="K237"/>
    </sheetView>
  </sheetViews>
  <sheetFormatPr baseColWidth="10" defaultColWidth="11.42578125" defaultRowHeight="15" x14ac:dyDescent="0.25"/>
  <cols>
    <col min="1" max="1" width="3.5703125" style="3" customWidth="1"/>
    <col min="2" max="2" width="8" style="3" customWidth="1"/>
    <col min="3" max="3" width="11" style="3" customWidth="1"/>
    <col min="4" max="4" width="18.28515625" style="108" customWidth="1"/>
    <col min="5" max="5" width="15.5703125" style="3" customWidth="1"/>
    <col min="6" max="6" width="37.42578125" style="3" customWidth="1"/>
    <col min="7" max="7" width="16.5703125" style="129" customWidth="1"/>
    <col min="8" max="8" width="19.7109375" style="3" customWidth="1"/>
    <col min="9" max="9" width="10" style="3" customWidth="1"/>
    <col min="10" max="10" width="11.42578125" style="1" customWidth="1"/>
    <col min="11" max="11" width="11.42578125" style="3" customWidth="1"/>
    <col min="12" max="12" width="10.42578125" style="3" customWidth="1"/>
    <col min="13" max="13" width="13.7109375" style="3" customWidth="1"/>
    <col min="14" max="14" width="11.42578125" style="3" customWidth="1"/>
    <col min="15" max="16384" width="11.42578125" style="3"/>
  </cols>
  <sheetData>
    <row r="11" spans="1:9" ht="20.25" x14ac:dyDescent="0.25">
      <c r="A11" s="291" t="s">
        <v>0</v>
      </c>
      <c r="B11" s="291"/>
      <c r="C11" s="291"/>
      <c r="D11" s="291"/>
      <c r="E11" s="291"/>
      <c r="F11" s="291"/>
      <c r="G11" s="291"/>
      <c r="H11" s="291"/>
      <c r="I11" s="291"/>
    </row>
    <row r="12" spans="1:9" ht="20.25" x14ac:dyDescent="0.25">
      <c r="A12" s="292" t="s">
        <v>1</v>
      </c>
      <c r="B12" s="292"/>
      <c r="C12" s="292"/>
      <c r="D12" s="292"/>
      <c r="E12" s="292"/>
      <c r="F12" s="292"/>
      <c r="G12" s="292"/>
      <c r="H12" s="292"/>
      <c r="I12" s="292"/>
    </row>
    <row r="13" spans="1:9" ht="18.75" x14ac:dyDescent="0.3">
      <c r="A13" s="293">
        <v>44742</v>
      </c>
      <c r="B13" s="293"/>
      <c r="C13" s="293"/>
      <c r="D13" s="293"/>
      <c r="E13" s="293"/>
      <c r="F13" s="293"/>
      <c r="G13" s="293"/>
      <c r="H13" s="293"/>
      <c r="I13" s="293"/>
    </row>
    <row r="14" spans="1:9" ht="9" customHeight="1" x14ac:dyDescent="0.3">
      <c r="A14" s="2"/>
      <c r="B14" s="2"/>
      <c r="C14" s="2"/>
      <c r="D14" s="107"/>
      <c r="E14" s="2"/>
      <c r="F14" s="2"/>
      <c r="G14" s="128"/>
      <c r="H14" s="2"/>
    </row>
    <row r="15" spans="1:9" ht="20.25" x14ac:dyDescent="0.25">
      <c r="B15" s="4" t="s">
        <v>2</v>
      </c>
    </row>
    <row r="16" spans="1:9" ht="7.5" customHeight="1" x14ac:dyDescent="0.25">
      <c r="B16" s="5"/>
    </row>
    <row r="17" spans="2:9" ht="18.75" x14ac:dyDescent="0.25">
      <c r="C17" s="221" t="s">
        <v>3</v>
      </c>
      <c r="D17" s="221"/>
      <c r="E17" s="221"/>
      <c r="F17" s="221"/>
      <c r="G17" s="221"/>
      <c r="H17" s="221"/>
    </row>
    <row r="18" spans="2:9" ht="6" customHeight="1" x14ac:dyDescent="0.25">
      <c r="B18" s="6"/>
      <c r="C18" s="6"/>
      <c r="D18" s="109"/>
      <c r="E18" s="6"/>
      <c r="F18" s="6"/>
      <c r="G18" s="130"/>
      <c r="H18" s="6"/>
    </row>
    <row r="19" spans="2:9" x14ac:dyDescent="0.25">
      <c r="C19" s="294" t="s">
        <v>4</v>
      </c>
      <c r="D19" s="294"/>
      <c r="E19" s="295" t="s">
        <v>5</v>
      </c>
      <c r="F19" s="295"/>
      <c r="G19" s="295"/>
      <c r="H19" s="295"/>
      <c r="I19" s="7"/>
    </row>
    <row r="20" spans="2:9" ht="22.5" hidden="1" customHeight="1" x14ac:dyDescent="0.25">
      <c r="C20" s="244">
        <v>1</v>
      </c>
      <c r="D20" s="245"/>
      <c r="E20" s="296"/>
      <c r="F20" s="297"/>
      <c r="G20" s="297"/>
      <c r="H20" s="298"/>
      <c r="I20" s="9"/>
    </row>
    <row r="21" spans="2:9" ht="33.75" hidden="1" customHeight="1" x14ac:dyDescent="0.25">
      <c r="C21" s="244">
        <v>2</v>
      </c>
      <c r="D21" s="245"/>
      <c r="E21" s="296"/>
      <c r="F21" s="297"/>
      <c r="G21" s="297"/>
      <c r="H21" s="298"/>
      <c r="I21" s="9"/>
    </row>
    <row r="22" spans="2:9" ht="33.75" hidden="1" customHeight="1" x14ac:dyDescent="0.25">
      <c r="C22" s="244">
        <v>3</v>
      </c>
      <c r="D22" s="245"/>
      <c r="E22" s="296"/>
      <c r="F22" s="297"/>
      <c r="G22" s="297"/>
      <c r="H22" s="298"/>
      <c r="I22" s="9"/>
    </row>
    <row r="23" spans="2:9" ht="33.75" hidden="1" customHeight="1" x14ac:dyDescent="0.25">
      <c r="C23" s="244">
        <v>4</v>
      </c>
      <c r="D23" s="245"/>
      <c r="E23" s="296"/>
      <c r="F23" s="297"/>
      <c r="G23" s="297"/>
      <c r="H23" s="298"/>
      <c r="I23" s="9"/>
    </row>
    <row r="24" spans="2:9" ht="20.25" hidden="1" customHeight="1" x14ac:dyDescent="0.25">
      <c r="C24" s="244">
        <v>5</v>
      </c>
      <c r="D24" s="245"/>
      <c r="E24" s="296"/>
      <c r="F24" s="297"/>
      <c r="G24" s="297"/>
      <c r="H24" s="298"/>
      <c r="I24" s="9"/>
    </row>
    <row r="25" spans="2:9" ht="21" hidden="1" customHeight="1" x14ac:dyDescent="0.25">
      <c r="C25" s="244">
        <v>6</v>
      </c>
      <c r="D25" s="245"/>
      <c r="E25" s="296"/>
      <c r="F25" s="297"/>
      <c r="G25" s="297"/>
      <c r="H25" s="298"/>
      <c r="I25" s="9"/>
    </row>
    <row r="26" spans="2:9" ht="33.75" hidden="1" customHeight="1" x14ac:dyDescent="0.25">
      <c r="C26" s="244">
        <v>7</v>
      </c>
      <c r="D26" s="245"/>
      <c r="E26" s="296"/>
      <c r="F26" s="297"/>
      <c r="G26" s="297"/>
      <c r="H26" s="298"/>
      <c r="I26" s="9"/>
    </row>
    <row r="27" spans="2:9" ht="21" hidden="1" customHeight="1" x14ac:dyDescent="0.25">
      <c r="C27" s="244">
        <v>8</v>
      </c>
      <c r="D27" s="245"/>
      <c r="E27" s="296"/>
      <c r="F27" s="297"/>
      <c r="G27" s="297"/>
      <c r="H27" s="298"/>
      <c r="I27" s="9"/>
    </row>
    <row r="28" spans="2:9" ht="35.25" hidden="1" customHeight="1" x14ac:dyDescent="0.25">
      <c r="C28" s="244">
        <v>9</v>
      </c>
      <c r="D28" s="245"/>
      <c r="E28" s="299"/>
      <c r="F28" s="300"/>
      <c r="G28" s="300"/>
      <c r="H28" s="301"/>
      <c r="I28" s="9"/>
    </row>
    <row r="29" spans="2:9" ht="26.25" customHeight="1" x14ac:dyDescent="0.25">
      <c r="B29" s="1"/>
      <c r="C29" s="283" t="s">
        <v>6</v>
      </c>
      <c r="D29" s="283"/>
      <c r="E29" s="202">
        <v>1</v>
      </c>
      <c r="F29" s="284" t="s">
        <v>239</v>
      </c>
      <c r="G29" s="284"/>
      <c r="H29" s="285"/>
      <c r="I29" s="10"/>
    </row>
    <row r="30" spans="2:9" ht="6.75" customHeight="1" x14ac:dyDescent="0.25">
      <c r="B30" s="11"/>
      <c r="C30" s="287" t="str">
        <f>+IF(E29&gt;0, "", "No fueron actualizados Procedimientos ni se emitieron Resoluciones")</f>
        <v/>
      </c>
      <c r="D30" s="287"/>
      <c r="E30" s="287"/>
      <c r="F30" s="287"/>
      <c r="G30" s="287"/>
      <c r="H30" s="287"/>
      <c r="I30" s="12"/>
    </row>
    <row r="31" spans="2:9" ht="7.5" customHeight="1" x14ac:dyDescent="0.25">
      <c r="C31" s="13"/>
      <c r="D31" s="110"/>
      <c r="E31" s="13"/>
      <c r="F31" s="13"/>
      <c r="G31" s="131"/>
      <c r="H31" s="13"/>
      <c r="I31" s="12"/>
    </row>
    <row r="32" spans="2:9" ht="18.75" x14ac:dyDescent="0.25">
      <c r="C32" s="221" t="s">
        <v>7</v>
      </c>
      <c r="D32" s="221"/>
      <c r="E32" s="221"/>
      <c r="F32" s="221"/>
      <c r="G32" s="221"/>
      <c r="H32" s="221"/>
      <c r="I32" s="12"/>
    </row>
    <row r="33" spans="2:9" ht="6" customHeight="1" x14ac:dyDescent="0.25">
      <c r="B33" s="6"/>
      <c r="C33" s="6"/>
      <c r="D33" s="109"/>
      <c r="E33" s="6"/>
      <c r="F33" s="6"/>
      <c r="G33" s="130"/>
      <c r="H33" s="6"/>
    </row>
    <row r="34" spans="2:9" ht="15" customHeight="1" x14ac:dyDescent="0.25">
      <c r="C34" s="14" t="s">
        <v>8</v>
      </c>
      <c r="D34" s="111" t="s">
        <v>9</v>
      </c>
      <c r="E34" s="212" t="s">
        <v>10</v>
      </c>
      <c r="F34" s="212"/>
      <c r="G34" s="212"/>
      <c r="H34" s="212"/>
      <c r="I34" s="12"/>
    </row>
    <row r="35" spans="2:9" hidden="1" x14ac:dyDescent="0.25">
      <c r="C35" s="8">
        <v>1</v>
      </c>
      <c r="D35" s="112"/>
      <c r="E35" s="210"/>
      <c r="F35" s="210"/>
      <c r="G35" s="210"/>
      <c r="H35" s="211"/>
      <c r="I35" s="12"/>
    </row>
    <row r="36" spans="2:9" hidden="1" x14ac:dyDescent="0.25">
      <c r="C36" s="8">
        <v>2</v>
      </c>
      <c r="D36" s="112"/>
      <c r="E36" s="210"/>
      <c r="F36" s="210"/>
      <c r="G36" s="210"/>
      <c r="H36" s="211"/>
      <c r="I36" s="12"/>
    </row>
    <row r="37" spans="2:9" hidden="1" x14ac:dyDescent="0.25">
      <c r="C37" s="8">
        <v>3</v>
      </c>
      <c r="D37" s="112"/>
      <c r="E37" s="210"/>
      <c r="F37" s="210"/>
      <c r="G37" s="210"/>
      <c r="H37" s="211"/>
      <c r="I37" s="12"/>
    </row>
    <row r="38" spans="2:9" hidden="1" x14ac:dyDescent="0.25">
      <c r="C38" s="8">
        <v>4</v>
      </c>
      <c r="D38" s="112"/>
      <c r="E38" s="210"/>
      <c r="F38" s="210"/>
      <c r="G38" s="210"/>
      <c r="H38" s="211"/>
      <c r="I38" s="12"/>
    </row>
    <row r="39" spans="2:9" hidden="1" x14ac:dyDescent="0.25">
      <c r="C39" s="8">
        <v>5</v>
      </c>
      <c r="D39" s="112"/>
      <c r="E39" s="210"/>
      <c r="F39" s="210"/>
      <c r="G39" s="210"/>
      <c r="H39" s="211"/>
      <c r="I39" s="12"/>
    </row>
    <row r="40" spans="2:9" hidden="1" x14ac:dyDescent="0.25">
      <c r="C40" s="8">
        <v>6</v>
      </c>
      <c r="D40" s="112"/>
      <c r="E40" s="210"/>
      <c r="F40" s="210"/>
      <c r="G40" s="210"/>
      <c r="H40" s="211"/>
      <c r="I40" s="12"/>
    </row>
    <row r="41" spans="2:9" hidden="1" x14ac:dyDescent="0.25">
      <c r="C41" s="8">
        <v>7</v>
      </c>
      <c r="D41" s="112"/>
      <c r="E41" s="210"/>
      <c r="F41" s="210"/>
      <c r="G41" s="210"/>
      <c r="H41" s="211"/>
      <c r="I41" s="12"/>
    </row>
    <row r="42" spans="2:9" hidden="1" x14ac:dyDescent="0.25">
      <c r="C42" s="8">
        <v>8</v>
      </c>
      <c r="D42" s="112"/>
      <c r="E42" s="210"/>
      <c r="F42" s="210"/>
      <c r="G42" s="210"/>
      <c r="H42" s="211"/>
      <c r="I42" s="12"/>
    </row>
    <row r="43" spans="2:9" hidden="1" x14ac:dyDescent="0.25">
      <c r="C43" s="8">
        <v>9</v>
      </c>
      <c r="D43" s="112"/>
      <c r="E43" s="210"/>
      <c r="F43" s="210"/>
      <c r="G43" s="210"/>
      <c r="H43" s="211"/>
      <c r="I43" s="12"/>
    </row>
    <row r="44" spans="2:9" hidden="1" x14ac:dyDescent="0.25">
      <c r="C44" s="8">
        <v>10</v>
      </c>
      <c r="D44" s="112"/>
      <c r="E44" s="210"/>
      <c r="F44" s="210"/>
      <c r="G44" s="210"/>
      <c r="H44" s="211"/>
      <c r="I44" s="12"/>
    </row>
    <row r="45" spans="2:9" hidden="1" x14ac:dyDescent="0.25">
      <c r="C45" s="8">
        <v>11</v>
      </c>
      <c r="D45" s="112"/>
      <c r="E45" s="210"/>
      <c r="F45" s="210"/>
      <c r="G45" s="210"/>
      <c r="H45" s="211"/>
      <c r="I45" s="12"/>
    </row>
    <row r="46" spans="2:9" hidden="1" x14ac:dyDescent="0.25">
      <c r="C46" s="8">
        <v>12</v>
      </c>
      <c r="D46" s="112"/>
      <c r="E46" s="210"/>
      <c r="F46" s="210"/>
      <c r="G46" s="210"/>
      <c r="H46" s="211"/>
      <c r="I46" s="12"/>
    </row>
    <row r="47" spans="2:9" hidden="1" x14ac:dyDescent="0.25">
      <c r="C47" s="8">
        <v>13</v>
      </c>
      <c r="D47" s="112"/>
      <c r="E47" s="210"/>
      <c r="F47" s="210"/>
      <c r="G47" s="210"/>
      <c r="H47" s="211"/>
      <c r="I47" s="12"/>
    </row>
    <row r="48" spans="2:9" hidden="1" x14ac:dyDescent="0.25">
      <c r="C48" s="8">
        <v>14</v>
      </c>
      <c r="D48" s="112"/>
      <c r="E48" s="210"/>
      <c r="F48" s="210"/>
      <c r="G48" s="210"/>
      <c r="H48" s="211"/>
      <c r="I48" s="12"/>
    </row>
    <row r="49" spans="3:9" hidden="1" x14ac:dyDescent="0.25">
      <c r="C49" s="8">
        <v>15</v>
      </c>
      <c r="D49" s="112"/>
      <c r="E49" s="210"/>
      <c r="F49" s="210"/>
      <c r="G49" s="210"/>
      <c r="H49" s="211"/>
      <c r="I49" s="12"/>
    </row>
    <row r="50" spans="3:9" hidden="1" x14ac:dyDescent="0.25">
      <c r="C50" s="8">
        <v>16</v>
      </c>
      <c r="D50" s="112"/>
      <c r="E50" s="210"/>
      <c r="F50" s="210"/>
      <c r="G50" s="210"/>
      <c r="H50" s="211"/>
      <c r="I50" s="12"/>
    </row>
    <row r="51" spans="3:9" hidden="1" x14ac:dyDescent="0.25">
      <c r="C51" s="8">
        <v>17</v>
      </c>
      <c r="D51" s="112"/>
      <c r="E51" s="210"/>
      <c r="F51" s="210"/>
      <c r="G51" s="210"/>
      <c r="H51" s="211"/>
      <c r="I51" s="12"/>
    </row>
    <row r="52" spans="3:9" hidden="1" x14ac:dyDescent="0.25">
      <c r="C52" s="8">
        <v>18</v>
      </c>
      <c r="D52" s="112"/>
      <c r="E52" s="210"/>
      <c r="F52" s="210"/>
      <c r="G52" s="210"/>
      <c r="H52" s="211"/>
      <c r="I52" s="12"/>
    </row>
    <row r="53" spans="3:9" hidden="1" x14ac:dyDescent="0.25">
      <c r="C53" s="8">
        <v>19</v>
      </c>
      <c r="D53" s="112"/>
      <c r="E53" s="210"/>
      <c r="F53" s="210"/>
      <c r="G53" s="210"/>
      <c r="H53" s="211"/>
      <c r="I53" s="12"/>
    </row>
    <row r="54" spans="3:9" hidden="1" x14ac:dyDescent="0.25">
      <c r="C54" s="8">
        <v>20</v>
      </c>
      <c r="D54" s="112"/>
      <c r="E54" s="210"/>
      <c r="F54" s="210"/>
      <c r="G54" s="210"/>
      <c r="H54" s="211"/>
      <c r="I54" s="12"/>
    </row>
    <row r="55" spans="3:9" hidden="1" x14ac:dyDescent="0.25">
      <c r="C55" s="8">
        <v>21</v>
      </c>
      <c r="D55" s="112"/>
      <c r="E55" s="210"/>
      <c r="F55" s="210"/>
      <c r="G55" s="210"/>
      <c r="H55" s="211"/>
      <c r="I55" s="12"/>
    </row>
    <row r="56" spans="3:9" hidden="1" x14ac:dyDescent="0.25">
      <c r="C56" s="8">
        <v>22</v>
      </c>
      <c r="D56" s="112"/>
      <c r="E56" s="210"/>
      <c r="F56" s="210"/>
      <c r="G56" s="210"/>
      <c r="H56" s="211"/>
      <c r="I56" s="12"/>
    </row>
    <row r="57" spans="3:9" ht="25.5" customHeight="1" x14ac:dyDescent="0.25">
      <c r="C57" s="283" t="s">
        <v>11</v>
      </c>
      <c r="D57" s="283"/>
      <c r="E57" s="202">
        <v>0</v>
      </c>
      <c r="F57" s="284" t="s">
        <v>12</v>
      </c>
      <c r="G57" s="284"/>
      <c r="H57" s="285"/>
      <c r="I57" s="12"/>
    </row>
    <row r="58" spans="3:9" x14ac:dyDescent="0.25">
      <c r="C58" s="287" t="str">
        <f>+IF(E57&gt;0, "", "No se realizaron evaluaciones")</f>
        <v>No se realizaron evaluaciones</v>
      </c>
      <c r="D58" s="287"/>
      <c r="E58" s="287"/>
      <c r="F58" s="287"/>
      <c r="G58" s="287"/>
      <c r="H58" s="287"/>
      <c r="I58" s="12"/>
    </row>
    <row r="59" spans="3:9" ht="26.25" customHeight="1" x14ac:dyDescent="0.25">
      <c r="C59" s="15" t="s">
        <v>13</v>
      </c>
      <c r="D59" s="302"/>
      <c r="E59" s="302"/>
      <c r="F59" s="302"/>
      <c r="G59" s="302"/>
      <c r="H59" s="302"/>
      <c r="I59" s="12"/>
    </row>
    <row r="60" spans="3:9" ht="9" customHeight="1" x14ac:dyDescent="0.25"/>
    <row r="61" spans="3:9" ht="9" customHeight="1" x14ac:dyDescent="0.25"/>
    <row r="62" spans="3:9" ht="18.75" x14ac:dyDescent="0.25">
      <c r="C62" s="256" t="s">
        <v>103</v>
      </c>
      <c r="D62" s="256"/>
      <c r="E62" s="256"/>
      <c r="F62" s="256"/>
      <c r="G62" s="256"/>
      <c r="H62" s="256"/>
    </row>
    <row r="63" spans="3:9" x14ac:dyDescent="0.25">
      <c r="F63"/>
    </row>
    <row r="64" spans="3:9" ht="31.5" customHeight="1" x14ac:dyDescent="0.25">
      <c r="C64" s="278" t="s">
        <v>57</v>
      </c>
      <c r="D64" s="278"/>
      <c r="E64" s="212" t="s">
        <v>58</v>
      </c>
      <c r="F64" s="212"/>
      <c r="G64" s="212" t="s">
        <v>59</v>
      </c>
      <c r="H64" s="212"/>
    </row>
    <row r="65" spans="2:14" ht="31.5" customHeight="1" x14ac:dyDescent="0.25">
      <c r="C65" s="238" t="s">
        <v>240</v>
      </c>
      <c r="D65" s="239"/>
      <c r="E65" s="289" t="s">
        <v>241</v>
      </c>
      <c r="F65" s="290"/>
      <c r="G65" s="233">
        <v>44713</v>
      </c>
      <c r="H65" s="234"/>
    </row>
    <row r="66" spans="2:14" ht="33.75" customHeight="1" x14ac:dyDescent="0.25">
      <c r="C66" s="240"/>
      <c r="D66" s="241"/>
      <c r="E66" s="231" t="s">
        <v>242</v>
      </c>
      <c r="F66" s="232"/>
      <c r="G66" s="233" t="s">
        <v>243</v>
      </c>
      <c r="H66" s="234"/>
    </row>
    <row r="67" spans="2:14" ht="48.75" customHeight="1" x14ac:dyDescent="0.25">
      <c r="C67" s="252" t="s">
        <v>244</v>
      </c>
      <c r="D67" s="234"/>
      <c r="E67" s="248" t="s">
        <v>166</v>
      </c>
      <c r="F67" s="249"/>
      <c r="G67" s="233">
        <v>44736</v>
      </c>
      <c r="H67" s="234"/>
    </row>
    <row r="68" spans="2:14" s="85" customFormat="1" ht="29.25" hidden="1" customHeight="1" x14ac:dyDescent="0.25">
      <c r="C68" s="279"/>
      <c r="D68" s="280"/>
      <c r="E68" s="248"/>
      <c r="F68" s="249"/>
      <c r="G68" s="250"/>
      <c r="H68" s="286"/>
      <c r="J68" s="157"/>
    </row>
    <row r="69" spans="2:14" hidden="1" x14ac:dyDescent="0.25">
      <c r="C69" s="281"/>
      <c r="D69" s="282"/>
      <c r="E69" s="248"/>
      <c r="F69" s="249"/>
      <c r="G69" s="250"/>
      <c r="H69" s="286"/>
    </row>
    <row r="70" spans="2:14" hidden="1" x14ac:dyDescent="0.25">
      <c r="C70" s="281"/>
      <c r="D70" s="282"/>
      <c r="E70" s="248"/>
      <c r="F70" s="249"/>
      <c r="G70" s="250"/>
      <c r="H70" s="251"/>
    </row>
    <row r="71" spans="2:14" ht="12" hidden="1" customHeight="1" x14ac:dyDescent="0.25">
      <c r="C71" s="281"/>
      <c r="D71" s="282"/>
      <c r="E71" s="248"/>
      <c r="F71" s="249"/>
    </row>
    <row r="72" spans="2:14" x14ac:dyDescent="0.25">
      <c r="C72" s="246" t="s">
        <v>21</v>
      </c>
      <c r="D72" s="246"/>
      <c r="E72" s="53"/>
      <c r="F72" s="54" t="s">
        <v>60</v>
      </c>
      <c r="G72" s="310">
        <v>2</v>
      </c>
      <c r="H72" s="311"/>
    </row>
    <row r="73" spans="2:14" hidden="1" x14ac:dyDescent="0.25">
      <c r="C73" s="229" t="str">
        <f>+IF(GH72&gt;0, "","No se impartieron Capacitaciones")</f>
        <v>No se impartieron Capacitaciones</v>
      </c>
      <c r="D73" s="229"/>
      <c r="E73" s="229"/>
      <c r="F73" s="229"/>
      <c r="G73" s="229"/>
      <c r="H73" s="229"/>
    </row>
    <row r="74" spans="2:14" ht="6.75" customHeight="1" x14ac:dyDescent="0.25"/>
    <row r="75" spans="2:14" ht="20.25" x14ac:dyDescent="0.25">
      <c r="B75" s="4" t="s">
        <v>14</v>
      </c>
    </row>
    <row r="76" spans="2:14" ht="7.5" customHeight="1" x14ac:dyDescent="0.25">
      <c r="B76" s="5"/>
    </row>
    <row r="77" spans="2:14" ht="18.75" x14ac:dyDescent="0.25">
      <c r="C77" s="221" t="s">
        <v>101</v>
      </c>
      <c r="D77" s="221"/>
      <c r="E77" s="221"/>
      <c r="F77" s="221"/>
      <c r="G77" s="221"/>
      <c r="H77" s="221"/>
    </row>
    <row r="78" spans="2:14" ht="6" customHeight="1" x14ac:dyDescent="0.25">
      <c r="B78" s="6"/>
      <c r="C78" s="6"/>
      <c r="D78" s="109"/>
      <c r="E78" s="6"/>
      <c r="F78" s="6"/>
      <c r="G78" s="130"/>
      <c r="H78" s="6"/>
    </row>
    <row r="79" spans="2:14" ht="15" customHeight="1" x14ac:dyDescent="0.25">
      <c r="C79" s="16" t="s">
        <v>15</v>
      </c>
      <c r="D79" s="16"/>
      <c r="E79" s="16"/>
      <c r="F79" s="16"/>
      <c r="G79" s="132" t="s">
        <v>16</v>
      </c>
      <c r="H79" s="17" t="s">
        <v>17</v>
      </c>
      <c r="L79" s="1"/>
      <c r="M79" s="196"/>
    </row>
    <row r="80" spans="2:14" ht="16.5" customHeight="1" x14ac:dyDescent="0.25">
      <c r="C80" s="209" t="s">
        <v>18</v>
      </c>
      <c r="D80" s="210"/>
      <c r="E80" s="210"/>
      <c r="F80" s="211"/>
      <c r="G80" s="52">
        <v>26</v>
      </c>
      <c r="H80" s="21">
        <f t="shared" ref="H80:H99" si="0">+G80/$G$100</f>
        <v>1.1893870082342177E-2</v>
      </c>
      <c r="J80" s="22"/>
      <c r="K80" s="23"/>
      <c r="L80" s="25"/>
      <c r="M80" s="175"/>
      <c r="N80" s="24"/>
    </row>
    <row r="81" spans="3:14" ht="16.5" customHeight="1" x14ac:dyDescent="0.25">
      <c r="C81" s="209" t="s">
        <v>19</v>
      </c>
      <c r="D81" s="210"/>
      <c r="E81" s="210"/>
      <c r="F81" s="211"/>
      <c r="G81" s="52">
        <v>2</v>
      </c>
      <c r="H81" s="21">
        <f t="shared" si="0"/>
        <v>9.1491308325709062E-4</v>
      </c>
      <c r="J81" s="22"/>
      <c r="K81" s="23"/>
      <c r="L81" s="25"/>
      <c r="M81" s="175"/>
      <c r="N81" s="24"/>
    </row>
    <row r="82" spans="3:14" ht="16.5" customHeight="1" x14ac:dyDescent="0.25">
      <c r="C82" s="209" t="s">
        <v>167</v>
      </c>
      <c r="D82" s="210"/>
      <c r="E82" s="210"/>
      <c r="F82" s="211"/>
      <c r="G82" s="52">
        <v>30</v>
      </c>
      <c r="H82" s="21">
        <f t="shared" si="0"/>
        <v>1.3723696248856358E-2</v>
      </c>
      <c r="J82" s="22"/>
      <c r="K82" s="23"/>
      <c r="L82" s="25"/>
      <c r="M82" s="175"/>
      <c r="N82" s="24"/>
    </row>
    <row r="83" spans="3:14" ht="16.5" customHeight="1" x14ac:dyDescent="0.25">
      <c r="C83" s="209" t="s">
        <v>115</v>
      </c>
      <c r="D83" s="210"/>
      <c r="E83" s="210"/>
      <c r="F83" s="211"/>
      <c r="G83" s="52">
        <v>9</v>
      </c>
      <c r="H83" s="21">
        <f t="shared" si="0"/>
        <v>4.1171088746569072E-3</v>
      </c>
      <c r="J83" s="22"/>
      <c r="K83" s="23"/>
      <c r="L83" s="25"/>
      <c r="M83" s="196"/>
      <c r="N83" s="24"/>
    </row>
    <row r="84" spans="3:14" ht="16.5" customHeight="1" x14ac:dyDescent="0.25">
      <c r="C84" s="235" t="s">
        <v>168</v>
      </c>
      <c r="D84" s="236"/>
      <c r="E84" s="236"/>
      <c r="F84" s="237"/>
      <c r="G84" s="52">
        <v>5</v>
      </c>
      <c r="H84" s="21">
        <f t="shared" si="0"/>
        <v>2.2872827081427266E-3</v>
      </c>
      <c r="J84" s="22"/>
      <c r="K84" s="23"/>
      <c r="L84" s="25"/>
      <c r="M84" s="196"/>
      <c r="N84" s="24"/>
    </row>
    <row r="85" spans="3:14" ht="16.5" customHeight="1" x14ac:dyDescent="0.25">
      <c r="C85" s="235" t="s">
        <v>117</v>
      </c>
      <c r="D85" s="236"/>
      <c r="E85" s="236"/>
      <c r="F85" s="237"/>
      <c r="G85" s="52">
        <v>6</v>
      </c>
      <c r="H85" s="21">
        <f t="shared" si="0"/>
        <v>2.7447392497712718E-3</v>
      </c>
      <c r="J85" s="22"/>
      <c r="K85" s="23"/>
      <c r="L85" s="25"/>
      <c r="M85" s="164"/>
      <c r="N85" s="24"/>
    </row>
    <row r="86" spans="3:14" ht="15" customHeight="1" x14ac:dyDescent="0.25">
      <c r="C86" s="235" t="s">
        <v>118</v>
      </c>
      <c r="D86" s="236"/>
      <c r="E86" s="236"/>
      <c r="F86" s="237"/>
      <c r="G86" s="52">
        <v>2</v>
      </c>
      <c r="H86" s="21">
        <f t="shared" si="0"/>
        <v>9.1491308325709062E-4</v>
      </c>
      <c r="J86" s="22"/>
      <c r="K86" s="23"/>
      <c r="L86" s="25"/>
      <c r="M86" s="1"/>
      <c r="N86" s="24"/>
    </row>
    <row r="87" spans="3:14" x14ac:dyDescent="0.25">
      <c r="C87" s="235" t="s">
        <v>129</v>
      </c>
      <c r="D87" s="236"/>
      <c r="E87" s="236"/>
      <c r="F87" s="237"/>
      <c r="G87" s="133">
        <v>3</v>
      </c>
      <c r="H87" s="21">
        <f t="shared" si="0"/>
        <v>1.3723696248856359E-3</v>
      </c>
      <c r="J87" s="22"/>
      <c r="K87" s="23"/>
      <c r="L87" s="25"/>
      <c r="M87" s="1"/>
      <c r="N87" s="24"/>
    </row>
    <row r="88" spans="3:14" ht="15" customHeight="1" x14ac:dyDescent="0.25">
      <c r="C88" s="235" t="s">
        <v>116</v>
      </c>
      <c r="D88" s="236"/>
      <c r="E88" s="236"/>
      <c r="F88" s="237"/>
      <c r="G88" s="133">
        <v>4</v>
      </c>
      <c r="H88" s="21">
        <f t="shared" si="0"/>
        <v>1.8298261665141812E-3</v>
      </c>
      <c r="J88" s="22"/>
      <c r="K88" s="23"/>
      <c r="L88" s="25"/>
      <c r="M88" s="1"/>
      <c r="N88" s="24"/>
    </row>
    <row r="89" spans="3:14" x14ac:dyDescent="0.25">
      <c r="C89" s="235" t="s">
        <v>169</v>
      </c>
      <c r="D89" s="236"/>
      <c r="E89" s="236"/>
      <c r="F89" s="237"/>
      <c r="G89" s="133">
        <v>4</v>
      </c>
      <c r="H89" s="21">
        <f t="shared" si="0"/>
        <v>1.8298261665141812E-3</v>
      </c>
      <c r="J89" s="22"/>
      <c r="K89" s="23"/>
      <c r="L89" s="25"/>
      <c r="M89" s="1"/>
      <c r="N89" s="24"/>
    </row>
    <row r="90" spans="3:14" x14ac:dyDescent="0.25">
      <c r="C90" s="235" t="s">
        <v>130</v>
      </c>
      <c r="D90" s="236"/>
      <c r="E90" s="236"/>
      <c r="F90" s="237"/>
      <c r="G90" s="133">
        <v>4</v>
      </c>
      <c r="H90" s="21">
        <f t="shared" si="0"/>
        <v>1.8298261665141812E-3</v>
      </c>
      <c r="J90" s="22"/>
      <c r="K90" s="23"/>
      <c r="L90" s="25"/>
      <c r="M90" s="1"/>
      <c r="N90" s="24"/>
    </row>
    <row r="91" spans="3:14" ht="20.25" customHeight="1" x14ac:dyDescent="0.25">
      <c r="C91" s="235" t="s">
        <v>107</v>
      </c>
      <c r="D91" s="236"/>
      <c r="E91" s="236"/>
      <c r="F91" s="237"/>
      <c r="G91" s="133">
        <v>3</v>
      </c>
      <c r="H91" s="21">
        <f t="shared" si="0"/>
        <v>1.3723696248856359E-3</v>
      </c>
      <c r="J91" s="22"/>
      <c r="K91" s="23"/>
      <c r="L91" s="25"/>
      <c r="M91" s="1"/>
      <c r="N91" s="24"/>
    </row>
    <row r="92" spans="3:14" ht="16.5" customHeight="1" x14ac:dyDescent="0.25">
      <c r="C92" s="235" t="s">
        <v>170</v>
      </c>
      <c r="D92" s="236"/>
      <c r="E92" s="236"/>
      <c r="F92" s="237"/>
      <c r="G92" s="133">
        <v>2</v>
      </c>
      <c r="H92" s="21">
        <f t="shared" si="0"/>
        <v>9.1491308325709062E-4</v>
      </c>
      <c r="J92" s="22"/>
      <c r="K92" s="23"/>
      <c r="L92" s="25"/>
      <c r="M92" s="1"/>
      <c r="N92" s="24"/>
    </row>
    <row r="93" spans="3:14" ht="16.5" customHeight="1" x14ac:dyDescent="0.25">
      <c r="C93" s="235" t="s">
        <v>20</v>
      </c>
      <c r="D93" s="236"/>
      <c r="E93" s="236"/>
      <c r="F93" s="237"/>
      <c r="G93" s="133">
        <v>3</v>
      </c>
      <c r="H93" s="21">
        <f t="shared" si="0"/>
        <v>1.3723696248856359E-3</v>
      </c>
      <c r="J93" s="22"/>
      <c r="K93" s="23"/>
      <c r="L93" s="25"/>
      <c r="M93" s="1"/>
      <c r="N93" s="24"/>
    </row>
    <row r="94" spans="3:14" ht="16.5" customHeight="1" x14ac:dyDescent="0.25">
      <c r="C94" s="235" t="s">
        <v>131</v>
      </c>
      <c r="D94" s="236"/>
      <c r="E94" s="236"/>
      <c r="F94" s="237"/>
      <c r="G94" s="133">
        <v>6</v>
      </c>
      <c r="H94" s="21">
        <f t="shared" si="0"/>
        <v>2.7447392497712718E-3</v>
      </c>
      <c r="J94" s="22"/>
      <c r="K94" s="23"/>
      <c r="L94" s="25"/>
      <c r="M94" s="1"/>
      <c r="N94" s="24"/>
    </row>
    <row r="95" spans="3:14" ht="16.5" customHeight="1" x14ac:dyDescent="0.25">
      <c r="C95" s="235" t="s">
        <v>171</v>
      </c>
      <c r="D95" s="236"/>
      <c r="E95" s="236"/>
      <c r="F95" s="237"/>
      <c r="G95" s="133">
        <v>1</v>
      </c>
      <c r="H95" s="21">
        <f t="shared" si="0"/>
        <v>4.5745654162854531E-4</v>
      </c>
      <c r="J95" s="22"/>
      <c r="K95" s="23"/>
      <c r="L95" s="25"/>
      <c r="M95" s="1"/>
      <c r="N95" s="24"/>
    </row>
    <row r="96" spans="3:14" ht="32.25" customHeight="1" x14ac:dyDescent="0.25">
      <c r="C96" s="235" t="s">
        <v>173</v>
      </c>
      <c r="D96" s="236"/>
      <c r="E96" s="236"/>
      <c r="F96" s="237"/>
      <c r="G96" s="177">
        <v>27</v>
      </c>
      <c r="H96" s="84">
        <f t="shared" si="0"/>
        <v>1.2351326623970723E-2</v>
      </c>
      <c r="J96" s="22"/>
      <c r="K96" s="23"/>
      <c r="L96" s="25"/>
      <c r="M96" s="1"/>
      <c r="N96" s="24"/>
    </row>
    <row r="97" spans="3:14" ht="15.75" customHeight="1" x14ac:dyDescent="0.25">
      <c r="C97" s="235" t="s">
        <v>172</v>
      </c>
      <c r="D97" s="236"/>
      <c r="E97" s="236"/>
      <c r="F97" s="237"/>
      <c r="G97" s="177">
        <v>1</v>
      </c>
      <c r="H97" s="21">
        <f t="shared" si="0"/>
        <v>4.5745654162854531E-4</v>
      </c>
      <c r="J97" s="22"/>
      <c r="K97" s="23"/>
      <c r="L97" s="25"/>
      <c r="M97" s="1"/>
      <c r="N97" s="24"/>
    </row>
    <row r="98" spans="3:14" ht="15.75" customHeight="1" x14ac:dyDescent="0.25">
      <c r="C98" s="203" t="s">
        <v>174</v>
      </c>
      <c r="D98" s="197"/>
      <c r="E98" s="197"/>
      <c r="F98" s="198"/>
      <c r="G98" s="177">
        <v>240</v>
      </c>
      <c r="H98" s="21">
        <f t="shared" si="0"/>
        <v>0.10978956999085086</v>
      </c>
      <c r="J98" s="22"/>
      <c r="K98" s="23"/>
      <c r="L98" s="25"/>
      <c r="M98" s="1"/>
      <c r="N98" s="24"/>
    </row>
    <row r="99" spans="3:14" x14ac:dyDescent="0.25">
      <c r="C99" s="235" t="s">
        <v>113</v>
      </c>
      <c r="D99" s="236"/>
      <c r="E99" s="236"/>
      <c r="F99" s="237"/>
      <c r="G99" s="137">
        <v>1808</v>
      </c>
      <c r="H99" s="21">
        <f t="shared" si="0"/>
        <v>0.82708142726440992</v>
      </c>
      <c r="J99" s="22"/>
      <c r="K99" s="23"/>
      <c r="L99" s="25"/>
      <c r="M99" s="1"/>
      <c r="N99" s="24"/>
    </row>
    <row r="100" spans="3:14" x14ac:dyDescent="0.25">
      <c r="C100" s="219" t="s">
        <v>21</v>
      </c>
      <c r="D100" s="219"/>
      <c r="E100" s="219"/>
      <c r="F100" s="220"/>
      <c r="G100" s="134">
        <f>SUM(G80:G99)</f>
        <v>2186</v>
      </c>
      <c r="H100" s="29">
        <f>SUM(H80:H99)</f>
        <v>1</v>
      </c>
    </row>
    <row r="101" spans="3:14" x14ac:dyDescent="0.25">
      <c r="C101" s="30"/>
      <c r="D101" s="113"/>
      <c r="E101" s="30"/>
      <c r="F101" s="30"/>
      <c r="G101" s="135"/>
      <c r="H101" s="1"/>
    </row>
    <row r="102" spans="3:14" x14ac:dyDescent="0.25">
      <c r="C102" s="30"/>
      <c r="D102" s="113"/>
      <c r="E102" s="30"/>
      <c r="F102" s="30"/>
      <c r="G102" s="135"/>
      <c r="H102" s="1"/>
    </row>
    <row r="103" spans="3:14" x14ac:dyDescent="0.25">
      <c r="C103" s="30"/>
      <c r="D103" s="113"/>
      <c r="E103" s="30"/>
      <c r="F103" s="30"/>
      <c r="G103" s="135"/>
      <c r="H103" s="1"/>
    </row>
    <row r="104" spans="3:14" x14ac:dyDescent="0.25">
      <c r="C104" s="30"/>
      <c r="D104" s="113"/>
      <c r="E104" s="30"/>
      <c r="F104" s="30"/>
      <c r="G104" s="135"/>
      <c r="H104" s="1"/>
    </row>
    <row r="105" spans="3:14" x14ac:dyDescent="0.25">
      <c r="C105" s="30"/>
      <c r="D105" s="113"/>
      <c r="E105" s="30"/>
      <c r="F105" s="30"/>
      <c r="G105" s="135"/>
      <c r="H105" s="1"/>
    </row>
    <row r="106" spans="3:14" x14ac:dyDescent="0.25">
      <c r="C106" s="30"/>
      <c r="D106" s="113"/>
      <c r="E106" s="30"/>
      <c r="F106" s="30"/>
      <c r="G106" s="135"/>
      <c r="H106" s="1"/>
    </row>
    <row r="107" spans="3:14" x14ac:dyDescent="0.25">
      <c r="C107" s="30"/>
      <c r="D107" s="113"/>
      <c r="E107" s="30"/>
      <c r="F107" s="30"/>
      <c r="G107" s="135"/>
      <c r="H107" s="1"/>
    </row>
    <row r="108" spans="3:14" x14ac:dyDescent="0.25">
      <c r="C108" s="30"/>
      <c r="D108" s="113"/>
      <c r="E108" s="30"/>
      <c r="F108" s="30"/>
      <c r="G108" s="135"/>
      <c r="H108" s="1"/>
    </row>
    <row r="109" spans="3:14" x14ac:dyDescent="0.25">
      <c r="C109" s="30"/>
      <c r="D109" s="113"/>
      <c r="E109" s="30"/>
      <c r="F109" s="30"/>
      <c r="G109" s="135"/>
      <c r="H109" s="1"/>
    </row>
    <row r="110" spans="3:14" x14ac:dyDescent="0.25">
      <c r="C110" s="30"/>
      <c r="D110" s="113"/>
      <c r="E110" s="30"/>
      <c r="F110" s="30"/>
      <c r="G110" s="135"/>
      <c r="H110" s="1"/>
    </row>
    <row r="111" spans="3:14" x14ac:dyDescent="0.25">
      <c r="C111" s="30"/>
      <c r="D111" s="113"/>
      <c r="E111" s="30"/>
      <c r="F111" s="30"/>
      <c r="G111" s="135"/>
      <c r="H111" s="1"/>
    </row>
    <row r="112" spans="3:14" x14ac:dyDescent="0.25">
      <c r="C112" s="30"/>
      <c r="D112" s="113"/>
      <c r="E112" s="30"/>
      <c r="F112" s="30"/>
      <c r="G112" s="135"/>
      <c r="H112" s="1"/>
    </row>
    <row r="113" spans="2:8" x14ac:dyDescent="0.25">
      <c r="C113" s="30"/>
      <c r="D113" s="113"/>
      <c r="E113" s="30"/>
      <c r="F113" s="30"/>
      <c r="G113" s="135"/>
      <c r="H113" s="1"/>
    </row>
    <row r="114" spans="2:8" x14ac:dyDescent="0.25">
      <c r="C114" s="30"/>
      <c r="D114" s="113"/>
      <c r="E114" s="30"/>
      <c r="F114" s="30"/>
      <c r="G114" s="135"/>
      <c r="H114" s="1"/>
    </row>
    <row r="115" spans="2:8" x14ac:dyDescent="0.25">
      <c r="C115" s="30"/>
      <c r="D115" s="113"/>
      <c r="E115" s="30"/>
      <c r="F115" s="30"/>
      <c r="G115" s="135"/>
      <c r="H115" s="1"/>
    </row>
    <row r="116" spans="2:8" x14ac:dyDescent="0.25">
      <c r="C116" s="30"/>
      <c r="D116" s="113"/>
      <c r="E116" s="30"/>
      <c r="F116" s="30"/>
      <c r="G116" s="135"/>
      <c r="H116" s="1"/>
    </row>
    <row r="117" spans="2:8" x14ac:dyDescent="0.25">
      <c r="C117" s="30"/>
      <c r="D117" s="113"/>
      <c r="E117" s="30"/>
      <c r="F117" s="30"/>
      <c r="G117" s="135"/>
      <c r="H117" s="1"/>
    </row>
    <row r="119" spans="2:8" ht="11.25" customHeight="1" x14ac:dyDescent="0.25"/>
    <row r="121" spans="2:8" ht="18.75" x14ac:dyDescent="0.25">
      <c r="C121" s="221" t="s">
        <v>22</v>
      </c>
      <c r="D121" s="221"/>
      <c r="E121" s="221"/>
      <c r="F121" s="221"/>
      <c r="G121" s="221"/>
      <c r="H121" s="221"/>
    </row>
    <row r="122" spans="2:8" ht="9" customHeight="1" x14ac:dyDescent="0.25">
      <c r="B122" s="31"/>
    </row>
    <row r="123" spans="2:8" ht="15.75" x14ac:dyDescent="0.25">
      <c r="C123" s="222" t="s">
        <v>23</v>
      </c>
      <c r="D123" s="222"/>
      <c r="E123" s="222"/>
      <c r="F123" s="222"/>
      <c r="G123" s="132" t="s">
        <v>16</v>
      </c>
      <c r="H123" s="17" t="s">
        <v>17</v>
      </c>
    </row>
    <row r="124" spans="2:8" ht="15.75" customHeight="1" x14ac:dyDescent="0.25">
      <c r="C124" s="223" t="s">
        <v>24</v>
      </c>
      <c r="D124" s="224"/>
      <c r="E124" s="224"/>
      <c r="F124" s="225"/>
      <c r="G124" s="165">
        <v>2178</v>
      </c>
      <c r="H124" s="21">
        <f>+G124/$G$126</f>
        <v>0.99634034766697166</v>
      </c>
    </row>
    <row r="125" spans="2:8" x14ac:dyDescent="0.25">
      <c r="C125" s="223" t="s">
        <v>25</v>
      </c>
      <c r="D125" s="224"/>
      <c r="E125" s="224"/>
      <c r="F125" s="225"/>
      <c r="G125" s="52">
        <v>8</v>
      </c>
      <c r="H125" s="21">
        <f>+G125/$G$126</f>
        <v>3.6596523330283625E-3</v>
      </c>
    </row>
    <row r="126" spans="2:8" x14ac:dyDescent="0.25">
      <c r="C126" s="219" t="s">
        <v>26</v>
      </c>
      <c r="D126" s="219"/>
      <c r="E126" s="219"/>
      <c r="F126" s="220"/>
      <c r="G126" s="134">
        <f>SUM(G124:G125)</f>
        <v>2186</v>
      </c>
      <c r="H126" s="29">
        <f>SUM(H124:H125)</f>
        <v>1</v>
      </c>
    </row>
    <row r="127" spans="2:8" x14ac:dyDescent="0.25">
      <c r="B127" s="32"/>
    </row>
    <row r="128" spans="2:8" ht="18.75" x14ac:dyDescent="0.25">
      <c r="C128" s="221" t="s">
        <v>27</v>
      </c>
      <c r="D128" s="221"/>
      <c r="E128" s="221"/>
      <c r="F128" s="221"/>
      <c r="G128" s="221"/>
      <c r="H128" s="221"/>
    </row>
    <row r="129" spans="2:12" ht="6.75" customHeight="1" x14ac:dyDescent="0.25">
      <c r="B129" s="31"/>
    </row>
    <row r="130" spans="2:12" ht="15.75" x14ac:dyDescent="0.25">
      <c r="C130" s="222" t="s">
        <v>28</v>
      </c>
      <c r="D130" s="222"/>
      <c r="E130" s="222"/>
      <c r="F130" s="222"/>
      <c r="G130" s="132" t="s">
        <v>16</v>
      </c>
      <c r="H130" s="17" t="s">
        <v>17</v>
      </c>
    </row>
    <row r="131" spans="2:12" x14ac:dyDescent="0.25">
      <c r="C131" s="223" t="s">
        <v>29</v>
      </c>
      <c r="D131" s="224"/>
      <c r="E131" s="224"/>
      <c r="F131" s="225"/>
      <c r="G131" s="52">
        <v>0</v>
      </c>
      <c r="H131" s="21">
        <f>+G131/$G$135</f>
        <v>0</v>
      </c>
    </row>
    <row r="132" spans="2:12" x14ac:dyDescent="0.25">
      <c r="C132" s="223" t="s">
        <v>30</v>
      </c>
      <c r="D132" s="224"/>
      <c r="E132" s="224"/>
      <c r="F132" s="225"/>
      <c r="G132" s="52">
        <v>1</v>
      </c>
      <c r="H132" s="21">
        <f>+G132/$G$135</f>
        <v>0.5</v>
      </c>
    </row>
    <row r="133" spans="2:12" x14ac:dyDescent="0.25">
      <c r="C133" s="226" t="s">
        <v>31</v>
      </c>
      <c r="D133" s="227"/>
      <c r="E133" s="227"/>
      <c r="F133" s="228"/>
      <c r="G133" s="136">
        <v>0</v>
      </c>
      <c r="H133" s="21">
        <f>+G133/$G$135</f>
        <v>0</v>
      </c>
    </row>
    <row r="134" spans="2:12" x14ac:dyDescent="0.25">
      <c r="C134" s="226" t="s">
        <v>32</v>
      </c>
      <c r="D134" s="227"/>
      <c r="E134" s="227"/>
      <c r="F134" s="228"/>
      <c r="G134" s="136">
        <v>1</v>
      </c>
      <c r="H134" s="21">
        <f>+G134/$G$135</f>
        <v>0.5</v>
      </c>
    </row>
    <row r="135" spans="2:12" s="1" customFormat="1" x14ac:dyDescent="0.25">
      <c r="C135" s="219" t="s">
        <v>21</v>
      </c>
      <c r="D135" s="219"/>
      <c r="E135" s="219"/>
      <c r="F135" s="220"/>
      <c r="G135" s="134">
        <f>SUM(G131:G134)</f>
        <v>2</v>
      </c>
      <c r="H135" s="29">
        <f>SUM(H131:H134)</f>
        <v>1</v>
      </c>
    </row>
    <row r="136" spans="2:12" s="1" customFormat="1" x14ac:dyDescent="0.25">
      <c r="B136" s="288"/>
      <c r="C136" s="288"/>
      <c r="D136" s="288"/>
      <c r="G136" s="135"/>
    </row>
    <row r="137" spans="2:12" ht="18.75" x14ac:dyDescent="0.25">
      <c r="C137" s="221" t="s">
        <v>33</v>
      </c>
      <c r="D137" s="221"/>
      <c r="E137" s="221"/>
      <c r="F137" s="221"/>
      <c r="G137" s="221"/>
      <c r="H137" s="221"/>
    </row>
    <row r="138" spans="2:12" ht="6" customHeight="1" x14ac:dyDescent="0.25">
      <c r="B138" s="6"/>
      <c r="C138" s="6"/>
      <c r="D138" s="109"/>
      <c r="E138" s="6"/>
      <c r="F138" s="6"/>
      <c r="G138" s="130"/>
      <c r="H138" s="6"/>
    </row>
    <row r="139" spans="2:12" ht="15.75" x14ac:dyDescent="0.25">
      <c r="C139" s="222" t="s">
        <v>34</v>
      </c>
      <c r="D139" s="222"/>
      <c r="E139" s="222"/>
      <c r="F139" s="222"/>
      <c r="G139" s="132" t="s">
        <v>16</v>
      </c>
      <c r="H139" s="17" t="s">
        <v>17</v>
      </c>
    </row>
    <row r="140" spans="2:12" x14ac:dyDescent="0.25">
      <c r="C140" s="223" t="s">
        <v>35</v>
      </c>
      <c r="D140" s="224"/>
      <c r="E140" s="224"/>
      <c r="F140" s="225"/>
      <c r="G140" s="205">
        <v>1944</v>
      </c>
      <c r="H140" s="21">
        <f>+G140/$G$150</f>
        <v>0.89502762430939231</v>
      </c>
    </row>
    <row r="141" spans="2:12" x14ac:dyDescent="0.25">
      <c r="C141" s="223" t="s">
        <v>36</v>
      </c>
      <c r="D141" s="224"/>
      <c r="E141" s="224"/>
      <c r="F141" s="225"/>
      <c r="G141" s="205">
        <v>13</v>
      </c>
      <c r="H141" s="21">
        <f t="shared" ref="H141:H149" si="1">+G141/$G$150</f>
        <v>5.9852670349907922E-3</v>
      </c>
      <c r="K141" s="33"/>
      <c r="L141" s="33"/>
    </row>
    <row r="142" spans="2:12" hidden="1" x14ac:dyDescent="0.25">
      <c r="C142" s="223" t="s">
        <v>37</v>
      </c>
      <c r="D142" s="224"/>
      <c r="E142" s="224"/>
      <c r="F142" s="225"/>
      <c r="G142" s="138"/>
      <c r="H142" s="21">
        <f t="shared" si="1"/>
        <v>0</v>
      </c>
      <c r="K142" s="33"/>
      <c r="L142" s="33"/>
    </row>
    <row r="143" spans="2:12" x14ac:dyDescent="0.25">
      <c r="C143" s="303" t="s">
        <v>38</v>
      </c>
      <c r="D143" s="304"/>
      <c r="E143" s="304"/>
      <c r="F143" s="305"/>
      <c r="G143" s="139">
        <v>20</v>
      </c>
      <c r="H143" s="21">
        <f t="shared" si="1"/>
        <v>9.2081031307550652E-3</v>
      </c>
    </row>
    <row r="144" spans="2:12" x14ac:dyDescent="0.25">
      <c r="C144" s="303" t="s">
        <v>39</v>
      </c>
      <c r="D144" s="304"/>
      <c r="E144" s="304"/>
      <c r="F144" s="305"/>
      <c r="G144" s="139">
        <v>16</v>
      </c>
      <c r="H144" s="21">
        <f t="shared" si="1"/>
        <v>7.3664825046040518E-3</v>
      </c>
    </row>
    <row r="145" spans="2:11" x14ac:dyDescent="0.25">
      <c r="C145" s="303" t="s">
        <v>40</v>
      </c>
      <c r="D145" s="304"/>
      <c r="E145" s="304"/>
      <c r="F145" s="305"/>
      <c r="G145" s="139">
        <v>60</v>
      </c>
      <c r="H145" s="21">
        <f t="shared" si="1"/>
        <v>2.7624309392265192E-2</v>
      </c>
    </row>
    <row r="146" spans="2:11" x14ac:dyDescent="0.25">
      <c r="C146" s="303" t="s">
        <v>110</v>
      </c>
      <c r="D146" s="304"/>
      <c r="E146" s="304"/>
      <c r="F146" s="305"/>
      <c r="G146" s="139">
        <v>8</v>
      </c>
      <c r="H146" s="21">
        <f t="shared" si="1"/>
        <v>3.6832412523020259E-3</v>
      </c>
    </row>
    <row r="147" spans="2:11" x14ac:dyDescent="0.25">
      <c r="C147" s="303" t="s">
        <v>111</v>
      </c>
      <c r="D147" s="304"/>
      <c r="E147" s="304"/>
      <c r="F147" s="305"/>
      <c r="G147" s="139">
        <v>3</v>
      </c>
      <c r="H147" s="21">
        <f t="shared" si="1"/>
        <v>1.3812154696132596E-3</v>
      </c>
    </row>
    <row r="148" spans="2:11" x14ac:dyDescent="0.25">
      <c r="C148" s="307" t="s">
        <v>41</v>
      </c>
      <c r="D148" s="308"/>
      <c r="E148" s="308"/>
      <c r="F148" s="309"/>
      <c r="G148" s="140">
        <v>5</v>
      </c>
      <c r="H148" s="21">
        <f t="shared" si="1"/>
        <v>2.3020257826887663E-3</v>
      </c>
    </row>
    <row r="149" spans="2:11" x14ac:dyDescent="0.25">
      <c r="C149" s="307" t="s">
        <v>42</v>
      </c>
      <c r="D149" s="308"/>
      <c r="E149" s="308"/>
      <c r="F149" s="309"/>
      <c r="G149" s="140">
        <v>103</v>
      </c>
      <c r="H149" s="21">
        <f t="shared" si="1"/>
        <v>4.7421731123388579E-2</v>
      </c>
    </row>
    <row r="150" spans="2:11" x14ac:dyDescent="0.25">
      <c r="C150" s="219" t="s">
        <v>21</v>
      </c>
      <c r="D150" s="219"/>
      <c r="E150" s="219"/>
      <c r="F150" s="220"/>
      <c r="G150" s="141">
        <f>SUM(G140:G149)</f>
        <v>2172</v>
      </c>
      <c r="H150" s="34">
        <f>SUM(H140:H149)</f>
        <v>1</v>
      </c>
    </row>
    <row r="151" spans="2:11" ht="15.75" thickBot="1" x14ac:dyDescent="0.3">
      <c r="C151" s="35"/>
      <c r="D151" s="114"/>
      <c r="E151" s="35"/>
      <c r="F151" s="35"/>
      <c r="G151" s="142"/>
      <c r="H151" s="35"/>
    </row>
    <row r="152" spans="2:11" hidden="1" x14ac:dyDescent="0.25">
      <c r="C152" s="306"/>
      <c r="D152" s="306"/>
      <c r="E152" s="306"/>
      <c r="F152" s="306"/>
      <c r="G152" s="306"/>
      <c r="H152" s="306"/>
    </row>
    <row r="154" spans="2:11" ht="18.75" x14ac:dyDescent="0.25">
      <c r="C154" s="230" t="s">
        <v>43</v>
      </c>
      <c r="D154" s="230"/>
      <c r="E154" s="230"/>
      <c r="F154" s="230"/>
      <c r="G154" s="230"/>
      <c r="H154" s="230"/>
    </row>
    <row r="155" spans="2:11" ht="5.25" customHeight="1" x14ac:dyDescent="0.25">
      <c r="B155" s="36"/>
      <c r="C155" s="1"/>
      <c r="D155" s="27"/>
      <c r="E155" s="1"/>
      <c r="F155" s="1"/>
      <c r="G155" s="135"/>
      <c r="H155" s="1"/>
    </row>
    <row r="156" spans="2:11" ht="28.5" x14ac:dyDescent="0.25">
      <c r="C156" s="37" t="s">
        <v>44</v>
      </c>
      <c r="D156" s="212" t="s">
        <v>45</v>
      </c>
      <c r="E156" s="212"/>
      <c r="F156" s="212"/>
      <c r="G156" s="163" t="s">
        <v>46</v>
      </c>
      <c r="H156" s="37" t="s">
        <v>17</v>
      </c>
      <c r="K156" s="1"/>
    </row>
    <row r="157" spans="2:11" ht="14.25" customHeight="1" x14ac:dyDescent="0.25">
      <c r="C157" s="38">
        <v>1</v>
      </c>
      <c r="D157" s="209" t="s">
        <v>195</v>
      </c>
      <c r="E157" s="210"/>
      <c r="F157" s="211"/>
      <c r="G157" s="52">
        <v>1</v>
      </c>
      <c r="H157" s="21">
        <f t="shared" ref="H157:H188" si="2">+G157/$G$208</f>
        <v>0.05</v>
      </c>
      <c r="J157" s="39"/>
      <c r="K157" s="40"/>
    </row>
    <row r="158" spans="2:11" ht="15" customHeight="1" x14ac:dyDescent="0.25">
      <c r="C158" s="38">
        <v>2</v>
      </c>
      <c r="D158" s="209" t="s">
        <v>196</v>
      </c>
      <c r="E158" s="210"/>
      <c r="F158" s="211"/>
      <c r="G158" s="52">
        <v>1</v>
      </c>
      <c r="H158" s="21">
        <f t="shared" si="2"/>
        <v>0.05</v>
      </c>
      <c r="J158" s="39"/>
      <c r="K158" s="40"/>
    </row>
    <row r="159" spans="2:11" ht="15" customHeight="1" x14ac:dyDescent="0.25">
      <c r="C159" s="38">
        <v>3</v>
      </c>
      <c r="D159" s="152" t="s">
        <v>197</v>
      </c>
      <c r="E159" s="153"/>
      <c r="F159" s="154"/>
      <c r="G159" s="52">
        <v>1</v>
      </c>
      <c r="H159" s="21">
        <f t="shared" si="2"/>
        <v>0.05</v>
      </c>
      <c r="J159" s="39"/>
      <c r="K159" s="40"/>
    </row>
    <row r="160" spans="2:11" ht="15" customHeight="1" x14ac:dyDescent="0.25">
      <c r="C160" s="38">
        <v>4</v>
      </c>
      <c r="D160" s="152" t="s">
        <v>198</v>
      </c>
      <c r="E160" s="153"/>
      <c r="F160" s="154"/>
      <c r="G160" s="52">
        <v>1</v>
      </c>
      <c r="H160" s="21">
        <f t="shared" si="2"/>
        <v>0.05</v>
      </c>
      <c r="J160" s="39"/>
      <c r="K160" s="40"/>
    </row>
    <row r="161" spans="3:11" ht="15" customHeight="1" x14ac:dyDescent="0.25">
      <c r="C161" s="38">
        <v>5</v>
      </c>
      <c r="D161" s="152" t="s">
        <v>199</v>
      </c>
      <c r="E161" s="153"/>
      <c r="F161" s="154"/>
      <c r="G161" s="52">
        <v>1</v>
      </c>
      <c r="H161" s="21">
        <f t="shared" si="2"/>
        <v>0.05</v>
      </c>
      <c r="J161" s="39"/>
      <c r="K161" s="40"/>
    </row>
    <row r="162" spans="3:11" ht="15" customHeight="1" x14ac:dyDescent="0.25">
      <c r="C162" s="38">
        <v>6</v>
      </c>
      <c r="D162" s="312" t="s">
        <v>200</v>
      </c>
      <c r="E162" s="313"/>
      <c r="F162" s="314"/>
      <c r="G162" s="52">
        <v>1</v>
      </c>
      <c r="H162" s="21">
        <f t="shared" si="2"/>
        <v>0.05</v>
      </c>
      <c r="J162" s="39"/>
      <c r="K162" s="40"/>
    </row>
    <row r="163" spans="3:11" ht="15" customHeight="1" x14ac:dyDescent="0.25">
      <c r="C163" s="38">
        <v>7</v>
      </c>
      <c r="D163" s="152" t="s">
        <v>201</v>
      </c>
      <c r="E163" s="153"/>
      <c r="F163" s="154"/>
      <c r="G163" s="52">
        <v>1</v>
      </c>
      <c r="H163" s="21">
        <f t="shared" si="2"/>
        <v>0.05</v>
      </c>
      <c r="J163" s="39"/>
      <c r="K163" s="40"/>
    </row>
    <row r="164" spans="3:11" ht="15" customHeight="1" x14ac:dyDescent="0.25">
      <c r="C164" s="38">
        <v>8</v>
      </c>
      <c r="D164" s="209" t="s">
        <v>202</v>
      </c>
      <c r="E164" s="210"/>
      <c r="F164" s="211"/>
      <c r="G164" s="52">
        <v>1</v>
      </c>
      <c r="H164" s="21">
        <f t="shared" si="2"/>
        <v>0.05</v>
      </c>
      <c r="J164" s="39"/>
      <c r="K164" s="40"/>
    </row>
    <row r="165" spans="3:11" ht="15" customHeight="1" x14ac:dyDescent="0.25">
      <c r="C165" s="38">
        <v>9</v>
      </c>
      <c r="D165" s="187" t="s">
        <v>203</v>
      </c>
      <c r="E165" s="169"/>
      <c r="F165" s="170"/>
      <c r="G165" s="52">
        <v>1</v>
      </c>
      <c r="H165" s="21">
        <f t="shared" si="2"/>
        <v>0.05</v>
      </c>
      <c r="J165" s="39"/>
      <c r="K165" s="40"/>
    </row>
    <row r="166" spans="3:11" ht="15" customHeight="1" x14ac:dyDescent="0.25">
      <c r="C166" s="38">
        <v>10</v>
      </c>
      <c r="D166" s="189" t="s">
        <v>204</v>
      </c>
      <c r="E166" s="169"/>
      <c r="F166" s="170"/>
      <c r="G166" s="52">
        <v>1</v>
      </c>
      <c r="H166" s="21">
        <f t="shared" si="2"/>
        <v>0.05</v>
      </c>
      <c r="J166" s="39"/>
      <c r="K166" s="40"/>
    </row>
    <row r="167" spans="3:11" ht="15" customHeight="1" x14ac:dyDescent="0.25">
      <c r="C167" s="38">
        <v>11</v>
      </c>
      <c r="D167" s="168" t="s">
        <v>47</v>
      </c>
      <c r="E167" s="169"/>
      <c r="F167" s="170"/>
      <c r="G167" s="52">
        <v>5</v>
      </c>
      <c r="H167" s="21">
        <f t="shared" si="2"/>
        <v>0.25</v>
      </c>
      <c r="J167" s="39"/>
      <c r="K167" s="40"/>
    </row>
    <row r="168" spans="3:11" ht="15" customHeight="1" x14ac:dyDescent="0.25">
      <c r="C168" s="38">
        <v>12</v>
      </c>
      <c r="D168" s="187" t="s">
        <v>205</v>
      </c>
      <c r="E168" s="153"/>
      <c r="F168" s="154"/>
      <c r="G168" s="52">
        <v>1</v>
      </c>
      <c r="H168" s="21">
        <f t="shared" si="2"/>
        <v>0.05</v>
      </c>
      <c r="J168" s="39"/>
      <c r="K168" s="40"/>
    </row>
    <row r="169" spans="3:11" ht="15" customHeight="1" x14ac:dyDescent="0.25">
      <c r="C169" s="38">
        <v>13</v>
      </c>
      <c r="D169" s="187" t="s">
        <v>206</v>
      </c>
      <c r="E169" s="153"/>
      <c r="F169" s="154"/>
      <c r="G169" s="52">
        <v>1</v>
      </c>
      <c r="H169" s="21">
        <f t="shared" si="2"/>
        <v>0.05</v>
      </c>
      <c r="J169" s="39"/>
      <c r="K169" s="40"/>
    </row>
    <row r="170" spans="3:11" ht="15" customHeight="1" x14ac:dyDescent="0.25">
      <c r="C170" s="38">
        <v>14</v>
      </c>
      <c r="D170" s="187" t="s">
        <v>207</v>
      </c>
      <c r="E170" s="153"/>
      <c r="F170" s="154"/>
      <c r="G170" s="52">
        <v>1</v>
      </c>
      <c r="H170" s="21">
        <f t="shared" si="2"/>
        <v>0.05</v>
      </c>
      <c r="J170" s="39"/>
      <c r="K170" s="40"/>
    </row>
    <row r="171" spans="3:11" ht="15" customHeight="1" x14ac:dyDescent="0.25">
      <c r="C171" s="38">
        <v>15</v>
      </c>
      <c r="D171" s="189" t="s">
        <v>208</v>
      </c>
      <c r="E171" s="153"/>
      <c r="F171" s="154"/>
      <c r="G171" s="52">
        <v>1</v>
      </c>
      <c r="H171" s="21">
        <f t="shared" si="2"/>
        <v>0.05</v>
      </c>
      <c r="J171" s="39"/>
      <c r="K171" s="40"/>
    </row>
    <row r="172" spans="3:11" ht="15" hidden="1" customHeight="1" x14ac:dyDescent="0.25">
      <c r="C172" s="38">
        <v>16</v>
      </c>
      <c r="D172" s="152"/>
      <c r="E172" s="153"/>
      <c r="F172" s="154"/>
      <c r="G172" s="52"/>
      <c r="H172" s="21">
        <f t="shared" si="2"/>
        <v>0</v>
      </c>
      <c r="J172" s="39"/>
      <c r="K172" s="40"/>
    </row>
    <row r="173" spans="3:11" ht="15" hidden="1" customHeight="1" x14ac:dyDescent="0.25">
      <c r="C173" s="38">
        <v>17</v>
      </c>
      <c r="D173" s="152"/>
      <c r="E173" s="153"/>
      <c r="F173" s="154"/>
      <c r="G173" s="52"/>
      <c r="H173" s="21">
        <f t="shared" si="2"/>
        <v>0</v>
      </c>
      <c r="J173" s="39"/>
      <c r="K173" s="40"/>
    </row>
    <row r="174" spans="3:11" ht="15" hidden="1" customHeight="1" x14ac:dyDescent="0.25">
      <c r="C174" s="38">
        <v>18</v>
      </c>
      <c r="D174" s="152"/>
      <c r="E174" s="153"/>
      <c r="F174" s="154"/>
      <c r="G174" s="52"/>
      <c r="H174" s="21">
        <f t="shared" si="2"/>
        <v>0</v>
      </c>
      <c r="J174" s="39"/>
      <c r="K174" s="40"/>
    </row>
    <row r="175" spans="3:11" ht="15" hidden="1" customHeight="1" x14ac:dyDescent="0.25">
      <c r="C175" s="38">
        <v>19</v>
      </c>
      <c r="D175" s="152"/>
      <c r="E175" s="153"/>
      <c r="F175" s="154"/>
      <c r="G175" s="52"/>
      <c r="H175" s="21">
        <f t="shared" si="2"/>
        <v>0</v>
      </c>
      <c r="J175" s="39"/>
      <c r="K175" s="40"/>
    </row>
    <row r="176" spans="3:11" ht="15" hidden="1" customHeight="1" x14ac:dyDescent="0.25">
      <c r="C176" s="38">
        <v>20</v>
      </c>
      <c r="D176" s="152"/>
      <c r="E176" s="153"/>
      <c r="F176" s="154"/>
      <c r="G176" s="52"/>
      <c r="H176" s="21">
        <f t="shared" si="2"/>
        <v>0</v>
      </c>
      <c r="J176" s="39"/>
      <c r="K176" s="40"/>
    </row>
    <row r="177" spans="3:11" ht="15" hidden="1" customHeight="1" x14ac:dyDescent="0.25">
      <c r="C177" s="38">
        <v>21</v>
      </c>
      <c r="D177" s="152"/>
      <c r="E177" s="153"/>
      <c r="F177" s="154"/>
      <c r="G177" s="52"/>
      <c r="H177" s="21">
        <f t="shared" si="2"/>
        <v>0</v>
      </c>
      <c r="J177" s="39"/>
      <c r="K177" s="40"/>
    </row>
    <row r="178" spans="3:11" ht="15" hidden="1" customHeight="1" x14ac:dyDescent="0.25">
      <c r="C178" s="38">
        <v>22</v>
      </c>
      <c r="D178" s="152"/>
      <c r="E178" s="153"/>
      <c r="F178" s="154"/>
      <c r="G178" s="52"/>
      <c r="H178" s="21">
        <f t="shared" si="2"/>
        <v>0</v>
      </c>
      <c r="J178" s="39"/>
      <c r="K178" s="40"/>
    </row>
    <row r="179" spans="3:11" ht="15" hidden="1" customHeight="1" x14ac:dyDescent="0.25">
      <c r="C179" s="38">
        <v>23</v>
      </c>
      <c r="D179" s="152"/>
      <c r="E179" s="153"/>
      <c r="F179" s="154"/>
      <c r="G179" s="52"/>
      <c r="H179" s="21">
        <f t="shared" si="2"/>
        <v>0</v>
      </c>
      <c r="J179" s="39"/>
      <c r="K179" s="40"/>
    </row>
    <row r="180" spans="3:11" ht="15" hidden="1" customHeight="1" x14ac:dyDescent="0.25">
      <c r="C180" s="38">
        <v>24</v>
      </c>
      <c r="D180" s="152"/>
      <c r="E180" s="153"/>
      <c r="F180" s="154"/>
      <c r="G180" s="52"/>
      <c r="H180" s="21">
        <f t="shared" si="2"/>
        <v>0</v>
      </c>
      <c r="J180" s="39"/>
      <c r="K180" s="40"/>
    </row>
    <row r="181" spans="3:11" ht="15" hidden="1" customHeight="1" x14ac:dyDescent="0.25">
      <c r="C181" s="38">
        <v>25</v>
      </c>
      <c r="D181" s="152"/>
      <c r="E181" s="153"/>
      <c r="F181" s="154"/>
      <c r="G181" s="52"/>
      <c r="H181" s="21">
        <f t="shared" si="2"/>
        <v>0</v>
      </c>
      <c r="J181" s="39"/>
      <c r="K181" s="40"/>
    </row>
    <row r="182" spans="3:11" ht="15" hidden="1" customHeight="1" x14ac:dyDescent="0.25">
      <c r="C182" s="38">
        <v>26</v>
      </c>
      <c r="D182" s="152"/>
      <c r="E182" s="153"/>
      <c r="F182" s="154"/>
      <c r="G182" s="52"/>
      <c r="H182" s="21">
        <f t="shared" si="2"/>
        <v>0</v>
      </c>
      <c r="J182" s="39"/>
      <c r="K182" s="40"/>
    </row>
    <row r="183" spans="3:11" ht="15" hidden="1" customHeight="1" x14ac:dyDescent="0.25">
      <c r="C183" s="38">
        <v>27</v>
      </c>
      <c r="D183" s="209"/>
      <c r="E183" s="210"/>
      <c r="F183" s="211"/>
      <c r="G183" s="52"/>
      <c r="H183" s="21">
        <f t="shared" si="2"/>
        <v>0</v>
      </c>
      <c r="J183" s="39"/>
      <c r="K183" s="40"/>
    </row>
    <row r="184" spans="3:11" ht="15" hidden="1" customHeight="1" x14ac:dyDescent="0.25">
      <c r="C184" s="38">
        <v>28</v>
      </c>
      <c r="D184" s="209"/>
      <c r="E184" s="210"/>
      <c r="F184" s="211"/>
      <c r="G184" s="52"/>
      <c r="H184" s="21">
        <f t="shared" si="2"/>
        <v>0</v>
      </c>
      <c r="J184" s="39"/>
      <c r="K184" s="40"/>
    </row>
    <row r="185" spans="3:11" ht="15" hidden="1" customHeight="1" x14ac:dyDescent="0.25">
      <c r="C185" s="38">
        <v>29</v>
      </c>
      <c r="D185" s="209"/>
      <c r="E185" s="210"/>
      <c r="F185" s="211"/>
      <c r="G185" s="52"/>
      <c r="H185" s="21">
        <f t="shared" si="2"/>
        <v>0</v>
      </c>
      <c r="J185" s="39"/>
      <c r="K185" s="40"/>
    </row>
    <row r="186" spans="3:11" ht="15" hidden="1" customHeight="1" x14ac:dyDescent="0.25">
      <c r="C186" s="38">
        <v>30</v>
      </c>
      <c r="D186" s="209"/>
      <c r="E186" s="210"/>
      <c r="F186" s="211"/>
      <c r="G186" s="52"/>
      <c r="H186" s="21">
        <f t="shared" si="2"/>
        <v>0</v>
      </c>
      <c r="J186" s="39"/>
      <c r="K186" s="40"/>
    </row>
    <row r="187" spans="3:11" ht="15" hidden="1" customHeight="1" x14ac:dyDescent="0.25">
      <c r="C187" s="38">
        <v>31</v>
      </c>
      <c r="D187" s="209"/>
      <c r="E187" s="210"/>
      <c r="F187" s="211"/>
      <c r="G187" s="52"/>
      <c r="H187" s="21">
        <f t="shared" si="2"/>
        <v>0</v>
      </c>
      <c r="J187" s="39"/>
      <c r="K187" s="40"/>
    </row>
    <row r="188" spans="3:11" ht="15" hidden="1" customHeight="1" x14ac:dyDescent="0.25">
      <c r="C188" s="38">
        <v>32</v>
      </c>
      <c r="D188" s="209"/>
      <c r="E188" s="210"/>
      <c r="F188" s="211"/>
      <c r="G188" s="52"/>
      <c r="H188" s="21">
        <f t="shared" si="2"/>
        <v>0</v>
      </c>
      <c r="J188" s="39"/>
      <c r="K188" s="40"/>
    </row>
    <row r="189" spans="3:11" ht="15" hidden="1" customHeight="1" x14ac:dyDescent="0.25">
      <c r="C189" s="38">
        <v>33</v>
      </c>
      <c r="D189" s="209"/>
      <c r="E189" s="210"/>
      <c r="F189" s="211"/>
      <c r="G189" s="52"/>
      <c r="H189" s="21">
        <f t="shared" ref="H189:H207" si="3">+G189/$G$208</f>
        <v>0</v>
      </c>
      <c r="J189" s="39"/>
      <c r="K189" s="40"/>
    </row>
    <row r="190" spans="3:11" ht="15" hidden="1" customHeight="1" x14ac:dyDescent="0.25">
      <c r="C190" s="38">
        <v>34</v>
      </c>
      <c r="D190" s="209"/>
      <c r="E190" s="210"/>
      <c r="F190" s="211"/>
      <c r="G190" s="52"/>
      <c r="H190" s="21">
        <f t="shared" si="3"/>
        <v>0</v>
      </c>
      <c r="J190" s="39"/>
      <c r="K190" s="40"/>
    </row>
    <row r="191" spans="3:11" ht="15" hidden="1" customHeight="1" x14ac:dyDescent="0.25">
      <c r="C191" s="38">
        <v>35</v>
      </c>
      <c r="D191" s="209"/>
      <c r="E191" s="210"/>
      <c r="F191" s="211"/>
      <c r="G191" s="52"/>
      <c r="H191" s="21">
        <f t="shared" si="3"/>
        <v>0</v>
      </c>
      <c r="J191" s="39"/>
      <c r="K191" s="40"/>
    </row>
    <row r="192" spans="3:11" ht="15" hidden="1" customHeight="1" x14ac:dyDescent="0.25">
      <c r="C192" s="38">
        <v>36</v>
      </c>
      <c r="D192" s="41"/>
      <c r="E192" s="42"/>
      <c r="F192" s="43"/>
      <c r="G192" s="52"/>
      <c r="H192" s="21">
        <f t="shared" si="3"/>
        <v>0</v>
      </c>
      <c r="J192" s="39"/>
      <c r="K192" s="40"/>
    </row>
    <row r="193" spans="3:11" ht="15" hidden="1" customHeight="1" x14ac:dyDescent="0.25">
      <c r="C193" s="38">
        <v>37</v>
      </c>
      <c r="D193" s="41"/>
      <c r="E193" s="42"/>
      <c r="F193" s="43"/>
      <c r="G193" s="52"/>
      <c r="H193" s="21">
        <f t="shared" si="3"/>
        <v>0</v>
      </c>
      <c r="J193" s="39"/>
      <c r="K193" s="40"/>
    </row>
    <row r="194" spans="3:11" ht="15" hidden="1" customHeight="1" x14ac:dyDescent="0.25">
      <c r="C194" s="38">
        <v>38</v>
      </c>
      <c r="D194" s="41"/>
      <c r="E194" s="42"/>
      <c r="F194" s="43"/>
      <c r="G194" s="52"/>
      <c r="H194" s="21">
        <f t="shared" si="3"/>
        <v>0</v>
      </c>
      <c r="J194" s="39"/>
      <c r="K194" s="40"/>
    </row>
    <row r="195" spans="3:11" ht="15" hidden="1" customHeight="1" x14ac:dyDescent="0.25">
      <c r="C195" s="38">
        <v>39</v>
      </c>
      <c r="D195" s="41"/>
      <c r="E195" s="42"/>
      <c r="F195" s="43"/>
      <c r="G195" s="52"/>
      <c r="H195" s="21">
        <f t="shared" si="3"/>
        <v>0</v>
      </c>
      <c r="J195" s="39"/>
      <c r="K195" s="40"/>
    </row>
    <row r="196" spans="3:11" ht="15" hidden="1" customHeight="1" x14ac:dyDescent="0.25">
      <c r="C196" s="38">
        <v>40</v>
      </c>
      <c r="D196" s="41"/>
      <c r="E196" s="42"/>
      <c r="F196" s="43"/>
      <c r="G196" s="52"/>
      <c r="H196" s="21">
        <f t="shared" si="3"/>
        <v>0</v>
      </c>
      <c r="J196" s="39"/>
      <c r="K196" s="40"/>
    </row>
    <row r="197" spans="3:11" ht="15" hidden="1" customHeight="1" x14ac:dyDescent="0.25">
      <c r="C197" s="38">
        <v>41</v>
      </c>
      <c r="D197" s="41"/>
      <c r="E197" s="42"/>
      <c r="F197" s="43"/>
      <c r="G197" s="52"/>
      <c r="H197" s="21">
        <f t="shared" si="3"/>
        <v>0</v>
      </c>
      <c r="J197" s="39"/>
      <c r="K197" s="40"/>
    </row>
    <row r="198" spans="3:11" ht="15" hidden="1" customHeight="1" x14ac:dyDescent="0.25">
      <c r="C198" s="38">
        <v>42</v>
      </c>
      <c r="D198" s="41"/>
      <c r="E198" s="42"/>
      <c r="F198" s="43"/>
      <c r="G198" s="52"/>
      <c r="H198" s="21">
        <f t="shared" si="3"/>
        <v>0</v>
      </c>
      <c r="J198" s="39"/>
      <c r="K198" s="40"/>
    </row>
    <row r="199" spans="3:11" hidden="1" x14ac:dyDescent="0.25">
      <c r="C199" s="38">
        <v>43</v>
      </c>
      <c r="D199" s="41"/>
      <c r="E199" s="42"/>
      <c r="F199" s="43"/>
      <c r="G199" s="52"/>
      <c r="H199" s="21">
        <f t="shared" si="3"/>
        <v>0</v>
      </c>
      <c r="J199" s="39"/>
      <c r="K199" s="40"/>
    </row>
    <row r="200" spans="3:11" hidden="1" x14ac:dyDescent="0.25">
      <c r="C200" s="38">
        <v>44</v>
      </c>
      <c r="D200" s="41"/>
      <c r="E200" s="42"/>
      <c r="F200" s="43"/>
      <c r="G200" s="52"/>
      <c r="H200" s="21">
        <f t="shared" si="3"/>
        <v>0</v>
      </c>
      <c r="J200" s="39"/>
      <c r="K200" s="40"/>
    </row>
    <row r="201" spans="3:11" hidden="1" x14ac:dyDescent="0.25">
      <c r="C201" s="38">
        <v>45</v>
      </c>
      <c r="D201" s="41"/>
      <c r="E201" s="42"/>
      <c r="F201" s="43"/>
      <c r="G201" s="52"/>
      <c r="H201" s="21">
        <f t="shared" si="3"/>
        <v>0</v>
      </c>
      <c r="J201" s="39"/>
      <c r="K201" s="40"/>
    </row>
    <row r="202" spans="3:11" ht="15" hidden="1" customHeight="1" x14ac:dyDescent="0.25">
      <c r="C202" s="38">
        <v>46</v>
      </c>
      <c r="D202" s="41"/>
      <c r="E202" s="42"/>
      <c r="F202" s="43"/>
      <c r="G202" s="52"/>
      <c r="H202" s="21">
        <f t="shared" si="3"/>
        <v>0</v>
      </c>
      <c r="J202" s="39"/>
      <c r="K202" s="40"/>
    </row>
    <row r="203" spans="3:11" ht="15" hidden="1" customHeight="1" x14ac:dyDescent="0.25">
      <c r="C203" s="38">
        <v>47</v>
      </c>
      <c r="D203" s="41"/>
      <c r="E203" s="42"/>
      <c r="F203" s="43"/>
      <c r="G203" s="52"/>
      <c r="H203" s="21">
        <f t="shared" si="3"/>
        <v>0</v>
      </c>
      <c r="J203" s="39"/>
      <c r="K203" s="40"/>
    </row>
    <row r="204" spans="3:11" ht="15" hidden="1" customHeight="1" x14ac:dyDescent="0.25">
      <c r="C204" s="38">
        <v>48</v>
      </c>
      <c r="D204" s="41"/>
      <c r="E204" s="42"/>
      <c r="F204" s="43"/>
      <c r="G204" s="52"/>
      <c r="H204" s="21">
        <f t="shared" si="3"/>
        <v>0</v>
      </c>
      <c r="J204" s="39"/>
      <c r="K204" s="40"/>
    </row>
    <row r="205" spans="3:11" ht="15" hidden="1" customHeight="1" x14ac:dyDescent="0.25">
      <c r="C205" s="38">
        <v>49</v>
      </c>
      <c r="D205" s="41"/>
      <c r="E205" s="42"/>
      <c r="F205" s="43"/>
      <c r="G205" s="52"/>
      <c r="H205" s="21">
        <f t="shared" si="3"/>
        <v>0</v>
      </c>
      <c r="J205" s="39"/>
      <c r="K205" s="40"/>
    </row>
    <row r="206" spans="3:11" hidden="1" x14ac:dyDescent="0.25">
      <c r="C206" s="38">
        <v>50</v>
      </c>
      <c r="D206" s="41"/>
      <c r="E206" s="44"/>
      <c r="F206" s="45"/>
      <c r="G206" s="52"/>
      <c r="H206" s="21">
        <f t="shared" si="3"/>
        <v>0</v>
      </c>
      <c r="J206" s="39"/>
      <c r="K206" s="40"/>
    </row>
    <row r="207" spans="3:11" ht="15.75" customHeight="1" x14ac:dyDescent="0.25">
      <c r="C207" s="38">
        <v>51</v>
      </c>
      <c r="D207" s="41" t="s">
        <v>207</v>
      </c>
      <c r="E207" s="44"/>
      <c r="F207" s="45"/>
      <c r="G207" s="52">
        <v>1</v>
      </c>
      <c r="H207" s="21">
        <f t="shared" si="3"/>
        <v>0.05</v>
      </c>
      <c r="J207" s="39"/>
      <c r="K207" s="40"/>
    </row>
    <row r="208" spans="3:11" x14ac:dyDescent="0.25">
      <c r="C208" s="219" t="s">
        <v>21</v>
      </c>
      <c r="D208" s="219"/>
      <c r="E208" s="219"/>
      <c r="F208" s="220"/>
      <c r="G208" s="141">
        <f>SUM(G157:G207)</f>
        <v>20</v>
      </c>
      <c r="H208" s="34">
        <f>SUM(H157:H207)</f>
        <v>1.0000000000000002</v>
      </c>
    </row>
    <row r="209" spans="2:11" x14ac:dyDescent="0.25">
      <c r="C209" s="229" t="str">
        <f>+IF(G208&gt;0, "", "No se recibieron solicitudes de Apertura de Cuenta")</f>
        <v/>
      </c>
      <c r="D209" s="229"/>
      <c r="E209" s="229"/>
      <c r="F209" s="229"/>
      <c r="G209" s="229"/>
      <c r="H209" s="229"/>
    </row>
    <row r="210" spans="2:11" x14ac:dyDescent="0.25">
      <c r="C210" s="46"/>
      <c r="D210" s="115"/>
      <c r="E210" s="46"/>
      <c r="F210" s="46"/>
      <c r="G210" s="144"/>
      <c r="H210" s="46"/>
    </row>
    <row r="211" spans="2:11" ht="18.75" x14ac:dyDescent="0.25">
      <c r="C211" s="230" t="s">
        <v>48</v>
      </c>
      <c r="D211" s="230"/>
      <c r="E211" s="230"/>
      <c r="F211" s="230"/>
      <c r="G211" s="230"/>
      <c r="H211" s="230"/>
    </row>
    <row r="212" spans="2:11" ht="5.25" customHeight="1" x14ac:dyDescent="0.25">
      <c r="B212" s="36"/>
      <c r="C212" s="1"/>
      <c r="D212" s="27"/>
      <c r="E212" s="1"/>
      <c r="F212" s="1"/>
      <c r="G212" s="135"/>
      <c r="H212" s="1"/>
    </row>
    <row r="213" spans="2:11" ht="28.5" x14ac:dyDescent="0.25">
      <c r="C213" s="37" t="s">
        <v>44</v>
      </c>
      <c r="D213" s="212" t="s">
        <v>45</v>
      </c>
      <c r="E213" s="212"/>
      <c r="F213" s="212"/>
      <c r="G213" s="143" t="s">
        <v>46</v>
      </c>
      <c r="H213" s="37" t="s">
        <v>17</v>
      </c>
      <c r="K213" s="1"/>
    </row>
    <row r="214" spans="2:11" x14ac:dyDescent="0.25">
      <c r="C214" s="38">
        <v>1</v>
      </c>
      <c r="D214" s="155" t="s">
        <v>209</v>
      </c>
      <c r="E214" s="122"/>
      <c r="F214" s="123"/>
      <c r="G214" s="52">
        <v>3</v>
      </c>
      <c r="H214" s="21">
        <f t="shared" ref="H214:H223" si="4">+G214/$G$237</f>
        <v>0.23076923076923078</v>
      </c>
      <c r="J214" s="39"/>
      <c r="K214" s="40"/>
    </row>
    <row r="215" spans="2:11" x14ac:dyDescent="0.25">
      <c r="C215" s="38">
        <v>2</v>
      </c>
      <c r="D215" s="213" t="s">
        <v>210</v>
      </c>
      <c r="E215" s="214"/>
      <c r="F215" s="215"/>
      <c r="G215" s="52">
        <v>2</v>
      </c>
      <c r="H215" s="21">
        <f t="shared" si="4"/>
        <v>0.15384615384615385</v>
      </c>
      <c r="J215" s="39"/>
      <c r="K215" s="40"/>
    </row>
    <row r="216" spans="2:11" x14ac:dyDescent="0.25">
      <c r="C216" s="38">
        <v>3</v>
      </c>
      <c r="D216" s="213" t="s">
        <v>211</v>
      </c>
      <c r="E216" s="214"/>
      <c r="F216" s="215"/>
      <c r="G216" s="52">
        <v>1</v>
      </c>
      <c r="H216" s="21">
        <f t="shared" si="4"/>
        <v>7.6923076923076927E-2</v>
      </c>
      <c r="J216" s="39"/>
      <c r="K216" s="40"/>
    </row>
    <row r="217" spans="2:11" x14ac:dyDescent="0.25">
      <c r="C217" s="38">
        <v>4</v>
      </c>
      <c r="D217" s="173" t="s">
        <v>212</v>
      </c>
      <c r="E217" s="171"/>
      <c r="F217" s="172"/>
      <c r="G217" s="52">
        <v>1</v>
      </c>
      <c r="H217" s="21">
        <f t="shared" si="4"/>
        <v>7.6923076923076927E-2</v>
      </c>
      <c r="J217" s="39"/>
      <c r="K217" s="40"/>
    </row>
    <row r="218" spans="2:11" x14ac:dyDescent="0.25">
      <c r="C218" s="38">
        <v>5</v>
      </c>
      <c r="D218" s="213" t="s">
        <v>124</v>
      </c>
      <c r="E218" s="214"/>
      <c r="F218" s="215"/>
      <c r="G218" s="52">
        <v>1</v>
      </c>
      <c r="H218" s="21">
        <f t="shared" si="4"/>
        <v>7.6923076923076927E-2</v>
      </c>
      <c r="J218" s="39"/>
      <c r="K218" s="40"/>
    </row>
    <row r="219" spans="2:11" x14ac:dyDescent="0.25">
      <c r="C219" s="38">
        <v>6</v>
      </c>
      <c r="D219" s="213" t="s">
        <v>213</v>
      </c>
      <c r="E219" s="214"/>
      <c r="F219" s="215"/>
      <c r="G219" s="52">
        <v>1</v>
      </c>
      <c r="H219" s="21">
        <f t="shared" si="4"/>
        <v>7.6923076923076927E-2</v>
      </c>
      <c r="J219" s="39"/>
      <c r="K219" s="40"/>
    </row>
    <row r="220" spans="2:11" x14ac:dyDescent="0.25">
      <c r="C220" s="38">
        <v>7</v>
      </c>
      <c r="D220" s="213" t="s">
        <v>126</v>
      </c>
      <c r="E220" s="214"/>
      <c r="F220" s="215"/>
      <c r="G220" s="52">
        <v>1</v>
      </c>
      <c r="H220" s="21">
        <f t="shared" si="4"/>
        <v>7.6923076923076927E-2</v>
      </c>
      <c r="J220" s="39"/>
      <c r="K220" s="40"/>
    </row>
    <row r="221" spans="2:11" x14ac:dyDescent="0.25">
      <c r="C221" s="38">
        <v>8</v>
      </c>
      <c r="D221" s="213" t="s">
        <v>175</v>
      </c>
      <c r="E221" s="214"/>
      <c r="F221" s="215"/>
      <c r="G221" s="52">
        <v>1</v>
      </c>
      <c r="H221" s="21">
        <f t="shared" si="4"/>
        <v>7.6923076923076927E-2</v>
      </c>
      <c r="J221" s="39"/>
      <c r="K221" s="40"/>
    </row>
    <row r="222" spans="2:11" x14ac:dyDescent="0.25">
      <c r="C222" s="38">
        <v>9</v>
      </c>
      <c r="D222" s="193" t="s">
        <v>214</v>
      </c>
      <c r="E222" s="194"/>
      <c r="F222" s="195"/>
      <c r="G222" s="52">
        <v>1</v>
      </c>
      <c r="H222" s="21">
        <f t="shared" si="4"/>
        <v>7.6923076923076927E-2</v>
      </c>
      <c r="J222" s="39"/>
      <c r="K222" s="40"/>
    </row>
    <row r="223" spans="2:11" x14ac:dyDescent="0.25">
      <c r="C223" s="38">
        <v>10</v>
      </c>
      <c r="D223" s="213" t="s">
        <v>215</v>
      </c>
      <c r="E223" s="214"/>
      <c r="F223" s="215"/>
      <c r="G223" s="52">
        <v>1</v>
      </c>
      <c r="H223" s="21">
        <f t="shared" si="4"/>
        <v>7.6923076923076927E-2</v>
      </c>
      <c r="J223" s="39"/>
      <c r="K223" s="40"/>
    </row>
    <row r="224" spans="2:11" hidden="1" x14ac:dyDescent="0.25">
      <c r="C224" s="38">
        <v>10</v>
      </c>
      <c r="D224" s="213"/>
      <c r="E224" s="214"/>
      <c r="F224" s="215"/>
      <c r="G224" s="52"/>
      <c r="H224" s="21">
        <f t="shared" ref="H224:H230" si="5">+G224/$G$237</f>
        <v>0</v>
      </c>
      <c r="J224" s="39"/>
      <c r="K224" s="40"/>
    </row>
    <row r="225" spans="3:11" hidden="1" x14ac:dyDescent="0.25">
      <c r="C225" s="38">
        <v>5</v>
      </c>
      <c r="D225" s="213"/>
      <c r="E225" s="214"/>
      <c r="F225" s="215"/>
      <c r="G225" s="52"/>
      <c r="H225" s="21">
        <f t="shared" si="5"/>
        <v>0</v>
      </c>
      <c r="J225" s="39"/>
      <c r="K225" s="40"/>
    </row>
    <row r="226" spans="3:11" ht="15" hidden="1" customHeight="1" x14ac:dyDescent="0.25">
      <c r="C226" s="38">
        <v>4</v>
      </c>
      <c r="D226" s="106" t="s">
        <v>49</v>
      </c>
      <c r="E226" s="18"/>
      <c r="F226" s="19"/>
      <c r="G226" s="52"/>
      <c r="H226" s="21">
        <f t="shared" si="5"/>
        <v>0</v>
      </c>
      <c r="J226" s="39"/>
      <c r="K226" s="40"/>
    </row>
    <row r="227" spans="3:11" ht="15" hidden="1" customHeight="1" x14ac:dyDescent="0.25">
      <c r="C227" s="38">
        <v>5</v>
      </c>
      <c r="D227" s="106" t="s">
        <v>50</v>
      </c>
      <c r="E227" s="18"/>
      <c r="F227" s="19"/>
      <c r="G227" s="52"/>
      <c r="H227" s="21">
        <f t="shared" si="5"/>
        <v>0</v>
      </c>
      <c r="J227" s="39"/>
      <c r="K227" s="40"/>
    </row>
    <row r="228" spans="3:11" hidden="1" x14ac:dyDescent="0.25">
      <c r="C228" s="38">
        <v>6</v>
      </c>
      <c r="D228" s="41"/>
      <c r="E228" s="44"/>
      <c r="F228" s="45"/>
      <c r="G228" s="52"/>
      <c r="H228" s="21">
        <f t="shared" si="5"/>
        <v>0</v>
      </c>
      <c r="J228" s="39"/>
      <c r="K228" s="40"/>
    </row>
    <row r="229" spans="3:11" hidden="1" x14ac:dyDescent="0.25">
      <c r="C229" s="38">
        <v>7</v>
      </c>
      <c r="D229" s="41"/>
      <c r="E229" s="44"/>
      <c r="F229" s="45"/>
      <c r="G229" s="52"/>
      <c r="H229" s="21">
        <f t="shared" si="5"/>
        <v>0</v>
      </c>
      <c r="J229" s="39"/>
      <c r="K229" s="40"/>
    </row>
    <row r="230" spans="3:11" hidden="1" x14ac:dyDescent="0.25">
      <c r="C230" s="38">
        <v>8</v>
      </c>
      <c r="D230" s="41"/>
      <c r="E230" s="44"/>
      <c r="F230" s="45"/>
      <c r="G230" s="52"/>
      <c r="H230" s="21">
        <f t="shared" si="5"/>
        <v>0</v>
      </c>
      <c r="J230" s="39"/>
      <c r="K230" s="40"/>
    </row>
    <row r="231" spans="3:11" ht="15" hidden="1" customHeight="1" x14ac:dyDescent="0.25">
      <c r="C231" s="38">
        <v>9</v>
      </c>
      <c r="D231" s="41"/>
      <c r="E231" s="44"/>
      <c r="F231" s="45"/>
      <c r="G231" s="52"/>
      <c r="H231" s="21">
        <f t="shared" ref="H231:H236" si="6">+G231/$G$208</f>
        <v>0</v>
      </c>
      <c r="J231" s="39"/>
      <c r="K231" s="40"/>
    </row>
    <row r="232" spans="3:11" ht="15" hidden="1" customHeight="1" x14ac:dyDescent="0.25">
      <c r="C232" s="38">
        <v>10</v>
      </c>
      <c r="D232" s="41"/>
      <c r="E232" s="44"/>
      <c r="F232" s="45"/>
      <c r="G232" s="52"/>
      <c r="H232" s="21">
        <f t="shared" si="6"/>
        <v>0</v>
      </c>
      <c r="J232" s="39"/>
      <c r="K232" s="40"/>
    </row>
    <row r="233" spans="3:11" ht="15" hidden="1" customHeight="1" x14ac:dyDescent="0.25">
      <c r="C233" s="38">
        <v>11</v>
      </c>
      <c r="D233" s="41"/>
      <c r="E233" s="44"/>
      <c r="F233" s="45"/>
      <c r="G233" s="52"/>
      <c r="H233" s="21">
        <f t="shared" si="6"/>
        <v>0</v>
      </c>
      <c r="J233" s="39"/>
      <c r="K233" s="40"/>
    </row>
    <row r="234" spans="3:11" ht="15" hidden="1" customHeight="1" x14ac:dyDescent="0.25">
      <c r="C234" s="38">
        <v>12</v>
      </c>
      <c r="D234" s="41"/>
      <c r="E234" s="44"/>
      <c r="F234" s="45"/>
      <c r="G234" s="52"/>
      <c r="H234" s="21">
        <f t="shared" si="6"/>
        <v>0</v>
      </c>
      <c r="J234" s="39"/>
      <c r="K234" s="40"/>
    </row>
    <row r="235" spans="3:11" hidden="1" x14ac:dyDescent="0.25">
      <c r="C235" s="38">
        <v>13</v>
      </c>
      <c r="D235" s="41"/>
      <c r="E235" s="44"/>
      <c r="F235" s="45"/>
      <c r="G235" s="52"/>
      <c r="H235" s="21">
        <f t="shared" si="6"/>
        <v>0</v>
      </c>
      <c r="J235" s="39"/>
      <c r="K235" s="40"/>
    </row>
    <row r="236" spans="3:11" hidden="1" x14ac:dyDescent="0.25">
      <c r="C236" s="38">
        <v>14</v>
      </c>
      <c r="D236" s="41"/>
      <c r="E236" s="44"/>
      <c r="F236" s="45"/>
      <c r="G236" s="52"/>
      <c r="H236" s="21">
        <f t="shared" si="6"/>
        <v>0</v>
      </c>
      <c r="J236" s="39"/>
      <c r="K236" s="40"/>
    </row>
    <row r="237" spans="3:11" x14ac:dyDescent="0.25">
      <c r="C237" s="219" t="s">
        <v>21</v>
      </c>
      <c r="D237" s="219"/>
      <c r="E237" s="219"/>
      <c r="F237" s="220"/>
      <c r="G237" s="141">
        <f>SUM(G214:G236)</f>
        <v>13</v>
      </c>
      <c r="H237" s="34">
        <f>SUM(H214:H230)</f>
        <v>0.99999999999999978</v>
      </c>
    </row>
    <row r="238" spans="3:11" x14ac:dyDescent="0.25">
      <c r="C238" s="229" t="str">
        <f>+IF(G237&gt;0, "", "No se recibieron solicitudes de Cierre de Cuenta")</f>
        <v/>
      </c>
      <c r="D238" s="229"/>
      <c r="E238" s="229"/>
      <c r="F238" s="229"/>
      <c r="G238" s="229"/>
      <c r="H238" s="229"/>
    </row>
    <row r="239" spans="3:11" x14ac:dyDescent="0.25">
      <c r="C239" s="47"/>
      <c r="D239" s="116"/>
      <c r="E239" s="47"/>
      <c r="F239" s="47"/>
      <c r="G239" s="145"/>
      <c r="H239" s="47"/>
    </row>
    <row r="240" spans="3:11" ht="18.75" x14ac:dyDescent="0.25">
      <c r="C240" s="230" t="s">
        <v>51</v>
      </c>
      <c r="D240" s="230"/>
      <c r="E240" s="230"/>
      <c r="F240" s="230"/>
      <c r="G240" s="230"/>
      <c r="H240" s="230"/>
    </row>
    <row r="241" spans="2:11" ht="5.25" customHeight="1" x14ac:dyDescent="0.25">
      <c r="B241" s="36"/>
      <c r="C241" s="1"/>
      <c r="D241" s="27"/>
      <c r="E241" s="1"/>
      <c r="F241" s="1"/>
      <c r="G241" s="135"/>
      <c r="H241" s="1"/>
    </row>
    <row r="242" spans="2:11" ht="42.75" x14ac:dyDescent="0.25">
      <c r="C242" s="37" t="s">
        <v>44</v>
      </c>
      <c r="D242" s="212" t="s">
        <v>45</v>
      </c>
      <c r="E242" s="212"/>
      <c r="F242" s="212"/>
      <c r="G242" s="143" t="s">
        <v>52</v>
      </c>
      <c r="H242" s="37" t="s">
        <v>17</v>
      </c>
      <c r="K242" s="1"/>
    </row>
    <row r="243" spans="2:11" ht="16.5" customHeight="1" x14ac:dyDescent="0.25">
      <c r="C243" s="38">
        <v>1</v>
      </c>
      <c r="D243" s="213" t="s">
        <v>223</v>
      </c>
      <c r="E243" s="214"/>
      <c r="F243" s="215"/>
      <c r="G243" s="52">
        <v>1</v>
      </c>
      <c r="H243" s="21">
        <f t="shared" ref="H243:H278" si="7">+G243/$G$342</f>
        <v>1.6666666666666666E-2</v>
      </c>
      <c r="J243" s="39"/>
      <c r="K243" s="40"/>
    </row>
    <row r="244" spans="2:11" ht="16.5" customHeight="1" x14ac:dyDescent="0.25">
      <c r="C244" s="38">
        <v>2</v>
      </c>
      <c r="D244" s="213" t="s">
        <v>234</v>
      </c>
      <c r="E244" s="214"/>
      <c r="F244" s="215"/>
      <c r="G244" s="52">
        <v>15</v>
      </c>
      <c r="H244" s="21">
        <f t="shared" si="7"/>
        <v>0.25</v>
      </c>
      <c r="J244" s="39"/>
      <c r="K244" s="40"/>
    </row>
    <row r="245" spans="2:11" ht="16.5" customHeight="1" x14ac:dyDescent="0.25">
      <c r="C245" s="38">
        <v>3</v>
      </c>
      <c r="D245" s="277" t="s">
        <v>224</v>
      </c>
      <c r="E245" s="214"/>
      <c r="F245" s="215"/>
      <c r="G245" s="52">
        <v>1</v>
      </c>
      <c r="H245" s="21">
        <f t="shared" si="7"/>
        <v>1.6666666666666666E-2</v>
      </c>
      <c r="J245" s="39"/>
      <c r="K245" s="40"/>
    </row>
    <row r="246" spans="2:11" ht="16.5" customHeight="1" x14ac:dyDescent="0.25">
      <c r="C246" s="38">
        <v>4</v>
      </c>
      <c r="D246" s="213" t="s">
        <v>127</v>
      </c>
      <c r="E246" s="214"/>
      <c r="F246" s="215"/>
      <c r="G246" s="52">
        <v>2</v>
      </c>
      <c r="H246" s="21">
        <f t="shared" si="7"/>
        <v>3.3333333333333333E-2</v>
      </c>
      <c r="J246" s="39"/>
      <c r="K246" s="40"/>
    </row>
    <row r="247" spans="2:11" ht="16.5" customHeight="1" x14ac:dyDescent="0.25">
      <c r="C247" s="38">
        <v>5</v>
      </c>
      <c r="D247" s="213" t="s">
        <v>225</v>
      </c>
      <c r="E247" s="214"/>
      <c r="F247" s="215"/>
      <c r="G247" s="52">
        <v>3</v>
      </c>
      <c r="H247" s="21">
        <f t="shared" si="7"/>
        <v>0.05</v>
      </c>
      <c r="J247" s="39"/>
      <c r="K247" s="40"/>
    </row>
    <row r="248" spans="2:11" ht="16.5" customHeight="1" x14ac:dyDescent="0.25">
      <c r="C248" s="38">
        <v>6</v>
      </c>
      <c r="D248" s="277" t="s">
        <v>226</v>
      </c>
      <c r="E248" s="214"/>
      <c r="F248" s="215"/>
      <c r="G248" s="52">
        <v>6</v>
      </c>
      <c r="H248" s="21">
        <f t="shared" si="7"/>
        <v>0.1</v>
      </c>
      <c r="J248" s="39"/>
      <c r="K248" s="40"/>
    </row>
    <row r="249" spans="2:11" ht="16.5" customHeight="1" x14ac:dyDescent="0.25">
      <c r="C249" s="38">
        <v>7</v>
      </c>
      <c r="D249" s="213" t="s">
        <v>124</v>
      </c>
      <c r="E249" s="214"/>
      <c r="F249" s="215"/>
      <c r="G249" s="52">
        <v>20</v>
      </c>
      <c r="H249" s="21">
        <f t="shared" si="7"/>
        <v>0.33333333333333331</v>
      </c>
      <c r="J249" s="39"/>
      <c r="K249" s="40"/>
    </row>
    <row r="250" spans="2:11" ht="16.5" customHeight="1" x14ac:dyDescent="0.25">
      <c r="C250" s="38">
        <v>8</v>
      </c>
      <c r="D250" s="213" t="s">
        <v>227</v>
      </c>
      <c r="E250" s="214"/>
      <c r="F250" s="215"/>
      <c r="G250" s="52">
        <v>1</v>
      </c>
      <c r="H250" s="21">
        <f t="shared" si="7"/>
        <v>1.6666666666666666E-2</v>
      </c>
      <c r="J250" s="39"/>
      <c r="K250" s="40"/>
    </row>
    <row r="251" spans="2:11" ht="16.5" customHeight="1" x14ac:dyDescent="0.25">
      <c r="C251" s="38">
        <v>9</v>
      </c>
      <c r="D251" s="209" t="s">
        <v>228</v>
      </c>
      <c r="E251" s="210"/>
      <c r="F251" s="211"/>
      <c r="G251" s="52">
        <v>1</v>
      </c>
      <c r="H251" s="21">
        <f t="shared" si="7"/>
        <v>1.6666666666666666E-2</v>
      </c>
      <c r="J251" s="39"/>
      <c r="K251" s="40"/>
    </row>
    <row r="252" spans="2:11" ht="16.5" customHeight="1" x14ac:dyDescent="0.25">
      <c r="C252" s="38">
        <v>10</v>
      </c>
      <c r="D252" s="277" t="s">
        <v>235</v>
      </c>
      <c r="E252" s="214"/>
      <c r="F252" s="215"/>
      <c r="G252" s="52">
        <v>1</v>
      </c>
      <c r="H252" s="21">
        <f t="shared" si="7"/>
        <v>1.6666666666666666E-2</v>
      </c>
      <c r="J252" s="39"/>
      <c r="K252" s="40"/>
    </row>
    <row r="253" spans="2:11" ht="16.5" customHeight="1" x14ac:dyDescent="0.25">
      <c r="C253" s="38">
        <v>11</v>
      </c>
      <c r="D253" s="277" t="s">
        <v>229</v>
      </c>
      <c r="E253" s="214"/>
      <c r="F253" s="215"/>
      <c r="G253" s="52">
        <v>2</v>
      </c>
      <c r="H253" s="21">
        <f t="shared" si="7"/>
        <v>3.3333333333333333E-2</v>
      </c>
      <c r="J253" s="39"/>
      <c r="K253" s="40"/>
    </row>
    <row r="254" spans="2:11" ht="16.5" customHeight="1" x14ac:dyDescent="0.25">
      <c r="C254" s="38">
        <v>12</v>
      </c>
      <c r="D254" s="213" t="s">
        <v>230</v>
      </c>
      <c r="E254" s="214"/>
      <c r="F254" s="215"/>
      <c r="G254" s="52">
        <v>1</v>
      </c>
      <c r="H254" s="21">
        <f t="shared" si="7"/>
        <v>1.6666666666666666E-2</v>
      </c>
      <c r="J254" s="39"/>
      <c r="K254" s="40"/>
    </row>
    <row r="255" spans="2:11" ht="16.5" customHeight="1" x14ac:dyDescent="0.25">
      <c r="C255" s="38">
        <v>13</v>
      </c>
      <c r="D255" s="173" t="s">
        <v>231</v>
      </c>
      <c r="E255" s="171"/>
      <c r="F255" s="172"/>
      <c r="G255" s="52">
        <v>1</v>
      </c>
      <c r="H255" s="21">
        <f t="shared" si="7"/>
        <v>1.6666666666666666E-2</v>
      </c>
      <c r="J255" s="39"/>
      <c r="K255" s="40"/>
    </row>
    <row r="256" spans="2:11" ht="16.5" customHeight="1" x14ac:dyDescent="0.25">
      <c r="C256" s="38">
        <v>14</v>
      </c>
      <c r="D256" s="173" t="s">
        <v>232</v>
      </c>
      <c r="E256" s="171"/>
      <c r="F256" s="172"/>
      <c r="G256" s="52">
        <v>1</v>
      </c>
      <c r="H256" s="21">
        <f t="shared" si="7"/>
        <v>1.6666666666666666E-2</v>
      </c>
      <c r="J256" s="39"/>
      <c r="K256" s="40"/>
    </row>
    <row r="257" spans="3:11" ht="16.5" customHeight="1" x14ac:dyDescent="0.25">
      <c r="C257" s="38">
        <v>15</v>
      </c>
      <c r="D257" s="193" t="s">
        <v>232</v>
      </c>
      <c r="E257" s="194"/>
      <c r="F257" s="195"/>
      <c r="G257" s="52">
        <v>1</v>
      </c>
      <c r="H257" s="21">
        <f t="shared" si="7"/>
        <v>1.6666666666666666E-2</v>
      </c>
      <c r="J257" s="39"/>
      <c r="K257" s="40"/>
    </row>
    <row r="258" spans="3:11" ht="16.5" customHeight="1" x14ac:dyDescent="0.25">
      <c r="C258" s="38">
        <v>16</v>
      </c>
      <c r="D258" s="193" t="s">
        <v>236</v>
      </c>
      <c r="E258" s="194"/>
      <c r="F258" s="195"/>
      <c r="G258" s="52">
        <v>1</v>
      </c>
      <c r="H258" s="21">
        <f t="shared" si="7"/>
        <v>1.6666666666666666E-2</v>
      </c>
      <c r="J258" s="39"/>
      <c r="K258" s="40"/>
    </row>
    <row r="259" spans="3:11" ht="16.5" customHeight="1" x14ac:dyDescent="0.25">
      <c r="C259" s="38">
        <v>17</v>
      </c>
      <c r="D259" s="193" t="s">
        <v>237</v>
      </c>
      <c r="E259" s="194"/>
      <c r="F259" s="195"/>
      <c r="G259" s="52">
        <v>1</v>
      </c>
      <c r="H259" s="21">
        <f t="shared" si="7"/>
        <v>1.6666666666666666E-2</v>
      </c>
      <c r="J259" s="39"/>
      <c r="K259" s="40"/>
    </row>
    <row r="260" spans="3:11" ht="16.5" customHeight="1" x14ac:dyDescent="0.25">
      <c r="C260" s="38">
        <v>18</v>
      </c>
      <c r="D260" s="213" t="s">
        <v>233</v>
      </c>
      <c r="E260" s="214"/>
      <c r="F260" s="215"/>
      <c r="G260" s="52">
        <v>1</v>
      </c>
      <c r="H260" s="21">
        <f t="shared" si="7"/>
        <v>1.6666666666666666E-2</v>
      </c>
      <c r="J260" s="39"/>
      <c r="K260" s="40"/>
    </row>
    <row r="261" spans="3:11" ht="16.5" hidden="1" customHeight="1" x14ac:dyDescent="0.25">
      <c r="C261" s="38">
        <v>20</v>
      </c>
      <c r="D261" s="277"/>
      <c r="E261" s="214"/>
      <c r="F261" s="215"/>
      <c r="G261" s="52"/>
      <c r="H261" s="21">
        <f t="shared" si="7"/>
        <v>0</v>
      </c>
      <c r="J261" s="39"/>
      <c r="K261" s="40"/>
    </row>
    <row r="262" spans="3:11" ht="16.5" hidden="1" customHeight="1" x14ac:dyDescent="0.25">
      <c r="C262" s="38">
        <v>21</v>
      </c>
      <c r="D262" s="213"/>
      <c r="E262" s="214"/>
      <c r="F262" s="215"/>
      <c r="G262" s="52"/>
      <c r="H262" s="21">
        <f t="shared" si="7"/>
        <v>0</v>
      </c>
      <c r="J262" s="39"/>
      <c r="K262" s="40"/>
    </row>
    <row r="263" spans="3:11" ht="16.5" hidden="1" customHeight="1" x14ac:dyDescent="0.25">
      <c r="C263" s="38">
        <v>22</v>
      </c>
      <c r="D263" s="213"/>
      <c r="E263" s="214"/>
      <c r="F263" s="215"/>
      <c r="G263" s="52"/>
      <c r="H263" s="21">
        <f t="shared" si="7"/>
        <v>0</v>
      </c>
      <c r="J263" s="39"/>
      <c r="K263" s="40"/>
    </row>
    <row r="264" spans="3:11" ht="16.5" hidden="1" customHeight="1" x14ac:dyDescent="0.25">
      <c r="C264" s="38">
        <v>23</v>
      </c>
      <c r="D264" s="213"/>
      <c r="E264" s="214"/>
      <c r="F264" s="215"/>
      <c r="G264" s="52"/>
      <c r="H264" s="21">
        <f t="shared" si="7"/>
        <v>0</v>
      </c>
      <c r="J264" s="39"/>
      <c r="K264" s="40"/>
    </row>
    <row r="265" spans="3:11" ht="16.5" hidden="1" customHeight="1" x14ac:dyDescent="0.25">
      <c r="C265" s="38">
        <v>24</v>
      </c>
      <c r="D265" s="213"/>
      <c r="E265" s="214"/>
      <c r="F265" s="215"/>
      <c r="G265" s="52"/>
      <c r="H265" s="21">
        <f t="shared" si="7"/>
        <v>0</v>
      </c>
      <c r="J265" s="39"/>
      <c r="K265" s="40"/>
    </row>
    <row r="266" spans="3:11" ht="16.5" hidden="1" customHeight="1" x14ac:dyDescent="0.25">
      <c r="C266" s="38">
        <v>25</v>
      </c>
      <c r="D266" s="213"/>
      <c r="E266" s="214"/>
      <c r="F266" s="215"/>
      <c r="G266" s="52"/>
      <c r="H266" s="21">
        <f t="shared" si="7"/>
        <v>0</v>
      </c>
      <c r="J266" s="39"/>
      <c r="K266" s="40"/>
    </row>
    <row r="267" spans="3:11" ht="16.5" hidden="1" customHeight="1" x14ac:dyDescent="0.25">
      <c r="C267" s="38">
        <v>26</v>
      </c>
      <c r="D267" s="213"/>
      <c r="E267" s="214"/>
      <c r="F267" s="215"/>
      <c r="G267" s="52"/>
      <c r="H267" s="21">
        <f t="shared" si="7"/>
        <v>0</v>
      </c>
      <c r="J267" s="39"/>
      <c r="K267" s="40"/>
    </row>
    <row r="268" spans="3:11" ht="16.5" hidden="1" customHeight="1" x14ac:dyDescent="0.25">
      <c r="C268" s="38">
        <v>27</v>
      </c>
      <c r="D268" s="213"/>
      <c r="E268" s="214"/>
      <c r="F268" s="215"/>
      <c r="G268" s="52"/>
      <c r="H268" s="21">
        <f t="shared" si="7"/>
        <v>0</v>
      </c>
      <c r="J268" s="39"/>
      <c r="K268" s="40"/>
    </row>
    <row r="269" spans="3:11" ht="16.5" hidden="1" customHeight="1" x14ac:dyDescent="0.25">
      <c r="C269" s="38">
        <v>28</v>
      </c>
      <c r="D269" s="213"/>
      <c r="E269" s="214"/>
      <c r="F269" s="215"/>
      <c r="G269" s="52"/>
      <c r="H269" s="21">
        <f t="shared" si="7"/>
        <v>0</v>
      </c>
      <c r="J269" s="39"/>
      <c r="K269" s="40"/>
    </row>
    <row r="270" spans="3:11" hidden="1" x14ac:dyDescent="0.25">
      <c r="C270" s="38">
        <v>28</v>
      </c>
      <c r="D270" s="106"/>
      <c r="E270" s="18"/>
      <c r="F270" s="19"/>
      <c r="G270" s="52"/>
      <c r="H270" s="21">
        <f t="shared" si="7"/>
        <v>0</v>
      </c>
      <c r="J270" s="39"/>
      <c r="K270" s="40"/>
    </row>
    <row r="271" spans="3:11" ht="15" hidden="1" customHeight="1" x14ac:dyDescent="0.25">
      <c r="C271" s="38">
        <v>29</v>
      </c>
      <c r="D271" s="106"/>
      <c r="E271" s="18"/>
      <c r="F271" s="19"/>
      <c r="G271" s="52"/>
      <c r="H271" s="21">
        <f t="shared" si="7"/>
        <v>0</v>
      </c>
      <c r="J271" s="39"/>
      <c r="K271" s="40"/>
    </row>
    <row r="272" spans="3:11" ht="15" hidden="1" customHeight="1" x14ac:dyDescent="0.25">
      <c r="C272" s="38">
        <v>30</v>
      </c>
      <c r="D272" s="106"/>
      <c r="E272" s="18"/>
      <c r="F272" s="19"/>
      <c r="G272" s="52"/>
      <c r="H272" s="21">
        <f t="shared" si="7"/>
        <v>0</v>
      </c>
      <c r="J272" s="39"/>
      <c r="K272" s="40"/>
    </row>
    <row r="273" spans="3:11" ht="15" hidden="1" customHeight="1" x14ac:dyDescent="0.25">
      <c r="C273" s="38">
        <v>31</v>
      </c>
      <c r="D273" s="106"/>
      <c r="E273" s="18"/>
      <c r="F273" s="19"/>
      <c r="G273" s="52"/>
      <c r="H273" s="21">
        <f t="shared" si="7"/>
        <v>0</v>
      </c>
      <c r="J273" s="39"/>
      <c r="K273" s="40"/>
    </row>
    <row r="274" spans="3:11" hidden="1" x14ac:dyDescent="0.25">
      <c r="C274" s="38">
        <v>32</v>
      </c>
      <c r="D274" s="106"/>
      <c r="E274" s="18"/>
      <c r="F274" s="19"/>
      <c r="G274" s="52"/>
      <c r="H274" s="21">
        <f t="shared" si="7"/>
        <v>0</v>
      </c>
      <c r="J274" s="39"/>
      <c r="K274" s="40"/>
    </row>
    <row r="275" spans="3:11" hidden="1" x14ac:dyDescent="0.25">
      <c r="C275" s="38">
        <v>33</v>
      </c>
      <c r="D275" s="106"/>
      <c r="E275" s="18"/>
      <c r="F275" s="19"/>
      <c r="G275" s="52"/>
      <c r="H275" s="21">
        <f t="shared" si="7"/>
        <v>0</v>
      </c>
      <c r="J275" s="39"/>
      <c r="K275" s="40"/>
    </row>
    <row r="276" spans="3:11" ht="15" hidden="1" customHeight="1" x14ac:dyDescent="0.25">
      <c r="C276" s="38">
        <v>34</v>
      </c>
      <c r="D276" s="106"/>
      <c r="E276" s="18"/>
      <c r="F276" s="19"/>
      <c r="G276" s="52"/>
      <c r="H276" s="21">
        <f t="shared" si="7"/>
        <v>0</v>
      </c>
      <c r="J276" s="39"/>
      <c r="K276" s="40"/>
    </row>
    <row r="277" spans="3:11" ht="15" hidden="1" customHeight="1" x14ac:dyDescent="0.25">
      <c r="C277" s="38">
        <v>35</v>
      </c>
      <c r="D277" s="106"/>
      <c r="E277" s="18"/>
      <c r="F277" s="19"/>
      <c r="G277" s="52"/>
      <c r="H277" s="21">
        <f t="shared" si="7"/>
        <v>0</v>
      </c>
      <c r="J277" s="39"/>
      <c r="K277" s="40"/>
    </row>
    <row r="278" spans="3:11" ht="15" hidden="1" customHeight="1" x14ac:dyDescent="0.25">
      <c r="C278" s="38">
        <v>36</v>
      </c>
      <c r="D278" s="106"/>
      <c r="E278" s="18"/>
      <c r="F278" s="19"/>
      <c r="G278" s="52"/>
      <c r="H278" s="21">
        <f t="shared" si="7"/>
        <v>0</v>
      </c>
      <c r="J278" s="39"/>
      <c r="K278" s="40"/>
    </row>
    <row r="279" spans="3:11" ht="15" hidden="1" customHeight="1" x14ac:dyDescent="0.25">
      <c r="C279" s="38">
        <v>26</v>
      </c>
      <c r="D279" s="41"/>
      <c r="E279" s="44"/>
      <c r="F279" s="45"/>
      <c r="G279" s="52"/>
      <c r="H279" s="21">
        <f t="shared" ref="H279:H310" si="8">+G279/$G$342</f>
        <v>0</v>
      </c>
      <c r="J279" s="39"/>
      <c r="K279" s="40"/>
    </row>
    <row r="280" spans="3:11" ht="15" hidden="1" customHeight="1" x14ac:dyDescent="0.25">
      <c r="C280" s="38">
        <v>27</v>
      </c>
      <c r="D280" s="41"/>
      <c r="E280" s="44"/>
      <c r="F280" s="45"/>
      <c r="G280" s="52"/>
      <c r="H280" s="21">
        <f t="shared" si="8"/>
        <v>0</v>
      </c>
      <c r="J280" s="39"/>
      <c r="K280" s="40"/>
    </row>
    <row r="281" spans="3:11" ht="15" hidden="1" customHeight="1" x14ac:dyDescent="0.25">
      <c r="C281" s="38">
        <v>28</v>
      </c>
      <c r="D281" s="41"/>
      <c r="E281" s="44"/>
      <c r="F281" s="45"/>
      <c r="G281" s="52"/>
      <c r="H281" s="21">
        <f t="shared" si="8"/>
        <v>0</v>
      </c>
      <c r="J281" s="39"/>
      <c r="K281" s="40"/>
    </row>
    <row r="282" spans="3:11" ht="15" hidden="1" customHeight="1" x14ac:dyDescent="0.25">
      <c r="C282" s="38">
        <v>29</v>
      </c>
      <c r="D282" s="41"/>
      <c r="E282" s="44"/>
      <c r="F282" s="45"/>
      <c r="G282" s="52"/>
      <c r="H282" s="21">
        <f t="shared" si="8"/>
        <v>0</v>
      </c>
      <c r="J282" s="39"/>
      <c r="K282" s="40"/>
    </row>
    <row r="283" spans="3:11" ht="15" hidden="1" customHeight="1" x14ac:dyDescent="0.25">
      <c r="C283" s="38">
        <v>30</v>
      </c>
      <c r="D283" s="41"/>
      <c r="E283" s="44"/>
      <c r="F283" s="45"/>
      <c r="G283" s="52"/>
      <c r="H283" s="21">
        <f t="shared" si="8"/>
        <v>0</v>
      </c>
      <c r="J283" s="39"/>
      <c r="K283" s="40"/>
    </row>
    <row r="284" spans="3:11" ht="15" hidden="1" customHeight="1" x14ac:dyDescent="0.25">
      <c r="C284" s="38">
        <v>31</v>
      </c>
      <c r="D284" s="41"/>
      <c r="E284" s="44"/>
      <c r="F284" s="45"/>
      <c r="G284" s="52"/>
      <c r="H284" s="21">
        <f t="shared" si="8"/>
        <v>0</v>
      </c>
      <c r="J284" s="39"/>
      <c r="K284" s="40"/>
    </row>
    <row r="285" spans="3:11" ht="15" hidden="1" customHeight="1" x14ac:dyDescent="0.25">
      <c r="C285" s="38">
        <v>32</v>
      </c>
      <c r="D285" s="41"/>
      <c r="E285" s="44"/>
      <c r="F285" s="45"/>
      <c r="G285" s="52"/>
      <c r="H285" s="21">
        <f t="shared" si="8"/>
        <v>0</v>
      </c>
      <c r="J285" s="39"/>
      <c r="K285" s="40"/>
    </row>
    <row r="286" spans="3:11" ht="15" hidden="1" customHeight="1" x14ac:dyDescent="0.25">
      <c r="C286" s="38">
        <v>33</v>
      </c>
      <c r="D286" s="41"/>
      <c r="E286" s="44"/>
      <c r="F286" s="45"/>
      <c r="G286" s="52"/>
      <c r="H286" s="21">
        <f t="shared" si="8"/>
        <v>0</v>
      </c>
      <c r="J286" s="39"/>
      <c r="K286" s="40"/>
    </row>
    <row r="287" spans="3:11" ht="15" hidden="1" customHeight="1" x14ac:dyDescent="0.25">
      <c r="C287" s="38">
        <v>34</v>
      </c>
      <c r="D287" s="41"/>
      <c r="E287" s="44"/>
      <c r="F287" s="45"/>
      <c r="G287" s="52"/>
      <c r="H287" s="21">
        <f t="shared" si="8"/>
        <v>0</v>
      </c>
      <c r="J287" s="39"/>
      <c r="K287" s="40"/>
    </row>
    <row r="288" spans="3:11" ht="15" hidden="1" customHeight="1" x14ac:dyDescent="0.25">
      <c r="C288" s="38">
        <v>35</v>
      </c>
      <c r="D288" s="41"/>
      <c r="E288" s="44"/>
      <c r="F288" s="45"/>
      <c r="G288" s="52"/>
      <c r="H288" s="21">
        <f t="shared" si="8"/>
        <v>0</v>
      </c>
      <c r="J288" s="39"/>
      <c r="K288" s="40"/>
    </row>
    <row r="289" spans="3:11" ht="15" hidden="1" customHeight="1" x14ac:dyDescent="0.25">
      <c r="C289" s="38">
        <v>36</v>
      </c>
      <c r="D289" s="41"/>
      <c r="E289" s="44"/>
      <c r="F289" s="45"/>
      <c r="G289" s="52"/>
      <c r="H289" s="21">
        <f t="shared" si="8"/>
        <v>0</v>
      </c>
      <c r="J289" s="39"/>
      <c r="K289" s="40"/>
    </row>
    <row r="290" spans="3:11" ht="15" hidden="1" customHeight="1" x14ac:dyDescent="0.25">
      <c r="C290" s="38">
        <v>37</v>
      </c>
      <c r="D290" s="41"/>
      <c r="E290" s="44"/>
      <c r="F290" s="45"/>
      <c r="G290" s="52"/>
      <c r="H290" s="21">
        <f t="shared" si="8"/>
        <v>0</v>
      </c>
      <c r="J290" s="39"/>
      <c r="K290" s="40"/>
    </row>
    <row r="291" spans="3:11" ht="15" hidden="1" customHeight="1" x14ac:dyDescent="0.25">
      <c r="C291" s="38">
        <v>38</v>
      </c>
      <c r="D291" s="41"/>
      <c r="E291" s="44"/>
      <c r="F291" s="45"/>
      <c r="G291" s="52"/>
      <c r="H291" s="21">
        <f t="shared" si="8"/>
        <v>0</v>
      </c>
      <c r="J291" s="39"/>
      <c r="K291" s="40"/>
    </row>
    <row r="292" spans="3:11" ht="15" hidden="1" customHeight="1" x14ac:dyDescent="0.25">
      <c r="C292" s="38">
        <v>39</v>
      </c>
      <c r="D292" s="41"/>
      <c r="E292" s="44"/>
      <c r="F292" s="45"/>
      <c r="G292" s="52"/>
      <c r="H292" s="21">
        <f t="shared" si="8"/>
        <v>0</v>
      </c>
      <c r="J292" s="39"/>
      <c r="K292" s="40"/>
    </row>
    <row r="293" spans="3:11" hidden="1" x14ac:dyDescent="0.25">
      <c r="C293" s="38">
        <v>40</v>
      </c>
      <c r="D293" s="41"/>
      <c r="E293" s="44"/>
      <c r="F293" s="45"/>
      <c r="G293" s="52"/>
      <c r="H293" s="21">
        <f t="shared" si="8"/>
        <v>0</v>
      </c>
      <c r="J293" s="39"/>
      <c r="K293" s="40"/>
    </row>
    <row r="294" spans="3:11" hidden="1" x14ac:dyDescent="0.25">
      <c r="C294" s="38">
        <v>41</v>
      </c>
      <c r="D294" s="48"/>
      <c r="E294" s="48"/>
      <c r="F294" s="49"/>
      <c r="G294" s="52"/>
      <c r="H294" s="21">
        <f t="shared" si="8"/>
        <v>0</v>
      </c>
      <c r="J294" s="39"/>
      <c r="K294" s="40"/>
    </row>
    <row r="295" spans="3:11" hidden="1" x14ac:dyDescent="0.25">
      <c r="C295" s="38">
        <v>42</v>
      </c>
      <c r="D295" s="48"/>
      <c r="E295" s="48"/>
      <c r="F295" s="49"/>
      <c r="G295" s="52"/>
      <c r="H295" s="21">
        <f t="shared" si="8"/>
        <v>0</v>
      </c>
      <c r="J295" s="39"/>
      <c r="K295" s="40"/>
    </row>
    <row r="296" spans="3:11" hidden="1" x14ac:dyDescent="0.25">
      <c r="C296" s="38">
        <v>43</v>
      </c>
      <c r="D296" s="41"/>
      <c r="E296" s="44"/>
      <c r="F296" s="45"/>
      <c r="G296" s="52"/>
      <c r="H296" s="21">
        <f t="shared" si="8"/>
        <v>0</v>
      </c>
      <c r="J296" s="39"/>
      <c r="K296" s="40"/>
    </row>
    <row r="297" spans="3:11" hidden="1" x14ac:dyDescent="0.25">
      <c r="C297" s="38">
        <v>44</v>
      </c>
      <c r="D297" s="41"/>
      <c r="E297" s="44"/>
      <c r="F297" s="45"/>
      <c r="G297" s="52"/>
      <c r="H297" s="21">
        <f t="shared" si="8"/>
        <v>0</v>
      </c>
      <c r="J297" s="39"/>
      <c r="K297" s="40"/>
    </row>
    <row r="298" spans="3:11" hidden="1" x14ac:dyDescent="0.25">
      <c r="C298" s="38">
        <v>45</v>
      </c>
      <c r="D298" s="41"/>
      <c r="E298" s="44"/>
      <c r="F298" s="45"/>
      <c r="G298" s="52"/>
      <c r="H298" s="21">
        <f t="shared" si="8"/>
        <v>0</v>
      </c>
      <c r="J298" s="39"/>
      <c r="K298" s="40"/>
    </row>
    <row r="299" spans="3:11" hidden="1" x14ac:dyDescent="0.25">
      <c r="C299" s="38">
        <v>46</v>
      </c>
      <c r="D299" s="41"/>
      <c r="E299" s="44"/>
      <c r="F299" s="45"/>
      <c r="G299" s="52"/>
      <c r="H299" s="21">
        <f t="shared" si="8"/>
        <v>0</v>
      </c>
      <c r="J299" s="39"/>
      <c r="K299" s="40"/>
    </row>
    <row r="300" spans="3:11" hidden="1" x14ac:dyDescent="0.25">
      <c r="C300" s="38">
        <v>47</v>
      </c>
      <c r="D300" s="41"/>
      <c r="E300" s="44"/>
      <c r="F300" s="45"/>
      <c r="G300" s="52"/>
      <c r="H300" s="21">
        <f t="shared" si="8"/>
        <v>0</v>
      </c>
      <c r="J300" s="39"/>
      <c r="K300" s="40"/>
    </row>
    <row r="301" spans="3:11" hidden="1" x14ac:dyDescent="0.25">
      <c r="C301" s="38">
        <v>48</v>
      </c>
      <c r="D301" s="41"/>
      <c r="E301" s="44"/>
      <c r="F301" s="45"/>
      <c r="G301" s="52"/>
      <c r="H301" s="21">
        <f t="shared" si="8"/>
        <v>0</v>
      </c>
      <c r="J301" s="39"/>
      <c r="K301" s="40"/>
    </row>
    <row r="302" spans="3:11" hidden="1" x14ac:dyDescent="0.25">
      <c r="C302" s="38">
        <v>49</v>
      </c>
      <c r="D302" s="41"/>
      <c r="E302" s="44"/>
      <c r="F302" s="45"/>
      <c r="G302" s="52"/>
      <c r="H302" s="21">
        <f t="shared" si="8"/>
        <v>0</v>
      </c>
      <c r="J302" s="39"/>
      <c r="K302" s="40"/>
    </row>
    <row r="303" spans="3:11" hidden="1" x14ac:dyDescent="0.25">
      <c r="C303" s="38">
        <v>50</v>
      </c>
      <c r="D303" s="41"/>
      <c r="E303" s="44"/>
      <c r="F303" s="45"/>
      <c r="G303" s="52"/>
      <c r="H303" s="21">
        <f t="shared" si="8"/>
        <v>0</v>
      </c>
      <c r="J303" s="39"/>
      <c r="K303" s="40"/>
    </row>
    <row r="304" spans="3:11" hidden="1" x14ac:dyDescent="0.25">
      <c r="C304" s="38">
        <v>51</v>
      </c>
      <c r="D304" s="41"/>
      <c r="E304" s="44"/>
      <c r="F304" s="45"/>
      <c r="G304" s="52"/>
      <c r="H304" s="21">
        <f t="shared" si="8"/>
        <v>0</v>
      </c>
      <c r="J304" s="39"/>
      <c r="K304" s="40"/>
    </row>
    <row r="305" spans="3:11" hidden="1" x14ac:dyDescent="0.25">
      <c r="C305" s="38">
        <v>52</v>
      </c>
      <c r="D305" s="41"/>
      <c r="E305" s="44"/>
      <c r="F305" s="45"/>
      <c r="G305" s="52"/>
      <c r="H305" s="21">
        <f t="shared" si="8"/>
        <v>0</v>
      </c>
      <c r="J305" s="39"/>
      <c r="K305" s="40"/>
    </row>
    <row r="306" spans="3:11" hidden="1" x14ac:dyDescent="0.25">
      <c r="C306" s="38">
        <v>53</v>
      </c>
      <c r="D306" s="41"/>
      <c r="E306" s="44"/>
      <c r="F306" s="45"/>
      <c r="G306" s="52"/>
      <c r="H306" s="21">
        <f t="shared" si="8"/>
        <v>0</v>
      </c>
      <c r="J306" s="39"/>
      <c r="K306" s="40"/>
    </row>
    <row r="307" spans="3:11" hidden="1" x14ac:dyDescent="0.25">
      <c r="C307" s="38">
        <v>54</v>
      </c>
      <c r="D307" s="41"/>
      <c r="E307" s="44"/>
      <c r="F307" s="45"/>
      <c r="G307" s="52"/>
      <c r="H307" s="21">
        <f t="shared" si="8"/>
        <v>0</v>
      </c>
      <c r="J307" s="39"/>
      <c r="K307" s="40"/>
    </row>
    <row r="308" spans="3:11" hidden="1" x14ac:dyDescent="0.25">
      <c r="C308" s="38">
        <v>55</v>
      </c>
      <c r="D308" s="41"/>
      <c r="E308" s="44"/>
      <c r="F308" s="45"/>
      <c r="G308" s="52"/>
      <c r="H308" s="21">
        <f t="shared" si="8"/>
        <v>0</v>
      </c>
      <c r="J308" s="39"/>
      <c r="K308" s="40"/>
    </row>
    <row r="309" spans="3:11" hidden="1" x14ac:dyDescent="0.25">
      <c r="C309" s="38">
        <v>56</v>
      </c>
      <c r="D309" s="41"/>
      <c r="E309" s="44"/>
      <c r="F309" s="45"/>
      <c r="G309" s="52"/>
      <c r="H309" s="21">
        <f t="shared" si="8"/>
        <v>0</v>
      </c>
      <c r="J309" s="39"/>
      <c r="K309" s="40"/>
    </row>
    <row r="310" spans="3:11" hidden="1" x14ac:dyDescent="0.25">
      <c r="C310" s="38">
        <v>57</v>
      </c>
      <c r="D310" s="41"/>
      <c r="E310" s="44"/>
      <c r="F310" s="45"/>
      <c r="G310" s="52"/>
      <c r="H310" s="21">
        <f t="shared" si="8"/>
        <v>0</v>
      </c>
      <c r="J310" s="39"/>
      <c r="K310" s="40"/>
    </row>
    <row r="311" spans="3:11" hidden="1" x14ac:dyDescent="0.25">
      <c r="C311" s="38">
        <v>58</v>
      </c>
      <c r="D311" s="41"/>
      <c r="E311" s="44"/>
      <c r="F311" s="45"/>
      <c r="G311" s="52"/>
      <c r="H311" s="21">
        <f t="shared" ref="H311:H317" si="9">+G311/$G$342</f>
        <v>0</v>
      </c>
      <c r="J311" s="39"/>
      <c r="K311" s="40"/>
    </row>
    <row r="312" spans="3:11" hidden="1" x14ac:dyDescent="0.25">
      <c r="C312" s="38">
        <v>59</v>
      </c>
      <c r="D312" s="41"/>
      <c r="E312" s="44"/>
      <c r="F312" s="45"/>
      <c r="G312" s="52"/>
      <c r="H312" s="21">
        <f t="shared" si="9"/>
        <v>0</v>
      </c>
      <c r="J312" s="39"/>
      <c r="K312" s="40"/>
    </row>
    <row r="313" spans="3:11" hidden="1" x14ac:dyDescent="0.25">
      <c r="C313" s="38">
        <v>60</v>
      </c>
      <c r="D313" s="41"/>
      <c r="E313" s="44"/>
      <c r="F313" s="45"/>
      <c r="G313" s="52"/>
      <c r="H313" s="21">
        <f t="shared" si="9"/>
        <v>0</v>
      </c>
      <c r="J313" s="39"/>
      <c r="K313" s="40"/>
    </row>
    <row r="314" spans="3:11" hidden="1" x14ac:dyDescent="0.25">
      <c r="C314" s="38">
        <v>61</v>
      </c>
      <c r="D314" s="41"/>
      <c r="E314" s="44"/>
      <c r="F314" s="45"/>
      <c r="G314" s="52"/>
      <c r="H314" s="21">
        <f t="shared" si="9"/>
        <v>0</v>
      </c>
      <c r="J314" s="39"/>
      <c r="K314" s="40"/>
    </row>
    <row r="315" spans="3:11" hidden="1" x14ac:dyDescent="0.25">
      <c r="C315" s="38">
        <v>62</v>
      </c>
      <c r="D315" s="41"/>
      <c r="E315" s="44"/>
      <c r="F315" s="45"/>
      <c r="G315" s="52"/>
      <c r="H315" s="21">
        <f t="shared" si="9"/>
        <v>0</v>
      </c>
      <c r="J315" s="39"/>
      <c r="K315" s="40"/>
    </row>
    <row r="316" spans="3:11" hidden="1" x14ac:dyDescent="0.25">
      <c r="C316" s="38">
        <v>63</v>
      </c>
      <c r="D316" s="41"/>
      <c r="E316" s="44"/>
      <c r="F316" s="45"/>
      <c r="G316" s="52"/>
      <c r="H316" s="21">
        <f t="shared" si="9"/>
        <v>0</v>
      </c>
      <c r="J316" s="39"/>
      <c r="K316" s="40"/>
    </row>
    <row r="317" spans="3:11" hidden="1" x14ac:dyDescent="0.25">
      <c r="C317" s="38">
        <v>64</v>
      </c>
      <c r="D317" s="41"/>
      <c r="E317" s="44"/>
      <c r="F317" s="45"/>
      <c r="G317" s="52"/>
      <c r="H317" s="21">
        <f t="shared" si="9"/>
        <v>0</v>
      </c>
      <c r="J317" s="39"/>
      <c r="K317" s="40"/>
    </row>
    <row r="318" spans="3:11" hidden="1" x14ac:dyDescent="0.25">
      <c r="C318" s="38">
        <v>65</v>
      </c>
      <c r="D318" s="41"/>
      <c r="E318" s="44"/>
      <c r="F318" s="45"/>
      <c r="G318" s="52"/>
      <c r="H318" s="21">
        <f t="shared" ref="H318:H341" si="10">+G318/$G$342</f>
        <v>0</v>
      </c>
      <c r="J318" s="39"/>
      <c r="K318" s="40"/>
    </row>
    <row r="319" spans="3:11" hidden="1" x14ac:dyDescent="0.25">
      <c r="C319" s="38">
        <v>66</v>
      </c>
      <c r="D319" s="41"/>
      <c r="E319" s="44"/>
      <c r="F319" s="45"/>
      <c r="G319" s="52"/>
      <c r="H319" s="21">
        <f t="shared" si="10"/>
        <v>0</v>
      </c>
      <c r="J319" s="39"/>
      <c r="K319" s="40"/>
    </row>
    <row r="320" spans="3:11" hidden="1" x14ac:dyDescent="0.25">
      <c r="C320" s="38">
        <v>67</v>
      </c>
      <c r="D320" s="48"/>
      <c r="E320" s="48"/>
      <c r="F320" s="49"/>
      <c r="G320" s="52"/>
      <c r="H320" s="21">
        <f t="shared" si="10"/>
        <v>0</v>
      </c>
      <c r="J320" s="39"/>
      <c r="K320" s="40"/>
    </row>
    <row r="321" spans="3:11" hidden="1" x14ac:dyDescent="0.25">
      <c r="C321" s="38">
        <v>68</v>
      </c>
      <c r="D321" s="48"/>
      <c r="E321" s="48"/>
      <c r="F321" s="49"/>
      <c r="G321" s="52"/>
      <c r="H321" s="21">
        <f t="shared" si="10"/>
        <v>0</v>
      </c>
      <c r="J321" s="39"/>
      <c r="K321" s="40"/>
    </row>
    <row r="322" spans="3:11" hidden="1" x14ac:dyDescent="0.25">
      <c r="C322" s="38">
        <v>69</v>
      </c>
      <c r="D322" s="48"/>
      <c r="E322" s="48"/>
      <c r="F322" s="49"/>
      <c r="G322" s="52"/>
      <c r="H322" s="21">
        <f t="shared" si="10"/>
        <v>0</v>
      </c>
      <c r="J322" s="39"/>
      <c r="K322" s="40"/>
    </row>
    <row r="323" spans="3:11" hidden="1" x14ac:dyDescent="0.25">
      <c r="C323" s="38">
        <v>70</v>
      </c>
      <c r="D323" s="48"/>
      <c r="E323" s="48"/>
      <c r="F323" s="49"/>
      <c r="G323" s="52"/>
      <c r="H323" s="21">
        <f t="shared" si="10"/>
        <v>0</v>
      </c>
      <c r="J323" s="39"/>
      <c r="K323" s="40"/>
    </row>
    <row r="324" spans="3:11" hidden="1" x14ac:dyDescent="0.25">
      <c r="C324" s="38">
        <v>71</v>
      </c>
      <c r="D324" s="48"/>
      <c r="E324" s="48"/>
      <c r="F324" s="49"/>
      <c r="G324" s="52"/>
      <c r="H324" s="21">
        <f t="shared" si="10"/>
        <v>0</v>
      </c>
      <c r="J324" s="39"/>
      <c r="K324" s="40"/>
    </row>
    <row r="325" spans="3:11" hidden="1" x14ac:dyDescent="0.25">
      <c r="C325" s="38">
        <v>72</v>
      </c>
      <c r="D325" s="48"/>
      <c r="E325" s="48"/>
      <c r="F325" s="49"/>
      <c r="G325" s="52"/>
      <c r="H325" s="21">
        <f t="shared" si="10"/>
        <v>0</v>
      </c>
      <c r="J325" s="39"/>
      <c r="K325" s="40"/>
    </row>
    <row r="326" spans="3:11" hidden="1" x14ac:dyDescent="0.25">
      <c r="C326" s="38">
        <v>73</v>
      </c>
      <c r="D326" s="48"/>
      <c r="E326" s="48"/>
      <c r="F326" s="49"/>
      <c r="G326" s="52"/>
      <c r="H326" s="21">
        <f t="shared" si="10"/>
        <v>0</v>
      </c>
      <c r="J326" s="39"/>
      <c r="K326" s="40"/>
    </row>
    <row r="327" spans="3:11" hidden="1" x14ac:dyDescent="0.25">
      <c r="C327" s="38">
        <v>74</v>
      </c>
      <c r="D327" s="48"/>
      <c r="E327" s="48"/>
      <c r="F327" s="49"/>
      <c r="G327" s="52"/>
      <c r="H327" s="21">
        <f t="shared" si="10"/>
        <v>0</v>
      </c>
      <c r="J327" s="39"/>
      <c r="K327" s="40"/>
    </row>
    <row r="328" spans="3:11" hidden="1" x14ac:dyDescent="0.25">
      <c r="C328" s="38">
        <v>75</v>
      </c>
      <c r="D328" s="48"/>
      <c r="E328" s="48"/>
      <c r="F328" s="49"/>
      <c r="G328" s="52"/>
      <c r="H328" s="21">
        <f t="shared" si="10"/>
        <v>0</v>
      </c>
      <c r="J328" s="39"/>
      <c r="K328" s="40"/>
    </row>
    <row r="329" spans="3:11" hidden="1" x14ac:dyDescent="0.25">
      <c r="C329" s="38">
        <v>76</v>
      </c>
      <c r="D329" s="48"/>
      <c r="E329" s="48"/>
      <c r="F329" s="49"/>
      <c r="G329" s="52"/>
      <c r="H329" s="21">
        <f t="shared" si="10"/>
        <v>0</v>
      </c>
      <c r="J329" s="39"/>
      <c r="K329" s="40"/>
    </row>
    <row r="330" spans="3:11" hidden="1" x14ac:dyDescent="0.25">
      <c r="C330" s="38">
        <v>77</v>
      </c>
      <c r="D330" s="48"/>
      <c r="E330" s="48"/>
      <c r="F330" s="49"/>
      <c r="G330" s="52"/>
      <c r="H330" s="21">
        <f t="shared" si="10"/>
        <v>0</v>
      </c>
      <c r="J330" s="39"/>
      <c r="K330" s="40"/>
    </row>
    <row r="331" spans="3:11" hidden="1" x14ac:dyDescent="0.25">
      <c r="C331" s="38">
        <v>78</v>
      </c>
      <c r="D331" s="48"/>
      <c r="E331" s="48"/>
      <c r="F331" s="49"/>
      <c r="G331" s="52"/>
      <c r="H331" s="21">
        <f t="shared" si="10"/>
        <v>0</v>
      </c>
      <c r="J331" s="39"/>
      <c r="K331" s="40"/>
    </row>
    <row r="332" spans="3:11" hidden="1" x14ac:dyDescent="0.25">
      <c r="C332" s="38">
        <v>79</v>
      </c>
      <c r="D332" s="48"/>
      <c r="E332" s="48"/>
      <c r="F332" s="49"/>
      <c r="G332" s="52"/>
      <c r="H332" s="21">
        <f t="shared" si="10"/>
        <v>0</v>
      </c>
      <c r="J332" s="39"/>
      <c r="K332" s="40"/>
    </row>
    <row r="333" spans="3:11" hidden="1" x14ac:dyDescent="0.25">
      <c r="C333" s="38">
        <v>80</v>
      </c>
      <c r="D333" s="48"/>
      <c r="E333" s="48"/>
      <c r="F333" s="49"/>
      <c r="G333" s="52"/>
      <c r="H333" s="21">
        <f t="shared" si="10"/>
        <v>0</v>
      </c>
      <c r="J333" s="39"/>
      <c r="K333" s="40"/>
    </row>
    <row r="334" spans="3:11" hidden="1" x14ac:dyDescent="0.25">
      <c r="C334" s="38">
        <v>81</v>
      </c>
      <c r="D334" s="48"/>
      <c r="E334" s="48"/>
      <c r="F334" s="49"/>
      <c r="G334" s="52"/>
      <c r="H334" s="21">
        <f t="shared" si="10"/>
        <v>0</v>
      </c>
      <c r="J334" s="39"/>
      <c r="K334" s="40"/>
    </row>
    <row r="335" spans="3:11" hidden="1" x14ac:dyDescent="0.25">
      <c r="C335" s="38">
        <v>82</v>
      </c>
      <c r="D335" s="48"/>
      <c r="E335" s="48"/>
      <c r="F335" s="49"/>
      <c r="G335" s="52"/>
      <c r="H335" s="21">
        <f t="shared" si="10"/>
        <v>0</v>
      </c>
      <c r="J335" s="39"/>
      <c r="K335" s="40"/>
    </row>
    <row r="336" spans="3:11" hidden="1" x14ac:dyDescent="0.25">
      <c r="C336" s="38">
        <v>83</v>
      </c>
      <c r="D336" s="48"/>
      <c r="E336" s="48"/>
      <c r="F336" s="49"/>
      <c r="G336" s="52"/>
      <c r="H336" s="21">
        <f t="shared" si="10"/>
        <v>0</v>
      </c>
      <c r="J336" s="39"/>
      <c r="K336" s="40"/>
    </row>
    <row r="337" spans="2:11" hidden="1" x14ac:dyDescent="0.25">
      <c r="C337" s="38">
        <v>84</v>
      </c>
      <c r="D337" s="48"/>
      <c r="E337" s="48"/>
      <c r="F337" s="49"/>
      <c r="G337" s="52"/>
      <c r="H337" s="21">
        <f t="shared" si="10"/>
        <v>0</v>
      </c>
      <c r="J337" s="39"/>
      <c r="K337" s="40"/>
    </row>
    <row r="338" spans="2:11" hidden="1" x14ac:dyDescent="0.25">
      <c r="C338" s="38">
        <v>85</v>
      </c>
      <c r="D338" s="48"/>
      <c r="E338" s="48"/>
      <c r="F338" s="49"/>
      <c r="G338" s="52"/>
      <c r="H338" s="21">
        <f t="shared" si="10"/>
        <v>0</v>
      </c>
      <c r="J338" s="39"/>
      <c r="K338" s="40"/>
    </row>
    <row r="339" spans="2:11" hidden="1" x14ac:dyDescent="0.25">
      <c r="C339" s="38">
        <v>86</v>
      </c>
      <c r="D339" s="48"/>
      <c r="E339" s="48"/>
      <c r="F339" s="49"/>
      <c r="G339" s="52"/>
      <c r="H339" s="21">
        <f t="shared" si="10"/>
        <v>0</v>
      </c>
      <c r="J339" s="39"/>
      <c r="K339" s="40"/>
    </row>
    <row r="340" spans="2:11" hidden="1" x14ac:dyDescent="0.25">
      <c r="C340" s="38">
        <v>87</v>
      </c>
      <c r="D340" s="48"/>
      <c r="E340" s="48"/>
      <c r="F340" s="49"/>
      <c r="G340" s="52"/>
      <c r="H340" s="21">
        <f t="shared" si="10"/>
        <v>0</v>
      </c>
      <c r="J340" s="39"/>
      <c r="K340" s="40"/>
    </row>
    <row r="341" spans="2:11" hidden="1" x14ac:dyDescent="0.25">
      <c r="C341" s="38">
        <v>88</v>
      </c>
      <c r="D341" s="48"/>
      <c r="E341" s="48"/>
      <c r="F341" s="49"/>
      <c r="G341" s="52"/>
      <c r="H341" s="21">
        <f t="shared" si="10"/>
        <v>0</v>
      </c>
      <c r="J341" s="39"/>
      <c r="K341" s="40"/>
    </row>
    <row r="342" spans="2:11" x14ac:dyDescent="0.25">
      <c r="C342" s="219" t="s">
        <v>21</v>
      </c>
      <c r="D342" s="219"/>
      <c r="E342" s="219"/>
      <c r="F342" s="220"/>
      <c r="G342" s="141">
        <f>SUM(G243:G341)</f>
        <v>60</v>
      </c>
      <c r="H342" s="34">
        <f>SUM(H243:H341)</f>
        <v>1.0000000000000004</v>
      </c>
    </row>
    <row r="343" spans="2:11" x14ac:dyDescent="0.25">
      <c r="C343" s="229" t="str">
        <f>+IF(G342&gt;0, "", "No se recibieron solicitudes de Registro y Sustitución de Firmantes en Cuenta")</f>
        <v/>
      </c>
      <c r="D343" s="229"/>
      <c r="E343" s="229"/>
      <c r="F343" s="229"/>
      <c r="G343" s="229"/>
      <c r="H343" s="229"/>
    </row>
    <row r="344" spans="2:11" x14ac:dyDescent="0.25">
      <c r="C344" s="47"/>
      <c r="D344" s="116"/>
      <c r="E344" s="47"/>
      <c r="F344" s="47"/>
      <c r="G344" s="145"/>
      <c r="H344" s="47"/>
    </row>
    <row r="345" spans="2:11" ht="18.75" x14ac:dyDescent="0.25">
      <c r="C345" s="230" t="s">
        <v>53</v>
      </c>
      <c r="D345" s="230"/>
      <c r="E345" s="230"/>
      <c r="F345" s="230"/>
      <c r="G345" s="230"/>
      <c r="H345" s="230"/>
    </row>
    <row r="346" spans="2:11" ht="5.25" customHeight="1" x14ac:dyDescent="0.25">
      <c r="B346" s="36"/>
      <c r="C346" s="1"/>
      <c r="D346" s="27"/>
      <c r="E346" s="1"/>
      <c r="F346" s="1"/>
      <c r="G346" s="135"/>
      <c r="H346" s="1"/>
    </row>
    <row r="347" spans="2:11" ht="28.5" x14ac:dyDescent="0.25">
      <c r="C347" s="37" t="s">
        <v>44</v>
      </c>
      <c r="D347" s="212" t="s">
        <v>45</v>
      </c>
      <c r="E347" s="212"/>
      <c r="F347" s="212"/>
      <c r="G347" s="143" t="s">
        <v>54</v>
      </c>
      <c r="H347" s="37" t="s">
        <v>17</v>
      </c>
      <c r="K347" s="1"/>
    </row>
    <row r="348" spans="2:11" x14ac:dyDescent="0.25">
      <c r="C348" s="38">
        <v>1</v>
      </c>
      <c r="D348" s="216" t="s">
        <v>216</v>
      </c>
      <c r="E348" s="217"/>
      <c r="F348" s="218"/>
      <c r="G348" s="52">
        <v>1</v>
      </c>
      <c r="H348" s="21">
        <f>+G348/G351</f>
        <v>0.125</v>
      </c>
      <c r="J348" s="39"/>
      <c r="K348" s="40"/>
    </row>
    <row r="349" spans="2:11" ht="15.75" customHeight="1" x14ac:dyDescent="0.25">
      <c r="C349" s="38">
        <v>2</v>
      </c>
      <c r="D349" s="315" t="s">
        <v>47</v>
      </c>
      <c r="E349" s="316"/>
      <c r="F349" s="317"/>
      <c r="G349" s="52">
        <v>6</v>
      </c>
      <c r="H349" s="21">
        <f>+G349/G351</f>
        <v>0.75</v>
      </c>
      <c r="J349" s="39"/>
      <c r="K349" s="40"/>
    </row>
    <row r="350" spans="2:11" x14ac:dyDescent="0.25">
      <c r="C350" s="38">
        <v>3</v>
      </c>
      <c r="D350" s="315" t="s">
        <v>217</v>
      </c>
      <c r="E350" s="316"/>
      <c r="F350" s="317"/>
      <c r="G350" s="52">
        <v>1</v>
      </c>
      <c r="H350" s="21">
        <f>+G350/G351</f>
        <v>0.125</v>
      </c>
      <c r="J350" s="39"/>
      <c r="K350" s="40"/>
    </row>
    <row r="351" spans="2:11" x14ac:dyDescent="0.25">
      <c r="C351" s="219" t="s">
        <v>21</v>
      </c>
      <c r="D351" s="219"/>
      <c r="E351" s="219"/>
      <c r="F351" s="220"/>
      <c r="G351" s="134">
        <f>SUM(G348:G350)</f>
        <v>8</v>
      </c>
      <c r="H351" s="34">
        <f>SUM(H343:H350)</f>
        <v>1</v>
      </c>
    </row>
    <row r="352" spans="2:11" x14ac:dyDescent="0.25">
      <c r="C352" s="229" t="str">
        <f>+IF(G351&gt;0, "", "No se recibieron solicitudes de Cambio de RNC o Nombre en Cuentas")</f>
        <v/>
      </c>
      <c r="D352" s="229"/>
      <c r="E352" s="229"/>
      <c r="F352" s="229"/>
      <c r="G352" s="229"/>
      <c r="H352" s="229"/>
    </row>
    <row r="353" spans="2:11" x14ac:dyDescent="0.25">
      <c r="C353" s="47"/>
      <c r="D353" s="116"/>
      <c r="E353" s="47"/>
      <c r="F353" s="47"/>
      <c r="G353" s="145"/>
      <c r="H353" s="47"/>
    </row>
    <row r="354" spans="2:11" ht="18.75" x14ac:dyDescent="0.25">
      <c r="C354" s="230" t="s">
        <v>55</v>
      </c>
      <c r="D354" s="230"/>
      <c r="E354" s="230"/>
      <c r="F354" s="230"/>
      <c r="G354" s="230"/>
      <c r="H354" s="230"/>
    </row>
    <row r="355" spans="2:11" ht="5.25" customHeight="1" x14ac:dyDescent="0.25">
      <c r="B355" s="36"/>
      <c r="C355" s="1"/>
      <c r="D355" s="27"/>
      <c r="E355" s="1"/>
      <c r="F355" s="1"/>
      <c r="G355" s="135"/>
      <c r="H355" s="1"/>
    </row>
    <row r="356" spans="2:11" ht="28.5" x14ac:dyDescent="0.25">
      <c r="C356" s="37" t="s">
        <v>44</v>
      </c>
      <c r="D356" s="212" t="s">
        <v>45</v>
      </c>
      <c r="E356" s="212"/>
      <c r="F356" s="212"/>
      <c r="G356" s="163" t="s">
        <v>54</v>
      </c>
      <c r="H356" s="37" t="s">
        <v>17</v>
      </c>
      <c r="K356" s="1"/>
    </row>
    <row r="357" spans="2:11" s="85" customFormat="1" ht="15.75" customHeight="1" x14ac:dyDescent="0.25">
      <c r="C357" s="60">
        <v>1</v>
      </c>
      <c r="D357" s="206" t="s">
        <v>218</v>
      </c>
      <c r="E357" s="207"/>
      <c r="F357" s="208"/>
      <c r="G357" s="146">
        <v>2</v>
      </c>
      <c r="H357" s="84">
        <f t="shared" ref="H357:H377" si="11">+G357/$G$378</f>
        <v>0.2</v>
      </c>
      <c r="J357" s="86"/>
      <c r="K357" s="87"/>
    </row>
    <row r="358" spans="2:11" s="85" customFormat="1" ht="15.75" customHeight="1" x14ac:dyDescent="0.25">
      <c r="C358" s="60">
        <v>2</v>
      </c>
      <c r="D358" s="206" t="s">
        <v>219</v>
      </c>
      <c r="E358" s="207"/>
      <c r="F358" s="208"/>
      <c r="G358" s="146">
        <v>8</v>
      </c>
      <c r="H358" s="84">
        <f t="shared" si="11"/>
        <v>0.8</v>
      </c>
      <c r="J358" s="86"/>
      <c r="K358" s="87"/>
    </row>
    <row r="359" spans="2:11" s="85" customFormat="1" ht="15.75" hidden="1" customHeight="1" x14ac:dyDescent="0.25">
      <c r="C359" s="60">
        <v>3</v>
      </c>
      <c r="D359" s="206"/>
      <c r="E359" s="207"/>
      <c r="F359" s="208"/>
      <c r="G359" s="146"/>
      <c r="H359" s="84">
        <f t="shared" si="11"/>
        <v>0</v>
      </c>
      <c r="J359" s="86"/>
      <c r="K359" s="87"/>
    </row>
    <row r="360" spans="2:11" s="85" customFormat="1" ht="15.75" hidden="1" customHeight="1" x14ac:dyDescent="0.25">
      <c r="C360" s="60">
        <v>4</v>
      </c>
      <c r="D360" s="206"/>
      <c r="E360" s="207"/>
      <c r="F360" s="208"/>
      <c r="G360" s="146"/>
      <c r="H360" s="84">
        <f t="shared" si="11"/>
        <v>0</v>
      </c>
      <c r="J360" s="86"/>
      <c r="K360" s="87"/>
    </row>
    <row r="361" spans="2:11" s="85" customFormat="1" ht="15.75" hidden="1" customHeight="1" x14ac:dyDescent="0.25">
      <c r="C361" s="60">
        <v>5</v>
      </c>
      <c r="D361" s="206"/>
      <c r="E361" s="207"/>
      <c r="F361" s="208"/>
      <c r="G361" s="146"/>
      <c r="H361" s="84">
        <f t="shared" si="11"/>
        <v>0</v>
      </c>
      <c r="J361" s="86"/>
      <c r="K361" s="87"/>
    </row>
    <row r="362" spans="2:11" s="85" customFormat="1" ht="15.75" hidden="1" customHeight="1" x14ac:dyDescent="0.25">
      <c r="C362" s="60"/>
      <c r="D362" s="206"/>
      <c r="E362" s="207"/>
      <c r="F362" s="208"/>
      <c r="G362" s="146"/>
      <c r="H362" s="84">
        <f t="shared" si="11"/>
        <v>0</v>
      </c>
      <c r="J362" s="86"/>
      <c r="K362" s="87"/>
    </row>
    <row r="363" spans="2:11" s="85" customFormat="1" ht="15.75" hidden="1" customHeight="1" x14ac:dyDescent="0.25">
      <c r="C363" s="60"/>
      <c r="G363" s="146"/>
      <c r="H363" s="84">
        <f t="shared" si="11"/>
        <v>0</v>
      </c>
      <c r="J363" s="86"/>
      <c r="K363" s="87"/>
    </row>
    <row r="364" spans="2:11" s="85" customFormat="1" ht="15.75" hidden="1" customHeight="1" x14ac:dyDescent="0.25">
      <c r="C364" s="60">
        <v>4</v>
      </c>
      <c r="D364" s="206"/>
      <c r="E364" s="207"/>
      <c r="F364" s="208"/>
      <c r="G364" s="146"/>
      <c r="H364" s="84">
        <f t="shared" si="11"/>
        <v>0</v>
      </c>
      <c r="J364" s="86"/>
      <c r="K364" s="87"/>
    </row>
    <row r="365" spans="2:11" s="85" customFormat="1" ht="15.75" hidden="1" customHeight="1" x14ac:dyDescent="0.25">
      <c r="C365" s="60">
        <v>5</v>
      </c>
      <c r="D365" s="206"/>
      <c r="E365" s="207"/>
      <c r="F365" s="208"/>
      <c r="G365" s="146"/>
      <c r="H365" s="84">
        <f t="shared" si="11"/>
        <v>0</v>
      </c>
      <c r="J365" s="86"/>
      <c r="K365" s="87"/>
    </row>
    <row r="366" spans="2:11" hidden="1" x14ac:dyDescent="0.25">
      <c r="C366" s="38">
        <v>3</v>
      </c>
      <c r="D366" s="106"/>
      <c r="E366" s="18"/>
      <c r="F366" s="19"/>
      <c r="G366" s="52"/>
      <c r="H366" s="84">
        <f t="shared" si="11"/>
        <v>0</v>
      </c>
      <c r="J366" s="39"/>
      <c r="K366" s="40"/>
    </row>
    <row r="367" spans="2:11" ht="15" hidden="1" customHeight="1" x14ac:dyDescent="0.25">
      <c r="C367" s="38">
        <v>4</v>
      </c>
      <c r="D367" s="106"/>
      <c r="E367" s="18"/>
      <c r="F367" s="19"/>
      <c r="G367" s="52"/>
      <c r="H367" s="84">
        <f t="shared" si="11"/>
        <v>0</v>
      </c>
      <c r="J367" s="39"/>
      <c r="K367" s="40"/>
    </row>
    <row r="368" spans="2:11" ht="15" hidden="1" customHeight="1" x14ac:dyDescent="0.25">
      <c r="C368" s="38">
        <v>5</v>
      </c>
      <c r="D368" s="106"/>
      <c r="E368" s="18"/>
      <c r="F368" s="19"/>
      <c r="G368" s="52"/>
      <c r="H368" s="84">
        <f t="shared" si="11"/>
        <v>0</v>
      </c>
      <c r="J368" s="39"/>
      <c r="K368" s="40"/>
    </row>
    <row r="369" spans="2:11" ht="15" hidden="1" customHeight="1" x14ac:dyDescent="0.25">
      <c r="C369" s="38">
        <v>6</v>
      </c>
      <c r="D369" s="106"/>
      <c r="E369" s="18"/>
      <c r="F369" s="19"/>
      <c r="G369" s="52"/>
      <c r="H369" s="84">
        <f t="shared" si="11"/>
        <v>0</v>
      </c>
      <c r="J369" s="39"/>
      <c r="K369" s="40"/>
    </row>
    <row r="370" spans="2:11" ht="15" hidden="1" customHeight="1" x14ac:dyDescent="0.25">
      <c r="C370" s="38">
        <v>7</v>
      </c>
      <c r="D370" s="50"/>
      <c r="E370" s="42"/>
      <c r="F370" s="43"/>
      <c r="G370" s="52"/>
      <c r="H370" s="84">
        <f t="shared" si="11"/>
        <v>0</v>
      </c>
      <c r="J370" s="39"/>
      <c r="K370" s="40"/>
    </row>
    <row r="371" spans="2:11" hidden="1" x14ac:dyDescent="0.25">
      <c r="C371" s="38">
        <v>8</v>
      </c>
      <c r="D371" s="216"/>
      <c r="E371" s="217"/>
      <c r="F371" s="218"/>
      <c r="G371" s="52"/>
      <c r="H371" s="84">
        <f t="shared" si="11"/>
        <v>0</v>
      </c>
      <c r="J371" s="39"/>
      <c r="K371" s="40"/>
    </row>
    <row r="372" spans="2:11" ht="15" hidden="1" customHeight="1" x14ac:dyDescent="0.25">
      <c r="C372" s="38">
        <v>9</v>
      </c>
      <c r="D372" s="216"/>
      <c r="E372" s="217"/>
      <c r="F372" s="218"/>
      <c r="G372" s="52"/>
      <c r="H372" s="84">
        <f t="shared" si="11"/>
        <v>0</v>
      </c>
      <c r="J372" s="39"/>
      <c r="K372" s="40"/>
    </row>
    <row r="373" spans="2:11" ht="15" hidden="1" customHeight="1" x14ac:dyDescent="0.25">
      <c r="C373" s="38">
        <v>10</v>
      </c>
      <c r="D373" s="216"/>
      <c r="E373" s="217"/>
      <c r="F373" s="218"/>
      <c r="G373" s="52"/>
      <c r="H373" s="84">
        <f t="shared" si="11"/>
        <v>0</v>
      </c>
      <c r="J373" s="39"/>
      <c r="K373" s="40"/>
    </row>
    <row r="374" spans="2:11" ht="15" hidden="1" customHeight="1" x14ac:dyDescent="0.25">
      <c r="C374" s="38">
        <v>11</v>
      </c>
      <c r="D374" s="216"/>
      <c r="E374" s="217"/>
      <c r="F374" s="218"/>
      <c r="G374" s="52"/>
      <c r="H374" s="84">
        <f t="shared" si="11"/>
        <v>0</v>
      </c>
      <c r="J374" s="39"/>
      <c r="K374" s="40"/>
    </row>
    <row r="375" spans="2:11" ht="15" hidden="1" customHeight="1" x14ac:dyDescent="0.25">
      <c r="C375" s="38">
        <v>12</v>
      </c>
      <c r="D375" s="216"/>
      <c r="E375" s="217"/>
      <c r="F375" s="218"/>
      <c r="G375" s="52"/>
      <c r="H375" s="84">
        <f t="shared" si="11"/>
        <v>0</v>
      </c>
      <c r="J375" s="39"/>
      <c r="K375" s="40"/>
    </row>
    <row r="376" spans="2:11" hidden="1" x14ac:dyDescent="0.25">
      <c r="C376" s="38">
        <v>13</v>
      </c>
      <c r="D376" s="274"/>
      <c r="E376" s="275"/>
      <c r="F376" s="276"/>
      <c r="G376" s="52"/>
      <c r="H376" s="84">
        <f t="shared" si="11"/>
        <v>0</v>
      </c>
      <c r="J376" s="39"/>
      <c r="K376" s="40"/>
    </row>
    <row r="377" spans="2:11" hidden="1" x14ac:dyDescent="0.25">
      <c r="C377" s="38">
        <v>14</v>
      </c>
      <c r="D377" s="274"/>
      <c r="E377" s="275"/>
      <c r="F377" s="276"/>
      <c r="G377" s="52"/>
      <c r="H377" s="84">
        <f t="shared" si="11"/>
        <v>0</v>
      </c>
      <c r="J377" s="39"/>
      <c r="K377" s="40"/>
    </row>
    <row r="378" spans="2:11" x14ac:dyDescent="0.25">
      <c r="C378" s="219" t="s">
        <v>21</v>
      </c>
      <c r="D378" s="219"/>
      <c r="E378" s="219"/>
      <c r="F378" s="220"/>
      <c r="G378" s="134">
        <f>SUM(G357:G377)</f>
        <v>10</v>
      </c>
      <c r="H378" s="34">
        <f>SUM(H357:H377)</f>
        <v>1</v>
      </c>
    </row>
    <row r="379" spans="2:11" x14ac:dyDescent="0.25">
      <c r="C379" s="229" t="str">
        <f>+IF(G378&gt;0, "", "No se recibieron solicitudes de Exclusión de Firmas en Cuentas")</f>
        <v/>
      </c>
      <c r="D379" s="229"/>
      <c r="E379" s="229"/>
      <c r="F379" s="229"/>
      <c r="G379" s="229"/>
      <c r="H379" s="229"/>
    </row>
    <row r="380" spans="2:11" x14ac:dyDescent="0.25">
      <c r="C380" s="47"/>
      <c r="D380" s="116"/>
      <c r="E380" s="47"/>
      <c r="F380" s="47"/>
      <c r="G380" s="145"/>
      <c r="H380" s="47"/>
    </row>
    <row r="381" spans="2:11" ht="18.75" x14ac:dyDescent="0.25">
      <c r="C381" s="230" t="s">
        <v>56</v>
      </c>
      <c r="D381" s="230"/>
      <c r="E381" s="230"/>
      <c r="F381" s="230"/>
      <c r="G381" s="230"/>
      <c r="H381" s="230"/>
    </row>
    <row r="382" spans="2:11" ht="5.25" customHeight="1" x14ac:dyDescent="0.25">
      <c r="B382" s="36"/>
      <c r="C382" s="1"/>
      <c r="D382" s="27"/>
      <c r="E382" s="1"/>
      <c r="F382" s="1"/>
      <c r="G382" s="135"/>
      <c r="H382" s="1"/>
    </row>
    <row r="383" spans="2:11" x14ac:dyDescent="0.25">
      <c r="C383" s="37" t="s">
        <v>44</v>
      </c>
      <c r="D383" s="212" t="s">
        <v>45</v>
      </c>
      <c r="E383" s="212"/>
      <c r="F383" s="212"/>
      <c r="G383" s="147" t="s">
        <v>16</v>
      </c>
      <c r="H383" s="37" t="s">
        <v>17</v>
      </c>
      <c r="K383" s="51"/>
    </row>
    <row r="384" spans="2:11" x14ac:dyDescent="0.25">
      <c r="C384" s="60">
        <v>1</v>
      </c>
      <c r="D384" s="106" t="s">
        <v>128</v>
      </c>
      <c r="E384" s="18"/>
      <c r="F384" s="19"/>
      <c r="G384" s="52">
        <v>1</v>
      </c>
      <c r="H384" s="83">
        <f>+G384/$G$389</f>
        <v>0.2</v>
      </c>
      <c r="J384" s="39"/>
      <c r="K384" s="51"/>
    </row>
    <row r="385" spans="2:12" x14ac:dyDescent="0.25">
      <c r="C385" s="60">
        <v>2</v>
      </c>
      <c r="D385" s="188" t="s">
        <v>221</v>
      </c>
      <c r="E385" s="188"/>
      <c r="F385" s="189"/>
      <c r="G385" s="52">
        <v>1</v>
      </c>
      <c r="H385" s="83">
        <f t="shared" ref="H385:H388" si="12">+G385/$G$389</f>
        <v>0.2</v>
      </c>
      <c r="J385" s="39"/>
      <c r="K385" s="51"/>
    </row>
    <row r="386" spans="2:12" x14ac:dyDescent="0.25">
      <c r="C386" s="60">
        <v>3</v>
      </c>
      <c r="D386" s="188" t="s">
        <v>220</v>
      </c>
      <c r="E386" s="188"/>
      <c r="F386" s="189"/>
      <c r="G386" s="52">
        <v>1</v>
      </c>
      <c r="H386" s="83">
        <f t="shared" si="12"/>
        <v>0.2</v>
      </c>
      <c r="J386" s="39"/>
      <c r="K386" s="51"/>
    </row>
    <row r="387" spans="2:12" x14ac:dyDescent="0.25">
      <c r="C387" s="60">
        <v>4</v>
      </c>
      <c r="D387" s="153" t="s">
        <v>222</v>
      </c>
      <c r="E387" s="18"/>
      <c r="F387" s="19"/>
      <c r="G387" s="52">
        <v>1</v>
      </c>
      <c r="H387" s="83">
        <f t="shared" si="12"/>
        <v>0.2</v>
      </c>
      <c r="J387" s="39"/>
      <c r="K387" s="51"/>
    </row>
    <row r="388" spans="2:12" ht="15" customHeight="1" x14ac:dyDescent="0.25">
      <c r="C388" s="60">
        <v>5</v>
      </c>
      <c r="D388" s="106" t="s">
        <v>109</v>
      </c>
      <c r="E388" s="18"/>
      <c r="F388" s="19"/>
      <c r="G388" s="52">
        <v>1</v>
      </c>
      <c r="H388" s="83">
        <f t="shared" si="12"/>
        <v>0.2</v>
      </c>
      <c r="J388" s="39"/>
      <c r="K388" s="51"/>
    </row>
    <row r="389" spans="2:12" ht="14.25" customHeight="1" x14ac:dyDescent="0.25">
      <c r="B389" s="55"/>
      <c r="C389" s="219" t="s">
        <v>21</v>
      </c>
      <c r="D389" s="219"/>
      <c r="E389" s="219"/>
      <c r="F389" s="220"/>
      <c r="G389" s="134">
        <f>SUM(G384:G388)</f>
        <v>5</v>
      </c>
      <c r="H389" s="34">
        <f>SUM(H384:H388)</f>
        <v>1</v>
      </c>
    </row>
    <row r="391" spans="2:12" ht="18.75" x14ac:dyDescent="0.25">
      <c r="C391" s="256" t="s">
        <v>61</v>
      </c>
      <c r="D391" s="256"/>
      <c r="E391" s="256"/>
      <c r="F391" s="256"/>
      <c r="G391" s="256"/>
      <c r="H391" s="256"/>
    </row>
    <row r="392" spans="2:12" x14ac:dyDescent="0.25">
      <c r="C392" s="37" t="s">
        <v>44</v>
      </c>
      <c r="D392" s="212" t="s">
        <v>45</v>
      </c>
      <c r="E392" s="212"/>
      <c r="F392" s="212"/>
      <c r="G392" s="147" t="s">
        <v>16</v>
      </c>
      <c r="H392" s="37" t="s">
        <v>17</v>
      </c>
    </row>
    <row r="393" spans="2:12" x14ac:dyDescent="0.25">
      <c r="C393" s="52"/>
      <c r="D393" s="209" t="s">
        <v>120</v>
      </c>
      <c r="E393" s="210"/>
      <c r="F393" s="211"/>
      <c r="G393" s="187">
        <v>4</v>
      </c>
      <c r="H393" s="176">
        <f>+G393/$G$490</f>
        <v>1.6666666666666666E-2</v>
      </c>
      <c r="J393" s="39"/>
      <c r="L393" s="24"/>
    </row>
    <row r="394" spans="2:12" x14ac:dyDescent="0.25">
      <c r="C394" s="52"/>
      <c r="D394" s="209" t="s">
        <v>176</v>
      </c>
      <c r="E394" s="210"/>
      <c r="F394" s="211"/>
      <c r="G394" s="187">
        <v>10</v>
      </c>
      <c r="H394" s="176">
        <f t="shared" ref="H394:H416" si="13">+G394/$G$490</f>
        <v>4.1666666666666664E-2</v>
      </c>
      <c r="J394" s="39"/>
      <c r="L394" s="24"/>
    </row>
    <row r="395" spans="2:12" x14ac:dyDescent="0.25">
      <c r="C395" s="52"/>
      <c r="D395" s="209" t="s">
        <v>132</v>
      </c>
      <c r="E395" s="210"/>
      <c r="F395" s="211"/>
      <c r="G395" s="187">
        <v>1</v>
      </c>
      <c r="H395" s="176">
        <f t="shared" si="13"/>
        <v>4.1666666666666666E-3</v>
      </c>
      <c r="J395" s="39"/>
      <c r="L395" s="24"/>
    </row>
    <row r="396" spans="2:12" x14ac:dyDescent="0.25">
      <c r="C396" s="52"/>
      <c r="D396" s="209" t="s">
        <v>121</v>
      </c>
      <c r="E396" s="210"/>
      <c r="F396" s="211"/>
      <c r="G396" s="187">
        <v>2</v>
      </c>
      <c r="H396" s="176">
        <f t="shared" si="13"/>
        <v>8.3333333333333332E-3</v>
      </c>
      <c r="J396" s="39"/>
      <c r="L396" s="24"/>
    </row>
    <row r="397" spans="2:12" x14ac:dyDescent="0.25">
      <c r="C397" s="52"/>
      <c r="D397" s="209" t="s">
        <v>108</v>
      </c>
      <c r="E397" s="210"/>
      <c r="F397" s="211"/>
      <c r="G397" s="187">
        <v>5</v>
      </c>
      <c r="H397" s="176">
        <f t="shared" si="13"/>
        <v>2.0833333333333332E-2</v>
      </c>
      <c r="J397" s="39"/>
      <c r="L397" s="24"/>
    </row>
    <row r="398" spans="2:12" x14ac:dyDescent="0.25">
      <c r="C398" s="52"/>
      <c r="D398" s="209" t="s">
        <v>177</v>
      </c>
      <c r="E398" s="210"/>
      <c r="F398" s="211"/>
      <c r="G398" s="187">
        <v>1</v>
      </c>
      <c r="H398" s="176">
        <f t="shared" si="13"/>
        <v>4.1666666666666666E-3</v>
      </c>
      <c r="J398" s="39"/>
      <c r="L398" s="24"/>
    </row>
    <row r="399" spans="2:12" x14ac:dyDescent="0.25">
      <c r="C399" s="52"/>
      <c r="D399" s="209" t="s">
        <v>133</v>
      </c>
      <c r="E399" s="210"/>
      <c r="F399" s="211"/>
      <c r="G399" s="187">
        <v>2</v>
      </c>
      <c r="H399" s="176">
        <f t="shared" si="13"/>
        <v>8.3333333333333332E-3</v>
      </c>
      <c r="J399" s="39"/>
      <c r="L399" s="24"/>
    </row>
    <row r="400" spans="2:12" x14ac:dyDescent="0.25">
      <c r="C400" s="52"/>
      <c r="D400" s="209" t="s">
        <v>122</v>
      </c>
      <c r="E400" s="210"/>
      <c r="F400" s="211"/>
      <c r="G400" s="187">
        <v>3</v>
      </c>
      <c r="H400" s="176">
        <f t="shared" si="13"/>
        <v>1.2500000000000001E-2</v>
      </c>
      <c r="J400" s="39"/>
      <c r="L400" s="24"/>
    </row>
    <row r="401" spans="3:12" x14ac:dyDescent="0.25">
      <c r="C401" s="52"/>
      <c r="D401" s="209" t="s">
        <v>134</v>
      </c>
      <c r="E401" s="210"/>
      <c r="F401" s="211"/>
      <c r="G401" s="187">
        <v>2</v>
      </c>
      <c r="H401" s="176">
        <f t="shared" si="13"/>
        <v>8.3333333333333332E-3</v>
      </c>
      <c r="J401" s="39"/>
      <c r="L401" s="24"/>
    </row>
    <row r="402" spans="3:12" x14ac:dyDescent="0.25">
      <c r="C402" s="52"/>
      <c r="D402" s="209" t="s">
        <v>178</v>
      </c>
      <c r="E402" s="210"/>
      <c r="F402" s="211"/>
      <c r="G402" s="187">
        <v>1</v>
      </c>
      <c r="H402" s="176">
        <f t="shared" si="13"/>
        <v>4.1666666666666666E-3</v>
      </c>
      <c r="J402" s="39"/>
      <c r="L402" s="24"/>
    </row>
    <row r="403" spans="3:12" x14ac:dyDescent="0.25">
      <c r="C403" s="52"/>
      <c r="D403" s="209" t="s">
        <v>179</v>
      </c>
      <c r="E403" s="210"/>
      <c r="F403" s="211"/>
      <c r="G403" s="187">
        <v>2</v>
      </c>
      <c r="H403" s="176">
        <f t="shared" si="13"/>
        <v>8.3333333333333332E-3</v>
      </c>
      <c r="J403" s="39"/>
      <c r="L403" s="24"/>
    </row>
    <row r="404" spans="3:12" x14ac:dyDescent="0.25">
      <c r="C404" s="52"/>
      <c r="D404" s="209" t="s">
        <v>135</v>
      </c>
      <c r="E404" s="210"/>
      <c r="F404" s="211"/>
      <c r="G404" s="187">
        <v>1</v>
      </c>
      <c r="H404" s="176">
        <f t="shared" si="13"/>
        <v>4.1666666666666666E-3</v>
      </c>
      <c r="J404" s="39"/>
      <c r="L404" s="24"/>
    </row>
    <row r="405" spans="3:12" x14ac:dyDescent="0.25">
      <c r="C405" s="52"/>
      <c r="D405" s="209" t="s">
        <v>136</v>
      </c>
      <c r="E405" s="210"/>
      <c r="F405" s="211"/>
      <c r="G405" s="187">
        <v>1</v>
      </c>
      <c r="H405" s="176">
        <f t="shared" si="13"/>
        <v>4.1666666666666666E-3</v>
      </c>
      <c r="J405" s="39"/>
      <c r="L405" s="24"/>
    </row>
    <row r="406" spans="3:12" x14ac:dyDescent="0.25">
      <c r="C406" s="52"/>
      <c r="D406" s="209" t="s">
        <v>180</v>
      </c>
      <c r="E406" s="210"/>
      <c r="F406" s="211"/>
      <c r="G406" s="187">
        <v>1</v>
      </c>
      <c r="H406" s="176">
        <f t="shared" si="13"/>
        <v>4.1666666666666666E-3</v>
      </c>
      <c r="J406" s="39"/>
      <c r="L406" s="24"/>
    </row>
    <row r="407" spans="3:12" x14ac:dyDescent="0.25">
      <c r="C407" s="52"/>
      <c r="D407" s="209" t="s">
        <v>137</v>
      </c>
      <c r="E407" s="210"/>
      <c r="F407" s="211"/>
      <c r="G407" s="187">
        <v>2</v>
      </c>
      <c r="H407" s="176">
        <f t="shared" si="13"/>
        <v>8.3333333333333332E-3</v>
      </c>
      <c r="J407" s="39"/>
      <c r="L407" s="24"/>
    </row>
    <row r="408" spans="3:12" x14ac:dyDescent="0.25">
      <c r="C408" s="52"/>
      <c r="D408" s="209" t="s">
        <v>138</v>
      </c>
      <c r="E408" s="210"/>
      <c r="F408" s="211"/>
      <c r="G408" s="187">
        <v>4</v>
      </c>
      <c r="H408" s="176">
        <f t="shared" si="13"/>
        <v>1.6666666666666666E-2</v>
      </c>
      <c r="J408" s="39"/>
      <c r="L408" s="24"/>
    </row>
    <row r="409" spans="3:12" x14ac:dyDescent="0.25">
      <c r="C409" s="52"/>
      <c r="D409" s="209" t="s">
        <v>139</v>
      </c>
      <c r="E409" s="210"/>
      <c r="F409" s="211"/>
      <c r="G409" s="187">
        <v>1</v>
      </c>
      <c r="H409" s="176">
        <f t="shared" si="13"/>
        <v>4.1666666666666666E-3</v>
      </c>
      <c r="J409" s="39"/>
      <c r="L409" s="24"/>
    </row>
    <row r="410" spans="3:12" x14ac:dyDescent="0.25">
      <c r="C410" s="52"/>
      <c r="D410" s="209" t="s">
        <v>140</v>
      </c>
      <c r="E410" s="210"/>
      <c r="F410" s="211"/>
      <c r="G410" s="187">
        <v>2</v>
      </c>
      <c r="H410" s="176">
        <f t="shared" si="13"/>
        <v>8.3333333333333332E-3</v>
      </c>
      <c r="J410" s="39"/>
      <c r="L410" s="24"/>
    </row>
    <row r="411" spans="3:12" x14ac:dyDescent="0.25">
      <c r="C411" s="52"/>
      <c r="D411" s="209" t="s">
        <v>181</v>
      </c>
      <c r="E411" s="210"/>
      <c r="F411" s="211"/>
      <c r="G411" s="187">
        <v>3</v>
      </c>
      <c r="H411" s="176">
        <f t="shared" si="13"/>
        <v>1.2500000000000001E-2</v>
      </c>
      <c r="J411" s="39"/>
      <c r="L411" s="24"/>
    </row>
    <row r="412" spans="3:12" x14ac:dyDescent="0.25">
      <c r="C412" s="52"/>
      <c r="D412" s="209" t="s">
        <v>141</v>
      </c>
      <c r="E412" s="210"/>
      <c r="F412" s="211"/>
      <c r="G412" s="187">
        <v>9</v>
      </c>
      <c r="H412" s="176">
        <f t="shared" si="13"/>
        <v>3.7499999999999999E-2</v>
      </c>
      <c r="J412" s="39"/>
      <c r="L412" s="24"/>
    </row>
    <row r="413" spans="3:12" x14ac:dyDescent="0.25">
      <c r="C413" s="52"/>
      <c r="D413" s="209" t="s">
        <v>142</v>
      </c>
      <c r="E413" s="210"/>
      <c r="F413" s="211"/>
      <c r="G413" s="187">
        <v>2</v>
      </c>
      <c r="H413" s="176">
        <f t="shared" si="13"/>
        <v>8.3333333333333332E-3</v>
      </c>
      <c r="J413" s="39"/>
      <c r="L413" s="24"/>
    </row>
    <row r="414" spans="3:12" x14ac:dyDescent="0.25">
      <c r="C414" s="52"/>
      <c r="D414" s="209" t="s">
        <v>182</v>
      </c>
      <c r="E414" s="210"/>
      <c r="F414" s="211"/>
      <c r="G414" s="187">
        <v>1</v>
      </c>
      <c r="H414" s="176">
        <f t="shared" si="13"/>
        <v>4.1666666666666666E-3</v>
      </c>
      <c r="J414" s="39"/>
      <c r="L414" s="24"/>
    </row>
    <row r="415" spans="3:12" x14ac:dyDescent="0.25">
      <c r="C415" s="52"/>
      <c r="D415" s="209" t="s">
        <v>143</v>
      </c>
      <c r="E415" s="210"/>
      <c r="F415" s="211"/>
      <c r="G415" s="187">
        <v>15</v>
      </c>
      <c r="H415" s="176">
        <f t="shared" si="13"/>
        <v>6.25E-2</v>
      </c>
      <c r="J415" s="39"/>
      <c r="L415" s="24"/>
    </row>
    <row r="416" spans="3:12" x14ac:dyDescent="0.25">
      <c r="C416" s="52"/>
      <c r="D416" s="209" t="s">
        <v>144</v>
      </c>
      <c r="E416" s="210"/>
      <c r="F416" s="211"/>
      <c r="G416" s="187">
        <v>25</v>
      </c>
      <c r="H416" s="176">
        <f t="shared" si="13"/>
        <v>0.10416666666666667</v>
      </c>
      <c r="J416" s="39"/>
      <c r="L416" s="24"/>
    </row>
    <row r="417" spans="3:12" x14ac:dyDescent="0.25">
      <c r="C417" s="52"/>
      <c r="D417" s="209" t="s">
        <v>183</v>
      </c>
      <c r="E417" s="210"/>
      <c r="F417" s="211"/>
      <c r="G417" s="187">
        <v>1</v>
      </c>
      <c r="H417" s="176">
        <f t="shared" ref="H417:H448" si="14">+G417/$G$490</f>
        <v>4.1666666666666666E-3</v>
      </c>
      <c r="J417" s="39"/>
      <c r="L417" s="24"/>
    </row>
    <row r="418" spans="3:12" x14ac:dyDescent="0.25">
      <c r="C418" s="52"/>
      <c r="D418" s="209" t="s">
        <v>145</v>
      </c>
      <c r="E418" s="210"/>
      <c r="F418" s="211"/>
      <c r="G418" s="187">
        <v>43</v>
      </c>
      <c r="H418" s="176">
        <f t="shared" si="14"/>
        <v>0.17916666666666667</v>
      </c>
      <c r="J418" s="39"/>
      <c r="L418" s="24"/>
    </row>
    <row r="419" spans="3:12" x14ac:dyDescent="0.25">
      <c r="C419" s="52"/>
      <c r="D419" s="209" t="s">
        <v>184</v>
      </c>
      <c r="E419" s="210"/>
      <c r="F419" s="211"/>
      <c r="G419" s="187">
        <v>2</v>
      </c>
      <c r="H419" s="176">
        <f t="shared" si="14"/>
        <v>8.3333333333333332E-3</v>
      </c>
      <c r="J419" s="39"/>
      <c r="L419" s="24"/>
    </row>
    <row r="420" spans="3:12" x14ac:dyDescent="0.25">
      <c r="C420" s="52"/>
      <c r="D420" s="209" t="s">
        <v>146</v>
      </c>
      <c r="E420" s="210"/>
      <c r="F420" s="211"/>
      <c r="G420" s="187">
        <v>1</v>
      </c>
      <c r="H420" s="176">
        <f t="shared" si="14"/>
        <v>4.1666666666666666E-3</v>
      </c>
      <c r="J420" s="39"/>
      <c r="L420" s="24"/>
    </row>
    <row r="421" spans="3:12" x14ac:dyDescent="0.25">
      <c r="C421" s="52"/>
      <c r="D421" s="209" t="s">
        <v>147</v>
      </c>
      <c r="E421" s="210"/>
      <c r="F421" s="211"/>
      <c r="G421" s="187">
        <v>1</v>
      </c>
      <c r="H421" s="176">
        <f t="shared" si="14"/>
        <v>4.1666666666666666E-3</v>
      </c>
      <c r="J421" s="39"/>
      <c r="L421" s="24"/>
    </row>
    <row r="422" spans="3:12" x14ac:dyDescent="0.25">
      <c r="C422" s="52"/>
      <c r="D422" s="209" t="s">
        <v>185</v>
      </c>
      <c r="E422" s="210"/>
      <c r="F422" s="211"/>
      <c r="G422" s="187">
        <v>17</v>
      </c>
      <c r="H422" s="176">
        <f t="shared" si="14"/>
        <v>7.0833333333333331E-2</v>
      </c>
      <c r="J422" s="39"/>
      <c r="L422" s="24"/>
    </row>
    <row r="423" spans="3:12" x14ac:dyDescent="0.25">
      <c r="C423" s="52"/>
      <c r="D423" s="209" t="s">
        <v>148</v>
      </c>
      <c r="E423" s="210"/>
      <c r="F423" s="211"/>
      <c r="G423" s="187">
        <v>3</v>
      </c>
      <c r="H423" s="176">
        <f t="shared" si="14"/>
        <v>1.2500000000000001E-2</v>
      </c>
      <c r="J423" s="39"/>
      <c r="L423" s="24"/>
    </row>
    <row r="424" spans="3:12" x14ac:dyDescent="0.25">
      <c r="C424" s="52"/>
      <c r="D424" s="209" t="s">
        <v>149</v>
      </c>
      <c r="E424" s="210"/>
      <c r="F424" s="211"/>
      <c r="G424" s="187">
        <v>1</v>
      </c>
      <c r="H424" s="176">
        <f t="shared" si="14"/>
        <v>4.1666666666666666E-3</v>
      </c>
      <c r="J424" s="39"/>
      <c r="L424" s="24"/>
    </row>
    <row r="425" spans="3:12" x14ac:dyDescent="0.25">
      <c r="C425" s="52"/>
      <c r="D425" s="209" t="s">
        <v>150</v>
      </c>
      <c r="E425" s="210"/>
      <c r="F425" s="211"/>
      <c r="G425" s="187">
        <v>9</v>
      </c>
      <c r="H425" s="176">
        <f t="shared" si="14"/>
        <v>3.7499999999999999E-2</v>
      </c>
      <c r="J425" s="39"/>
      <c r="L425" s="24"/>
    </row>
    <row r="426" spans="3:12" x14ac:dyDescent="0.25">
      <c r="C426" s="52"/>
      <c r="D426" s="209" t="s">
        <v>151</v>
      </c>
      <c r="E426" s="210"/>
      <c r="F426" s="211"/>
      <c r="G426" s="187">
        <v>4</v>
      </c>
      <c r="H426" s="176">
        <f t="shared" si="14"/>
        <v>1.6666666666666666E-2</v>
      </c>
      <c r="J426" s="39"/>
      <c r="L426" s="24"/>
    </row>
    <row r="427" spans="3:12" x14ac:dyDescent="0.25">
      <c r="C427" s="52"/>
      <c r="D427" s="209" t="s">
        <v>152</v>
      </c>
      <c r="E427" s="210"/>
      <c r="F427" s="211"/>
      <c r="G427" s="187">
        <v>8</v>
      </c>
      <c r="H427" s="176">
        <f t="shared" si="14"/>
        <v>3.3333333333333333E-2</v>
      </c>
      <c r="J427" s="39"/>
      <c r="L427" s="24"/>
    </row>
    <row r="428" spans="3:12" x14ac:dyDescent="0.25">
      <c r="C428" s="52"/>
      <c r="D428" s="209" t="s">
        <v>153</v>
      </c>
      <c r="E428" s="210"/>
      <c r="F428" s="211"/>
      <c r="G428" s="187">
        <v>14</v>
      </c>
      <c r="H428" s="176">
        <f t="shared" si="14"/>
        <v>5.8333333333333334E-2</v>
      </c>
      <c r="J428" s="39"/>
      <c r="L428" s="24"/>
    </row>
    <row r="429" spans="3:12" x14ac:dyDescent="0.25">
      <c r="C429" s="52"/>
      <c r="D429" s="209" t="s">
        <v>186</v>
      </c>
      <c r="E429" s="210"/>
      <c r="F429" s="211"/>
      <c r="G429" s="187">
        <v>5</v>
      </c>
      <c r="H429" s="176">
        <f t="shared" si="14"/>
        <v>2.0833333333333332E-2</v>
      </c>
      <c r="J429" s="39"/>
      <c r="L429" s="24"/>
    </row>
    <row r="430" spans="3:12" x14ac:dyDescent="0.25">
      <c r="C430" s="52"/>
      <c r="D430" s="209" t="s">
        <v>119</v>
      </c>
      <c r="E430" s="210"/>
      <c r="F430" s="211"/>
      <c r="G430" s="187">
        <v>1</v>
      </c>
      <c r="H430" s="176">
        <f t="shared" si="14"/>
        <v>4.1666666666666666E-3</v>
      </c>
      <c r="J430" s="39"/>
      <c r="L430" s="24"/>
    </row>
    <row r="431" spans="3:12" x14ac:dyDescent="0.25">
      <c r="C431" s="52"/>
      <c r="D431" s="209" t="s">
        <v>154</v>
      </c>
      <c r="E431" s="210"/>
      <c r="F431" s="211"/>
      <c r="G431" s="187">
        <v>7</v>
      </c>
      <c r="H431" s="176">
        <f t="shared" si="14"/>
        <v>2.9166666666666667E-2</v>
      </c>
      <c r="J431" s="39"/>
      <c r="L431" s="24"/>
    </row>
    <row r="432" spans="3:12" x14ac:dyDescent="0.25">
      <c r="C432" s="52"/>
      <c r="D432" s="209" t="s">
        <v>187</v>
      </c>
      <c r="E432" s="210"/>
      <c r="F432" s="211"/>
      <c r="G432" s="187">
        <v>2</v>
      </c>
      <c r="H432" s="176">
        <f t="shared" si="14"/>
        <v>8.3333333333333332E-3</v>
      </c>
      <c r="J432" s="39"/>
      <c r="L432" s="24"/>
    </row>
    <row r="433" spans="3:12" x14ac:dyDescent="0.25">
      <c r="C433" s="52"/>
      <c r="D433" s="209" t="s">
        <v>155</v>
      </c>
      <c r="E433" s="210"/>
      <c r="F433" s="211"/>
      <c r="G433" s="187">
        <v>13</v>
      </c>
      <c r="H433" s="176">
        <f t="shared" si="14"/>
        <v>5.4166666666666669E-2</v>
      </c>
      <c r="J433" s="39"/>
      <c r="L433" s="24"/>
    </row>
    <row r="434" spans="3:12" x14ac:dyDescent="0.25">
      <c r="C434" s="52"/>
      <c r="D434" s="209" t="s">
        <v>188</v>
      </c>
      <c r="E434" s="210"/>
      <c r="F434" s="211"/>
      <c r="G434" s="187">
        <v>7</v>
      </c>
      <c r="H434" s="176">
        <f t="shared" si="14"/>
        <v>2.9166666666666667E-2</v>
      </c>
      <c r="J434" s="39"/>
      <c r="L434" s="24"/>
    </row>
    <row r="435" spans="3:12" x14ac:dyDescent="0.25">
      <c r="C435" s="52"/>
      <c r="D435" s="209" t="s">
        <v>156</v>
      </c>
      <c r="E435" s="210"/>
      <c r="F435" s="211"/>
      <c r="G435" s="187">
        <v>1</v>
      </c>
      <c r="H435" s="176">
        <f t="shared" si="14"/>
        <v>4.1666666666666666E-3</v>
      </c>
      <c r="J435" s="39"/>
      <c r="L435" s="24"/>
    </row>
    <row r="436" spans="3:12" hidden="1" x14ac:dyDescent="0.25">
      <c r="C436" s="52">
        <v>7</v>
      </c>
      <c r="D436" s="209"/>
      <c r="E436" s="210"/>
      <c r="F436" s="211"/>
      <c r="G436" s="160"/>
      <c r="H436" s="176">
        <f t="shared" si="14"/>
        <v>0</v>
      </c>
      <c r="J436" s="39"/>
      <c r="L436" s="156"/>
    </row>
    <row r="437" spans="3:12" hidden="1" x14ac:dyDescent="0.25">
      <c r="C437" s="52">
        <v>8</v>
      </c>
      <c r="D437" s="209"/>
      <c r="E437" s="210"/>
      <c r="F437" s="211"/>
      <c r="G437" s="160"/>
      <c r="H437" s="176">
        <f t="shared" si="14"/>
        <v>0</v>
      </c>
      <c r="J437" s="39"/>
      <c r="L437" s="156"/>
    </row>
    <row r="438" spans="3:12" hidden="1" x14ac:dyDescent="0.25">
      <c r="C438" s="52">
        <v>9</v>
      </c>
      <c r="D438" s="209"/>
      <c r="E438" s="210"/>
      <c r="F438" s="211"/>
      <c r="G438" s="160"/>
      <c r="H438" s="176">
        <f t="shared" si="14"/>
        <v>0</v>
      </c>
      <c r="J438" s="39"/>
      <c r="L438" s="156"/>
    </row>
    <row r="439" spans="3:12" hidden="1" x14ac:dyDescent="0.25">
      <c r="C439" s="52">
        <v>10</v>
      </c>
      <c r="D439" s="209"/>
      <c r="E439" s="210"/>
      <c r="F439" s="211"/>
      <c r="G439" s="160"/>
      <c r="H439" s="176">
        <f t="shared" si="14"/>
        <v>0</v>
      </c>
      <c r="J439" s="39"/>
      <c r="L439" s="156"/>
    </row>
    <row r="440" spans="3:12" hidden="1" x14ac:dyDescent="0.25">
      <c r="C440" s="52">
        <v>11</v>
      </c>
      <c r="D440" s="209"/>
      <c r="E440" s="210"/>
      <c r="F440" s="211"/>
      <c r="G440" s="160"/>
      <c r="H440" s="176">
        <f t="shared" si="14"/>
        <v>0</v>
      </c>
      <c r="J440" s="39"/>
      <c r="L440" s="156"/>
    </row>
    <row r="441" spans="3:12" hidden="1" x14ac:dyDescent="0.25">
      <c r="C441" s="52">
        <v>12</v>
      </c>
      <c r="D441" s="209"/>
      <c r="E441" s="210"/>
      <c r="F441" s="211"/>
      <c r="G441" s="160"/>
      <c r="H441" s="176">
        <f t="shared" si="14"/>
        <v>0</v>
      </c>
      <c r="J441" s="39"/>
      <c r="L441" s="156"/>
    </row>
    <row r="442" spans="3:12" hidden="1" x14ac:dyDescent="0.25">
      <c r="C442" s="52">
        <v>13</v>
      </c>
      <c r="D442" s="209"/>
      <c r="E442" s="210"/>
      <c r="F442" s="211"/>
      <c r="G442" s="160"/>
      <c r="H442" s="176">
        <f t="shared" si="14"/>
        <v>0</v>
      </c>
      <c r="J442" s="39"/>
      <c r="L442" s="156"/>
    </row>
    <row r="443" spans="3:12" hidden="1" x14ac:dyDescent="0.25">
      <c r="C443" s="52">
        <v>14</v>
      </c>
      <c r="D443" s="209"/>
      <c r="E443" s="210"/>
      <c r="F443" s="211"/>
      <c r="G443" s="160"/>
      <c r="H443" s="176">
        <f t="shared" si="14"/>
        <v>0</v>
      </c>
      <c r="J443" s="39"/>
      <c r="L443" s="156"/>
    </row>
    <row r="444" spans="3:12" hidden="1" x14ac:dyDescent="0.25">
      <c r="C444" s="52">
        <v>15</v>
      </c>
      <c r="D444" s="209"/>
      <c r="E444" s="210"/>
      <c r="F444" s="211"/>
      <c r="G444" s="160"/>
      <c r="H444" s="176">
        <f t="shared" si="14"/>
        <v>0</v>
      </c>
      <c r="J444" s="39"/>
      <c r="L444" s="156"/>
    </row>
    <row r="445" spans="3:12" hidden="1" x14ac:dyDescent="0.25">
      <c r="C445" s="52">
        <v>16</v>
      </c>
      <c r="D445" s="209"/>
      <c r="E445" s="210"/>
      <c r="F445" s="211"/>
      <c r="G445" s="160"/>
      <c r="H445" s="176">
        <f t="shared" si="14"/>
        <v>0</v>
      </c>
      <c r="J445" s="39"/>
      <c r="L445" s="156"/>
    </row>
    <row r="446" spans="3:12" hidden="1" x14ac:dyDescent="0.25">
      <c r="C446" s="52">
        <v>17</v>
      </c>
      <c r="D446" s="209"/>
      <c r="E446" s="210"/>
      <c r="F446" s="211"/>
      <c r="G446" s="160"/>
      <c r="H446" s="176">
        <f t="shared" si="14"/>
        <v>0</v>
      </c>
      <c r="J446" s="39"/>
      <c r="L446" s="156"/>
    </row>
    <row r="447" spans="3:12" hidden="1" x14ac:dyDescent="0.25">
      <c r="C447" s="52">
        <v>18</v>
      </c>
      <c r="D447" s="209"/>
      <c r="E447" s="210"/>
      <c r="F447" s="211"/>
      <c r="G447" s="160"/>
      <c r="H447" s="176">
        <f t="shared" si="14"/>
        <v>0</v>
      </c>
      <c r="J447" s="39"/>
      <c r="L447" s="156"/>
    </row>
    <row r="448" spans="3:12" hidden="1" x14ac:dyDescent="0.25">
      <c r="C448" s="52">
        <v>19</v>
      </c>
      <c r="D448" s="209"/>
      <c r="E448" s="210"/>
      <c r="F448" s="211"/>
      <c r="G448" s="160"/>
      <c r="H448" s="176">
        <f t="shared" si="14"/>
        <v>0</v>
      </c>
      <c r="J448" s="39"/>
      <c r="L448" s="156"/>
    </row>
    <row r="449" spans="3:12" hidden="1" x14ac:dyDescent="0.25">
      <c r="C449" s="52">
        <v>20</v>
      </c>
      <c r="D449" s="209"/>
      <c r="E449" s="210"/>
      <c r="F449" s="211"/>
      <c r="G449" s="160"/>
      <c r="H449" s="176">
        <f t="shared" ref="H449:H480" si="15">+G449/$G$490</f>
        <v>0</v>
      </c>
      <c r="J449" s="39"/>
      <c r="L449" s="124"/>
    </row>
    <row r="450" spans="3:12" hidden="1" x14ac:dyDescent="0.25">
      <c r="C450" s="52">
        <v>21</v>
      </c>
      <c r="D450" s="209"/>
      <c r="E450" s="210"/>
      <c r="F450" s="211"/>
      <c r="G450" s="160"/>
      <c r="H450" s="176">
        <f t="shared" si="15"/>
        <v>0</v>
      </c>
      <c r="J450" s="39"/>
      <c r="L450" s="124"/>
    </row>
    <row r="451" spans="3:12" hidden="1" x14ac:dyDescent="0.25">
      <c r="C451" s="52">
        <v>22</v>
      </c>
      <c r="D451" s="209"/>
      <c r="E451" s="210"/>
      <c r="F451" s="211"/>
      <c r="G451" s="160"/>
      <c r="H451" s="176">
        <f t="shared" si="15"/>
        <v>0</v>
      </c>
      <c r="J451" s="39"/>
      <c r="L451" s="26"/>
    </row>
    <row r="452" spans="3:12" hidden="1" x14ac:dyDescent="0.25">
      <c r="C452" s="52">
        <v>23</v>
      </c>
      <c r="D452" s="209"/>
      <c r="E452" s="210"/>
      <c r="F452" s="211"/>
      <c r="G452" s="160"/>
      <c r="H452" s="176">
        <f t="shared" si="15"/>
        <v>0</v>
      </c>
      <c r="J452" s="39"/>
      <c r="L452" s="26"/>
    </row>
    <row r="453" spans="3:12" hidden="1" x14ac:dyDescent="0.25">
      <c r="C453" s="52">
        <v>24</v>
      </c>
      <c r="D453" s="209"/>
      <c r="E453" s="210"/>
      <c r="F453" s="211"/>
      <c r="G453" s="160"/>
      <c r="H453" s="176">
        <f t="shared" si="15"/>
        <v>0</v>
      </c>
      <c r="J453" s="39"/>
      <c r="L453" s="26"/>
    </row>
    <row r="454" spans="3:12" hidden="1" x14ac:dyDescent="0.25">
      <c r="C454" s="52">
        <v>25</v>
      </c>
      <c r="D454" s="209"/>
      <c r="E454" s="210"/>
      <c r="F454" s="211"/>
      <c r="G454" s="160"/>
      <c r="H454" s="176">
        <f t="shared" si="15"/>
        <v>0</v>
      </c>
      <c r="J454" s="39"/>
      <c r="L454" s="26"/>
    </row>
    <row r="455" spans="3:12" hidden="1" x14ac:dyDescent="0.25">
      <c r="C455" s="52">
        <v>26</v>
      </c>
      <c r="D455" s="209"/>
      <c r="E455" s="210"/>
      <c r="F455" s="211"/>
      <c r="G455" s="160"/>
      <c r="H455" s="176">
        <f t="shared" si="15"/>
        <v>0</v>
      </c>
      <c r="J455" s="39"/>
      <c r="L455" s="156"/>
    </row>
    <row r="456" spans="3:12" hidden="1" x14ac:dyDescent="0.25">
      <c r="C456" s="52">
        <v>27</v>
      </c>
      <c r="D456" s="209"/>
      <c r="E456" s="210"/>
      <c r="F456" s="211"/>
      <c r="G456" s="160"/>
      <c r="H456" s="176">
        <f t="shared" si="15"/>
        <v>0</v>
      </c>
      <c r="J456" s="39"/>
      <c r="L456" s="26"/>
    </row>
    <row r="457" spans="3:12" ht="15" hidden="1" customHeight="1" x14ac:dyDescent="0.25">
      <c r="C457" s="52">
        <v>8</v>
      </c>
      <c r="D457" s="160"/>
      <c r="E457" s="161"/>
      <c r="F457" s="162"/>
      <c r="G457" s="52"/>
      <c r="H457" s="176">
        <f t="shared" si="15"/>
        <v>0</v>
      </c>
      <c r="J457" s="39"/>
      <c r="L457" s="26"/>
    </row>
    <row r="458" spans="3:12" ht="15" hidden="1" customHeight="1" x14ac:dyDescent="0.25">
      <c r="C458" s="52">
        <v>9</v>
      </c>
      <c r="D458" s="160"/>
      <c r="E458" s="161"/>
      <c r="F458" s="162"/>
      <c r="G458" s="52"/>
      <c r="H458" s="176">
        <f t="shared" si="15"/>
        <v>0</v>
      </c>
      <c r="J458" s="39"/>
      <c r="L458" s="26"/>
    </row>
    <row r="459" spans="3:12" ht="15" hidden="1" customHeight="1" x14ac:dyDescent="0.25">
      <c r="C459" s="52">
        <v>10</v>
      </c>
      <c r="D459" s="160"/>
      <c r="E459" s="161"/>
      <c r="F459" s="162"/>
      <c r="G459" s="52"/>
      <c r="H459" s="176">
        <f t="shared" si="15"/>
        <v>0</v>
      </c>
      <c r="J459" s="39"/>
      <c r="L459" s="26"/>
    </row>
    <row r="460" spans="3:12" ht="15" hidden="1" customHeight="1" x14ac:dyDescent="0.25">
      <c r="C460" s="52">
        <v>11</v>
      </c>
      <c r="D460" s="160"/>
      <c r="E460" s="161"/>
      <c r="F460" s="162"/>
      <c r="G460" s="52"/>
      <c r="H460" s="176">
        <f t="shared" si="15"/>
        <v>0</v>
      </c>
      <c r="J460" s="39"/>
      <c r="L460" s="26"/>
    </row>
    <row r="461" spans="3:12" ht="15" hidden="1" customHeight="1" x14ac:dyDescent="0.25">
      <c r="C461" s="52">
        <v>12</v>
      </c>
      <c r="D461" s="160"/>
      <c r="E461" s="161"/>
      <c r="F461" s="162"/>
      <c r="G461" s="52"/>
      <c r="H461" s="176">
        <f t="shared" si="15"/>
        <v>0</v>
      </c>
      <c r="J461" s="39"/>
      <c r="L461" s="26"/>
    </row>
    <row r="462" spans="3:12" ht="15" hidden="1" customHeight="1" x14ac:dyDescent="0.25">
      <c r="C462" s="52">
        <v>13</v>
      </c>
      <c r="D462" s="160"/>
      <c r="E462" s="161"/>
      <c r="F462" s="162"/>
      <c r="G462" s="52"/>
      <c r="H462" s="176">
        <f t="shared" si="15"/>
        <v>0</v>
      </c>
      <c r="J462" s="39"/>
      <c r="L462" s="26"/>
    </row>
    <row r="463" spans="3:12" ht="15" hidden="1" customHeight="1" x14ac:dyDescent="0.25">
      <c r="C463" s="52">
        <v>14</v>
      </c>
      <c r="D463" s="160"/>
      <c r="E463" s="161"/>
      <c r="F463" s="162"/>
      <c r="G463" s="52"/>
      <c r="H463" s="176">
        <f t="shared" si="15"/>
        <v>0</v>
      </c>
      <c r="J463" s="39"/>
      <c r="L463" s="26"/>
    </row>
    <row r="464" spans="3:12" ht="15" hidden="1" customHeight="1" x14ac:dyDescent="0.25">
      <c r="C464" s="52">
        <v>15</v>
      </c>
      <c r="D464" s="160"/>
      <c r="E464" s="161"/>
      <c r="F464" s="162"/>
      <c r="G464" s="52"/>
      <c r="H464" s="176">
        <f t="shared" si="15"/>
        <v>0</v>
      </c>
      <c r="J464" s="39"/>
      <c r="L464" s="26"/>
    </row>
    <row r="465" spans="3:12" ht="15" hidden="1" customHeight="1" x14ac:dyDescent="0.25">
      <c r="C465" s="52">
        <v>16</v>
      </c>
      <c r="D465" s="160"/>
      <c r="E465" s="161"/>
      <c r="F465" s="162"/>
      <c r="G465" s="52"/>
      <c r="H465" s="176">
        <f t="shared" si="15"/>
        <v>0</v>
      </c>
      <c r="J465" s="39"/>
      <c r="L465" s="26"/>
    </row>
    <row r="466" spans="3:12" ht="15" hidden="1" customHeight="1" x14ac:dyDescent="0.25">
      <c r="C466" s="52">
        <v>17</v>
      </c>
      <c r="D466" s="160"/>
      <c r="E466" s="161"/>
      <c r="F466" s="162"/>
      <c r="G466" s="52"/>
      <c r="H466" s="176">
        <f t="shared" si="15"/>
        <v>0</v>
      </c>
      <c r="J466" s="39"/>
      <c r="L466" s="26"/>
    </row>
    <row r="467" spans="3:12" ht="15" hidden="1" customHeight="1" x14ac:dyDescent="0.25">
      <c r="C467" s="52">
        <v>18</v>
      </c>
      <c r="D467" s="160"/>
      <c r="E467" s="161"/>
      <c r="F467" s="162"/>
      <c r="G467" s="52"/>
      <c r="H467" s="176">
        <f t="shared" si="15"/>
        <v>0</v>
      </c>
      <c r="J467" s="39"/>
      <c r="L467" s="26"/>
    </row>
    <row r="468" spans="3:12" ht="15" hidden="1" customHeight="1" x14ac:dyDescent="0.25">
      <c r="C468" s="52">
        <v>19</v>
      </c>
      <c r="D468" s="160"/>
      <c r="E468" s="161"/>
      <c r="F468" s="162"/>
      <c r="G468" s="52"/>
      <c r="H468" s="176">
        <f t="shared" si="15"/>
        <v>0</v>
      </c>
      <c r="J468" s="39"/>
      <c r="L468" s="26"/>
    </row>
    <row r="469" spans="3:12" ht="15" hidden="1" customHeight="1" x14ac:dyDescent="0.25">
      <c r="C469" s="52">
        <v>20</v>
      </c>
      <c r="D469" s="160"/>
      <c r="E469" s="161"/>
      <c r="F469" s="162"/>
      <c r="G469" s="52"/>
      <c r="H469" s="176">
        <f t="shared" si="15"/>
        <v>0</v>
      </c>
      <c r="J469" s="39"/>
      <c r="L469" s="26"/>
    </row>
    <row r="470" spans="3:12" ht="15" hidden="1" customHeight="1" x14ac:dyDescent="0.25">
      <c r="C470" s="52">
        <v>21</v>
      </c>
      <c r="D470" s="160"/>
      <c r="E470" s="161"/>
      <c r="F470" s="162"/>
      <c r="G470" s="52"/>
      <c r="H470" s="176">
        <f t="shared" si="15"/>
        <v>0</v>
      </c>
      <c r="J470" s="39"/>
      <c r="L470" s="26"/>
    </row>
    <row r="471" spans="3:12" ht="15" hidden="1" customHeight="1" x14ac:dyDescent="0.25">
      <c r="C471" s="52">
        <v>22</v>
      </c>
      <c r="D471" s="160"/>
      <c r="E471" s="161"/>
      <c r="F471" s="162"/>
      <c r="G471" s="52"/>
      <c r="H471" s="176">
        <f t="shared" si="15"/>
        <v>0</v>
      </c>
      <c r="J471" s="39"/>
      <c r="L471" s="26"/>
    </row>
    <row r="472" spans="3:12" ht="15" hidden="1" customHeight="1" x14ac:dyDescent="0.25">
      <c r="C472" s="52">
        <v>23</v>
      </c>
      <c r="D472" s="160"/>
      <c r="E472" s="161"/>
      <c r="F472" s="162"/>
      <c r="G472" s="52"/>
      <c r="H472" s="176">
        <f t="shared" si="15"/>
        <v>0</v>
      </c>
      <c r="J472" s="39"/>
      <c r="L472" s="26"/>
    </row>
    <row r="473" spans="3:12" ht="15" hidden="1" customHeight="1" x14ac:dyDescent="0.25">
      <c r="C473" s="52">
        <v>24</v>
      </c>
      <c r="D473" s="160"/>
      <c r="E473" s="161"/>
      <c r="F473" s="162"/>
      <c r="G473" s="52"/>
      <c r="H473" s="176">
        <f t="shared" si="15"/>
        <v>0</v>
      </c>
      <c r="J473" s="39"/>
      <c r="L473" s="26"/>
    </row>
    <row r="474" spans="3:12" ht="15" hidden="1" customHeight="1" x14ac:dyDescent="0.25">
      <c r="C474" s="52">
        <v>25</v>
      </c>
      <c r="D474" s="160"/>
      <c r="E474" s="161"/>
      <c r="F474" s="162"/>
      <c r="G474" s="52"/>
      <c r="H474" s="176">
        <f t="shared" si="15"/>
        <v>0</v>
      </c>
      <c r="J474" s="39"/>
      <c r="L474" s="26"/>
    </row>
    <row r="475" spans="3:12" ht="15" hidden="1" customHeight="1" x14ac:dyDescent="0.25">
      <c r="C475" s="52">
        <v>26</v>
      </c>
      <c r="D475" s="160"/>
      <c r="E475" s="161"/>
      <c r="F475" s="162"/>
      <c r="G475" s="52"/>
      <c r="H475" s="176">
        <f t="shared" si="15"/>
        <v>0</v>
      </c>
      <c r="J475" s="39"/>
      <c r="L475" s="26"/>
    </row>
    <row r="476" spans="3:12" ht="15" hidden="1" customHeight="1" x14ac:dyDescent="0.25">
      <c r="C476" s="52">
        <v>27</v>
      </c>
      <c r="D476" s="160"/>
      <c r="E476" s="161"/>
      <c r="F476" s="162"/>
      <c r="G476" s="52"/>
      <c r="H476" s="176">
        <f t="shared" si="15"/>
        <v>0</v>
      </c>
      <c r="J476" s="39"/>
      <c r="L476" s="26"/>
    </row>
    <row r="477" spans="3:12" ht="15" hidden="1" customHeight="1" x14ac:dyDescent="0.25">
      <c r="C477" s="52">
        <v>28</v>
      </c>
      <c r="D477" s="160"/>
      <c r="E477" s="161"/>
      <c r="F477" s="162"/>
      <c r="G477" s="52"/>
      <c r="H477" s="176">
        <f t="shared" si="15"/>
        <v>0</v>
      </c>
      <c r="J477" s="39"/>
      <c r="L477" s="26"/>
    </row>
    <row r="478" spans="3:12" ht="15" hidden="1" customHeight="1" x14ac:dyDescent="0.25">
      <c r="C478" s="52">
        <v>29</v>
      </c>
      <c r="D478" s="160"/>
      <c r="E478" s="161"/>
      <c r="F478" s="162"/>
      <c r="G478" s="52"/>
      <c r="H478" s="176">
        <f t="shared" si="15"/>
        <v>0</v>
      </c>
      <c r="J478" s="39"/>
      <c r="L478" s="26"/>
    </row>
    <row r="479" spans="3:12" ht="15" hidden="1" customHeight="1" x14ac:dyDescent="0.25">
      <c r="C479" s="52">
        <v>30</v>
      </c>
      <c r="D479" s="160"/>
      <c r="E479" s="161"/>
      <c r="F479" s="162"/>
      <c r="G479" s="52"/>
      <c r="H479" s="176">
        <f t="shared" si="15"/>
        <v>0</v>
      </c>
      <c r="J479" s="39"/>
      <c r="L479" s="26"/>
    </row>
    <row r="480" spans="3:12" ht="15" hidden="1" customHeight="1" x14ac:dyDescent="0.25">
      <c r="C480" s="52">
        <v>31</v>
      </c>
      <c r="D480" s="160"/>
      <c r="E480" s="161"/>
      <c r="F480" s="162"/>
      <c r="G480" s="52"/>
      <c r="H480" s="176">
        <f t="shared" si="15"/>
        <v>0</v>
      </c>
      <c r="J480" s="39"/>
      <c r="L480" s="26"/>
    </row>
    <row r="481" spans="2:12" ht="15" hidden="1" customHeight="1" x14ac:dyDescent="0.25">
      <c r="C481" s="52">
        <v>32</v>
      </c>
      <c r="D481" s="160"/>
      <c r="E481" s="161"/>
      <c r="F481" s="162"/>
      <c r="G481" s="52"/>
      <c r="H481" s="176">
        <f t="shared" ref="H481:H491" si="16">+G481/$G$490</f>
        <v>0</v>
      </c>
      <c r="J481" s="39"/>
      <c r="L481" s="26"/>
    </row>
    <row r="482" spans="2:12" ht="15" hidden="1" customHeight="1" x14ac:dyDescent="0.25">
      <c r="C482" s="52">
        <v>33</v>
      </c>
      <c r="D482" s="160"/>
      <c r="E482" s="161"/>
      <c r="F482" s="162"/>
      <c r="G482" s="52"/>
      <c r="H482" s="176">
        <f t="shared" si="16"/>
        <v>0</v>
      </c>
      <c r="J482" s="39"/>
      <c r="L482" s="26"/>
    </row>
    <row r="483" spans="2:12" ht="15" hidden="1" customHeight="1" x14ac:dyDescent="0.25">
      <c r="C483" s="52">
        <v>34</v>
      </c>
      <c r="D483" s="160"/>
      <c r="E483" s="161"/>
      <c r="F483" s="162"/>
      <c r="G483" s="52"/>
      <c r="H483" s="176">
        <f t="shared" si="16"/>
        <v>0</v>
      </c>
      <c r="J483" s="39"/>
      <c r="L483" s="26"/>
    </row>
    <row r="484" spans="2:12" ht="15" hidden="1" customHeight="1" x14ac:dyDescent="0.25">
      <c r="C484" s="52">
        <v>35</v>
      </c>
      <c r="D484" s="160"/>
      <c r="E484" s="161"/>
      <c r="F484" s="162"/>
      <c r="G484" s="52"/>
      <c r="H484" s="176">
        <f t="shared" si="16"/>
        <v>0</v>
      </c>
      <c r="J484" s="39"/>
      <c r="L484" s="26"/>
    </row>
    <row r="485" spans="2:12" ht="15" hidden="1" customHeight="1" x14ac:dyDescent="0.25">
      <c r="C485" s="52"/>
      <c r="D485" s="117"/>
      <c r="E485" s="52"/>
      <c r="F485" s="52"/>
      <c r="G485" s="52"/>
      <c r="H485" s="176">
        <f t="shared" si="16"/>
        <v>0</v>
      </c>
      <c r="J485" s="39"/>
      <c r="L485" s="26"/>
    </row>
    <row r="486" spans="2:12" ht="15" hidden="1" customHeight="1" x14ac:dyDescent="0.25">
      <c r="C486" s="52"/>
      <c r="D486" s="117"/>
      <c r="E486" s="52"/>
      <c r="F486" s="52"/>
      <c r="G486" s="52"/>
      <c r="H486" s="176">
        <f t="shared" si="16"/>
        <v>0</v>
      </c>
      <c r="J486" s="39"/>
      <c r="L486" s="26"/>
    </row>
    <row r="487" spans="2:12" ht="15" hidden="1" customHeight="1" x14ac:dyDescent="0.25">
      <c r="C487" s="52"/>
      <c r="D487" s="117"/>
      <c r="E487" s="52"/>
      <c r="F487" s="52"/>
      <c r="G487" s="52"/>
      <c r="H487" s="176">
        <f t="shared" si="16"/>
        <v>0</v>
      </c>
      <c r="J487" s="39"/>
      <c r="L487" s="26"/>
    </row>
    <row r="488" spans="2:12" ht="15" hidden="1" customHeight="1" x14ac:dyDescent="0.25">
      <c r="C488" s="52"/>
      <c r="D488" s="117"/>
      <c r="E488" s="52"/>
      <c r="F488" s="52"/>
      <c r="G488" s="52"/>
      <c r="H488" s="176">
        <f t="shared" si="16"/>
        <v>0</v>
      </c>
      <c r="J488" s="39"/>
      <c r="L488" s="26"/>
    </row>
    <row r="489" spans="2:12" ht="15" hidden="1" customHeight="1" x14ac:dyDescent="0.25">
      <c r="C489" s="52"/>
      <c r="D489" s="117"/>
      <c r="E489" s="52"/>
      <c r="F489" s="52"/>
      <c r="G489" s="52"/>
      <c r="H489" s="176">
        <f t="shared" si="16"/>
        <v>0</v>
      </c>
      <c r="J489" s="39"/>
      <c r="L489" s="26"/>
    </row>
    <row r="490" spans="2:12" ht="14.25" customHeight="1" x14ac:dyDescent="0.25">
      <c r="B490" s="56"/>
      <c r="C490" s="52" t="s">
        <v>21</v>
      </c>
      <c r="D490" s="160"/>
      <c r="E490" s="161"/>
      <c r="F490" s="162"/>
      <c r="G490" s="134">
        <f>SUM(G393:G489)</f>
        <v>240</v>
      </c>
      <c r="H490" s="204">
        <f t="shared" si="16"/>
        <v>1</v>
      </c>
      <c r="L490" s="26"/>
    </row>
    <row r="491" spans="2:12" hidden="1" x14ac:dyDescent="0.25">
      <c r="B491" s="56"/>
      <c r="C491" s="52"/>
      <c r="D491" s="318"/>
      <c r="E491" s="319"/>
      <c r="F491" s="320"/>
      <c r="G491" s="52"/>
      <c r="H491" s="176">
        <f t="shared" si="16"/>
        <v>0</v>
      </c>
      <c r="L491" s="26"/>
    </row>
    <row r="492" spans="2:12" ht="30.75" customHeight="1" x14ac:dyDescent="0.25">
      <c r="B492" s="56"/>
      <c r="C492" s="256" t="s">
        <v>62</v>
      </c>
      <c r="D492" s="256"/>
      <c r="E492" s="256"/>
      <c r="F492" s="256"/>
      <c r="G492" s="256"/>
      <c r="H492" s="256"/>
    </row>
    <row r="493" spans="2:12" x14ac:dyDescent="0.25">
      <c r="B493" s="56"/>
      <c r="C493" s="57"/>
      <c r="D493" s="58"/>
      <c r="E493" s="59"/>
    </row>
    <row r="494" spans="2:12" ht="15.75" x14ac:dyDescent="0.25">
      <c r="B494" s="56"/>
      <c r="C494" s="243" t="s">
        <v>63</v>
      </c>
      <c r="D494" s="243"/>
      <c r="E494" s="243"/>
      <c r="F494" s="243"/>
      <c r="G494" s="243"/>
      <c r="H494" s="243"/>
    </row>
    <row r="495" spans="2:12" ht="15" customHeight="1" x14ac:dyDescent="0.25">
      <c r="B495" s="56"/>
      <c r="C495" s="57"/>
      <c r="D495" s="58"/>
      <c r="E495" s="59"/>
    </row>
    <row r="496" spans="2:12" x14ac:dyDescent="0.25">
      <c r="B496" s="56"/>
      <c r="C496" s="82" t="s">
        <v>44</v>
      </c>
      <c r="D496" s="212" t="s">
        <v>64</v>
      </c>
      <c r="E496" s="212"/>
      <c r="F496" s="82" t="s">
        <v>16</v>
      </c>
      <c r="G496" s="147" t="s">
        <v>17</v>
      </c>
      <c r="H496" s="82" t="s">
        <v>65</v>
      </c>
    </row>
    <row r="497" spans="2:8" ht="15" customHeight="1" x14ac:dyDescent="0.25">
      <c r="B497" s="56"/>
      <c r="C497" s="60">
        <v>1</v>
      </c>
      <c r="D497" s="254" t="s">
        <v>66</v>
      </c>
      <c r="E497" s="255"/>
      <c r="F497" s="20">
        <v>0</v>
      </c>
      <c r="G497" s="148">
        <f t="shared" ref="G497:G503" si="17">+F497/$G$542</f>
        <v>0</v>
      </c>
      <c r="H497" s="61"/>
    </row>
    <row r="498" spans="2:8" ht="15" customHeight="1" x14ac:dyDescent="0.25">
      <c r="B498" s="56"/>
      <c r="C498" s="60">
        <v>2</v>
      </c>
      <c r="D498" s="254" t="s">
        <v>67</v>
      </c>
      <c r="E498" s="255"/>
      <c r="F498" s="20">
        <v>0</v>
      </c>
      <c r="G498" s="148">
        <f t="shared" si="17"/>
        <v>0</v>
      </c>
      <c r="H498" s="61"/>
    </row>
    <row r="499" spans="2:8" ht="15" customHeight="1" x14ac:dyDescent="0.25">
      <c r="B499" s="56"/>
      <c r="C499" s="60">
        <v>3</v>
      </c>
      <c r="D499" s="254" t="s">
        <v>68</v>
      </c>
      <c r="E499" s="255"/>
      <c r="F499" s="20">
        <v>0</v>
      </c>
      <c r="G499" s="148">
        <f t="shared" si="17"/>
        <v>0</v>
      </c>
      <c r="H499" s="61"/>
    </row>
    <row r="500" spans="2:8" ht="15" customHeight="1" x14ac:dyDescent="0.25">
      <c r="B500" s="56"/>
      <c r="C500" s="60">
        <v>4</v>
      </c>
      <c r="D500" s="254" t="s">
        <v>69</v>
      </c>
      <c r="E500" s="255"/>
      <c r="F500" s="20">
        <v>0</v>
      </c>
      <c r="G500" s="148">
        <f t="shared" si="17"/>
        <v>0</v>
      </c>
      <c r="H500" s="61"/>
    </row>
    <row r="501" spans="2:8" ht="15" customHeight="1" x14ac:dyDescent="0.25">
      <c r="B501" s="56"/>
      <c r="C501" s="60">
        <v>5</v>
      </c>
      <c r="D501" s="254" t="s">
        <v>70</v>
      </c>
      <c r="E501" s="255"/>
      <c r="F501" s="20">
        <v>0</v>
      </c>
      <c r="G501" s="148">
        <f t="shared" si="17"/>
        <v>0</v>
      </c>
      <c r="H501" s="61"/>
    </row>
    <row r="502" spans="2:8" ht="15" customHeight="1" x14ac:dyDescent="0.25">
      <c r="B502" s="56"/>
      <c r="C502" s="60">
        <v>6</v>
      </c>
      <c r="D502" s="254" t="s">
        <v>71</v>
      </c>
      <c r="E502" s="255"/>
      <c r="F502" s="20">
        <v>0</v>
      </c>
      <c r="G502" s="148">
        <f t="shared" si="17"/>
        <v>0</v>
      </c>
      <c r="H502" s="61"/>
    </row>
    <row r="503" spans="2:8" ht="15" customHeight="1" x14ac:dyDescent="0.25">
      <c r="B503" s="56"/>
      <c r="C503" s="60">
        <v>7</v>
      </c>
      <c r="D503" s="254" t="s">
        <v>123</v>
      </c>
      <c r="E503" s="255"/>
      <c r="F503" s="20">
        <v>1</v>
      </c>
      <c r="G503" s="148">
        <f t="shared" si="17"/>
        <v>0.16666666666666666</v>
      </c>
      <c r="H503" s="61"/>
    </row>
    <row r="504" spans="2:8" ht="15" customHeight="1" x14ac:dyDescent="0.25">
      <c r="B504" s="56"/>
      <c r="C504" s="246" t="s">
        <v>21</v>
      </c>
      <c r="D504" s="246"/>
      <c r="E504" s="247"/>
      <c r="F504" s="28">
        <f>SUM(F497:F503)</f>
        <v>1</v>
      </c>
      <c r="G504" s="149">
        <f>G497+G498+G499+G500+G501+G502+G503</f>
        <v>0.16666666666666666</v>
      </c>
      <c r="H504" s="61"/>
    </row>
    <row r="505" spans="2:8" x14ac:dyDescent="0.25">
      <c r="B505" s="56"/>
      <c r="C505" s="229" t="str">
        <f>+IF(F504&gt;0, "","No se recibieron requerimientos para tramitar a DAFI")</f>
        <v/>
      </c>
      <c r="D505" s="229"/>
      <c r="E505" s="229"/>
      <c r="F505" s="229"/>
      <c r="G505" s="229"/>
      <c r="H505" s="229"/>
    </row>
    <row r="506" spans="2:8" ht="15" customHeight="1" x14ac:dyDescent="0.25">
      <c r="B506" s="56"/>
      <c r="C506" s="81"/>
      <c r="D506" s="116"/>
      <c r="E506" s="81"/>
      <c r="F506" s="81"/>
      <c r="G506" s="145"/>
      <c r="H506" s="81"/>
    </row>
    <row r="507" spans="2:8" ht="15" customHeight="1" x14ac:dyDescent="0.25">
      <c r="B507" s="56"/>
      <c r="C507" s="243" t="s">
        <v>72</v>
      </c>
      <c r="D507" s="243"/>
      <c r="E507" s="243"/>
      <c r="F507" s="243"/>
      <c r="G507" s="243"/>
      <c r="H507" s="243"/>
    </row>
    <row r="508" spans="2:8" ht="15" customHeight="1" x14ac:dyDescent="0.25">
      <c r="B508" s="56"/>
      <c r="C508" s="57"/>
      <c r="D508" s="58"/>
      <c r="E508" s="59"/>
    </row>
    <row r="509" spans="2:8" ht="15" customHeight="1" x14ac:dyDescent="0.25">
      <c r="B509" s="56"/>
      <c r="C509" s="82" t="s">
        <v>44</v>
      </c>
      <c r="D509" s="212" t="s">
        <v>73</v>
      </c>
      <c r="E509" s="212"/>
      <c r="F509" s="212"/>
      <c r="G509" s="147" t="s">
        <v>16</v>
      </c>
      <c r="H509" s="82" t="s">
        <v>17</v>
      </c>
    </row>
    <row r="510" spans="2:8" ht="15" customHeight="1" x14ac:dyDescent="0.25">
      <c r="B510" s="56"/>
      <c r="C510" s="60">
        <v>1</v>
      </c>
      <c r="D510" s="223" t="s">
        <v>189</v>
      </c>
      <c r="E510" s="224"/>
      <c r="F510" s="225"/>
      <c r="G510" s="52">
        <v>1</v>
      </c>
      <c r="H510" s="21">
        <f t="shared" ref="H510:H541" si="18">+G510/$G$542</f>
        <v>0.16666666666666666</v>
      </c>
    </row>
    <row r="511" spans="2:8" ht="15" customHeight="1" x14ac:dyDescent="0.25">
      <c r="B511" s="56"/>
      <c r="C511" s="60">
        <v>2</v>
      </c>
      <c r="D511" s="190" t="s">
        <v>190</v>
      </c>
      <c r="E511" s="191"/>
      <c r="F511" s="192"/>
      <c r="G511" s="52">
        <v>1</v>
      </c>
      <c r="H511" s="21">
        <f t="shared" si="18"/>
        <v>0.16666666666666666</v>
      </c>
    </row>
    <row r="512" spans="2:8" ht="15" customHeight="1" x14ac:dyDescent="0.25">
      <c r="B512" s="56"/>
      <c r="C512" s="60">
        <v>3</v>
      </c>
      <c r="D512" s="190" t="s">
        <v>192</v>
      </c>
      <c r="E512" s="191"/>
      <c r="F512" s="192"/>
      <c r="G512" s="52">
        <v>1</v>
      </c>
      <c r="H512" s="21">
        <f t="shared" si="18"/>
        <v>0.16666666666666666</v>
      </c>
    </row>
    <row r="513" spans="2:8" ht="15" customHeight="1" x14ac:dyDescent="0.25">
      <c r="B513" s="56"/>
      <c r="C513" s="60">
        <v>4</v>
      </c>
      <c r="D513" s="190" t="s">
        <v>191</v>
      </c>
      <c r="E513" s="191"/>
      <c r="F513" s="192"/>
      <c r="G513" s="52">
        <v>1</v>
      </c>
      <c r="H513" s="21">
        <f t="shared" si="18"/>
        <v>0.16666666666666666</v>
      </c>
    </row>
    <row r="514" spans="2:8" ht="15" customHeight="1" x14ac:dyDescent="0.25">
      <c r="B514" s="56"/>
      <c r="C514" s="60">
        <v>5</v>
      </c>
      <c r="D514" s="223" t="s">
        <v>193</v>
      </c>
      <c r="E514" s="224"/>
      <c r="F514" s="225"/>
      <c r="G514" s="52">
        <v>1</v>
      </c>
      <c r="H514" s="21">
        <f t="shared" si="18"/>
        <v>0.16666666666666666</v>
      </c>
    </row>
    <row r="515" spans="2:8" ht="15" customHeight="1" x14ac:dyDescent="0.25">
      <c r="B515" s="56"/>
      <c r="C515" s="60">
        <v>6</v>
      </c>
      <c r="D515" s="223" t="s">
        <v>194</v>
      </c>
      <c r="E515" s="224"/>
      <c r="F515" s="225"/>
      <c r="G515" s="52">
        <v>1</v>
      </c>
      <c r="H515" s="21">
        <f t="shared" si="18"/>
        <v>0.16666666666666666</v>
      </c>
    </row>
    <row r="516" spans="2:8" ht="15" hidden="1" customHeight="1" x14ac:dyDescent="0.25">
      <c r="B516" s="56"/>
      <c r="C516" s="60"/>
      <c r="D516" s="190"/>
      <c r="E516" s="191"/>
      <c r="F516" s="192"/>
      <c r="G516" s="52"/>
      <c r="H516" s="21"/>
    </row>
    <row r="517" spans="2:8" ht="15" hidden="1" customHeight="1" x14ac:dyDescent="0.25">
      <c r="B517" s="56"/>
      <c r="C517" s="60"/>
      <c r="D517" s="223"/>
      <c r="E517" s="224"/>
      <c r="F517" s="225"/>
      <c r="G517" s="52"/>
      <c r="H517" s="21">
        <f t="shared" si="18"/>
        <v>0</v>
      </c>
    </row>
    <row r="518" spans="2:8" ht="15" hidden="1" customHeight="1" x14ac:dyDescent="0.25">
      <c r="B518" s="56"/>
      <c r="C518" s="60">
        <v>5</v>
      </c>
      <c r="D518" s="223"/>
      <c r="E518" s="224"/>
      <c r="F518" s="225"/>
      <c r="G518" s="52"/>
      <c r="H518" s="21">
        <f t="shared" si="18"/>
        <v>0</v>
      </c>
    </row>
    <row r="519" spans="2:8" ht="15" hidden="1" customHeight="1" x14ac:dyDescent="0.25">
      <c r="B519" s="56"/>
      <c r="C519" s="60">
        <v>6</v>
      </c>
      <c r="D519" s="223"/>
      <c r="E519" s="224"/>
      <c r="F519" s="225"/>
      <c r="G519" s="52"/>
      <c r="H519" s="21">
        <f t="shared" si="18"/>
        <v>0</v>
      </c>
    </row>
    <row r="520" spans="2:8" ht="15" hidden="1" customHeight="1" x14ac:dyDescent="0.25">
      <c r="B520" s="56"/>
      <c r="C520" s="60">
        <v>8</v>
      </c>
      <c r="D520" s="223"/>
      <c r="E520" s="224"/>
      <c r="F520" s="225"/>
      <c r="G520" s="52"/>
      <c r="H520" s="21">
        <f t="shared" si="18"/>
        <v>0</v>
      </c>
    </row>
    <row r="521" spans="2:8" ht="15" hidden="1" customHeight="1" x14ac:dyDescent="0.25">
      <c r="B521" s="56"/>
      <c r="C521" s="60">
        <v>9</v>
      </c>
      <c r="D521" s="223"/>
      <c r="E521" s="224"/>
      <c r="F521" s="225"/>
      <c r="G521" s="52"/>
      <c r="H521" s="21">
        <f t="shared" si="18"/>
        <v>0</v>
      </c>
    </row>
    <row r="522" spans="2:8" ht="15" hidden="1" customHeight="1" x14ac:dyDescent="0.25">
      <c r="B522" s="56"/>
      <c r="C522" s="60">
        <v>10</v>
      </c>
      <c r="D522" s="119"/>
      <c r="E522" s="120"/>
      <c r="F522" s="121"/>
      <c r="G522" s="52"/>
      <c r="H522" s="21">
        <f t="shared" si="18"/>
        <v>0</v>
      </c>
    </row>
    <row r="523" spans="2:8" ht="15" hidden="1" customHeight="1" x14ac:dyDescent="0.25">
      <c r="B523" s="56"/>
      <c r="C523" s="60">
        <v>11</v>
      </c>
      <c r="D523" s="106"/>
      <c r="E523" s="62"/>
      <c r="F523" s="63"/>
      <c r="G523" s="52"/>
      <c r="H523" s="21">
        <f t="shared" si="18"/>
        <v>0</v>
      </c>
    </row>
    <row r="524" spans="2:8" ht="15" hidden="1" customHeight="1" x14ac:dyDescent="0.25">
      <c r="B524" s="56"/>
      <c r="C524" s="60">
        <v>12</v>
      </c>
      <c r="D524" s="106"/>
      <c r="E524" s="62"/>
      <c r="F524" s="63"/>
      <c r="G524" s="52"/>
      <c r="H524" s="21">
        <f t="shared" si="18"/>
        <v>0</v>
      </c>
    </row>
    <row r="525" spans="2:8" ht="15" hidden="1" customHeight="1" x14ac:dyDescent="0.25">
      <c r="B525" s="56"/>
      <c r="C525" s="60">
        <v>13</v>
      </c>
      <c r="D525" s="125"/>
      <c r="E525" s="62"/>
      <c r="F525" s="63"/>
      <c r="G525" s="52"/>
      <c r="H525" s="21">
        <f t="shared" si="18"/>
        <v>0</v>
      </c>
    </row>
    <row r="526" spans="2:8" ht="15" hidden="1" customHeight="1" x14ac:dyDescent="0.25">
      <c r="B526" s="56"/>
      <c r="C526" s="60">
        <v>14</v>
      </c>
      <c r="D526" s="106"/>
      <c r="E526" s="62"/>
      <c r="F526" s="63"/>
      <c r="G526" s="52"/>
      <c r="H526" s="21">
        <f t="shared" si="18"/>
        <v>0</v>
      </c>
    </row>
    <row r="527" spans="2:8" ht="15" hidden="1" customHeight="1" x14ac:dyDescent="0.25">
      <c r="B527" s="56"/>
      <c r="C527" s="60">
        <v>15</v>
      </c>
      <c r="D527" s="106"/>
      <c r="E527" s="62"/>
      <c r="F527" s="63"/>
      <c r="G527" s="52"/>
      <c r="H527" s="21">
        <f t="shared" si="18"/>
        <v>0</v>
      </c>
    </row>
    <row r="528" spans="2:8" ht="15" hidden="1" customHeight="1" x14ac:dyDescent="0.25">
      <c r="B528" s="56"/>
      <c r="C528" s="60">
        <v>16</v>
      </c>
      <c r="D528" s="106"/>
      <c r="E528" s="62"/>
      <c r="F528" s="63"/>
      <c r="G528" s="52"/>
      <c r="H528" s="21">
        <f t="shared" si="18"/>
        <v>0</v>
      </c>
    </row>
    <row r="529" spans="1:14" ht="15" hidden="1" customHeight="1" x14ac:dyDescent="0.25">
      <c r="B529" s="56"/>
      <c r="C529" s="60">
        <v>17</v>
      </c>
      <c r="D529" s="248"/>
      <c r="E529" s="253"/>
      <c r="F529" s="249"/>
      <c r="G529" s="52"/>
      <c r="H529" s="21">
        <f t="shared" si="18"/>
        <v>0</v>
      </c>
    </row>
    <row r="530" spans="1:14" ht="15" hidden="1" customHeight="1" x14ac:dyDescent="0.25">
      <c r="B530" s="56"/>
      <c r="C530" s="60">
        <v>18</v>
      </c>
      <c r="D530" s="105"/>
      <c r="E530" s="62"/>
      <c r="F530" s="63"/>
      <c r="G530" s="52"/>
      <c r="H530" s="21">
        <f t="shared" si="18"/>
        <v>0</v>
      </c>
    </row>
    <row r="531" spans="1:14" ht="15" hidden="1" customHeight="1" x14ac:dyDescent="0.25">
      <c r="B531" s="56"/>
      <c r="C531" s="60">
        <v>6</v>
      </c>
      <c r="D531" s="105"/>
      <c r="E531" s="62"/>
      <c r="F531" s="63"/>
      <c r="G531" s="52"/>
      <c r="H531" s="21">
        <f t="shared" si="18"/>
        <v>0</v>
      </c>
    </row>
    <row r="532" spans="1:14" ht="15" hidden="1" customHeight="1" x14ac:dyDescent="0.25">
      <c r="B532" s="56"/>
      <c r="C532" s="60">
        <v>7</v>
      </c>
      <c r="D532" s="105"/>
      <c r="E532" s="62"/>
      <c r="F532" s="63"/>
      <c r="G532" s="52"/>
      <c r="H532" s="21">
        <f t="shared" si="18"/>
        <v>0</v>
      </c>
    </row>
    <row r="533" spans="1:14" ht="15" hidden="1" customHeight="1" x14ac:dyDescent="0.25">
      <c r="B533" s="56"/>
      <c r="C533" s="60">
        <v>8</v>
      </c>
      <c r="D533" s="105"/>
      <c r="E533" s="62"/>
      <c r="F533" s="63"/>
      <c r="G533" s="52"/>
      <c r="H533" s="21">
        <f t="shared" si="18"/>
        <v>0</v>
      </c>
    </row>
    <row r="534" spans="1:14" ht="15" hidden="1" customHeight="1" x14ac:dyDescent="0.25">
      <c r="B534" s="56"/>
      <c r="C534" s="60">
        <v>9</v>
      </c>
      <c r="D534" s="105"/>
      <c r="E534" s="62"/>
      <c r="F534" s="63"/>
      <c r="G534" s="52"/>
      <c r="H534" s="21">
        <f t="shared" si="18"/>
        <v>0</v>
      </c>
    </row>
    <row r="535" spans="1:14" ht="15" hidden="1" customHeight="1" x14ac:dyDescent="0.25">
      <c r="B535" s="56"/>
      <c r="C535" s="60">
        <v>10</v>
      </c>
      <c r="D535" s="105"/>
      <c r="E535" s="62"/>
      <c r="F535" s="63"/>
      <c r="G535" s="52"/>
      <c r="H535" s="21">
        <f t="shared" si="18"/>
        <v>0</v>
      </c>
    </row>
    <row r="536" spans="1:14" ht="15" hidden="1" customHeight="1" x14ac:dyDescent="0.25">
      <c r="B536" s="56"/>
      <c r="C536" s="60">
        <v>11</v>
      </c>
      <c r="D536" s="105"/>
      <c r="E536" s="62"/>
      <c r="F536" s="63"/>
      <c r="G536" s="52"/>
      <c r="H536" s="21">
        <f t="shared" si="18"/>
        <v>0</v>
      </c>
    </row>
    <row r="537" spans="1:14" ht="15" hidden="1" customHeight="1" x14ac:dyDescent="0.25">
      <c r="B537" s="56"/>
      <c r="C537" s="60">
        <v>12</v>
      </c>
      <c r="D537" s="105"/>
      <c r="E537" s="62"/>
      <c r="F537" s="63"/>
      <c r="G537" s="52"/>
      <c r="H537" s="21">
        <f t="shared" si="18"/>
        <v>0</v>
      </c>
    </row>
    <row r="538" spans="1:14" ht="15" hidden="1" customHeight="1" x14ac:dyDescent="0.25">
      <c r="B538" s="56"/>
      <c r="C538" s="60">
        <v>13</v>
      </c>
      <c r="D538" s="105"/>
      <c r="E538" s="62"/>
      <c r="F538" s="63"/>
      <c r="G538" s="52"/>
      <c r="H538" s="21">
        <f t="shared" si="18"/>
        <v>0</v>
      </c>
    </row>
    <row r="539" spans="1:14" ht="15" hidden="1" customHeight="1" x14ac:dyDescent="0.25">
      <c r="B539" s="56"/>
      <c r="C539" s="60">
        <v>13</v>
      </c>
      <c r="D539" s="105"/>
      <c r="E539" s="62"/>
      <c r="F539" s="63"/>
      <c r="G539" s="52"/>
      <c r="H539" s="21">
        <f t="shared" si="18"/>
        <v>0</v>
      </c>
    </row>
    <row r="540" spans="1:14" ht="15" hidden="1" customHeight="1" x14ac:dyDescent="0.25">
      <c r="B540" s="56"/>
      <c r="C540" s="60">
        <v>14</v>
      </c>
      <c r="D540" s="105"/>
      <c r="E540" s="62"/>
      <c r="F540" s="63"/>
      <c r="G540" s="52"/>
      <c r="H540" s="21">
        <f t="shared" si="18"/>
        <v>0</v>
      </c>
    </row>
    <row r="541" spans="1:14" ht="15" hidden="1" customHeight="1" x14ac:dyDescent="0.25">
      <c r="B541" s="56"/>
      <c r="C541" s="60">
        <v>15</v>
      </c>
      <c r="D541" s="105"/>
      <c r="E541" s="62"/>
      <c r="F541" s="63"/>
      <c r="G541" s="52"/>
      <c r="H541" s="21">
        <f t="shared" si="18"/>
        <v>0</v>
      </c>
    </row>
    <row r="542" spans="1:14" x14ac:dyDescent="0.25">
      <c r="B542" s="56"/>
      <c r="C542" s="219" t="s">
        <v>21</v>
      </c>
      <c r="D542" s="219"/>
      <c r="E542" s="219"/>
      <c r="F542" s="220"/>
      <c r="G542" s="134">
        <f>SUM(G510:G541)</f>
        <v>6</v>
      </c>
      <c r="H542" s="34">
        <f>SUM(H510:H541)</f>
        <v>0.99999999999999989</v>
      </c>
    </row>
    <row r="543" spans="1:14" x14ac:dyDescent="0.25">
      <c r="B543" s="56"/>
      <c r="C543" s="229" t="str">
        <f>+IF(G542&gt;0, "","No se recibieron solicitudes de Acceso y/o Asignacion de Roles")</f>
        <v/>
      </c>
      <c r="D543" s="229"/>
      <c r="E543" s="229"/>
      <c r="F543" s="229"/>
      <c r="G543" s="229"/>
      <c r="H543" s="229"/>
    </row>
    <row r="544" spans="1:14" s="1" customFormat="1" ht="9" customHeight="1" x14ac:dyDescent="0.25">
      <c r="A544" s="3"/>
      <c r="B544" s="64"/>
      <c r="C544" s="242" t="s">
        <v>74</v>
      </c>
      <c r="D544" s="242"/>
      <c r="E544" s="242"/>
      <c r="F544" s="242"/>
      <c r="G544" s="242"/>
      <c r="H544" s="242"/>
      <c r="I544" s="3"/>
      <c r="K544" s="3"/>
      <c r="L544" s="3"/>
      <c r="M544" s="3"/>
      <c r="N544" s="3"/>
    </row>
    <row r="545" spans="1:16" s="1" customFormat="1" ht="18.75" x14ac:dyDescent="0.25">
      <c r="A545" s="3"/>
      <c r="B545" s="65"/>
      <c r="C545" s="242"/>
      <c r="D545" s="242"/>
      <c r="E545" s="242"/>
      <c r="F545" s="242"/>
      <c r="G545" s="242"/>
      <c r="H545" s="242"/>
      <c r="I545" s="3"/>
      <c r="K545" s="3"/>
      <c r="L545" s="3"/>
      <c r="M545" s="3"/>
      <c r="N545" s="3"/>
    </row>
    <row r="546" spans="1:16" s="1" customFormat="1" ht="15" customHeight="1" x14ac:dyDescent="0.3">
      <c r="A546" s="3"/>
      <c r="B546" s="65"/>
      <c r="C546" s="66"/>
      <c r="D546" s="118"/>
      <c r="E546" s="66"/>
      <c r="F546" s="66"/>
      <c r="G546" s="150"/>
      <c r="H546" s="66"/>
      <c r="I546" s="3"/>
      <c r="K546" s="3"/>
      <c r="L546" s="3"/>
      <c r="M546" s="3"/>
      <c r="N546" s="3"/>
    </row>
    <row r="547" spans="1:16" s="1" customFormat="1" ht="15" customHeight="1" x14ac:dyDescent="0.25">
      <c r="A547" s="3"/>
      <c r="B547" s="3"/>
      <c r="C547" s="260" t="s">
        <v>75</v>
      </c>
      <c r="D547" s="260"/>
      <c r="E547" s="260"/>
      <c r="F547" s="260"/>
      <c r="G547" s="260"/>
      <c r="H547" s="260"/>
      <c r="I547" s="3"/>
      <c r="K547" s="3"/>
      <c r="L547" s="3"/>
      <c r="M547" s="3"/>
      <c r="N547" s="3"/>
    </row>
    <row r="548" spans="1:16" s="1" customFormat="1" x14ac:dyDescent="0.25">
      <c r="A548" s="3"/>
      <c r="B548" s="3"/>
      <c r="C548" s="212" t="s">
        <v>76</v>
      </c>
      <c r="D548" s="212"/>
      <c r="E548" s="37" t="s">
        <v>77</v>
      </c>
      <c r="F548" s="37" t="s">
        <v>78</v>
      </c>
      <c r="G548" s="212" t="s">
        <v>79</v>
      </c>
      <c r="H548" s="212"/>
      <c r="I548" s="3"/>
      <c r="K548" s="3"/>
      <c r="L548" s="3"/>
      <c r="M548" s="3"/>
      <c r="N548" s="3"/>
    </row>
    <row r="549" spans="1:16" s="1" customFormat="1" ht="9" customHeight="1" x14ac:dyDescent="0.25">
      <c r="A549" s="3"/>
      <c r="B549" s="3"/>
      <c r="C549" s="235"/>
      <c r="D549" s="259"/>
      <c r="E549" s="127"/>
      <c r="F549" s="166"/>
      <c r="G549" s="261"/>
      <c r="H549" s="259"/>
      <c r="I549" s="3"/>
      <c r="K549" s="3"/>
      <c r="L549" s="3"/>
      <c r="M549" s="3"/>
      <c r="N549" s="3"/>
    </row>
    <row r="550" spans="1:16" s="1" customFormat="1" ht="9" customHeight="1" x14ac:dyDescent="0.25">
      <c r="A550" s="3"/>
      <c r="B550" s="3"/>
      <c r="C550" s="235"/>
      <c r="D550" s="259"/>
      <c r="E550" s="127"/>
      <c r="F550" s="166"/>
      <c r="G550" s="261"/>
      <c r="H550" s="259"/>
      <c r="I550" s="3"/>
      <c r="K550" s="3"/>
      <c r="L550" s="3"/>
      <c r="M550" s="3"/>
      <c r="N550" s="3"/>
    </row>
    <row r="551" spans="1:16" s="1" customFormat="1" ht="9" customHeight="1" x14ac:dyDescent="0.25">
      <c r="A551" s="3"/>
      <c r="B551" s="3"/>
      <c r="C551" s="235"/>
      <c r="D551" s="259"/>
      <c r="E551" s="127"/>
      <c r="F551" s="166"/>
      <c r="G551" s="261"/>
      <c r="H551" s="259"/>
      <c r="I551" s="3"/>
      <c r="K551" s="3"/>
      <c r="L551" s="3"/>
      <c r="M551" s="3"/>
      <c r="N551" s="3"/>
    </row>
    <row r="552" spans="1:16" s="1" customFormat="1" ht="9" customHeight="1" x14ac:dyDescent="0.25">
      <c r="A552" s="3"/>
      <c r="B552" s="3"/>
      <c r="C552" s="235"/>
      <c r="D552" s="259"/>
      <c r="E552" s="127"/>
      <c r="F552" s="166"/>
      <c r="G552" s="261"/>
      <c r="H552" s="259"/>
      <c r="I552" s="3"/>
      <c r="K552" s="3"/>
      <c r="L552" s="3"/>
      <c r="M552" s="3"/>
      <c r="N552" s="3"/>
    </row>
    <row r="553" spans="1:16" s="1" customFormat="1" ht="9" customHeight="1" x14ac:dyDescent="0.35">
      <c r="A553" s="3"/>
      <c r="B553" s="3"/>
      <c r="C553" s="235"/>
      <c r="D553" s="259"/>
      <c r="E553" s="127"/>
      <c r="F553" s="166"/>
      <c r="G553" s="261"/>
      <c r="H553" s="259"/>
      <c r="I553" s="69"/>
      <c r="L553" s="70"/>
      <c r="M553" s="71"/>
      <c r="N553" s="72"/>
      <c r="O553" s="73"/>
      <c r="P553" s="73"/>
    </row>
    <row r="554" spans="1:16" s="1" customFormat="1" ht="9" customHeight="1" x14ac:dyDescent="0.35">
      <c r="A554" s="3"/>
      <c r="B554" s="3"/>
      <c r="C554" s="235"/>
      <c r="D554" s="259"/>
      <c r="E554" s="127"/>
      <c r="F554" s="166"/>
      <c r="G554" s="261"/>
      <c r="H554" s="259"/>
      <c r="I554" s="69"/>
      <c r="L554" s="70"/>
      <c r="M554" s="71"/>
      <c r="N554" s="72"/>
      <c r="O554" s="73"/>
      <c r="P554" s="73"/>
    </row>
    <row r="555" spans="1:16" s="1" customFormat="1" ht="9" customHeight="1" x14ac:dyDescent="0.35">
      <c r="A555" s="3"/>
      <c r="B555" s="3"/>
      <c r="C555" s="235"/>
      <c r="D555" s="259"/>
      <c r="E555" s="127"/>
      <c r="F555" s="166"/>
      <c r="G555" s="261"/>
      <c r="H555" s="259"/>
      <c r="I555" s="69"/>
      <c r="L555" s="70"/>
      <c r="M555" s="71"/>
      <c r="N555" s="72"/>
      <c r="O555" s="73"/>
      <c r="P555" s="73"/>
    </row>
    <row r="556" spans="1:16" s="1" customFormat="1" ht="57" hidden="1" customHeight="1" x14ac:dyDescent="0.3">
      <c r="A556" s="3"/>
      <c r="B556" s="3"/>
      <c r="C556" s="235"/>
      <c r="D556" s="259"/>
      <c r="E556" s="127"/>
      <c r="G556" s="261"/>
      <c r="H556" s="259"/>
      <c r="I556" s="3"/>
      <c r="L556" s="75"/>
      <c r="M556" s="71"/>
      <c r="N556" s="72"/>
      <c r="O556" s="73"/>
      <c r="P556" s="73"/>
    </row>
    <row r="557" spans="1:16" s="1" customFormat="1" ht="54.75" hidden="1" customHeight="1" thickBot="1" x14ac:dyDescent="0.35">
      <c r="A557" s="3"/>
      <c r="B557" s="3"/>
      <c r="C557" s="264"/>
      <c r="D557" s="265"/>
      <c r="E557" s="67"/>
      <c r="F557" s="68"/>
      <c r="G557" s="235"/>
      <c r="H557" s="259"/>
      <c r="I557" s="3"/>
      <c r="L557" s="76"/>
      <c r="M557" s="71"/>
      <c r="N557" s="72"/>
      <c r="O557" s="73"/>
      <c r="P557" s="73"/>
    </row>
    <row r="558" spans="1:16" s="1" customFormat="1" ht="26.25" hidden="1" customHeight="1" x14ac:dyDescent="0.35">
      <c r="A558" s="3"/>
      <c r="B558" s="3"/>
      <c r="E558" s="67"/>
      <c r="F558" s="68"/>
      <c r="G558" s="235"/>
      <c r="H558" s="259"/>
      <c r="I558" s="69"/>
      <c r="L558" s="74"/>
      <c r="M558" s="71"/>
      <c r="N558" s="72"/>
      <c r="O558" s="73"/>
      <c r="P558" s="73"/>
    </row>
    <row r="559" spans="1:16" s="1" customFormat="1" ht="26.25" hidden="1" customHeight="1" thickBot="1" x14ac:dyDescent="0.4">
      <c r="A559" s="3"/>
      <c r="B559" s="3"/>
      <c r="C559" s="272"/>
      <c r="D559" s="273"/>
      <c r="E559" s="67"/>
      <c r="F559" s="68"/>
      <c r="G559" s="235"/>
      <c r="H559" s="259"/>
      <c r="I559" s="69"/>
      <c r="L559" s="70"/>
      <c r="M559" s="71"/>
      <c r="N559" s="72"/>
      <c r="O559" s="73"/>
      <c r="P559" s="73"/>
    </row>
    <row r="560" spans="1:16" s="1" customFormat="1" ht="44.25" hidden="1" customHeight="1" x14ac:dyDescent="0.35">
      <c r="A560" s="3"/>
      <c r="B560" s="3"/>
      <c r="E560" s="67"/>
      <c r="F560" s="68"/>
      <c r="G560" s="235"/>
      <c r="H560" s="259"/>
      <c r="I560" s="69"/>
      <c r="L560" s="74"/>
      <c r="M560" s="71"/>
      <c r="N560" s="72"/>
      <c r="O560" s="73"/>
      <c r="P560" s="73"/>
    </row>
    <row r="561" spans="1:16" s="1" customFormat="1" ht="26.25" hidden="1" customHeight="1" thickBot="1" x14ac:dyDescent="0.4">
      <c r="A561" s="3"/>
      <c r="B561" s="3"/>
      <c r="C561" s="272"/>
      <c r="D561" s="273"/>
      <c r="E561" s="67"/>
      <c r="F561" s="68"/>
      <c r="G561" s="235"/>
      <c r="H561" s="259"/>
      <c r="I561" s="69"/>
      <c r="L561" s="70"/>
      <c r="M561" s="77"/>
      <c r="N561" s="72"/>
      <c r="O561" s="73"/>
      <c r="P561" s="73"/>
    </row>
    <row r="562" spans="1:16" s="1" customFormat="1" ht="19.5" hidden="1" customHeight="1" x14ac:dyDescent="0.35">
      <c r="A562" s="3"/>
      <c r="B562" s="3"/>
      <c r="C562" s="262"/>
      <c r="D562" s="263"/>
      <c r="E562" s="67"/>
      <c r="F562" s="78"/>
      <c r="G562" s="235"/>
      <c r="H562" s="259"/>
      <c r="I562" s="69"/>
      <c r="L562" s="74"/>
      <c r="M562" s="71"/>
      <c r="N562" s="72"/>
      <c r="O562" s="73"/>
      <c r="P562" s="73"/>
    </row>
    <row r="563" spans="1:16" s="1" customFormat="1" ht="19.5" hidden="1" customHeight="1" x14ac:dyDescent="0.35">
      <c r="A563" s="3"/>
      <c r="B563" s="3"/>
      <c r="C563" s="235"/>
      <c r="D563" s="259"/>
      <c r="E563" s="67"/>
      <c r="F563" s="68"/>
      <c r="G563" s="235"/>
      <c r="H563" s="259"/>
      <c r="I563" s="69"/>
      <c r="L563" s="70"/>
      <c r="M563" s="269"/>
      <c r="N563" s="72"/>
      <c r="O563" s="73"/>
      <c r="P563" s="73"/>
    </row>
    <row r="564" spans="1:16" ht="18.75" hidden="1" customHeight="1" x14ac:dyDescent="0.3">
      <c r="C564" s="235"/>
      <c r="D564" s="259"/>
      <c r="E564" s="67"/>
      <c r="F564" s="68"/>
      <c r="G564" s="235"/>
      <c r="H564" s="259"/>
      <c r="K564" s="1"/>
      <c r="L564" s="74"/>
      <c r="M564" s="269"/>
      <c r="N564" s="72"/>
      <c r="O564" s="73"/>
      <c r="P564" s="73"/>
    </row>
    <row r="565" spans="1:16" ht="18.75" hidden="1" customHeight="1" x14ac:dyDescent="0.3">
      <c r="C565" s="167"/>
      <c r="D565" s="174"/>
      <c r="E565" s="67"/>
      <c r="F565" s="68"/>
      <c r="G565" s="151"/>
      <c r="H565" s="79"/>
      <c r="K565" s="1"/>
      <c r="L565" s="70"/>
      <c r="M565" s="269"/>
      <c r="N565" s="72"/>
      <c r="O565" s="73"/>
      <c r="P565" s="73"/>
    </row>
    <row r="566" spans="1:16" ht="18.75" hidden="1" customHeight="1" x14ac:dyDescent="0.3">
      <c r="C566" s="235"/>
      <c r="D566" s="259"/>
      <c r="E566" s="67"/>
      <c r="F566" s="68"/>
      <c r="G566" s="235"/>
      <c r="H566" s="259"/>
      <c r="K566" s="1"/>
      <c r="L566" s="74"/>
      <c r="M566" s="269"/>
      <c r="N566" s="270"/>
      <c r="O566" s="73"/>
      <c r="P566" s="73"/>
    </row>
    <row r="567" spans="1:16" ht="18.75" hidden="1" customHeight="1" x14ac:dyDescent="0.3">
      <c r="C567" s="257"/>
      <c r="D567" s="258"/>
      <c r="E567" s="67"/>
      <c r="F567" s="68"/>
      <c r="G567" s="235"/>
      <c r="H567" s="259"/>
      <c r="K567" s="1"/>
      <c r="L567" s="271"/>
      <c r="M567" s="71"/>
      <c r="N567" s="270"/>
      <c r="O567" s="73"/>
      <c r="P567" s="73"/>
    </row>
    <row r="568" spans="1:16" ht="18.75" hidden="1" customHeight="1" x14ac:dyDescent="0.3">
      <c r="C568" s="257"/>
      <c r="D568" s="258"/>
      <c r="E568" s="67"/>
      <c r="F568" s="68"/>
      <c r="G568" s="235"/>
      <c r="H568" s="259"/>
      <c r="K568" s="1"/>
      <c r="L568" s="271"/>
      <c r="M568" s="71"/>
      <c r="N568" s="72"/>
      <c r="O568" s="73"/>
      <c r="P568" s="73"/>
    </row>
    <row r="569" spans="1:16" ht="18.75" hidden="1" x14ac:dyDescent="0.3">
      <c r="C569" s="257"/>
      <c r="D569" s="258"/>
      <c r="E569" s="67"/>
      <c r="F569" s="68"/>
      <c r="G569" s="235"/>
      <c r="H569" s="259"/>
      <c r="K569" s="1"/>
      <c r="L569" s="70"/>
      <c r="M569" s="80"/>
      <c r="N569" s="72"/>
      <c r="O569" s="73"/>
      <c r="P569" s="73"/>
    </row>
    <row r="570" spans="1:16" ht="18.75" hidden="1" x14ac:dyDescent="0.3">
      <c r="C570" s="257"/>
      <c r="D570" s="258"/>
      <c r="E570" s="67"/>
      <c r="F570" s="68"/>
      <c r="G570" s="235"/>
      <c r="H570" s="259"/>
      <c r="K570" s="1"/>
      <c r="L570" s="74"/>
      <c r="M570" s="72"/>
      <c r="N570" s="73"/>
      <c r="O570" s="73"/>
      <c r="P570" s="73"/>
    </row>
    <row r="571" spans="1:16" ht="15.75" hidden="1" x14ac:dyDescent="0.25">
      <c r="C571" s="257"/>
      <c r="D571" s="258"/>
      <c r="E571" s="67"/>
      <c r="F571" s="68"/>
      <c r="G571" s="235"/>
      <c r="H571" s="259"/>
      <c r="K571" s="1"/>
      <c r="L571" s="70"/>
      <c r="M571" s="269"/>
      <c r="N571" s="1"/>
      <c r="O571" s="1"/>
    </row>
    <row r="572" spans="1:16" ht="15.75" hidden="1" x14ac:dyDescent="0.25">
      <c r="C572" s="257"/>
      <c r="D572" s="258"/>
      <c r="E572" s="67"/>
      <c r="F572" s="68"/>
      <c r="G572" s="235"/>
      <c r="H572" s="259"/>
      <c r="K572" s="1"/>
      <c r="L572" s="74"/>
      <c r="M572" s="269"/>
      <c r="N572" s="1"/>
      <c r="O572" s="1"/>
    </row>
    <row r="573" spans="1:16" hidden="1" x14ac:dyDescent="0.25">
      <c r="C573" s="257"/>
      <c r="D573" s="258"/>
      <c r="E573" s="67"/>
      <c r="F573" s="68"/>
      <c r="G573" s="235"/>
      <c r="H573" s="259"/>
      <c r="K573" s="1"/>
      <c r="L573" s="1"/>
      <c r="M573" s="1"/>
      <c r="N573" s="1"/>
      <c r="O573" s="1"/>
    </row>
    <row r="574" spans="1:16" hidden="1" x14ac:dyDescent="0.25">
      <c r="C574" s="257"/>
      <c r="D574" s="258"/>
      <c r="E574" s="67"/>
      <c r="F574" s="68"/>
      <c r="G574" s="235"/>
      <c r="H574" s="259"/>
      <c r="K574" s="1"/>
      <c r="L574" s="1"/>
      <c r="M574" s="1"/>
      <c r="N574" s="1"/>
      <c r="O574" s="1"/>
    </row>
    <row r="575" spans="1:16" hidden="1" x14ac:dyDescent="0.25">
      <c r="C575" s="267"/>
      <c r="D575" s="268"/>
      <c r="E575" s="67"/>
      <c r="F575" s="68"/>
      <c r="G575" s="252"/>
      <c r="H575" s="234"/>
      <c r="K575" s="1"/>
      <c r="L575" s="1"/>
      <c r="M575" s="1"/>
      <c r="N575" s="1"/>
      <c r="O575" s="1"/>
    </row>
    <row r="576" spans="1:16" hidden="1" x14ac:dyDescent="0.25">
      <c r="C576" s="267"/>
      <c r="D576" s="268"/>
      <c r="E576" s="67"/>
      <c r="F576" s="68"/>
      <c r="G576" s="252"/>
      <c r="H576" s="234"/>
      <c r="K576" s="1"/>
      <c r="L576" s="1"/>
      <c r="M576" s="1"/>
      <c r="N576" s="1"/>
      <c r="O576" s="1"/>
    </row>
    <row r="577" spans="3:8" hidden="1" x14ac:dyDescent="0.25">
      <c r="C577" s="267"/>
      <c r="D577" s="268"/>
      <c r="E577" s="67"/>
      <c r="F577" s="68"/>
      <c r="G577" s="252"/>
      <c r="H577" s="234"/>
    </row>
    <row r="578" spans="3:8" hidden="1" x14ac:dyDescent="0.25">
      <c r="C578" s="267"/>
      <c r="D578" s="268"/>
      <c r="E578" s="67"/>
      <c r="F578" s="68"/>
      <c r="G578" s="252"/>
      <c r="H578" s="234"/>
    </row>
    <row r="579" spans="3:8" hidden="1" x14ac:dyDescent="0.25">
      <c r="C579" s="267"/>
      <c r="D579" s="268"/>
      <c r="E579" s="67"/>
      <c r="F579" s="68"/>
      <c r="G579" s="252"/>
      <c r="H579" s="234"/>
    </row>
    <row r="580" spans="3:8" hidden="1" x14ac:dyDescent="0.25"/>
    <row r="581" spans="3:8" ht="22.5" x14ac:dyDescent="0.25">
      <c r="C581" s="266" t="s">
        <v>80</v>
      </c>
      <c r="D581" s="266"/>
      <c r="E581" s="266"/>
      <c r="F581" s="266"/>
      <c r="G581" s="266"/>
      <c r="H581" s="266"/>
    </row>
    <row r="588" spans="3:8" x14ac:dyDescent="0.25">
      <c r="G588" s="129" t="s">
        <v>81</v>
      </c>
    </row>
  </sheetData>
  <mergeCells count="371">
    <mergeCell ref="D350:F350"/>
    <mergeCell ref="G549:H549"/>
    <mergeCell ref="G550:H550"/>
    <mergeCell ref="G551:H551"/>
    <mergeCell ref="G552:H552"/>
    <mergeCell ref="C354:H354"/>
    <mergeCell ref="D356:F356"/>
    <mergeCell ref="D371:F371"/>
    <mergeCell ref="D372:F372"/>
    <mergeCell ref="D373:F373"/>
    <mergeCell ref="D491:F491"/>
    <mergeCell ref="C378:F378"/>
    <mergeCell ref="C389:F389"/>
    <mergeCell ref="C391:H391"/>
    <mergeCell ref="D392:F392"/>
    <mergeCell ref="D393:F393"/>
    <mergeCell ref="D451:F451"/>
    <mergeCell ref="D454:F454"/>
    <mergeCell ref="D452:F452"/>
    <mergeCell ref="D453:F453"/>
    <mergeCell ref="C379:H379"/>
    <mergeCell ref="D455:F455"/>
    <mergeCell ref="D436:F436"/>
    <mergeCell ref="D437:F437"/>
    <mergeCell ref="C549:D549"/>
    <mergeCell ref="D456:F456"/>
    <mergeCell ref="D162:F162"/>
    <mergeCell ref="D164:F164"/>
    <mergeCell ref="D358:F358"/>
    <mergeCell ref="D361:F361"/>
    <mergeCell ref="D364:F364"/>
    <mergeCell ref="D183:F183"/>
    <mergeCell ref="D184:F184"/>
    <mergeCell ref="D185:F185"/>
    <mergeCell ref="D186:F186"/>
    <mergeCell ref="D187:F187"/>
    <mergeCell ref="D188:F188"/>
    <mergeCell ref="D253:F253"/>
    <mergeCell ref="D254:F254"/>
    <mergeCell ref="D377:F377"/>
    <mergeCell ref="D357:F357"/>
    <mergeCell ref="C237:F237"/>
    <mergeCell ref="C238:H238"/>
    <mergeCell ref="C240:H240"/>
    <mergeCell ref="D242:F242"/>
    <mergeCell ref="D252:F252"/>
    <mergeCell ref="D260:F260"/>
    <mergeCell ref="D349:F349"/>
    <mergeCell ref="C134:F134"/>
    <mergeCell ref="C135:F135"/>
    <mergeCell ref="C209:H209"/>
    <mergeCell ref="C211:H211"/>
    <mergeCell ref="D213:F213"/>
    <mergeCell ref="D246:F246"/>
    <mergeCell ref="D247:F247"/>
    <mergeCell ref="D248:F248"/>
    <mergeCell ref="D220:F220"/>
    <mergeCell ref="D225:F225"/>
    <mergeCell ref="D243:F243"/>
    <mergeCell ref="D244:F244"/>
    <mergeCell ref="D245:F245"/>
    <mergeCell ref="D215:F215"/>
    <mergeCell ref="D216:F216"/>
    <mergeCell ref="D218:F218"/>
    <mergeCell ref="D219:F219"/>
    <mergeCell ref="D221:F221"/>
    <mergeCell ref="D224:F224"/>
    <mergeCell ref="D223:F223"/>
    <mergeCell ref="C143:F143"/>
    <mergeCell ref="C150:F150"/>
    <mergeCell ref="C152:H152"/>
    <mergeCell ref="C154:H154"/>
    <mergeCell ref="D156:F156"/>
    <mergeCell ref="C208:F208"/>
    <mergeCell ref="C144:F144"/>
    <mergeCell ref="C142:F142"/>
    <mergeCell ref="C145:F145"/>
    <mergeCell ref="C146:F146"/>
    <mergeCell ref="C147:F147"/>
    <mergeCell ref="C148:F148"/>
    <mergeCell ref="C149:F149"/>
    <mergeCell ref="D157:F157"/>
    <mergeCell ref="D158:F158"/>
    <mergeCell ref="D190:F190"/>
    <mergeCell ref="D191:F191"/>
    <mergeCell ref="E35:H35"/>
    <mergeCell ref="E36:H36"/>
    <mergeCell ref="E37:H37"/>
    <mergeCell ref="E48:H48"/>
    <mergeCell ref="E49:H49"/>
    <mergeCell ref="E50:H50"/>
    <mergeCell ref="E51:H51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A11:I11"/>
    <mergeCell ref="A12:I12"/>
    <mergeCell ref="A13:I13"/>
    <mergeCell ref="C17:H17"/>
    <mergeCell ref="C19:D19"/>
    <mergeCell ref="E19:H19"/>
    <mergeCell ref="C30:H30"/>
    <mergeCell ref="C32:H32"/>
    <mergeCell ref="E34:H34"/>
    <mergeCell ref="C20:D20"/>
    <mergeCell ref="E20:H20"/>
    <mergeCell ref="C21:D21"/>
    <mergeCell ref="E21:H21"/>
    <mergeCell ref="C29:D29"/>
    <mergeCell ref="F29:H29"/>
    <mergeCell ref="E22:H22"/>
    <mergeCell ref="C22:D22"/>
    <mergeCell ref="E28:H28"/>
    <mergeCell ref="E23:H23"/>
    <mergeCell ref="E24:H24"/>
    <mergeCell ref="E25:H25"/>
    <mergeCell ref="E26:H26"/>
    <mergeCell ref="E27:H27"/>
    <mergeCell ref="C24:D24"/>
    <mergeCell ref="C124:F124"/>
    <mergeCell ref="C125:F125"/>
    <mergeCell ref="C126:F126"/>
    <mergeCell ref="C128:H128"/>
    <mergeCell ref="C80:F80"/>
    <mergeCell ref="C130:F130"/>
    <mergeCell ref="E54:H54"/>
    <mergeCell ref="E55:H55"/>
    <mergeCell ref="E56:H56"/>
    <mergeCell ref="C88:F88"/>
    <mergeCell ref="C90:F90"/>
    <mergeCell ref="C99:F99"/>
    <mergeCell ref="C96:F96"/>
    <mergeCell ref="C89:F89"/>
    <mergeCell ref="C91:F91"/>
    <mergeCell ref="C93:F93"/>
    <mergeCell ref="C94:F94"/>
    <mergeCell ref="E65:F65"/>
    <mergeCell ref="G65:H65"/>
    <mergeCell ref="D59:H59"/>
    <mergeCell ref="C77:H77"/>
    <mergeCell ref="G72:H72"/>
    <mergeCell ref="C81:F81"/>
    <mergeCell ref="C82:F82"/>
    <mergeCell ref="E52:H52"/>
    <mergeCell ref="D267:F267"/>
    <mergeCell ref="D268:F268"/>
    <mergeCell ref="D269:F269"/>
    <mergeCell ref="D261:F261"/>
    <mergeCell ref="C62:H62"/>
    <mergeCell ref="C64:D64"/>
    <mergeCell ref="E64:F64"/>
    <mergeCell ref="G64:H64"/>
    <mergeCell ref="C68:D71"/>
    <mergeCell ref="E68:F68"/>
    <mergeCell ref="C72:D72"/>
    <mergeCell ref="C73:H73"/>
    <mergeCell ref="C57:D57"/>
    <mergeCell ref="F57:H57"/>
    <mergeCell ref="D189:F189"/>
    <mergeCell ref="G68:H68"/>
    <mergeCell ref="E69:F69"/>
    <mergeCell ref="G69:H69"/>
    <mergeCell ref="E53:H53"/>
    <mergeCell ref="C58:H58"/>
    <mergeCell ref="C85:F85"/>
    <mergeCell ref="C86:F86"/>
    <mergeCell ref="C87:F87"/>
    <mergeCell ref="C351:F351"/>
    <mergeCell ref="D374:F374"/>
    <mergeCell ref="D375:F375"/>
    <mergeCell ref="D376:F376"/>
    <mergeCell ref="D365:F365"/>
    <mergeCell ref="C352:H352"/>
    <mergeCell ref="D362:F362"/>
    <mergeCell ref="D432:F432"/>
    <mergeCell ref="D433:F433"/>
    <mergeCell ref="C381:H381"/>
    <mergeCell ref="D383:F383"/>
    <mergeCell ref="D431:F431"/>
    <mergeCell ref="D412:F412"/>
    <mergeCell ref="D413:F413"/>
    <mergeCell ref="D439:F439"/>
    <mergeCell ref="D440:F440"/>
    <mergeCell ref="D441:F441"/>
    <mergeCell ref="D442:F442"/>
    <mergeCell ref="D443:F443"/>
    <mergeCell ref="D449:F449"/>
    <mergeCell ref="D444:F444"/>
    <mergeCell ref="D445:F445"/>
    <mergeCell ref="D446:F446"/>
    <mergeCell ref="D447:F447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8:F438"/>
    <mergeCell ref="D434:F434"/>
    <mergeCell ref="D435:F435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M563:M564"/>
    <mergeCell ref="C564:D564"/>
    <mergeCell ref="G564:H564"/>
    <mergeCell ref="C559:D559"/>
    <mergeCell ref="G559:H559"/>
    <mergeCell ref="C556:D556"/>
    <mergeCell ref="G560:H560"/>
    <mergeCell ref="C561:D561"/>
    <mergeCell ref="G561:H561"/>
    <mergeCell ref="M565:M566"/>
    <mergeCell ref="C566:D566"/>
    <mergeCell ref="G566:H566"/>
    <mergeCell ref="N566:N567"/>
    <mergeCell ref="C567:D567"/>
    <mergeCell ref="G567:H567"/>
    <mergeCell ref="L567:L568"/>
    <mergeCell ref="C568:D568"/>
    <mergeCell ref="G568:H568"/>
    <mergeCell ref="C581:H581"/>
    <mergeCell ref="C575:D575"/>
    <mergeCell ref="G575:H575"/>
    <mergeCell ref="C576:D576"/>
    <mergeCell ref="G576:H576"/>
    <mergeCell ref="C577:D577"/>
    <mergeCell ref="G577:H577"/>
    <mergeCell ref="M571:M572"/>
    <mergeCell ref="C572:D572"/>
    <mergeCell ref="G572:H572"/>
    <mergeCell ref="C573:D573"/>
    <mergeCell ref="G573:H573"/>
    <mergeCell ref="C574:D574"/>
    <mergeCell ref="G574:H574"/>
    <mergeCell ref="C571:D571"/>
    <mergeCell ref="G571:H571"/>
    <mergeCell ref="C579:D579"/>
    <mergeCell ref="G579:H579"/>
    <mergeCell ref="C578:D578"/>
    <mergeCell ref="G578:H578"/>
    <mergeCell ref="C569:D569"/>
    <mergeCell ref="G569:H569"/>
    <mergeCell ref="C570:D570"/>
    <mergeCell ref="G570:H570"/>
    <mergeCell ref="C547:H547"/>
    <mergeCell ref="C548:D548"/>
    <mergeCell ref="G548:H548"/>
    <mergeCell ref="C553:D553"/>
    <mergeCell ref="G553:H553"/>
    <mergeCell ref="C562:D562"/>
    <mergeCell ref="G562:H562"/>
    <mergeCell ref="C563:D563"/>
    <mergeCell ref="G563:H563"/>
    <mergeCell ref="C555:D555"/>
    <mergeCell ref="G556:H556"/>
    <mergeCell ref="C557:D557"/>
    <mergeCell ref="G557:H557"/>
    <mergeCell ref="G558:H558"/>
    <mergeCell ref="G554:H554"/>
    <mergeCell ref="C554:D554"/>
    <mergeCell ref="G555:H555"/>
    <mergeCell ref="C550:D550"/>
    <mergeCell ref="C551:D551"/>
    <mergeCell ref="C552:D552"/>
    <mergeCell ref="C25:D25"/>
    <mergeCell ref="C27:D27"/>
    <mergeCell ref="C28:D28"/>
    <mergeCell ref="C23:D23"/>
    <mergeCell ref="C26:D26"/>
    <mergeCell ref="C504:E504"/>
    <mergeCell ref="C505:H505"/>
    <mergeCell ref="E70:F70"/>
    <mergeCell ref="E71:F71"/>
    <mergeCell ref="G70:H70"/>
    <mergeCell ref="C67:D67"/>
    <mergeCell ref="E67:F67"/>
    <mergeCell ref="G67:H67"/>
    <mergeCell ref="D500:E500"/>
    <mergeCell ref="D501:E501"/>
    <mergeCell ref="D502:E502"/>
    <mergeCell ref="D503:E503"/>
    <mergeCell ref="C492:H492"/>
    <mergeCell ref="C494:H494"/>
    <mergeCell ref="D496:E496"/>
    <mergeCell ref="D497:E497"/>
    <mergeCell ref="D498:E498"/>
    <mergeCell ref="D499:E499"/>
    <mergeCell ref="D450:F450"/>
    <mergeCell ref="E66:F66"/>
    <mergeCell ref="G66:H66"/>
    <mergeCell ref="C83:F83"/>
    <mergeCell ref="C84:F84"/>
    <mergeCell ref="C92:F92"/>
    <mergeCell ref="C95:F95"/>
    <mergeCell ref="C97:F97"/>
    <mergeCell ref="C65:D66"/>
    <mergeCell ref="C544:H545"/>
    <mergeCell ref="C507:H507"/>
    <mergeCell ref="D509:F509"/>
    <mergeCell ref="C542:F542"/>
    <mergeCell ref="C543:H543"/>
    <mergeCell ref="D529:F529"/>
    <mergeCell ref="D517:F517"/>
    <mergeCell ref="D519:F519"/>
    <mergeCell ref="D521:F521"/>
    <mergeCell ref="D510:F510"/>
    <mergeCell ref="D514:F514"/>
    <mergeCell ref="D515:F515"/>
    <mergeCell ref="D518:F518"/>
    <mergeCell ref="D520:F520"/>
    <mergeCell ref="D448:F448"/>
    <mergeCell ref="D394:F394"/>
    <mergeCell ref="D347:F347"/>
    <mergeCell ref="D262:F262"/>
    <mergeCell ref="D265:F265"/>
    <mergeCell ref="D266:F266"/>
    <mergeCell ref="D348:F348"/>
    <mergeCell ref="C342:F342"/>
    <mergeCell ref="C100:F100"/>
    <mergeCell ref="C121:H121"/>
    <mergeCell ref="C137:H137"/>
    <mergeCell ref="C139:F139"/>
    <mergeCell ref="C140:F140"/>
    <mergeCell ref="C141:F141"/>
    <mergeCell ref="C131:F131"/>
    <mergeCell ref="C132:F132"/>
    <mergeCell ref="C133:F133"/>
    <mergeCell ref="D249:F249"/>
    <mergeCell ref="D250:F250"/>
    <mergeCell ref="D251:F251"/>
    <mergeCell ref="D263:F263"/>
    <mergeCell ref="D264:F264"/>
    <mergeCell ref="C343:H343"/>
    <mergeCell ref="C345:H345"/>
    <mergeCell ref="B136:D136"/>
    <mergeCell ref="C123:F123"/>
    <mergeCell ref="D359:F359"/>
    <mergeCell ref="D360:F360"/>
    <mergeCell ref="D405:F405"/>
    <mergeCell ref="D406:F406"/>
    <mergeCell ref="D407:F407"/>
    <mergeCell ref="D408:F408"/>
    <mergeCell ref="D409:F409"/>
    <mergeCell ref="D410:F410"/>
    <mergeCell ref="D411:F411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395:F39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verticalDpi="597" r:id="rId1"/>
  <rowBreaks count="4" manualBreakCount="4">
    <brk id="136" min="1" max="8" man="1"/>
    <brk id="343" min="1" max="8" man="1"/>
    <brk id="580" min="1" max="8" man="1"/>
    <brk id="661" min="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S40"/>
  <sheetViews>
    <sheetView zoomScale="85" zoomScaleNormal="85" zoomScalePageLayoutView="80" workbookViewId="0">
      <selection activeCell="S15" sqref="S15"/>
    </sheetView>
  </sheetViews>
  <sheetFormatPr baseColWidth="10" defaultColWidth="11.42578125" defaultRowHeight="12.75" x14ac:dyDescent="0.25"/>
  <cols>
    <col min="1" max="1" width="3.85546875" style="88" customWidth="1"/>
    <col min="2" max="2" width="7.42578125" style="88" customWidth="1"/>
    <col min="3" max="3" width="57.5703125" style="88" customWidth="1"/>
    <col min="4" max="4" width="8" style="103" customWidth="1"/>
    <col min="5" max="9" width="13" style="103" hidden="1" customWidth="1"/>
    <col min="10" max="12" width="7.7109375" style="103" customWidth="1"/>
    <col min="13" max="13" width="9.85546875" style="103" customWidth="1"/>
    <col min="14" max="14" width="9.7109375" style="103" customWidth="1"/>
    <col min="15" max="15" width="11.5703125" style="88" customWidth="1"/>
    <col min="16" max="17" width="11.42578125" style="88"/>
    <col min="18" max="18" width="26.42578125" style="88" customWidth="1"/>
    <col min="19" max="16384" width="11.42578125" style="88"/>
  </cols>
  <sheetData>
    <row r="5" spans="1:18" ht="20.25" x14ac:dyDescent="0.25"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8" ht="20.25" x14ac:dyDescent="0.25">
      <c r="B6" s="89"/>
      <c r="C6" s="89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99"/>
      <c r="O6" s="89"/>
    </row>
    <row r="7" spans="1:18" ht="14.45" customHeight="1" x14ac:dyDescent="0.25">
      <c r="A7" s="322" t="s">
        <v>82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</row>
    <row r="8" spans="1:18" ht="14.45" customHeight="1" x14ac:dyDescent="0.25">
      <c r="A8" s="323" t="s">
        <v>125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18" ht="15" x14ac:dyDescent="0.25">
      <c r="B9" s="90"/>
      <c r="C9" s="104" t="s">
        <v>165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200"/>
      <c r="O9" s="90"/>
    </row>
    <row r="10" spans="1:18" ht="3" customHeight="1" x14ac:dyDescent="0.25">
      <c r="B10" s="90"/>
      <c r="C10" s="90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200"/>
      <c r="O10" s="90"/>
    </row>
    <row r="11" spans="1:18" ht="18.75" customHeight="1" x14ac:dyDescent="0.25">
      <c r="B11" s="324" t="s">
        <v>8</v>
      </c>
      <c r="C11" s="324" t="s">
        <v>83</v>
      </c>
      <c r="D11" s="325" t="s">
        <v>158</v>
      </c>
      <c r="E11" s="326"/>
      <c r="F11" s="326"/>
      <c r="G11" s="326"/>
      <c r="H11" s="326"/>
      <c r="I11" s="326"/>
      <c r="J11" s="326"/>
      <c r="K11" s="327"/>
      <c r="L11" s="325" t="s">
        <v>159</v>
      </c>
      <c r="M11" s="326"/>
      <c r="N11" s="327"/>
      <c r="O11" s="324" t="s">
        <v>21</v>
      </c>
    </row>
    <row r="12" spans="1:18" ht="20.25" x14ac:dyDescent="0.25">
      <c r="B12" s="324"/>
      <c r="C12" s="324"/>
      <c r="D12" s="181" t="s">
        <v>100</v>
      </c>
      <c r="E12" s="181"/>
      <c r="F12" s="181"/>
      <c r="G12" s="181"/>
      <c r="H12" s="181"/>
      <c r="I12" s="181" t="s">
        <v>84</v>
      </c>
      <c r="J12" s="181" t="s">
        <v>105</v>
      </c>
      <c r="K12" s="181" t="s">
        <v>112</v>
      </c>
      <c r="L12" s="181" t="s">
        <v>114</v>
      </c>
      <c r="M12" s="181" t="s">
        <v>157</v>
      </c>
      <c r="N12" s="181" t="s">
        <v>160</v>
      </c>
      <c r="O12" s="324"/>
    </row>
    <row r="13" spans="1:18" s="91" customFormat="1" ht="34.5" customHeight="1" x14ac:dyDescent="0.25">
      <c r="B13" s="92">
        <v>1</v>
      </c>
      <c r="C13" s="93" t="s">
        <v>238</v>
      </c>
      <c r="D13" s="92">
        <v>1</v>
      </c>
      <c r="E13" s="92"/>
      <c r="F13" s="92"/>
      <c r="G13" s="92"/>
      <c r="H13" s="92"/>
      <c r="I13" s="92"/>
      <c r="J13" s="92">
        <v>1</v>
      </c>
      <c r="K13" s="92">
        <v>0</v>
      </c>
      <c r="L13" s="92">
        <v>0</v>
      </c>
      <c r="M13" s="92">
        <v>0</v>
      </c>
      <c r="N13" s="92">
        <v>1</v>
      </c>
      <c r="O13" s="178">
        <v>3</v>
      </c>
    </row>
    <row r="14" spans="1:18" s="91" customFormat="1" ht="34.5" customHeight="1" x14ac:dyDescent="0.25">
      <c r="B14" s="92">
        <v>2</v>
      </c>
      <c r="C14" s="93" t="s">
        <v>86</v>
      </c>
      <c r="D14" s="92" t="s">
        <v>85</v>
      </c>
      <c r="E14" s="92"/>
      <c r="F14" s="92"/>
      <c r="G14" s="92"/>
      <c r="H14" s="92"/>
      <c r="I14" s="92"/>
      <c r="J14" s="92" t="s">
        <v>85</v>
      </c>
      <c r="K14" s="92" t="s">
        <v>85</v>
      </c>
      <c r="L14" s="92" t="s">
        <v>85</v>
      </c>
      <c r="M14" s="92" t="s">
        <v>85</v>
      </c>
      <c r="N14" s="179" t="s">
        <v>85</v>
      </c>
      <c r="O14" s="179" t="s">
        <v>85</v>
      </c>
    </row>
    <row r="15" spans="1:18" s="91" customFormat="1" ht="34.5" customHeight="1" x14ac:dyDescent="0.25">
      <c r="B15" s="92">
        <v>3</v>
      </c>
      <c r="C15" s="93" t="s">
        <v>106</v>
      </c>
      <c r="D15" s="92">
        <v>9</v>
      </c>
      <c r="E15" s="92"/>
      <c r="F15" s="92"/>
      <c r="G15" s="92"/>
      <c r="H15" s="92"/>
      <c r="I15" s="92"/>
      <c r="J15" s="92">
        <v>4</v>
      </c>
      <c r="K15" s="92">
        <v>1</v>
      </c>
      <c r="L15" s="92">
        <v>0</v>
      </c>
      <c r="M15" s="92">
        <v>1</v>
      </c>
      <c r="N15" s="92">
        <v>0</v>
      </c>
      <c r="O15" s="178">
        <f>SUM(D15:N15)</f>
        <v>15</v>
      </c>
    </row>
    <row r="16" spans="1:18" s="91" customFormat="1" ht="34.5" customHeight="1" x14ac:dyDescent="0.2">
      <c r="B16" s="92">
        <v>4</v>
      </c>
      <c r="C16" s="93" t="s">
        <v>87</v>
      </c>
      <c r="D16" s="92">
        <v>516</v>
      </c>
      <c r="E16" s="92"/>
      <c r="F16" s="92"/>
      <c r="G16" s="92"/>
      <c r="H16" s="92"/>
      <c r="I16" s="94"/>
      <c r="J16" s="94">
        <v>715</v>
      </c>
      <c r="K16" s="159">
        <v>2049</v>
      </c>
      <c r="L16" s="159">
        <v>1958</v>
      </c>
      <c r="M16" s="159">
        <f>'junio 2022'!G100</f>
        <v>2186</v>
      </c>
      <c r="N16" s="159">
        <v>2172</v>
      </c>
      <c r="O16" s="178">
        <v>9596</v>
      </c>
      <c r="R16" s="95"/>
    </row>
    <row r="17" spans="1:19" s="91" customFormat="1" ht="34.5" customHeight="1" x14ac:dyDescent="0.25">
      <c r="B17" s="92">
        <v>5</v>
      </c>
      <c r="C17" s="93" t="s">
        <v>88</v>
      </c>
      <c r="D17" s="96">
        <v>488</v>
      </c>
      <c r="E17" s="96"/>
      <c r="F17" s="96"/>
      <c r="G17" s="96"/>
      <c r="H17" s="96"/>
      <c r="I17" s="96"/>
      <c r="J17" s="96">
        <v>553</v>
      </c>
      <c r="K17" s="158">
        <v>1911</v>
      </c>
      <c r="L17" s="158">
        <v>1471</v>
      </c>
      <c r="M17" s="158">
        <f>'junio 2022'!G99</f>
        <v>1808</v>
      </c>
      <c r="N17" s="158">
        <v>1957</v>
      </c>
      <c r="O17" s="178">
        <v>8188</v>
      </c>
      <c r="R17" s="97"/>
    </row>
    <row r="18" spans="1:19" s="91" customFormat="1" ht="34.5" customHeight="1" x14ac:dyDescent="0.25">
      <c r="B18" s="92">
        <v>6</v>
      </c>
      <c r="C18" s="93" t="s">
        <v>89</v>
      </c>
      <c r="D18" s="92">
        <v>84</v>
      </c>
      <c r="E18" s="92"/>
      <c r="F18" s="92"/>
      <c r="G18" s="92"/>
      <c r="H18" s="92"/>
      <c r="I18" s="92"/>
      <c r="J18" s="92">
        <v>98</v>
      </c>
      <c r="K18" s="92">
        <v>116</v>
      </c>
      <c r="L18" s="92">
        <v>110</v>
      </c>
      <c r="M18" s="92">
        <v>111</v>
      </c>
      <c r="N18" s="92">
        <v>103</v>
      </c>
      <c r="O18" s="178">
        <v>622</v>
      </c>
    </row>
    <row r="19" spans="1:19" s="91" customFormat="1" ht="34.5" customHeight="1" x14ac:dyDescent="0.25">
      <c r="B19" s="92">
        <v>7</v>
      </c>
      <c r="C19" s="93" t="s">
        <v>102</v>
      </c>
      <c r="D19" s="92">
        <v>4</v>
      </c>
      <c r="E19" s="94"/>
      <c r="F19" s="94"/>
      <c r="G19" s="94"/>
      <c r="H19" s="92"/>
      <c r="I19" s="92"/>
      <c r="J19" s="92">
        <v>1</v>
      </c>
      <c r="K19" s="92">
        <v>1</v>
      </c>
      <c r="L19" s="92">
        <v>2</v>
      </c>
      <c r="M19" s="92">
        <v>1</v>
      </c>
      <c r="N19" s="92">
        <v>1</v>
      </c>
      <c r="O19" s="178">
        <f t="shared" ref="O19:O26" si="0">SUM(D19:N19)</f>
        <v>10</v>
      </c>
    </row>
    <row r="20" spans="1:19" s="91" customFormat="1" ht="34.5" customHeight="1" x14ac:dyDescent="0.25">
      <c r="B20" s="92">
        <v>8</v>
      </c>
      <c r="C20" s="93" t="s">
        <v>90</v>
      </c>
      <c r="D20" s="92">
        <v>1</v>
      </c>
      <c r="E20" s="92"/>
      <c r="F20" s="92"/>
      <c r="G20" s="92"/>
      <c r="H20" s="92"/>
      <c r="I20" s="92"/>
      <c r="J20" s="92">
        <v>0</v>
      </c>
      <c r="K20" s="92">
        <v>0</v>
      </c>
      <c r="L20" s="126">
        <v>0</v>
      </c>
      <c r="M20" s="126">
        <v>0</v>
      </c>
      <c r="N20" s="126">
        <v>1</v>
      </c>
      <c r="O20" s="178">
        <f t="shared" si="0"/>
        <v>2</v>
      </c>
    </row>
    <row r="21" spans="1:19" s="91" customFormat="1" ht="34.5" customHeight="1" x14ac:dyDescent="0.25">
      <c r="B21" s="92">
        <v>9</v>
      </c>
      <c r="C21" s="93" t="s">
        <v>104</v>
      </c>
      <c r="D21" s="92">
        <v>1</v>
      </c>
      <c r="E21" s="92"/>
      <c r="F21" s="92"/>
      <c r="G21" s="92"/>
      <c r="H21" s="92"/>
      <c r="I21" s="92" t="s">
        <v>85</v>
      </c>
      <c r="J21" s="92">
        <v>1</v>
      </c>
      <c r="K21" s="92">
        <v>1</v>
      </c>
      <c r="L21" s="92">
        <v>1</v>
      </c>
      <c r="M21" s="92">
        <v>1</v>
      </c>
      <c r="N21" s="92">
        <v>1</v>
      </c>
      <c r="O21" s="180">
        <f t="shared" si="0"/>
        <v>6</v>
      </c>
    </row>
    <row r="22" spans="1:19" s="91" customFormat="1" ht="34.5" customHeight="1" x14ac:dyDescent="0.25">
      <c r="B22" s="92">
        <v>10</v>
      </c>
      <c r="C22" s="93" t="s">
        <v>91</v>
      </c>
      <c r="D22" s="92">
        <v>22</v>
      </c>
      <c r="E22" s="92"/>
      <c r="F22" s="92"/>
      <c r="G22" s="92"/>
      <c r="H22" s="92"/>
      <c r="I22" s="92"/>
      <c r="J22" s="126">
        <v>65</v>
      </c>
      <c r="K22" s="126">
        <v>155</v>
      </c>
      <c r="L22" s="126">
        <v>139</v>
      </c>
      <c r="M22" s="126">
        <v>256</v>
      </c>
      <c r="N22" s="126">
        <v>240</v>
      </c>
      <c r="O22" s="178">
        <f t="shared" si="0"/>
        <v>877</v>
      </c>
    </row>
    <row r="23" spans="1:19" s="91" customFormat="1" ht="34.5" customHeight="1" x14ac:dyDescent="0.25">
      <c r="B23" s="92">
        <v>11</v>
      </c>
      <c r="C23" s="93" t="s">
        <v>92</v>
      </c>
      <c r="D23" s="92">
        <v>18</v>
      </c>
      <c r="E23" s="92"/>
      <c r="F23" s="92"/>
      <c r="G23" s="92"/>
      <c r="H23" s="98"/>
      <c r="I23" s="92"/>
      <c r="J23" s="92">
        <v>14</v>
      </c>
      <c r="K23" s="92">
        <v>11</v>
      </c>
      <c r="L23" s="92">
        <v>8</v>
      </c>
      <c r="M23" s="92">
        <v>4</v>
      </c>
      <c r="N23" s="92">
        <v>6</v>
      </c>
      <c r="O23" s="178">
        <f t="shared" si="0"/>
        <v>61</v>
      </c>
    </row>
    <row r="24" spans="1:19" s="91" customFormat="1" ht="34.5" customHeight="1" x14ac:dyDescent="0.25">
      <c r="B24" s="92">
        <v>12</v>
      </c>
      <c r="C24" s="93" t="s">
        <v>93</v>
      </c>
      <c r="D24" s="92">
        <v>17</v>
      </c>
      <c r="E24" s="92"/>
      <c r="F24" s="92"/>
      <c r="G24" s="92"/>
      <c r="H24" s="92"/>
      <c r="I24" s="92"/>
      <c r="J24" s="92">
        <v>38</v>
      </c>
      <c r="K24" s="92">
        <v>76</v>
      </c>
      <c r="L24" s="92">
        <v>77</v>
      </c>
      <c r="M24" s="92">
        <v>30</v>
      </c>
      <c r="N24" s="92">
        <v>20</v>
      </c>
      <c r="O24" s="178">
        <f t="shared" si="0"/>
        <v>258</v>
      </c>
    </row>
    <row r="25" spans="1:19" s="91" customFormat="1" ht="34.5" customHeight="1" x14ac:dyDescent="0.25">
      <c r="B25" s="92">
        <v>13</v>
      </c>
      <c r="C25" s="93" t="s">
        <v>94</v>
      </c>
      <c r="D25" s="92">
        <v>26</v>
      </c>
      <c r="E25" s="92"/>
      <c r="F25" s="92"/>
      <c r="G25" s="92"/>
      <c r="H25" s="92"/>
      <c r="I25" s="92"/>
      <c r="J25" s="92">
        <v>27</v>
      </c>
      <c r="K25" s="92">
        <v>175</v>
      </c>
      <c r="L25" s="92">
        <v>131</v>
      </c>
      <c r="M25" s="92">
        <v>92</v>
      </c>
      <c r="N25" s="92">
        <v>60</v>
      </c>
      <c r="O25" s="178">
        <f t="shared" si="0"/>
        <v>511</v>
      </c>
    </row>
    <row r="26" spans="1:19" s="91" customFormat="1" ht="34.5" customHeight="1" x14ac:dyDescent="0.25">
      <c r="B26" s="92">
        <v>14</v>
      </c>
      <c r="C26" s="93" t="s">
        <v>95</v>
      </c>
      <c r="D26" s="92">
        <v>4</v>
      </c>
      <c r="E26" s="92"/>
      <c r="F26" s="92"/>
      <c r="G26" s="92"/>
      <c r="H26" s="92"/>
      <c r="I26" s="92"/>
      <c r="J26" s="92">
        <v>5</v>
      </c>
      <c r="K26" s="92">
        <v>11</v>
      </c>
      <c r="L26" s="92">
        <v>5</v>
      </c>
      <c r="M26" s="92">
        <v>8</v>
      </c>
      <c r="N26" s="92">
        <v>16</v>
      </c>
      <c r="O26" s="178">
        <f t="shared" si="0"/>
        <v>49</v>
      </c>
    </row>
    <row r="27" spans="1:19" s="91" customFormat="1" ht="43.5" customHeight="1" x14ac:dyDescent="0.25">
      <c r="B27" s="92">
        <v>15</v>
      </c>
      <c r="C27" s="93" t="s">
        <v>96</v>
      </c>
      <c r="D27" s="92" t="s">
        <v>85</v>
      </c>
      <c r="E27" s="92"/>
      <c r="F27" s="92"/>
      <c r="G27" s="92"/>
      <c r="H27" s="92"/>
      <c r="I27" s="92"/>
      <c r="J27" s="92" t="s">
        <v>85</v>
      </c>
      <c r="K27" s="92" t="s">
        <v>85</v>
      </c>
      <c r="L27" s="92" t="s">
        <v>85</v>
      </c>
      <c r="M27" s="92" t="s">
        <v>85</v>
      </c>
      <c r="N27" s="92" t="s">
        <v>85</v>
      </c>
      <c r="O27" s="179" t="s">
        <v>85</v>
      </c>
    </row>
    <row r="28" spans="1:19" ht="15" x14ac:dyDescent="0.25">
      <c r="B28" s="90"/>
      <c r="C28" s="99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200"/>
      <c r="O28" s="100"/>
      <c r="S28" s="91"/>
    </row>
    <row r="29" spans="1:19" ht="19.5" customHeight="1" x14ac:dyDescent="0.25">
      <c r="B29" s="328" t="s">
        <v>97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30"/>
    </row>
    <row r="30" spans="1:19" ht="15" x14ac:dyDescent="0.25">
      <c r="B30" s="99"/>
      <c r="C30" s="99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200"/>
      <c r="O30" s="99"/>
    </row>
    <row r="31" spans="1:19" ht="33.75" customHeight="1" x14ac:dyDescent="0.25">
      <c r="A31" s="101"/>
      <c r="B31" s="102"/>
      <c r="C31" s="102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102"/>
    </row>
    <row r="32" spans="1:19" ht="20.25" customHeight="1" x14ac:dyDescent="0.25">
      <c r="A32" s="331" t="s">
        <v>98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</row>
    <row r="33" spans="1:15" ht="14.45" customHeight="1" x14ac:dyDescent="0.25">
      <c r="A33" s="332" t="s">
        <v>99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</row>
    <row r="35" spans="1:15" ht="19.899999999999999" customHeight="1" x14ac:dyDescent="0.25">
      <c r="B35" s="333"/>
      <c r="C35" s="333"/>
    </row>
    <row r="36" spans="1:15" ht="17.45" customHeight="1" x14ac:dyDescent="0.25">
      <c r="B36" s="334"/>
      <c r="C36" s="334"/>
    </row>
    <row r="39" spans="1:15" x14ac:dyDescent="0.25">
      <c r="B39" s="103"/>
    </row>
    <row r="40" spans="1:15" ht="25.9" customHeight="1" x14ac:dyDescent="0.25">
      <c r="B40" s="103"/>
    </row>
  </sheetData>
  <mergeCells count="13">
    <mergeCell ref="B29:O29"/>
    <mergeCell ref="A32:O32"/>
    <mergeCell ref="A33:O33"/>
    <mergeCell ref="B35:C35"/>
    <mergeCell ref="B36:C36"/>
    <mergeCell ref="B5:O5"/>
    <mergeCell ref="A7:O7"/>
    <mergeCell ref="A8:O8"/>
    <mergeCell ref="B11:B12"/>
    <mergeCell ref="C11:C12"/>
    <mergeCell ref="O11:O12"/>
    <mergeCell ref="D11:K11"/>
    <mergeCell ref="L11:N11"/>
  </mergeCells>
  <printOptions horizontalCentered="1"/>
  <pageMargins left="0.23622047244094491" right="0.23906250000000001" top="2.0707031250000001" bottom="0.77" header="0.31496062992125984" footer="0.31496062992125984"/>
  <pageSetup paperSize="9" scale="75" orientation="portrait" r:id="rId1"/>
  <headerFooter>
    <oddHeader>&amp;C&amp;G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"/>
  <sheetViews>
    <sheetView tabSelected="1" zoomScale="85" zoomScaleNormal="85" workbookViewId="0">
      <selection activeCell="U24" sqref="U24"/>
    </sheetView>
  </sheetViews>
  <sheetFormatPr baseColWidth="10" defaultRowHeight="15" x14ac:dyDescent="0.25"/>
  <sheetData>
    <row r="2" spans="2:15" ht="60" x14ac:dyDescent="0.25">
      <c r="B2" s="185" t="s">
        <v>238</v>
      </c>
      <c r="C2" s="185" t="s">
        <v>86</v>
      </c>
      <c r="D2" s="185" t="s">
        <v>106</v>
      </c>
      <c r="E2" s="185" t="s">
        <v>87</v>
      </c>
      <c r="F2" s="185" t="s">
        <v>161</v>
      </c>
      <c r="G2" s="185" t="s">
        <v>89</v>
      </c>
      <c r="H2" s="185" t="s">
        <v>162</v>
      </c>
      <c r="I2" s="185" t="s">
        <v>104</v>
      </c>
      <c r="J2" s="185" t="s">
        <v>163</v>
      </c>
      <c r="K2" s="185" t="s">
        <v>92</v>
      </c>
      <c r="L2" s="185" t="s">
        <v>93</v>
      </c>
      <c r="M2" s="185" t="s">
        <v>94</v>
      </c>
      <c r="N2" s="185" t="s">
        <v>95</v>
      </c>
      <c r="O2" s="185" t="s">
        <v>164</v>
      </c>
    </row>
    <row r="3" spans="2:15" ht="24.75" customHeight="1" x14ac:dyDescent="0.25">
      <c r="B3" s="184">
        <f>'[2]DATOS CRUDOS'!C8</f>
        <v>3</v>
      </c>
      <c r="C3" s="184">
        <v>0</v>
      </c>
      <c r="D3" s="184">
        <v>15</v>
      </c>
      <c r="E3" s="186">
        <v>9596</v>
      </c>
      <c r="F3" s="186">
        <v>8188</v>
      </c>
      <c r="G3" s="184">
        <v>622</v>
      </c>
      <c r="H3" s="184">
        <v>10</v>
      </c>
      <c r="I3" s="184">
        <v>6</v>
      </c>
      <c r="J3" s="184">
        <v>877</v>
      </c>
      <c r="K3" s="184">
        <v>61</v>
      </c>
      <c r="L3" s="184">
        <v>258</v>
      </c>
      <c r="M3" s="184">
        <v>511</v>
      </c>
      <c r="N3" s="184">
        <v>49</v>
      </c>
      <c r="O3" s="18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junio 2022</vt:lpstr>
      <vt:lpstr>Estadisticas Junio DNyCTI  2022</vt:lpstr>
      <vt:lpstr>Gráfico</vt:lpstr>
      <vt:lpstr>'Estadisticas Junio DNyCTI  2022'!Área_de_impresión</vt:lpstr>
      <vt:lpstr>'junio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cp:lastPrinted>2022-07-06T13:15:09Z</cp:lastPrinted>
  <dcterms:created xsi:type="dcterms:W3CDTF">2021-11-30T19:24:40Z</dcterms:created>
  <dcterms:modified xsi:type="dcterms:W3CDTF">2022-07-07T16:19:24Z</dcterms:modified>
</cp:coreProperties>
</file>