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6/ESTADÍSTICAS INSTITUCIONALES/"/>
    </mc:Choice>
  </mc:AlternateContent>
  <xr:revisionPtr revIDLastSave="3" documentId="8_{10CFCB33-DDFF-4DAA-95DB-0B2497217B61}" xr6:coauthVersionLast="47" xr6:coauthVersionMax="47" xr10:uidLastSave="{F0E16013-6716-433B-B77C-E4248C3BE50D}"/>
  <bookViews>
    <workbookView xWindow="-120" yWindow="-120" windowWidth="29040" windowHeight="15840" activeTab="1" xr2:uid="{C7DB7BB0-F5CC-47EA-B9AB-13129F2129BC}"/>
  </bookViews>
  <sheets>
    <sheet name="Resumen junio 2022" sheetId="1" r:id="rId1"/>
    <sheet name="Estadisticas JUNIO DNyCTI  2023" sheetId="2" r:id="rId2"/>
    <sheet name="GRAFICO" sheetId="3" r:id="rId3"/>
  </sheets>
  <externalReferences>
    <externalReference r:id="rId4"/>
    <externalReference r:id="rId5"/>
    <externalReference r:id="rId6"/>
  </externalReferences>
  <definedNames>
    <definedName name="_xlnm.Print_Area" localSheetId="1">'Estadisticas JUNIO DNyCTI  2023'!$A$5:$X$34</definedName>
    <definedName name="_xlnm.Print_Area" localSheetId="0">'Resumen junio 2022'!$B$1:$C$45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" i="2" l="1"/>
  <c r="X27" i="2"/>
  <c r="X26" i="2"/>
  <c r="X25" i="2"/>
  <c r="X24" i="2"/>
  <c r="X23" i="2"/>
  <c r="X22" i="2"/>
  <c r="X21" i="2"/>
  <c r="X20" i="2"/>
  <c r="X19" i="2"/>
  <c r="J18" i="2"/>
  <c r="X18" i="2" s="1"/>
  <c r="D18" i="2"/>
  <c r="J17" i="2"/>
  <c r="X17" i="2" s="1"/>
  <c r="X16" i="2"/>
  <c r="X13" i="2"/>
  <c r="H50" i="1" l="1"/>
  <c r="I46" i="1"/>
  <c r="I47" i="1" s="1"/>
  <c r="C21" i="1" s="1"/>
  <c r="I41" i="1"/>
  <c r="I42" i="1" s="1"/>
  <c r="C20" i="1" s="1"/>
  <c r="C22" i="1" s="1"/>
  <c r="F36" i="1"/>
  <c r="F37" i="1" s="1"/>
  <c r="I34" i="1"/>
  <c r="I36" i="1" s="1"/>
  <c r="C16" i="1" s="1"/>
  <c r="L30" i="1"/>
  <c r="I30" i="1"/>
  <c r="F30" i="1"/>
  <c r="L29" i="1"/>
  <c r="I29" i="1"/>
  <c r="F29" i="1"/>
  <c r="F31" i="1" s="1"/>
  <c r="C25" i="1"/>
  <c r="C26" i="1" s="1"/>
  <c r="C15" i="1"/>
  <c r="C17" i="1" s="1"/>
  <c r="C11" i="1" l="1"/>
  <c r="C12" i="1" s="1"/>
  <c r="C28" i="1" s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K13" authorId="0" shapeId="0" xr:uid="{E491FBA5-976E-469C-AB8F-A2EE0604C6EC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1-Norma Asignación del Rol de Tesorero Institucional y Tesorero UEPEX en las Inst. del Gob. Central.
</t>
        </r>
      </text>
    </comment>
    <comment ref="K16" authorId="0" shapeId="0" xr:uid="{4031333C-6672-42F1-8A9D-053F4F640241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Instructivo para asignación del Rol de Tesorero Institucional y Tesorero UEPEX en las Inst. del Gob. Central
2-Elaboración de Resolución/ R-TN-01-23 Proyecto la Cruz de Manzanillo
3-Elaboración de Resolución/ R-TN-02-23 Oficina Nacional de Defensa Pública
2-Elaboración de Resolución/ R-TN-01-23 Proyecto la Cruz de Manzanillo
3-Elaboración de Resolución/ R-TN-02-23 INAPA</t>
        </r>
      </text>
    </comment>
    <comment ref="L16" authorId="0" shapeId="0" xr:uid="{F0C553FA-14F2-496A-A158-D4955CF10673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R-TN-04-23  Resolución Gastos Menores y Caja Chica año 2023 -HGENS</t>
        </r>
      </text>
    </comment>
    <comment ref="M16" authorId="0" shapeId="0" xr:uid="{81573898-02F0-4F74-8B0D-4AC5B94743B7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Resolución CORAASAN</t>
        </r>
      </text>
    </comment>
  </commentList>
</comments>
</file>

<file path=xl/sharedStrings.xml><?xml version="1.0" encoding="utf-8"?>
<sst xmlns="http://schemas.openxmlformats.org/spreadsheetml/2006/main" count="127" uniqueCount="89">
  <si>
    <t>TOTAL CAPTADO</t>
  </si>
  <si>
    <t xml:space="preserve">Avances en Implementación Cuenta Única del Tesoro
(CUT) </t>
  </si>
  <si>
    <t>Al 30 de junio 2023</t>
  </si>
  <si>
    <t>Agregado Institucional</t>
  </si>
  <si>
    <t>Millones RD$</t>
  </si>
  <si>
    <t xml:space="preserve">Gobierno Central </t>
  </si>
  <si>
    <t>Recaudación Directa en RD$</t>
  </si>
  <si>
    <t>SubTotal en RD$</t>
  </si>
  <si>
    <t>Instituciones Descentralizadas y Autónomas no Financieras y de la Seguridad Social</t>
  </si>
  <si>
    <t xml:space="preserve">Transferencias </t>
  </si>
  <si>
    <t xml:space="preserve">Recursos Propios </t>
  </si>
  <si>
    <t>Empresas Públicas No Financieras *</t>
  </si>
  <si>
    <t>UEPEX</t>
  </si>
  <si>
    <t>Recursos Proyectos UEPEX</t>
  </si>
  <si>
    <t>Instituciones Descentralizadas y Seg. Social</t>
  </si>
  <si>
    <t>Captación Directa GC</t>
  </si>
  <si>
    <t>Transferencias Desc</t>
  </si>
  <si>
    <t>Convertido a RD$</t>
  </si>
  <si>
    <t>TOTAL Recursos Incorporados a  CUT</t>
  </si>
  <si>
    <t>Al 31-dic-2022</t>
  </si>
  <si>
    <t>Presupuestario 2022</t>
  </si>
  <si>
    <t>Transferencia 2022</t>
  </si>
  <si>
    <t>Generar PDF AE</t>
  </si>
  <si>
    <t>US$ y EUR a RD$ 2022</t>
  </si>
  <si>
    <t>DETALLE</t>
  </si>
  <si>
    <t>Instituciones</t>
  </si>
  <si>
    <t>Fase 1 en 2022</t>
  </si>
  <si>
    <t>Total</t>
  </si>
  <si>
    <t>Total RD</t>
  </si>
  <si>
    <t>Instituciones Incorporadas   2011 al 2014</t>
  </si>
  <si>
    <t>Instituciones Incorporadas al 2015 al 2020</t>
  </si>
  <si>
    <t>Rec Propios</t>
  </si>
  <si>
    <t>Instituciones Incorporadas 2021 a sept 2022</t>
  </si>
  <si>
    <t>Cuentas Cerradas</t>
  </si>
  <si>
    <t>Instituciones Incorporadas ene-jun 2023</t>
  </si>
  <si>
    <t>Diciembre 2021</t>
  </si>
  <si>
    <t>Re. Propios 2022</t>
  </si>
  <si>
    <t xml:space="preserve">Total Instituciones Incorporadas CUT </t>
  </si>
  <si>
    <t xml:space="preserve">Cantidad cuentas cerradas  </t>
  </si>
  <si>
    <t>En 2022</t>
  </si>
  <si>
    <t>Estadística ODC</t>
  </si>
  <si>
    <t xml:space="preserve">Total </t>
  </si>
  <si>
    <t>Cifras Preliminares</t>
  </si>
  <si>
    <t>EMPRESAS PUBLICAS</t>
  </si>
  <si>
    <t xml:space="preserve">Notas: </t>
  </si>
  <si>
    <t>*En el 1er trimestre fueron incorporadas a la CUT:
-Dirección de Servicios de Atención a Emergencias Extrahospitalarias
-Dirección General de Riesgos Agropecuarios
-Dirección General de Museos
-Proyectos Estratégicos y Especiales de la Presidencia (ECO5Rd)</t>
  </si>
  <si>
    <t>Cristian Quezada</t>
  </si>
  <si>
    <t xml:space="preserve">Director </t>
  </si>
  <si>
    <t>Al 31-dic-2021</t>
  </si>
  <si>
    <t>Rec. Propios 2022</t>
  </si>
  <si>
    <t xml:space="preserve">            DIRECCIÓN DE NORMAS Y COORDINACIÓN DE TESORERÍAS INSTITUCIONALES</t>
  </si>
  <si>
    <t xml:space="preserve">                   ESTADÍSTICAS ACTIVIDADES</t>
  </si>
  <si>
    <t xml:space="preserve">                                                                                                 Al 30 de junio-2023</t>
  </si>
  <si>
    <t>No.</t>
  </si>
  <si>
    <t>Indicadores</t>
  </si>
  <si>
    <t>1er Semestre</t>
  </si>
  <si>
    <t>2do Trimestre</t>
  </si>
  <si>
    <t>3er Trimestre</t>
  </si>
  <si>
    <t>4to Trimestre</t>
  </si>
  <si>
    <t>Ene</t>
  </si>
  <si>
    <t>Oct/Dic</t>
  </si>
  <si>
    <t>Feb</t>
  </si>
  <si>
    <t>Mar</t>
  </si>
  <si>
    <t>Abr</t>
  </si>
  <si>
    <t>May</t>
  </si>
  <si>
    <t>Jun</t>
  </si>
  <si>
    <t>Julio</t>
  </si>
  <si>
    <t>Ago</t>
  </si>
  <si>
    <t>Sep</t>
  </si>
  <si>
    <t>Oct</t>
  </si>
  <si>
    <t>Nov</t>
  </si>
  <si>
    <t>Dic</t>
  </si>
  <si>
    <t>Normas del Sistema de Tesorería Aprobada</t>
  </si>
  <si>
    <t>Evaluaciones del Cumplimiento Normativo</t>
  </si>
  <si>
    <t>N/A</t>
  </si>
  <si>
    <t>Encuesta de Satisfacción sobre Servicios TN</t>
  </si>
  <si>
    <t>Políticas, Resoluciones e instructivos elaboradas</t>
  </si>
  <si>
    <t>Asistencias técnicas realizadas</t>
  </si>
  <si>
    <t>Estados de cuentas y movimientos financieros remitidos</t>
  </si>
  <si>
    <t>Transferencias de recursos tramitadas</t>
  </si>
  <si>
    <t>Instituciones capacitadas y entrenadas en el Sistema de Tesorería y SIGEF</t>
  </si>
  <si>
    <t>Informe de Ejecución de Pagos Programa de Edificaciones Escolares</t>
  </si>
  <si>
    <t xml:space="preserve">Reporte Avances CUT </t>
  </si>
  <si>
    <t>Tramitación de No Objeción para pagos vencidos</t>
  </si>
  <si>
    <t>Roles de Tesorero Institucional aprobados y tramitados</t>
  </si>
  <si>
    <t>Asignaciones de Roles de UEPEX</t>
  </si>
  <si>
    <t xml:space="preserve">Aperturas de Cuentas Bancarias </t>
  </si>
  <si>
    <t>Cambio y Registro de Firma</t>
  </si>
  <si>
    <t xml:space="preserve">Cierre de Cuentas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</si>
</sst>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00_);_(* \(#,##0.000000\);_(* &quot;-&quot;??_);_(@_)"/>
    <numFmt numFmtId="165" formatCode="_(* #,##0.0000_);_(* \(#,##0.0000\);_(* &quot;-&quot;??_);_(@_)"/>
    <numFmt numFmtId="166" formatCode="#,##0.00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Times New Roman"/>
      <family val="1"/>
    </font>
    <font>
      <sz val="16"/>
      <color rgb="FF1F4E7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rgb="FF58595B"/>
      <name val="Arial"/>
      <family val="2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28659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164" fontId="0" fillId="0" borderId="0" xfId="1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43" fontId="5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1" applyNumberFormat="1" applyFont="1" applyAlignment="1"/>
    <xf numFmtId="164" fontId="7" fillId="0" borderId="0" xfId="1" applyNumberFormat="1" applyFont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0" fillId="0" borderId="0" xfId="1" applyNumberFormat="1" applyFont="1"/>
    <xf numFmtId="0" fontId="10" fillId="0" borderId="1" xfId="0" applyFont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3" fontId="5" fillId="4" borderId="1" xfId="1" applyFont="1" applyFill="1" applyBorder="1" applyAlignment="1">
      <alignment vertical="center"/>
    </xf>
    <xf numFmtId="43" fontId="3" fillId="0" borderId="0" xfId="1" applyFont="1"/>
    <xf numFmtId="0" fontId="10" fillId="0" borderId="0" xfId="0" applyFont="1"/>
    <xf numFmtId="43" fontId="0" fillId="0" borderId="0" xfId="1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vertical="center"/>
    </xf>
    <xf numFmtId="43" fontId="11" fillId="0" borderId="1" xfId="1" applyFont="1" applyFill="1" applyBorder="1" applyAlignment="1">
      <alignment vertical="center"/>
    </xf>
    <xf numFmtId="0" fontId="11" fillId="0" borderId="0" xfId="0" applyFont="1"/>
    <xf numFmtId="9" fontId="0" fillId="0" borderId="0" xfId="2" applyFont="1"/>
    <xf numFmtId="0" fontId="3" fillId="7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43" fontId="5" fillId="5" borderId="1" xfId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3" fontId="13" fillId="8" borderId="1" xfId="0" applyNumberFormat="1" applyFont="1" applyFill="1" applyBorder="1" applyAlignment="1">
      <alignment vertical="center"/>
    </xf>
    <xf numFmtId="4" fontId="13" fillId="8" borderId="1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3" fontId="14" fillId="0" borderId="1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1" xfId="0" applyNumberForma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5" fillId="7" borderId="1" xfId="0" applyFont="1" applyFill="1" applyBorder="1" applyAlignment="1">
      <alignment vertical="center"/>
    </xf>
    <xf numFmtId="43" fontId="16" fillId="7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8" xfId="0" applyBorder="1"/>
    <xf numFmtId="3" fontId="13" fillId="8" borderId="1" xfId="0" applyNumberFormat="1" applyFont="1" applyFill="1" applyBorder="1" applyAlignment="1">
      <alignment vertical="center"/>
    </xf>
    <xf numFmtId="43" fontId="1" fillId="0" borderId="1" xfId="1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20" fillId="11" borderId="1" xfId="0" applyFont="1" applyFill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3" fontId="14" fillId="0" borderId="0" xfId="0" applyNumberFormat="1" applyFont="1"/>
    <xf numFmtId="0" fontId="5" fillId="12" borderId="1" xfId="0" applyFont="1" applyFill="1" applyBorder="1" applyAlignment="1">
      <alignment vertical="center"/>
    </xf>
    <xf numFmtId="3" fontId="9" fillId="1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/>
    <xf numFmtId="0" fontId="16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top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wrapText="1"/>
    </xf>
    <xf numFmtId="0" fontId="0" fillId="0" borderId="0" xfId="0" applyAlignment="1">
      <alignment horizontal="justify" wrapText="1"/>
    </xf>
    <xf numFmtId="164" fontId="0" fillId="0" borderId="0" xfId="1" applyNumberFormat="1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43" fontId="1" fillId="0" borderId="10" xfId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wrapText="1"/>
    </xf>
    <xf numFmtId="3" fontId="24" fillId="0" borderId="0" xfId="0" applyNumberFormat="1" applyFont="1"/>
    <xf numFmtId="4" fontId="4" fillId="0" borderId="0" xfId="0" applyNumberFormat="1" applyFont="1"/>
    <xf numFmtId="0" fontId="14" fillId="0" borderId="0" xfId="0" applyFont="1" applyAlignment="1">
      <alignment wrapText="1"/>
    </xf>
    <xf numFmtId="0" fontId="25" fillId="14" borderId="0" xfId="0" applyFont="1" applyFill="1" applyAlignment="1">
      <alignment vertical="center" wrapText="1"/>
    </xf>
    <xf numFmtId="0" fontId="25" fillId="14" borderId="0" xfId="0" applyFont="1" applyFill="1" applyAlignment="1">
      <alignment horizontal="center" vertical="center" wrapText="1"/>
    </xf>
    <xf numFmtId="0" fontId="26" fillId="14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28" fillId="14" borderId="0" xfId="0" applyFont="1" applyFill="1" applyAlignment="1">
      <alignment horizontal="center" vertical="center" wrapText="1"/>
    </xf>
    <xf numFmtId="0" fontId="30" fillId="15" borderId="1" xfId="0" applyFont="1" applyFill="1" applyBorder="1" applyAlignment="1">
      <alignment horizontal="center" vertical="center" wrapText="1"/>
    </xf>
    <xf numFmtId="0" fontId="31" fillId="14" borderId="0" xfId="0" applyFont="1" applyFill="1" applyAlignment="1">
      <alignment vertical="center" wrapText="1"/>
    </xf>
    <xf numFmtId="0" fontId="31" fillId="14" borderId="1" xfId="0" applyFont="1" applyFill="1" applyBorder="1" applyAlignment="1">
      <alignment horizontal="center" vertical="center" wrapText="1"/>
    </xf>
    <xf numFmtId="0" fontId="31" fillId="14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14" borderId="3" xfId="0" applyFont="1" applyFill="1" applyBorder="1" applyAlignment="1">
      <alignment horizontal="center" vertical="center" wrapText="1"/>
    </xf>
    <xf numFmtId="0" fontId="32" fillId="14" borderId="1" xfId="0" applyFont="1" applyFill="1" applyBorder="1" applyAlignment="1">
      <alignment horizontal="center" vertical="center" wrapText="1"/>
    </xf>
    <xf numFmtId="3" fontId="31" fillId="14" borderId="1" xfId="0" applyNumberFormat="1" applyFont="1" applyFill="1" applyBorder="1" applyAlignment="1">
      <alignment horizontal="center" vertical="center" wrapText="1"/>
    </xf>
    <xf numFmtId="0" fontId="33" fillId="14" borderId="1" xfId="0" applyFont="1" applyFill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4" fontId="35" fillId="0" borderId="0" xfId="0" applyNumberFormat="1" applyFont="1"/>
    <xf numFmtId="3" fontId="31" fillId="0" borderId="1" xfId="0" applyNumberFormat="1" applyFont="1" applyBorder="1" applyAlignment="1">
      <alignment horizontal="center" vertical="center" wrapText="1"/>
    </xf>
    <xf numFmtId="3" fontId="31" fillId="0" borderId="3" xfId="0" applyNumberFormat="1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4" fontId="31" fillId="14" borderId="0" xfId="0" applyNumberFormat="1" applyFont="1" applyFill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14" borderId="0" xfId="0" applyFont="1" applyFill="1" applyAlignment="1">
      <alignment vertical="center" wrapText="1"/>
    </xf>
    <xf numFmtId="0" fontId="21" fillId="14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3" fillId="13" borderId="1" xfId="0" applyFont="1" applyFill="1" applyBorder="1" applyAlignment="1">
      <alignment horizontal="center" vertical="center"/>
    </xf>
    <xf numFmtId="0" fontId="28" fillId="14" borderId="0" xfId="0" applyFont="1" applyFill="1" applyAlignment="1">
      <alignment horizontal="left" vertical="center" wrapText="1"/>
    </xf>
    <xf numFmtId="0" fontId="26" fillId="14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28" fillId="14" borderId="0" xfId="0" applyFont="1" applyFill="1" applyAlignment="1">
      <alignment horizontal="center" vertical="center" wrapText="1"/>
    </xf>
    <xf numFmtId="17" fontId="28" fillId="14" borderId="0" xfId="0" applyNumberFormat="1" applyFont="1" applyFill="1" applyAlignment="1">
      <alignment horizontal="left" vertical="center" wrapText="1"/>
    </xf>
    <xf numFmtId="0" fontId="29" fillId="15" borderId="1" xfId="0" applyFont="1" applyFill="1" applyBorder="1" applyAlignment="1">
      <alignment horizontal="center" vertical="center" wrapText="1"/>
    </xf>
    <xf numFmtId="0" fontId="29" fillId="15" borderId="2" xfId="0" applyFont="1" applyFill="1" applyBorder="1" applyAlignment="1">
      <alignment horizontal="center" vertical="center" wrapText="1"/>
    </xf>
    <xf numFmtId="0" fontId="29" fillId="15" borderId="11" xfId="0" applyFont="1" applyFill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center" vertical="center" wrapText="1"/>
    </xf>
    <xf numFmtId="0" fontId="28" fillId="14" borderId="2" xfId="0" applyFont="1" applyFill="1" applyBorder="1" applyAlignment="1">
      <alignment horizontal="left" vertical="center" wrapText="1"/>
    </xf>
    <xf numFmtId="0" fontId="28" fillId="14" borderId="11" xfId="0" applyFont="1" applyFill="1" applyBorder="1" applyAlignment="1">
      <alignment horizontal="left" vertical="center" wrapText="1"/>
    </xf>
    <xf numFmtId="0" fontId="28" fillId="14" borderId="3" xfId="0" applyFont="1" applyFill="1" applyBorder="1" applyAlignment="1">
      <alignment horizontal="left" vertical="center" wrapText="1"/>
    </xf>
    <xf numFmtId="0" fontId="32" fillId="14" borderId="0" xfId="0" applyFont="1" applyFill="1" applyAlignment="1">
      <alignment horizontal="center" vertical="center" wrapText="1"/>
    </xf>
    <xf numFmtId="0" fontId="31" fillId="14" borderId="0" xfId="0" applyFont="1" applyFill="1" applyAlignment="1">
      <alignment horizontal="center" vertical="center" wrapText="1"/>
    </xf>
    <xf numFmtId="0" fontId="36" fillId="14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DNyATI</a:t>
            </a:r>
          </a:p>
          <a:p>
            <a:pPr>
              <a:defRPr/>
            </a:pPr>
            <a:r>
              <a:rPr lang="es-DO" baseline="0"/>
              <a:t>ene-jun 2023</a:t>
            </a:r>
            <a:endParaRPr lang="es-DO"/>
          </a:p>
        </c:rich>
      </c:tx>
      <c:layout>
        <c:manualLayout>
          <c:xMode val="edge"/>
          <c:yMode val="edge"/>
          <c:x val="0.4669575074264426"/>
          <c:y val="2.3032629558541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533439442064393"/>
          <c:y val="9.747920665387079E-2"/>
          <c:w val="0.66281936040274569"/>
          <c:h val="0.845711406995430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'[3]DATOS-'!$C$3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'[3]DATOS-'!$D$3:$T$3</c15:sqref>
                  </c15:fullRef>
                </c:ext>
              </c:extLst>
              <c:f>('[3]DATOS-'!$D$3,'[3]DATOS-'!$F$3:$R$3)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2266</c:v>
                </c:pt>
                <c:pt idx="3">
                  <c:v>1971</c:v>
                </c:pt>
                <c:pt idx="4">
                  <c:v>79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120</c:v>
                </c:pt>
                <c:pt idx="9">
                  <c:v>13</c:v>
                </c:pt>
                <c:pt idx="10">
                  <c:v>2</c:v>
                </c:pt>
                <c:pt idx="11">
                  <c:v>29</c:v>
                </c:pt>
                <c:pt idx="12">
                  <c:v>10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E-4DD3-A4FC-E7A64DCC6EFB}"/>
            </c:ext>
          </c:extLst>
        </c:ser>
        <c:ser>
          <c:idx val="1"/>
          <c:order val="1"/>
          <c:tx>
            <c:strRef>
              <c:f>'[3]DATOS-'!$C$4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'[3]DATOS-'!$D$4:$T$4</c15:sqref>
                  </c15:fullRef>
                </c:ext>
              </c:extLst>
              <c:f>('[3]DATOS-'!$D$4,'[3]DATOS-'!$F$4:$R$4)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1761</c:v>
                </c:pt>
                <c:pt idx="3">
                  <c:v>1840</c:v>
                </c:pt>
                <c:pt idx="4">
                  <c:v>81</c:v>
                </c:pt>
                <c:pt idx="5">
                  <c:v>22</c:v>
                </c:pt>
                <c:pt idx="6">
                  <c:v>8</c:v>
                </c:pt>
                <c:pt idx="7">
                  <c:v>1</c:v>
                </c:pt>
                <c:pt idx="8">
                  <c:v>23</c:v>
                </c:pt>
                <c:pt idx="9">
                  <c:v>12</c:v>
                </c:pt>
                <c:pt idx="10">
                  <c:v>2</c:v>
                </c:pt>
                <c:pt idx="11">
                  <c:v>47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E-4DD3-A4FC-E7A64DCC6EFB}"/>
            </c:ext>
          </c:extLst>
        </c:ser>
        <c:ser>
          <c:idx val="2"/>
          <c:order val="2"/>
          <c:tx>
            <c:strRef>
              <c:f>'[3]DATOS-'!$C$5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'[3]DATOS-'!$D$5:$T$5</c15:sqref>
                  </c15:fullRef>
                </c:ext>
              </c:extLst>
              <c:f>('[3]DATOS-'!$D$5,'[3]DATOS-'!$F$5:$R$5)</c:f>
              <c:numCache>
                <c:formatCode>General</c:formatCode>
                <c:ptCount val="14"/>
                <c:pt idx="0">
                  <c:v>1</c:v>
                </c:pt>
                <c:pt idx="1">
                  <c:v>4</c:v>
                </c:pt>
                <c:pt idx="2">
                  <c:v>2109</c:v>
                </c:pt>
                <c:pt idx="3">
                  <c:v>2083</c:v>
                </c:pt>
                <c:pt idx="4">
                  <c:v>88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161</c:v>
                </c:pt>
                <c:pt idx="9">
                  <c:v>11</c:v>
                </c:pt>
                <c:pt idx="10">
                  <c:v>2</c:v>
                </c:pt>
                <c:pt idx="11">
                  <c:v>57</c:v>
                </c:pt>
                <c:pt idx="12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E-4DD3-A4FC-E7A64DCC6EFB}"/>
            </c:ext>
          </c:extLst>
        </c:ser>
        <c:ser>
          <c:idx val="3"/>
          <c:order val="3"/>
          <c:tx>
            <c:strRef>
              <c:f>'[3]DATOS-'!$C$6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'[3]DATOS-'!$D$6:$T$6</c15:sqref>
                  </c15:fullRef>
                </c:ext>
              </c:extLst>
              <c:f>('[3]DATOS-'!$D$6,'[3]DATOS-'!$F$6:$R$6)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2049</c:v>
                </c:pt>
                <c:pt idx="3">
                  <c:v>1921</c:v>
                </c:pt>
                <c:pt idx="4">
                  <c:v>87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179</c:v>
                </c:pt>
                <c:pt idx="9">
                  <c:v>5</c:v>
                </c:pt>
                <c:pt idx="10">
                  <c:v>0</c:v>
                </c:pt>
                <c:pt idx="11">
                  <c:v>78</c:v>
                </c:pt>
                <c:pt idx="12">
                  <c:v>8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CE-4DD3-A4FC-E7A64DCC6EFB}"/>
            </c:ext>
          </c:extLst>
        </c:ser>
        <c:ser>
          <c:idx val="4"/>
          <c:order val="4"/>
          <c:tx>
            <c:strRef>
              <c:f>'[3]DATOS-'!$C$7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'[3]DATOS-'!$D$7:$T$7</c15:sqref>
                  </c15:fullRef>
                </c:ext>
              </c:extLst>
              <c:f>('[3]DATOS-'!$D$7,'[3]DATOS-'!$F$7:$R$7)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2326</c:v>
                </c:pt>
                <c:pt idx="3">
                  <c:v>2164</c:v>
                </c:pt>
                <c:pt idx="4">
                  <c:v>11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221</c:v>
                </c:pt>
                <c:pt idx="9">
                  <c:v>4</c:v>
                </c:pt>
                <c:pt idx="10">
                  <c:v>1</c:v>
                </c:pt>
                <c:pt idx="11">
                  <c:v>27</c:v>
                </c:pt>
                <c:pt idx="12">
                  <c:v>44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CE-4DD3-A4FC-E7A64DCC6EFB}"/>
            </c:ext>
          </c:extLst>
        </c:ser>
        <c:ser>
          <c:idx val="5"/>
          <c:order val="5"/>
          <c:tx>
            <c:strRef>
              <c:f>'[3]DATOS-'!$C$8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'[3]DATOS-'!$D$2:$T$2</c15:sqref>
                  </c15:fullRef>
                </c:ext>
              </c:extLst>
              <c:f>('[3]DATOS-'!$D$2,'[3]DATOS-'!$F$2:$R$2)</c:f>
              <c:strCache>
                <c:ptCount val="14"/>
                <c:pt idx="0">
                  <c:v>Normas del Sistema de Tesorería Aprobadas</c:v>
                </c:pt>
                <c:pt idx="1">
                  <c:v>Políticas, Resoluciones e instructivos elaboradas</c:v>
                </c:pt>
                <c:pt idx="2">
                  <c:v>Asistencias Técnicas Realizadas</c:v>
                </c:pt>
                <c:pt idx="3">
                  <c:v>Estados de Cuentas y Movs. Financieros Remitidos</c:v>
                </c:pt>
                <c:pt idx="4">
                  <c:v>Transferencias de Recursos Tramitadas</c:v>
                </c:pt>
                <c:pt idx="5">
                  <c:v>Instituciones Capacitadas y Entrenadas </c:v>
                </c:pt>
                <c:pt idx="6">
                  <c:v>Informe de Ejecución de Pagos Programa de Edificaciones Escolares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Asignaciones de Roles de UEPEX</c:v>
                </c:pt>
                <c:pt idx="11">
                  <c:v>Aperturas de Cuentas Bancarias </c:v>
                </c:pt>
                <c:pt idx="12">
                  <c:v>Cambio y Registro de Firma</c:v>
                </c:pt>
                <c:pt idx="13">
                  <c:v>Cierres de Cuentas Bancarias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'[3]DATOS-'!$D$8:$T$8</c15:sqref>
                  </c15:fullRef>
                </c:ext>
              </c:extLst>
              <c:f>('[3]DATOS-'!$D$8,'[3]DATOS-'!$F$8:$R$8)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2387</c:v>
                </c:pt>
                <c:pt idx="3">
                  <c:v>2164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243</c:v>
                </c:pt>
                <c:pt idx="9">
                  <c:v>5</c:v>
                </c:pt>
                <c:pt idx="10">
                  <c:v>0</c:v>
                </c:pt>
                <c:pt idx="11">
                  <c:v>14</c:v>
                </c:pt>
                <c:pt idx="12">
                  <c:v>52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CE-4DD3-A4FC-E7A64DCC6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973696"/>
        <c:axId val="780973040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'[3]DATOS-'!$C$9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9.4983674680914221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90CE-4DD3-A4FC-E7A64DCC6EFB}"/>
                      </c:ext>
                    </c:extLst>
                  </c:dLbl>
                  <c:dLbl>
                    <c:idx val="1"/>
                    <c:layout>
                      <c:manualLayout>
                        <c:x val="7.1237756010685228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90CE-4DD3-A4FC-E7A64DCC6EFB}"/>
                      </c:ext>
                    </c:extLst>
                  </c:dLbl>
                  <c:dLbl>
                    <c:idx val="2"/>
                    <c:layout>
                      <c:manualLayout>
                        <c:x val="0.12229148115167689"/>
                        <c:y val="-2.55918106206013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90CE-4DD3-A4FC-E7A64DCC6EFB}"/>
                      </c:ext>
                    </c:extLst>
                  </c:dLbl>
                  <c:dLbl>
                    <c:idx val="3"/>
                    <c:layout>
                      <c:manualLayout>
                        <c:x val="0.11516770555060848"/>
                        <c:y val="-2.5591810620601407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12,143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9-90CE-4DD3-A4FC-E7A64DCC6EFB}"/>
                      </c:ext>
                    </c:extLst>
                  </c:dLbl>
                  <c:dLbl>
                    <c:idx val="4"/>
                    <c:layout>
                      <c:manualLayout>
                        <c:x val="1.4247551202137132E-2"/>
                        <c:y val="-9.3835554945867131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90CE-4DD3-A4FC-E7A64DCC6EFB}"/>
                      </c:ext>
                    </c:extLst>
                  </c:dLbl>
                  <c:dLbl>
                    <c:idx val="5"/>
                    <c:layout>
                      <c:manualLayout>
                        <c:x val="1.0685663401602806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90CE-4DD3-A4FC-E7A64DCC6EFB}"/>
                      </c:ext>
                    </c:extLst>
                  </c:dLbl>
                  <c:dLbl>
                    <c:idx val="6"/>
                    <c:layout>
                      <c:manualLayout>
                        <c:x val="1.06856634016028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90CE-4DD3-A4FC-E7A64DCC6EFB}"/>
                      </c:ext>
                    </c:extLst>
                  </c:dLbl>
                  <c:dLbl>
                    <c:idx val="7"/>
                    <c:layout>
                      <c:manualLayout>
                        <c:x val="8.3110715345799512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90CE-4DD3-A4FC-E7A64DCC6EFB}"/>
                      </c:ext>
                    </c:extLst>
                  </c:dLbl>
                  <c:dLbl>
                    <c:idx val="8"/>
                    <c:layout>
                      <c:manualLayout>
                        <c:x val="2.1371326803205699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90CE-4DD3-A4FC-E7A64DCC6EFB}"/>
                      </c:ext>
                    </c:extLst>
                  </c:dLbl>
                  <c:dLbl>
                    <c:idx val="9"/>
                    <c:layout>
                      <c:manualLayout>
                        <c:x val="1.06856634016028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90CE-4DD3-A4FC-E7A64DCC6EFB}"/>
                      </c:ext>
                    </c:extLst>
                  </c:dLbl>
                  <c:dLbl>
                    <c:idx val="10"/>
                    <c:layout>
                      <c:manualLayout>
                        <c:x val="1.1872959335114277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90CE-4DD3-A4FC-E7A64DCC6EFB}"/>
                      </c:ext>
                    </c:extLst>
                  </c:dLbl>
                  <c:dLbl>
                    <c:idx val="11"/>
                    <c:layout>
                      <c:manualLayout>
                        <c:x val="1.8996734936182844E-2"/>
                        <c:y val="-4.6917777472933566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90CE-4DD3-A4FC-E7A64DCC6EFB}"/>
                      </c:ext>
                    </c:extLst>
                  </c:dLbl>
                  <c:dLbl>
                    <c:idx val="12"/>
                    <c:layout>
                      <c:manualLayout>
                        <c:x val="1.543484713564856E-2"/>
                        <c:y val="-2.3458888736466783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90CE-4DD3-A4FC-E7A64DCC6EFB}"/>
                      </c:ext>
                    </c:extLst>
                  </c:dLbl>
                  <c:dLbl>
                    <c:idx val="13"/>
                    <c:layout>
                      <c:manualLayout>
                        <c:x val="1.06856634016028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90CE-4DD3-A4FC-E7A64DCC6EF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'[3]DATOS-'!$D$2:$T$2</c15:sqref>
                        </c15:fullRef>
                        <c15:formulaRef>
                          <c15:sqref>('[3]DATOS-'!$D$2,'[3]DATOS-'!$F$2:$R$2)</c15:sqref>
                        </c15:formulaRef>
                      </c:ext>
                    </c:extLst>
                    <c:strCache>
                      <c:ptCount val="14"/>
                      <c:pt idx="0">
                        <c:v>Normas del Sistema de Tesorería Aprobadas</c:v>
                      </c:pt>
                      <c:pt idx="1">
                        <c:v>Políticas, Resoluciones e instructivos elaboradas</c:v>
                      </c:pt>
                      <c:pt idx="2">
                        <c:v>Asistencias Técnicas Realizadas</c:v>
                      </c:pt>
                      <c:pt idx="3">
                        <c:v>Estados de Cuentas y Movs. Financieros Remitidos</c:v>
                      </c:pt>
                      <c:pt idx="4">
                        <c:v>Transferencias de Recursos Tramitadas</c:v>
                      </c:pt>
                      <c:pt idx="5">
                        <c:v>Instituciones Capacitadas y Entrenadas </c:v>
                      </c:pt>
                      <c:pt idx="6">
                        <c:v>Informe de Ejecución de Pagos Programa de Edificaciones Escolares</c:v>
                      </c:pt>
                      <c:pt idx="7">
                        <c:v>Reporte Avances CUT </c:v>
                      </c:pt>
                      <c:pt idx="8">
                        <c:v>Tramitación de No Objeción para Pagos Vencidos</c:v>
                      </c:pt>
                      <c:pt idx="9">
                        <c:v>Roles de Tesorero Institucional Aprobados y Tramitados</c:v>
                      </c:pt>
                      <c:pt idx="10">
                        <c:v>Asignaciones de Roles de UEPEX</c:v>
                      </c:pt>
                      <c:pt idx="11">
                        <c:v>Aperturas de Cuentas Bancarias </c:v>
                      </c:pt>
                      <c:pt idx="12">
                        <c:v>Cambio y Registro de Firma</c:v>
                      </c:pt>
                      <c:pt idx="13">
                        <c:v>Cierres de Cuentas Bancarias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'[3]DATOS-'!$D$9:$T$9</c15:sqref>
                        </c15:fullRef>
                        <c15:formulaRef>
                          <c15:sqref>('[3]DATOS-'!$D$9,'[3]DATOS-'!$F$9:$R$9)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</c:v>
                      </c:pt>
                      <c:pt idx="1">
                        <c:v>6</c:v>
                      </c:pt>
                      <c:pt idx="2">
                        <c:v>12898</c:v>
                      </c:pt>
                      <c:pt idx="3">
                        <c:v>12143</c:v>
                      </c:pt>
                      <c:pt idx="4">
                        <c:v>346</c:v>
                      </c:pt>
                      <c:pt idx="5">
                        <c:v>26</c:v>
                      </c:pt>
                      <c:pt idx="6">
                        <c:v>35</c:v>
                      </c:pt>
                      <c:pt idx="7">
                        <c:v>6</c:v>
                      </c:pt>
                      <c:pt idx="8">
                        <c:v>947</c:v>
                      </c:pt>
                      <c:pt idx="9">
                        <c:v>50</c:v>
                      </c:pt>
                      <c:pt idx="10">
                        <c:v>7</c:v>
                      </c:pt>
                      <c:pt idx="11">
                        <c:v>252</c:v>
                      </c:pt>
                      <c:pt idx="12">
                        <c:v>134</c:v>
                      </c:pt>
                      <c:pt idx="13">
                        <c:v>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4-90CE-4DD3-A4FC-E7A64DCC6EFB}"/>
                  </c:ext>
                </c:extLst>
              </c15:ser>
            </c15:filteredBarSeries>
          </c:ext>
        </c:extLst>
      </c:barChart>
      <c:catAx>
        <c:axId val="78097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0973040"/>
        <c:crosses val="autoZero"/>
        <c:auto val="1"/>
        <c:lblAlgn val="ctr"/>
        <c:lblOffset val="100"/>
        <c:noMultiLvlLbl val="0"/>
      </c:catAx>
      <c:valAx>
        <c:axId val="78097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809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1356946</xdr:colOff>
      <xdr:row>1</xdr:row>
      <xdr:rowOff>103269</xdr:rowOff>
    </xdr:from>
    <xdr:to>
      <xdr:col>2</xdr:col>
      <xdr:colOff>337039</xdr:colOff>
      <xdr:row>6</xdr:row>
      <xdr:rowOff>44693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6DE49-3147-4297-BBD6-FFD1450F0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721" y="169944"/>
          <a:ext cx="3247293" cy="90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2958351</xdr:colOff>
      <xdr:row>0</xdr:row>
      <xdr:rowOff>336177</xdr:rowOff>
    </xdr:from>
    <xdr:to>
      <xdr:col>10</xdr:col>
      <xdr:colOff>5043</xdr:colOff>
      <xdr:row>5</xdr:row>
      <xdr:rowOff>176215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33113C7-8316-4F6A-895C-B0AC0288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8" t="6607" r="9142" b="8727"/>
        <a:stretch>
          <a:fillRect/>
        </a:stretch>
      </xdr:blipFill>
      <xdr:spPr bwMode="auto">
        <a:xfrm>
          <a:off x="3710826" y="336177"/>
          <a:ext cx="1933017" cy="983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180975</xdr:rowOff>
    </xdr:from>
    <xdr:to>
      <xdr:col>15</xdr:col>
      <xdr:colOff>171450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6657ECC-0164-4061-A404-2995113EFC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1-AVANCES%20CUT\2do%20Trimeste-2023\JUNIO-CUT\Modelo%20Avances%20CUT%20%20para%20JUNIO-2023%20-%20copia%20MOD.xlsx" TargetMode="External"/><Relationship Id="rId1" Type="http://schemas.openxmlformats.org/officeDocument/2006/relationships/externalLinkPath" Target="file:///\\FSTNP01\Normas%20y%20Procedimientos\A&#241;o%202023\1-AVANCES%20CUT\2do%20Trimeste-2023\JUNIO-CUT\Modelo%20Avances%20CUT%20%20para%20JUNIO-2023%20-%20copia%20MO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Relationship Id="rId1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6-Reporte%20Extenso%20Estadisticas%20DNyATI%20%202023-a%20junio.xlsx" TargetMode="External"/><Relationship Id="rId1" Type="http://schemas.openxmlformats.org/officeDocument/2006/relationships/externalLinkPath" Target="file:///\\FSTNP01\Normas%20y%20Procedimientos\A&#241;o%202023\2-OAI\Reporte%20Extenso%20Estadisticas%20DNyATI\6-Reporte%20Extenso%20Estadisticas%20DNyATI%20%202023-a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 Centralizados CUT OAI"/>
      <sheetName val="Resumen junio 2022"/>
      <sheetName val="DATA MENSUAL"/>
      <sheetName val="Hoja2"/>
      <sheetName val="INCORPORADAS A Sept-22"/>
      <sheetName val="Hoja3"/>
    </sheetNames>
    <sheetDataSet>
      <sheetData sheetId="0" refreshError="1"/>
      <sheetData sheetId="1"/>
      <sheetData sheetId="2">
        <row r="4">
          <cell r="N4">
            <v>686589180.18000007</v>
          </cell>
        </row>
        <row r="5">
          <cell r="N5">
            <v>14910966223.650002</v>
          </cell>
        </row>
        <row r="9">
          <cell r="N9">
            <v>57100624379.389999</v>
          </cell>
        </row>
        <row r="10">
          <cell r="N10">
            <v>4027337063.96</v>
          </cell>
        </row>
        <row r="17">
          <cell r="N17">
            <v>1491455793.0100002</v>
          </cell>
        </row>
        <row r="18">
          <cell r="N18">
            <v>14120091506.16</v>
          </cell>
        </row>
        <row r="32">
          <cell r="N32">
            <v>1013418574.7638389</v>
          </cell>
        </row>
        <row r="33">
          <cell r="N33">
            <v>0</v>
          </cell>
        </row>
        <row r="34">
          <cell r="N34">
            <v>1401199796.2877781</v>
          </cell>
        </row>
        <row r="37">
          <cell r="N37">
            <v>56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 2023"/>
      <sheetName val="Estadisticas FEB DNyCTI  2023"/>
      <sheetName val="DATOS SIN FORMATO"/>
      <sheetName val="Gráfico"/>
      <sheetName val="Hoja1"/>
    </sheetNames>
    <sheetDataSet>
      <sheetData sheetId="0"/>
      <sheetData sheetId="1">
        <row r="16">
          <cell r="D16">
            <v>2369</v>
          </cell>
          <cell r="J16">
            <v>2233</v>
          </cell>
        </row>
        <row r="17">
          <cell r="D17">
            <v>1971</v>
          </cell>
          <cell r="J17">
            <v>2011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UNIO 2023"/>
      <sheetName val="Estadisticas JUNIO DNyCTI  2023"/>
      <sheetName val="DATOS SIN FORMATO"/>
      <sheetName val="DATOS-"/>
      <sheetName val="Gráfico-"/>
      <sheetName val="1er SEMESTRE"/>
    </sheetNames>
    <sheetDataSet>
      <sheetData sheetId="0"/>
      <sheetData sheetId="1"/>
      <sheetData sheetId="2"/>
      <sheetData sheetId="3">
        <row r="2">
          <cell r="D2" t="str">
            <v>Normas del Sistema de Tesorería Aprobadas</v>
          </cell>
          <cell r="E2" t="str">
            <v>Evaluaciones del Cumplimiento Normativo</v>
          </cell>
          <cell r="F2" t="str">
            <v>Políticas, Resoluciones e instructivos elaboradas</v>
          </cell>
          <cell r="G2" t="str">
            <v>Asistencias Técnicas Realizadas</v>
          </cell>
          <cell r="H2" t="str">
            <v>Estados de Cuentas y Movs. Financieros Remitidos</v>
          </cell>
          <cell r="I2" t="str">
            <v>Transferencias de Recursos Tramitadas</v>
          </cell>
          <cell r="J2" t="str">
            <v xml:space="preserve">Instituciones Capacitadas y Entrenadas </v>
          </cell>
          <cell r="K2" t="str">
            <v>Informe de Ejecución de Pagos Programa de Edificaciones Escolares</v>
          </cell>
          <cell r="L2" t="str">
            <v xml:space="preserve">Reporte Avances CUT </v>
          </cell>
          <cell r="M2" t="str">
            <v>Tramitación de No Objeción para Pagos Vencidos</v>
          </cell>
          <cell r="N2" t="str">
            <v>Roles de Tesorero Institucional Aprobados y Tramitados</v>
          </cell>
          <cell r="O2" t="str">
            <v>Asignaciones de Roles de UEPEX</v>
          </cell>
          <cell r="P2" t="str">
            <v xml:space="preserve">Aperturas de Cuentas Bancarias </v>
          </cell>
          <cell r="Q2" t="str">
            <v>Cambio y Registro de Firma</v>
          </cell>
          <cell r="R2" t="str">
            <v xml:space="preserve">Cierres de Cuentas Bancarias </v>
          </cell>
          <cell r="S2" t="str">
            <v xml:space="preserve">Encuesta de Nivel de Satisfacción de Servicios </v>
          </cell>
          <cell r="T2" t="str">
            <v>Informe de Resultados de Encuesta de Nivel de Satisfacción de Servicios a Usuarios de Tesorería Nacional</v>
          </cell>
        </row>
        <row r="3">
          <cell r="C3" t="str">
            <v>ENERO</v>
          </cell>
          <cell r="D3">
            <v>0</v>
          </cell>
          <cell r="E3">
            <v>0</v>
          </cell>
          <cell r="F3">
            <v>0</v>
          </cell>
          <cell r="G3">
            <v>2266</v>
          </cell>
          <cell r="H3">
            <v>1971</v>
          </cell>
          <cell r="I3">
            <v>79</v>
          </cell>
          <cell r="J3">
            <v>1</v>
          </cell>
          <cell r="K3">
            <v>1</v>
          </cell>
          <cell r="L3">
            <v>1</v>
          </cell>
          <cell r="M3">
            <v>120</v>
          </cell>
          <cell r="N3">
            <v>13</v>
          </cell>
          <cell r="O3">
            <v>2</v>
          </cell>
          <cell r="P3">
            <v>29</v>
          </cell>
          <cell r="Q3">
            <v>10</v>
          </cell>
          <cell r="R3">
            <v>9</v>
          </cell>
          <cell r="S3">
            <v>0</v>
          </cell>
          <cell r="T3">
            <v>0</v>
          </cell>
        </row>
        <row r="4">
          <cell r="C4" t="str">
            <v>FEBRERO</v>
          </cell>
          <cell r="D4">
            <v>0</v>
          </cell>
          <cell r="E4">
            <v>0</v>
          </cell>
          <cell r="F4">
            <v>0</v>
          </cell>
          <cell r="G4">
            <v>1761</v>
          </cell>
          <cell r="H4">
            <v>1840</v>
          </cell>
          <cell r="I4">
            <v>81</v>
          </cell>
          <cell r="J4">
            <v>22</v>
          </cell>
          <cell r="K4">
            <v>8</v>
          </cell>
          <cell r="L4">
            <v>1</v>
          </cell>
          <cell r="M4">
            <v>23</v>
          </cell>
          <cell r="N4">
            <v>12</v>
          </cell>
          <cell r="O4">
            <v>2</v>
          </cell>
          <cell r="P4">
            <v>47</v>
          </cell>
          <cell r="Q4">
            <v>10</v>
          </cell>
          <cell r="R4">
            <v>10</v>
          </cell>
          <cell r="S4">
            <v>0</v>
          </cell>
          <cell r="T4">
            <v>0</v>
          </cell>
        </row>
        <row r="5">
          <cell r="C5" t="str">
            <v>MARZO</v>
          </cell>
          <cell r="D5">
            <v>1</v>
          </cell>
          <cell r="E5">
            <v>0</v>
          </cell>
          <cell r="F5">
            <v>4</v>
          </cell>
          <cell r="G5">
            <v>2109</v>
          </cell>
          <cell r="H5">
            <v>2083</v>
          </cell>
          <cell r="I5">
            <v>88</v>
          </cell>
          <cell r="J5">
            <v>1</v>
          </cell>
          <cell r="K5">
            <v>8</v>
          </cell>
          <cell r="L5">
            <v>1</v>
          </cell>
          <cell r="M5">
            <v>161</v>
          </cell>
          <cell r="N5">
            <v>11</v>
          </cell>
          <cell r="O5">
            <v>2</v>
          </cell>
          <cell r="P5">
            <v>57</v>
          </cell>
          <cell r="Q5">
            <v>10</v>
          </cell>
          <cell r="R5">
            <v>10</v>
          </cell>
          <cell r="S5">
            <v>0</v>
          </cell>
          <cell r="T5">
            <v>0</v>
          </cell>
        </row>
        <row r="6">
          <cell r="C6" t="str">
            <v>ABRIL</v>
          </cell>
          <cell r="D6">
            <v>0</v>
          </cell>
          <cell r="E6">
            <v>0</v>
          </cell>
          <cell r="F6">
            <v>1</v>
          </cell>
          <cell r="G6">
            <v>2049</v>
          </cell>
          <cell r="H6">
            <v>1921</v>
          </cell>
          <cell r="I6">
            <v>87</v>
          </cell>
          <cell r="J6">
            <v>0</v>
          </cell>
          <cell r="K6">
            <v>3</v>
          </cell>
          <cell r="L6">
            <v>1</v>
          </cell>
          <cell r="M6">
            <v>179</v>
          </cell>
          <cell r="N6">
            <v>5</v>
          </cell>
          <cell r="O6">
            <v>0</v>
          </cell>
          <cell r="P6">
            <v>78</v>
          </cell>
          <cell r="Q6">
            <v>8</v>
          </cell>
          <cell r="R6">
            <v>8</v>
          </cell>
          <cell r="S6">
            <v>0</v>
          </cell>
          <cell r="T6">
            <v>0</v>
          </cell>
        </row>
        <row r="7">
          <cell r="C7" t="str">
            <v>MAYO</v>
          </cell>
          <cell r="D7">
            <v>0</v>
          </cell>
          <cell r="E7">
            <v>0</v>
          </cell>
          <cell r="F7">
            <v>1</v>
          </cell>
          <cell r="G7">
            <v>2326</v>
          </cell>
          <cell r="H7">
            <v>2164</v>
          </cell>
          <cell r="I7">
            <v>11</v>
          </cell>
          <cell r="J7">
            <v>2</v>
          </cell>
          <cell r="K7">
            <v>7</v>
          </cell>
          <cell r="L7">
            <v>1</v>
          </cell>
          <cell r="M7">
            <v>221</v>
          </cell>
          <cell r="N7">
            <v>4</v>
          </cell>
          <cell r="O7">
            <v>1</v>
          </cell>
          <cell r="P7">
            <v>27</v>
          </cell>
          <cell r="Q7">
            <v>44</v>
          </cell>
          <cell r="R7">
            <v>9</v>
          </cell>
          <cell r="S7">
            <v>1</v>
          </cell>
          <cell r="T7">
            <v>0</v>
          </cell>
        </row>
        <row r="8">
          <cell r="C8" t="str">
            <v>JUNIO</v>
          </cell>
          <cell r="D8">
            <v>1</v>
          </cell>
          <cell r="E8">
            <v>0</v>
          </cell>
          <cell r="F8">
            <v>0</v>
          </cell>
          <cell r="G8">
            <v>2387</v>
          </cell>
          <cell r="H8">
            <v>2164</v>
          </cell>
          <cell r="I8">
            <v>0</v>
          </cell>
          <cell r="J8">
            <v>0</v>
          </cell>
          <cell r="K8">
            <v>8</v>
          </cell>
          <cell r="L8">
            <v>1</v>
          </cell>
          <cell r="M8">
            <v>243</v>
          </cell>
          <cell r="N8">
            <v>5</v>
          </cell>
          <cell r="O8">
            <v>0</v>
          </cell>
          <cell r="P8">
            <v>14</v>
          </cell>
          <cell r="Q8">
            <v>52</v>
          </cell>
          <cell r="R8">
            <v>10</v>
          </cell>
          <cell r="S8">
            <v>0</v>
          </cell>
          <cell r="T8">
            <v>0</v>
          </cell>
        </row>
        <row r="9">
          <cell r="C9" t="str">
            <v>TOTAL</v>
          </cell>
          <cell r="D9">
            <v>2</v>
          </cell>
          <cell r="E9">
            <v>0</v>
          </cell>
          <cell r="F9">
            <v>6</v>
          </cell>
          <cell r="G9">
            <v>12898</v>
          </cell>
          <cell r="H9">
            <v>12143</v>
          </cell>
          <cell r="I9">
            <v>346</v>
          </cell>
          <cell r="J9">
            <v>26</v>
          </cell>
          <cell r="K9">
            <v>35</v>
          </cell>
          <cell r="L9">
            <v>6</v>
          </cell>
          <cell r="M9">
            <v>947</v>
          </cell>
          <cell r="N9">
            <v>50</v>
          </cell>
          <cell r="O9">
            <v>7</v>
          </cell>
          <cell r="P9">
            <v>252</v>
          </cell>
          <cell r="Q9">
            <v>134</v>
          </cell>
          <cell r="R9">
            <v>56</v>
          </cell>
          <cell r="S9">
            <v>1</v>
          </cell>
          <cell r="T9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3379-CEF2-4A34-B4C8-A5F0543009BD}">
  <sheetPr>
    <tabColor rgb="FFFFC000"/>
  </sheetPr>
  <dimension ref="A1:N57"/>
  <sheetViews>
    <sheetView showGridLines="0" zoomScale="110" zoomScaleNormal="110" zoomScaleSheetLayoutView="100" workbookViewId="0">
      <selection activeCell="E15" sqref="E15"/>
    </sheetView>
  </sheetViews>
  <sheetFormatPr baseColWidth="10" defaultRowHeight="15" x14ac:dyDescent="0.25"/>
  <cols>
    <col min="1" max="1" width="1.5703125" customWidth="1"/>
    <col min="2" max="2" width="64" customWidth="1"/>
    <col min="3" max="3" width="23.28515625" customWidth="1"/>
    <col min="4" max="4" width="25" style="10" customWidth="1"/>
    <col min="5" max="5" width="19" customWidth="1"/>
    <col min="6" max="6" width="22" customWidth="1"/>
    <col min="7" max="7" width="14.42578125" customWidth="1"/>
    <col min="8" max="8" width="22.5703125" customWidth="1"/>
    <col min="9" max="9" width="20" customWidth="1"/>
    <col min="10" max="10" width="14.7109375" customWidth="1"/>
    <col min="11" max="11" width="20.42578125" customWidth="1"/>
    <col min="12" max="12" width="19.5703125" customWidth="1"/>
    <col min="13" max="14" width="15" customWidth="1"/>
    <col min="15" max="15" width="3.28515625" customWidth="1"/>
    <col min="16" max="18" width="13.7109375" customWidth="1"/>
    <col min="19" max="23" width="11.42578125" customWidth="1"/>
  </cols>
  <sheetData>
    <row r="1" spans="2:6" ht="5.25" customHeight="1" x14ac:dyDescent="0.25">
      <c r="D1" s="1"/>
    </row>
    <row r="2" spans="2:6" ht="26.25" customHeight="1" x14ac:dyDescent="0.25">
      <c r="D2" s="2"/>
    </row>
    <row r="3" spans="2:6" x14ac:dyDescent="0.25">
      <c r="D3" s="3" t="s">
        <v>0</v>
      </c>
    </row>
    <row r="4" spans="2:6" ht="27.75" customHeight="1" x14ac:dyDescent="0.25">
      <c r="D4" s="4">
        <f>SUM(F31,I30,I36,L30,I42,I47)</f>
        <v>1000119803737.6058</v>
      </c>
    </row>
    <row r="5" spans="2:6" ht="5.25" customHeight="1" x14ac:dyDescent="0.4">
      <c r="B5" s="114"/>
      <c r="C5" s="114"/>
      <c r="D5" s="6"/>
    </row>
    <row r="6" spans="2:6" ht="1.5" customHeight="1" x14ac:dyDescent="0.4">
      <c r="B6" s="5"/>
      <c r="C6" s="5"/>
      <c r="D6" s="6"/>
    </row>
    <row r="7" spans="2:6" ht="31.5" customHeight="1" x14ac:dyDescent="0.25">
      <c r="B7" s="115" t="s">
        <v>1</v>
      </c>
      <c r="C7" s="116"/>
      <c r="D7" s="7"/>
    </row>
    <row r="8" spans="2:6" ht="13.5" customHeight="1" x14ac:dyDescent="0.25">
      <c r="B8" s="117" t="s">
        <v>2</v>
      </c>
      <c r="C8" s="117"/>
      <c r="D8" s="7"/>
    </row>
    <row r="9" spans="2:6" ht="18.75" x14ac:dyDescent="0.25">
      <c r="B9" s="8" t="s">
        <v>3</v>
      </c>
      <c r="C9" s="9" t="s">
        <v>4</v>
      </c>
      <c r="D9" s="7"/>
    </row>
    <row r="10" spans="2:6" ht="15.75" x14ac:dyDescent="0.25">
      <c r="B10" s="118" t="s">
        <v>5</v>
      </c>
      <c r="C10" s="119"/>
    </row>
    <row r="11" spans="2:6" ht="19.5" customHeight="1" x14ac:dyDescent="0.25">
      <c r="B11" s="11" t="s">
        <v>6</v>
      </c>
      <c r="C11" s="12">
        <f>+F31</f>
        <v>187666137508.29999</v>
      </c>
    </row>
    <row r="12" spans="2:6" ht="15.75" x14ac:dyDescent="0.25">
      <c r="B12" s="13" t="s">
        <v>7</v>
      </c>
      <c r="C12" s="14">
        <f>SUM(C11:C11)</f>
        <v>187666137508.29999</v>
      </c>
      <c r="D12" s="15"/>
    </row>
    <row r="13" spans="2:6" ht="5.25" customHeight="1" x14ac:dyDescent="0.25">
      <c r="B13" s="16"/>
      <c r="C13" s="16"/>
    </row>
    <row r="14" spans="2:6" ht="15.75" x14ac:dyDescent="0.25">
      <c r="B14" s="118" t="s">
        <v>8</v>
      </c>
      <c r="C14" s="119"/>
    </row>
    <row r="15" spans="2:6" ht="19.5" customHeight="1" x14ac:dyDescent="0.25">
      <c r="B15" s="11" t="s">
        <v>9</v>
      </c>
      <c r="C15" s="12">
        <f>+I30</f>
        <v>682852776311.17993</v>
      </c>
      <c r="D15" s="17"/>
      <c r="E15" s="18"/>
    </row>
    <row r="16" spans="2:6" ht="19.5" customHeight="1" x14ac:dyDescent="0.25">
      <c r="B16" s="11" t="s">
        <v>10</v>
      </c>
      <c r="C16" s="12">
        <f>+I36</f>
        <v>55802982055.775551</v>
      </c>
      <c r="D16" s="17"/>
      <c r="F16" s="19"/>
    </row>
    <row r="17" spans="2:14" ht="15.75" x14ac:dyDescent="0.25">
      <c r="B17" s="13" t="s">
        <v>7</v>
      </c>
      <c r="C17" s="14">
        <f>SUM(C15:C16)</f>
        <v>738655758366.95544</v>
      </c>
      <c r="D17" s="15"/>
    </row>
    <row r="18" spans="2:14" ht="4.5" customHeight="1" x14ac:dyDescent="0.25">
      <c r="B18" s="16"/>
      <c r="C18" s="16"/>
    </row>
    <row r="19" spans="2:14" ht="15.75" x14ac:dyDescent="0.25">
      <c r="B19" s="118" t="s">
        <v>11</v>
      </c>
      <c r="C19" s="119"/>
      <c r="D19" s="15"/>
    </row>
    <row r="20" spans="2:14" ht="19.5" customHeight="1" x14ac:dyDescent="0.25">
      <c r="B20" s="11" t="s">
        <v>9</v>
      </c>
      <c r="C20" s="12">
        <f>+I42</f>
        <v>5503739065.3299999</v>
      </c>
      <c r="D20" s="15"/>
    </row>
    <row r="21" spans="2:14" ht="19.5" customHeight="1" x14ac:dyDescent="0.25">
      <c r="B21" s="11" t="s">
        <v>10</v>
      </c>
      <c r="C21" s="12">
        <f>+I47</f>
        <v>56332105433.194839</v>
      </c>
      <c r="D21" s="15"/>
    </row>
    <row r="22" spans="2:14" ht="15.75" x14ac:dyDescent="0.25">
      <c r="B22" s="13" t="s">
        <v>7</v>
      </c>
      <c r="C22" s="14">
        <f>SUM(C20:C21)</f>
        <v>61835844498.524841</v>
      </c>
      <c r="D22" s="15"/>
    </row>
    <row r="23" spans="2:14" ht="4.5" customHeight="1" x14ac:dyDescent="0.25">
      <c r="B23" s="16"/>
      <c r="C23" s="16"/>
    </row>
    <row r="24" spans="2:14" ht="15.75" x14ac:dyDescent="0.25">
      <c r="B24" s="118" t="s">
        <v>12</v>
      </c>
      <c r="C24" s="119"/>
      <c r="G24" s="20"/>
      <c r="H24" s="20"/>
      <c r="I24" s="20"/>
      <c r="J24" s="20"/>
    </row>
    <row r="25" spans="2:14" ht="19.5" customHeight="1" thickBot="1" x14ac:dyDescent="0.3">
      <c r="B25" s="11" t="s">
        <v>13</v>
      </c>
      <c r="C25" s="21">
        <f>+L30</f>
        <v>11962063363.825594</v>
      </c>
      <c r="F25" s="20"/>
      <c r="G25" s="20"/>
      <c r="H25" s="20"/>
      <c r="I25" s="20"/>
      <c r="J25" s="20"/>
    </row>
    <row r="26" spans="2:14" ht="16.5" thickBot="1" x14ac:dyDescent="0.3">
      <c r="B26" s="13" t="s">
        <v>7</v>
      </c>
      <c r="C26" s="14">
        <f>SUM(C25:C25)</f>
        <v>11962063363.825594</v>
      </c>
      <c r="F26" s="20"/>
      <c r="G26" s="20"/>
      <c r="H26" s="120" t="s">
        <v>14</v>
      </c>
      <c r="I26" s="121"/>
      <c r="J26" s="20"/>
      <c r="M26" s="17"/>
      <c r="N26" s="17"/>
    </row>
    <row r="27" spans="2:14" ht="3" customHeight="1" x14ac:dyDescent="0.25">
      <c r="B27" s="16"/>
      <c r="C27" s="22"/>
      <c r="D27" s="23"/>
      <c r="E27" s="122" t="s">
        <v>15</v>
      </c>
      <c r="F27" s="123"/>
      <c r="G27" s="20"/>
      <c r="H27" s="124" t="s">
        <v>16</v>
      </c>
      <c r="I27" s="124"/>
      <c r="J27" s="20"/>
      <c r="K27" s="24" t="s">
        <v>12</v>
      </c>
      <c r="L27" s="24" t="s">
        <v>17</v>
      </c>
    </row>
    <row r="28" spans="2:14" ht="18.75" customHeight="1" x14ac:dyDescent="0.25">
      <c r="B28" s="25" t="s">
        <v>18</v>
      </c>
      <c r="C28" s="26">
        <f>+C17+C12+C26+C22</f>
        <v>1000119803737.6057</v>
      </c>
      <c r="D28" s="15"/>
      <c r="E28" s="27" t="s">
        <v>19</v>
      </c>
      <c r="F28" s="28">
        <v>172068582104.47</v>
      </c>
      <c r="G28" s="20"/>
      <c r="H28" s="27" t="s">
        <v>19</v>
      </c>
      <c r="I28" s="29">
        <v>625752151931.78992</v>
      </c>
      <c r="J28" s="20"/>
      <c r="K28" s="30" t="s">
        <v>19</v>
      </c>
      <c r="L28" s="28">
        <v>10560863567.537815</v>
      </c>
    </row>
    <row r="29" spans="2:14" ht="3.75" customHeight="1" x14ac:dyDescent="0.25">
      <c r="C29" s="16"/>
      <c r="E29" s="31" t="s">
        <v>20</v>
      </c>
      <c r="F29" s="32">
        <f>+'[1]DATA MENSUAL'!N5</f>
        <v>14910966223.650002</v>
      </c>
      <c r="G29" s="20"/>
      <c r="H29" s="33" t="s">
        <v>21</v>
      </c>
      <c r="I29" s="34">
        <f>+'[1]DATA MENSUAL'!N9</f>
        <v>57100624379.389999</v>
      </c>
      <c r="J29" s="35" t="s">
        <v>22</v>
      </c>
      <c r="K29" s="33" t="s">
        <v>23</v>
      </c>
      <c r="L29" s="36">
        <f>+'[1]DATA MENSUAL'!N34</f>
        <v>1401199796.2877781</v>
      </c>
    </row>
    <row r="30" spans="2:14" ht="15.75" x14ac:dyDescent="0.25">
      <c r="B30" s="8" t="s">
        <v>24</v>
      </c>
      <c r="C30" s="9" t="s">
        <v>25</v>
      </c>
      <c r="E30" s="31" t="s">
        <v>26</v>
      </c>
      <c r="F30" s="32">
        <f>+'[1]DATA MENSUAL'!N4</f>
        <v>686589180.18000007</v>
      </c>
      <c r="G30" s="20"/>
      <c r="H30" s="37" t="s">
        <v>27</v>
      </c>
      <c r="I30" s="38">
        <f>SUM(I28:I29)</f>
        <v>682852776311.17993</v>
      </c>
      <c r="J30" s="20"/>
      <c r="K30" s="39" t="s">
        <v>28</v>
      </c>
      <c r="L30" s="40">
        <f>SUM(L28:L29)</f>
        <v>11962063363.825594</v>
      </c>
    </row>
    <row r="31" spans="2:14" ht="15.75" customHeight="1" x14ac:dyDescent="0.25">
      <c r="B31" s="41" t="s">
        <v>29</v>
      </c>
      <c r="C31" s="42">
        <v>228</v>
      </c>
      <c r="E31" s="37" t="s">
        <v>27</v>
      </c>
      <c r="F31" s="43">
        <f>SUM(F28:F30)</f>
        <v>187666137508.29999</v>
      </c>
      <c r="G31" s="20"/>
      <c r="H31" s="20"/>
      <c r="I31" s="20"/>
      <c r="J31" s="20"/>
    </row>
    <row r="32" spans="2:14" ht="18.75" customHeight="1" x14ac:dyDescent="0.25">
      <c r="B32" s="41" t="s">
        <v>30</v>
      </c>
      <c r="C32" s="42">
        <v>54</v>
      </c>
      <c r="G32" s="20"/>
      <c r="H32" s="125" t="s">
        <v>31</v>
      </c>
      <c r="I32" s="125"/>
      <c r="J32" s="20"/>
    </row>
    <row r="33" spans="1:10" ht="18.75" customHeight="1" x14ac:dyDescent="0.25">
      <c r="B33" s="41" t="s">
        <v>32</v>
      </c>
      <c r="C33" s="44">
        <v>24</v>
      </c>
      <c r="E33" s="112" t="s">
        <v>33</v>
      </c>
      <c r="F33" s="113"/>
      <c r="G33" s="45"/>
      <c r="H33" s="27" t="s">
        <v>19</v>
      </c>
      <c r="I33" s="29">
        <v>50762226417.051712</v>
      </c>
      <c r="J33" s="20"/>
    </row>
    <row r="34" spans="1:10" ht="18.75" customHeight="1" x14ac:dyDescent="0.25">
      <c r="A34" s="46"/>
      <c r="B34" s="41" t="s">
        <v>34</v>
      </c>
      <c r="C34" s="44">
        <v>3</v>
      </c>
      <c r="E34" s="30" t="s">
        <v>35</v>
      </c>
      <c r="F34" s="47">
        <v>3896</v>
      </c>
      <c r="G34" s="45"/>
      <c r="H34" s="33" t="s">
        <v>36</v>
      </c>
      <c r="I34" s="48">
        <f>+'[1]DATA MENSUAL'!N10+'[1]DATA MENSUAL'!N32</f>
        <v>5040755638.7238388</v>
      </c>
      <c r="J34" s="35" t="s">
        <v>22</v>
      </c>
    </row>
    <row r="35" spans="1:10" ht="18.75" customHeight="1" x14ac:dyDescent="0.25">
      <c r="B35" s="49" t="s">
        <v>37</v>
      </c>
      <c r="C35" s="50">
        <v>309</v>
      </c>
      <c r="E35" s="51"/>
      <c r="F35" s="52"/>
      <c r="G35" s="45"/>
      <c r="H35" s="33"/>
      <c r="I35" s="48"/>
      <c r="J35" s="35"/>
    </row>
    <row r="36" spans="1:10" ht="18.75" customHeight="1" x14ac:dyDescent="0.25">
      <c r="B36" s="53" t="s">
        <v>38</v>
      </c>
      <c r="C36" s="54">
        <v>3863</v>
      </c>
      <c r="E36" s="33" t="s">
        <v>39</v>
      </c>
      <c r="F36" s="55">
        <f>+'[1]DATA MENSUAL'!N37</f>
        <v>56</v>
      </c>
      <c r="G36" s="56" t="s">
        <v>40</v>
      </c>
      <c r="H36" s="37" t="s">
        <v>27</v>
      </c>
      <c r="I36" s="38">
        <f>SUM(I33:I34)</f>
        <v>55802982055.775551</v>
      </c>
      <c r="J36" s="20"/>
    </row>
    <row r="37" spans="1:10" ht="5.25" customHeight="1" thickBot="1" x14ac:dyDescent="0.3">
      <c r="B37" s="57"/>
      <c r="C37" s="58"/>
      <c r="E37" s="59" t="s">
        <v>41</v>
      </c>
      <c r="F37" s="52">
        <f>SUM(F34:F36)</f>
        <v>3952</v>
      </c>
      <c r="G37" s="45"/>
      <c r="H37" s="60"/>
      <c r="I37" s="61"/>
      <c r="J37" s="62"/>
    </row>
    <row r="38" spans="1:10" ht="18.75" customHeight="1" thickBot="1" x14ac:dyDescent="0.3">
      <c r="B38" s="63" t="s">
        <v>42</v>
      </c>
      <c r="E38" s="64"/>
      <c r="F38" s="65"/>
      <c r="G38" s="66"/>
      <c r="H38" s="126" t="s">
        <v>43</v>
      </c>
      <c r="I38" s="127"/>
      <c r="J38" s="20"/>
    </row>
    <row r="39" spans="1:10" ht="13.5" customHeight="1" x14ac:dyDescent="0.25">
      <c r="B39" s="67" t="s">
        <v>44</v>
      </c>
      <c r="C39" s="17"/>
      <c r="E39" s="68"/>
      <c r="F39" s="69">
        <v>311638.74297032948</v>
      </c>
      <c r="G39" s="66"/>
      <c r="H39" s="128" t="s">
        <v>16</v>
      </c>
      <c r="I39" s="128"/>
      <c r="J39" s="20"/>
    </row>
    <row r="40" spans="1:10" ht="58.5" customHeight="1" x14ac:dyDescent="0.25">
      <c r="B40" s="70" t="s">
        <v>45</v>
      </c>
      <c r="C40" s="70"/>
      <c r="E40" s="68"/>
      <c r="F40" s="69"/>
      <c r="G40" s="66"/>
      <c r="H40" s="27" t="s">
        <v>19</v>
      </c>
      <c r="I40" s="29">
        <v>4012283272.3199997</v>
      </c>
      <c r="J40" s="20"/>
    </row>
    <row r="41" spans="1:10" ht="18.75" customHeight="1" x14ac:dyDescent="0.25">
      <c r="B41" s="70"/>
      <c r="C41" s="70"/>
      <c r="E41" s="20"/>
      <c r="F41" s="66"/>
      <c r="G41" s="66"/>
      <c r="H41" s="33" t="s">
        <v>21</v>
      </c>
      <c r="I41" s="34">
        <f>+'[1]DATA MENSUAL'!N17</f>
        <v>1491455793.0100002</v>
      </c>
      <c r="J41" s="35" t="s">
        <v>22</v>
      </c>
    </row>
    <row r="42" spans="1:10" x14ac:dyDescent="0.25">
      <c r="H42" s="37" t="s">
        <v>27</v>
      </c>
      <c r="I42" s="38">
        <f>SUM(I40:I41)</f>
        <v>5503739065.3299999</v>
      </c>
      <c r="J42" s="20"/>
    </row>
    <row r="43" spans="1:10" ht="15.75" customHeight="1" x14ac:dyDescent="0.25">
      <c r="B43" s="129" t="s">
        <v>46</v>
      </c>
      <c r="C43" s="129"/>
      <c r="D43" s="71"/>
      <c r="H43" s="20"/>
      <c r="I43" s="20"/>
      <c r="J43" s="20"/>
    </row>
    <row r="44" spans="1:10" ht="21.75" customHeight="1" x14ac:dyDescent="0.25">
      <c r="B44" s="130" t="s">
        <v>47</v>
      </c>
      <c r="C44" s="130"/>
      <c r="D44" s="72"/>
      <c r="H44" s="131" t="s">
        <v>31</v>
      </c>
      <c r="I44" s="131"/>
      <c r="J44" s="20"/>
    </row>
    <row r="45" spans="1:10" x14ac:dyDescent="0.25">
      <c r="A45" s="73"/>
      <c r="D45" s="74"/>
      <c r="H45" s="27" t="s">
        <v>48</v>
      </c>
      <c r="I45" s="29">
        <v>42212013927.034836</v>
      </c>
      <c r="J45" s="20"/>
    </row>
    <row r="46" spans="1:10" ht="18" customHeight="1" x14ac:dyDescent="0.25">
      <c r="A46" s="75"/>
      <c r="D46" s="74"/>
      <c r="G46" s="45"/>
      <c r="H46" s="33" t="s">
        <v>49</v>
      </c>
      <c r="I46" s="76">
        <f>+'[1]DATA MENSUAL'!N18+'[1]DATA MENSUAL'!N33</f>
        <v>14120091506.16</v>
      </c>
      <c r="J46" s="35" t="s">
        <v>22</v>
      </c>
    </row>
    <row r="47" spans="1:10" x14ac:dyDescent="0.25">
      <c r="B47" s="77"/>
      <c r="C47" s="77"/>
      <c r="D47" s="71"/>
      <c r="G47" s="45"/>
      <c r="H47" s="37" t="s">
        <v>27</v>
      </c>
      <c r="I47" s="38">
        <f>SUM(I45:I46)</f>
        <v>56332105433.194839</v>
      </c>
      <c r="J47" s="20"/>
    </row>
    <row r="48" spans="1:10" x14ac:dyDescent="0.25">
      <c r="B48" s="77"/>
      <c r="C48" s="77"/>
      <c r="D48" s="71"/>
      <c r="G48" s="45"/>
      <c r="H48" s="78"/>
      <c r="I48" s="78"/>
      <c r="J48" s="45"/>
    </row>
    <row r="49" spans="1:10" ht="21" x14ac:dyDescent="0.35">
      <c r="A49" s="79"/>
      <c r="B49" s="77"/>
      <c r="C49" s="77"/>
      <c r="D49" s="74"/>
      <c r="G49" s="45"/>
      <c r="H49" s="80">
        <v>294438198601.60797</v>
      </c>
      <c r="I49" s="78"/>
      <c r="J49" s="45"/>
    </row>
    <row r="50" spans="1:10" x14ac:dyDescent="0.25">
      <c r="B50" s="77"/>
      <c r="C50" s="77"/>
      <c r="D50" s="71"/>
      <c r="G50" s="45"/>
      <c r="H50" s="81" t="e">
        <f>+H46-H49</f>
        <v>#VALUE!</v>
      </c>
      <c r="I50" s="78"/>
      <c r="J50" s="45"/>
    </row>
    <row r="51" spans="1:10" x14ac:dyDescent="0.25">
      <c r="B51" s="77"/>
      <c r="C51" s="77"/>
      <c r="D51" s="71"/>
      <c r="G51" s="45"/>
      <c r="H51" s="78"/>
      <c r="I51" s="78"/>
      <c r="J51" s="45"/>
    </row>
    <row r="52" spans="1:10" x14ac:dyDescent="0.25">
      <c r="B52" s="77"/>
      <c r="C52" s="77"/>
      <c r="G52" s="45"/>
      <c r="H52" s="78"/>
      <c r="I52" s="78"/>
      <c r="J52" s="45"/>
    </row>
    <row r="53" spans="1:10" x14ac:dyDescent="0.25">
      <c r="B53" s="77"/>
      <c r="C53" s="77"/>
      <c r="G53" s="45"/>
      <c r="H53" s="45"/>
      <c r="I53" s="45"/>
      <c r="J53" s="45"/>
    </row>
    <row r="54" spans="1:10" x14ac:dyDescent="0.25">
      <c r="B54" s="82"/>
      <c r="G54" s="45"/>
      <c r="H54" s="45"/>
      <c r="I54" s="45"/>
      <c r="J54" s="45"/>
    </row>
    <row r="55" spans="1:10" x14ac:dyDescent="0.25">
      <c r="B55" s="82"/>
      <c r="G55" s="45"/>
      <c r="H55" s="45"/>
      <c r="I55" s="45"/>
      <c r="J55" s="45"/>
    </row>
    <row r="56" spans="1:10" x14ac:dyDescent="0.25">
      <c r="B56" s="82"/>
      <c r="G56" s="45"/>
      <c r="H56" s="45"/>
      <c r="I56" s="45"/>
      <c r="J56" s="45"/>
    </row>
    <row r="57" spans="1:10" ht="30" customHeight="1" x14ac:dyDescent="0.25">
      <c r="G57" s="45"/>
      <c r="H57" s="45"/>
      <c r="I57" s="45"/>
      <c r="J57" s="45"/>
    </row>
  </sheetData>
  <mergeCells count="17">
    <mergeCell ref="H39:I39"/>
    <mergeCell ref="B43:C43"/>
    <mergeCell ref="B44:C44"/>
    <mergeCell ref="H44:I44"/>
    <mergeCell ref="H26:I26"/>
    <mergeCell ref="E27:F27"/>
    <mergeCell ref="H27:I27"/>
    <mergeCell ref="H32:I32"/>
    <mergeCell ref="H38:I38"/>
    <mergeCell ref="E33:F33"/>
    <mergeCell ref="B5:C5"/>
    <mergeCell ref="B7:C7"/>
    <mergeCell ref="B8:C8"/>
    <mergeCell ref="B10:C10"/>
    <mergeCell ref="B14:C14"/>
    <mergeCell ref="B19:C19"/>
    <mergeCell ref="B24:C24"/>
  </mergeCells>
  <printOptions horizontalCentered="1" verticalCentered="1"/>
  <pageMargins left="0.47244094488188981" right="0.39370078740157483" top="0.22" bottom="0.74803149606299213" header="0.23" footer="0.51181102362204722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5AB9A-7CFA-41FD-A251-AE33C21D57EA}">
  <sheetPr>
    <pageSetUpPr fitToPage="1"/>
  </sheetPr>
  <dimension ref="A1:AB41"/>
  <sheetViews>
    <sheetView tabSelected="1" zoomScale="70" zoomScaleNormal="70" zoomScalePageLayoutView="80" workbookViewId="0">
      <selection activeCell="A7" sqref="A7:X7"/>
    </sheetView>
  </sheetViews>
  <sheetFormatPr baseColWidth="10" defaultColWidth="11.42578125" defaultRowHeight="12.75" x14ac:dyDescent="0.25"/>
  <cols>
    <col min="1" max="1" width="3.85546875" style="83" customWidth="1"/>
    <col min="2" max="2" width="7.42578125" style="83" customWidth="1"/>
    <col min="3" max="3" width="57.5703125" style="83" customWidth="1"/>
    <col min="4" max="4" width="8" style="84" customWidth="1"/>
    <col min="5" max="9" width="13" style="84" hidden="1" customWidth="1"/>
    <col min="10" max="14" width="7.7109375" style="84" customWidth="1"/>
    <col min="15" max="15" width="7.7109375" style="84" hidden="1" customWidth="1"/>
    <col min="16" max="16" width="8.42578125" style="84" hidden="1" customWidth="1"/>
    <col min="17" max="17" width="7.85546875" style="84" hidden="1" customWidth="1"/>
    <col min="18" max="19" width="8.140625" style="84" hidden="1" customWidth="1"/>
    <col min="20" max="20" width="8.5703125" style="84" hidden="1" customWidth="1"/>
    <col min="21" max="21" width="9.5703125" style="84" hidden="1" customWidth="1"/>
    <col min="22" max="22" width="10.7109375" style="84" hidden="1" customWidth="1"/>
    <col min="23" max="23" width="9.28515625" style="84" hidden="1" customWidth="1"/>
    <col min="24" max="24" width="12.85546875" style="83" customWidth="1"/>
    <col min="25" max="26" width="11.42578125" style="83"/>
    <col min="27" max="27" width="26.42578125" style="83" customWidth="1"/>
    <col min="28" max="16384" width="11.42578125" style="83"/>
  </cols>
  <sheetData>
    <row r="1" spans="1:24" ht="31.5" customHeight="1" x14ac:dyDescent="0.25"/>
    <row r="5" spans="1:24" ht="20.25" x14ac:dyDescent="0.25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4" ht="20.25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ht="14.45" customHeight="1" x14ac:dyDescent="0.25">
      <c r="A7" s="134" t="s">
        <v>50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ht="14.45" customHeight="1" x14ac:dyDescent="0.25">
      <c r="A8" s="135" t="s">
        <v>51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5" x14ac:dyDescent="0.25">
      <c r="B9" s="87"/>
      <c r="C9" s="136" t="s">
        <v>52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ht="3" customHeight="1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8.75" customHeight="1" x14ac:dyDescent="0.25">
      <c r="B11" s="137" t="s">
        <v>53</v>
      </c>
      <c r="C11" s="137" t="s">
        <v>54</v>
      </c>
      <c r="D11" s="138" t="s">
        <v>55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  <c r="O11" s="138" t="s">
        <v>56</v>
      </c>
      <c r="P11" s="139"/>
      <c r="Q11" s="140"/>
      <c r="R11" s="138" t="s">
        <v>57</v>
      </c>
      <c r="S11" s="139"/>
      <c r="T11" s="140"/>
      <c r="U11" s="138" t="s">
        <v>58</v>
      </c>
      <c r="V11" s="139"/>
      <c r="W11" s="140"/>
      <c r="X11" s="137" t="s">
        <v>27</v>
      </c>
    </row>
    <row r="12" spans="1:24" ht="20.25" x14ac:dyDescent="0.25">
      <c r="B12" s="137"/>
      <c r="C12" s="137"/>
      <c r="D12" s="88" t="s">
        <v>59</v>
      </c>
      <c r="E12" s="88"/>
      <c r="F12" s="88"/>
      <c r="G12" s="88"/>
      <c r="H12" s="88"/>
      <c r="I12" s="88" t="s">
        <v>60</v>
      </c>
      <c r="J12" s="88" t="s">
        <v>61</v>
      </c>
      <c r="K12" s="88" t="s">
        <v>62</v>
      </c>
      <c r="L12" s="88" t="s">
        <v>63</v>
      </c>
      <c r="M12" s="88" t="s">
        <v>64</v>
      </c>
      <c r="N12" s="88" t="s">
        <v>65</v>
      </c>
      <c r="O12" s="88" t="s">
        <v>63</v>
      </c>
      <c r="P12" s="88" t="s">
        <v>64</v>
      </c>
      <c r="Q12" s="88" t="s">
        <v>65</v>
      </c>
      <c r="R12" s="88" t="s">
        <v>66</v>
      </c>
      <c r="S12" s="88" t="s">
        <v>67</v>
      </c>
      <c r="T12" s="88" t="s">
        <v>68</v>
      </c>
      <c r="U12" s="88" t="s">
        <v>69</v>
      </c>
      <c r="V12" s="88" t="s">
        <v>70</v>
      </c>
      <c r="W12" s="88" t="s">
        <v>71</v>
      </c>
      <c r="X12" s="137"/>
    </row>
    <row r="13" spans="1:24" s="89" customFormat="1" ht="34.5" customHeight="1" x14ac:dyDescent="0.25">
      <c r="B13" s="90">
        <v>1</v>
      </c>
      <c r="C13" s="91" t="s">
        <v>72</v>
      </c>
      <c r="D13" s="90">
        <v>0</v>
      </c>
      <c r="E13" s="90"/>
      <c r="F13" s="90"/>
      <c r="G13" s="90"/>
      <c r="H13" s="90"/>
      <c r="I13" s="90"/>
      <c r="J13" s="90">
        <v>0</v>
      </c>
      <c r="K13" s="90">
        <v>1</v>
      </c>
      <c r="L13" s="90">
        <v>0</v>
      </c>
      <c r="M13" s="90">
        <v>0</v>
      </c>
      <c r="N13" s="92">
        <v>0</v>
      </c>
      <c r="O13" s="90"/>
      <c r="P13" s="90"/>
      <c r="Q13" s="90"/>
      <c r="R13" s="93"/>
      <c r="S13" s="94"/>
      <c r="T13" s="94"/>
      <c r="U13" s="94"/>
      <c r="V13" s="94"/>
      <c r="W13" s="94"/>
      <c r="X13" s="95">
        <f>SUM(D13:W13)</f>
        <v>1</v>
      </c>
    </row>
    <row r="14" spans="1:24" s="89" customFormat="1" ht="34.5" customHeight="1" x14ac:dyDescent="0.25">
      <c r="B14" s="90">
        <v>2</v>
      </c>
      <c r="C14" s="91" t="s">
        <v>73</v>
      </c>
      <c r="D14" s="90" t="s">
        <v>74</v>
      </c>
      <c r="E14" s="90"/>
      <c r="F14" s="90"/>
      <c r="G14" s="90"/>
      <c r="H14" s="90"/>
      <c r="I14" s="90"/>
      <c r="J14" s="90" t="s">
        <v>74</v>
      </c>
      <c r="K14" s="90" t="s">
        <v>74</v>
      </c>
      <c r="L14" s="90" t="s">
        <v>74</v>
      </c>
      <c r="M14" s="90" t="s">
        <v>74</v>
      </c>
      <c r="N14" s="92" t="s">
        <v>74</v>
      </c>
      <c r="O14" s="90"/>
      <c r="P14" s="90"/>
      <c r="Q14" s="94"/>
      <c r="R14" s="93"/>
      <c r="S14" s="94"/>
      <c r="T14" s="94"/>
      <c r="U14" s="94"/>
      <c r="V14" s="94"/>
      <c r="W14" s="94"/>
      <c r="X14" s="90" t="s">
        <v>74</v>
      </c>
    </row>
    <row r="15" spans="1:24" s="89" customFormat="1" ht="34.5" customHeight="1" x14ac:dyDescent="0.25">
      <c r="B15" s="90">
        <v>3</v>
      </c>
      <c r="C15" s="91" t="s">
        <v>75</v>
      </c>
      <c r="D15" s="90" t="s">
        <v>74</v>
      </c>
      <c r="E15" s="90"/>
      <c r="F15" s="90"/>
      <c r="G15" s="90"/>
      <c r="H15" s="90"/>
      <c r="I15" s="90"/>
      <c r="J15" s="90" t="s">
        <v>74</v>
      </c>
      <c r="K15" s="90" t="s">
        <v>74</v>
      </c>
      <c r="L15" s="90" t="s">
        <v>74</v>
      </c>
      <c r="M15" s="90">
        <v>1</v>
      </c>
      <c r="N15" s="92" t="s">
        <v>74</v>
      </c>
      <c r="O15" s="90"/>
      <c r="P15" s="90"/>
      <c r="Q15" s="94"/>
      <c r="R15" s="93"/>
      <c r="S15" s="94"/>
      <c r="T15" s="94"/>
      <c r="U15" s="94"/>
      <c r="V15" s="94"/>
      <c r="W15" s="94"/>
      <c r="X15" s="95">
        <v>1</v>
      </c>
    </row>
    <row r="16" spans="1:24" s="89" customFormat="1" ht="34.5" customHeight="1" x14ac:dyDescent="0.25">
      <c r="B16" s="90">
        <v>4</v>
      </c>
      <c r="C16" s="91" t="s">
        <v>76</v>
      </c>
      <c r="D16" s="90">
        <v>0</v>
      </c>
      <c r="E16" s="90"/>
      <c r="F16" s="90"/>
      <c r="G16" s="90"/>
      <c r="H16" s="90"/>
      <c r="I16" s="90"/>
      <c r="J16" s="90">
        <v>0</v>
      </c>
      <c r="K16" s="90">
        <v>4</v>
      </c>
      <c r="L16" s="90">
        <v>1</v>
      </c>
      <c r="M16" s="92">
        <v>1</v>
      </c>
      <c r="N16" s="92">
        <v>0</v>
      </c>
      <c r="O16" s="90"/>
      <c r="P16" s="90"/>
      <c r="Q16" s="90"/>
      <c r="R16" s="92"/>
      <c r="S16" s="94"/>
      <c r="T16" s="94"/>
      <c r="U16" s="94"/>
      <c r="V16" s="94"/>
      <c r="W16" s="94"/>
      <c r="X16" s="95">
        <f t="shared" ref="X16:X28" si="0">SUM(D16:W16)</f>
        <v>6</v>
      </c>
    </row>
    <row r="17" spans="1:28" s="89" customFormat="1" ht="34.5" customHeight="1" x14ac:dyDescent="0.2">
      <c r="B17" s="90">
        <v>5</v>
      </c>
      <c r="C17" s="91" t="s">
        <v>77</v>
      </c>
      <c r="D17" s="96">
        <v>2266</v>
      </c>
      <c r="E17" s="90"/>
      <c r="F17" s="90"/>
      <c r="G17" s="90"/>
      <c r="H17" s="90"/>
      <c r="I17" s="97"/>
      <c r="J17" s="96">
        <f>'[2]Estadisticas FEB DNyCTI  2023'!$J$16</f>
        <v>2233</v>
      </c>
      <c r="K17" s="98">
        <v>2109</v>
      </c>
      <c r="L17" s="98">
        <v>2049</v>
      </c>
      <c r="M17" s="98">
        <v>2326</v>
      </c>
      <c r="N17" s="98">
        <v>2387</v>
      </c>
      <c r="O17" s="98"/>
      <c r="P17" s="98"/>
      <c r="Q17" s="98"/>
      <c r="R17" s="99"/>
      <c r="S17" s="99"/>
      <c r="T17" s="99"/>
      <c r="U17" s="99"/>
      <c r="V17" s="99"/>
      <c r="W17" s="99"/>
      <c r="X17" s="100">
        <f t="shared" si="0"/>
        <v>13370</v>
      </c>
      <c r="AA17" s="101"/>
    </row>
    <row r="18" spans="1:28" s="89" customFormat="1" ht="34.5" customHeight="1" x14ac:dyDescent="0.25">
      <c r="B18" s="90">
        <v>6</v>
      </c>
      <c r="C18" s="91" t="s">
        <v>78</v>
      </c>
      <c r="D18" s="96">
        <f>'[2]Estadisticas FEB DNyCTI  2023'!$D$17</f>
        <v>1971</v>
      </c>
      <c r="E18" s="96"/>
      <c r="F18" s="96"/>
      <c r="G18" s="96"/>
      <c r="H18" s="96"/>
      <c r="I18" s="96"/>
      <c r="J18" s="96">
        <f>'[2]Estadisticas FEB DNyCTI  2023'!$J$17</f>
        <v>2011</v>
      </c>
      <c r="K18" s="102">
        <v>2083</v>
      </c>
      <c r="L18" s="102">
        <v>1921</v>
      </c>
      <c r="M18" s="102">
        <v>2164</v>
      </c>
      <c r="N18" s="102">
        <v>2164</v>
      </c>
      <c r="O18" s="102"/>
      <c r="P18" s="102"/>
      <c r="Q18" s="102"/>
      <c r="R18" s="103"/>
      <c r="S18" s="103"/>
      <c r="T18" s="103"/>
      <c r="U18" s="103"/>
      <c r="V18" s="103"/>
      <c r="W18" s="103"/>
      <c r="X18" s="104">
        <f t="shared" si="0"/>
        <v>12314</v>
      </c>
      <c r="AA18" s="105"/>
    </row>
    <row r="19" spans="1:28" s="89" customFormat="1" ht="34.5" customHeight="1" x14ac:dyDescent="0.25">
      <c r="B19" s="90">
        <v>7</v>
      </c>
      <c r="C19" s="91" t="s">
        <v>79</v>
      </c>
      <c r="D19" s="92">
        <v>79</v>
      </c>
      <c r="E19" s="90"/>
      <c r="F19" s="90"/>
      <c r="G19" s="90"/>
      <c r="H19" s="90"/>
      <c r="I19" s="90"/>
      <c r="J19" s="90">
        <v>81</v>
      </c>
      <c r="K19" s="90">
        <v>88</v>
      </c>
      <c r="L19" s="92">
        <v>87</v>
      </c>
      <c r="M19" s="92">
        <v>11</v>
      </c>
      <c r="N19" s="92" t="s">
        <v>74</v>
      </c>
      <c r="O19" s="90"/>
      <c r="P19" s="90"/>
      <c r="Q19" s="90"/>
      <c r="R19" s="93"/>
      <c r="S19" s="93"/>
      <c r="T19" s="94"/>
      <c r="U19" s="94"/>
      <c r="V19" s="94"/>
      <c r="W19" s="94"/>
      <c r="X19" s="95">
        <f t="shared" si="0"/>
        <v>346</v>
      </c>
    </row>
    <row r="20" spans="1:28" s="89" customFormat="1" ht="34.5" customHeight="1" x14ac:dyDescent="0.25">
      <c r="B20" s="90">
        <v>8</v>
      </c>
      <c r="C20" s="91" t="s">
        <v>80</v>
      </c>
      <c r="D20" s="92">
        <v>1</v>
      </c>
      <c r="E20" s="106"/>
      <c r="F20" s="106"/>
      <c r="G20" s="106"/>
      <c r="H20" s="92"/>
      <c r="I20" s="92"/>
      <c r="J20" s="92">
        <v>22</v>
      </c>
      <c r="K20" s="92">
        <v>1</v>
      </c>
      <c r="L20" s="92">
        <v>0</v>
      </c>
      <c r="M20" s="92">
        <v>2</v>
      </c>
      <c r="N20" s="92">
        <v>0</v>
      </c>
      <c r="O20" s="90"/>
      <c r="P20" s="90"/>
      <c r="Q20" s="90"/>
      <c r="R20" s="93"/>
      <c r="S20" s="94"/>
      <c r="T20" s="94"/>
      <c r="U20" s="94"/>
      <c r="V20" s="94"/>
      <c r="W20" s="94"/>
      <c r="X20" s="107">
        <f t="shared" si="0"/>
        <v>26</v>
      </c>
    </row>
    <row r="21" spans="1:28" s="89" customFormat="1" ht="34.5" customHeight="1" x14ac:dyDescent="0.25">
      <c r="B21" s="90">
        <v>9</v>
      </c>
      <c r="C21" s="91" t="s">
        <v>81</v>
      </c>
      <c r="D21" s="90">
        <v>1</v>
      </c>
      <c r="E21" s="90"/>
      <c r="F21" s="90"/>
      <c r="G21" s="90"/>
      <c r="H21" s="90"/>
      <c r="I21" s="90"/>
      <c r="J21" s="90">
        <v>8</v>
      </c>
      <c r="K21" s="90">
        <v>8</v>
      </c>
      <c r="L21" s="90">
        <v>3</v>
      </c>
      <c r="M21" s="90">
        <v>7</v>
      </c>
      <c r="N21" s="90">
        <v>8</v>
      </c>
      <c r="O21" s="92"/>
      <c r="P21" s="92"/>
      <c r="Q21" s="92"/>
      <c r="R21" s="93"/>
      <c r="S21" s="93"/>
      <c r="T21" s="93"/>
      <c r="U21" s="93"/>
      <c r="V21" s="93"/>
      <c r="W21" s="93"/>
      <c r="X21" s="95">
        <f t="shared" si="0"/>
        <v>35</v>
      </c>
    </row>
    <row r="22" spans="1:28" s="89" customFormat="1" ht="34.5" customHeight="1" x14ac:dyDescent="0.25">
      <c r="B22" s="90">
        <v>10</v>
      </c>
      <c r="C22" s="91" t="s">
        <v>82</v>
      </c>
      <c r="D22" s="90">
        <v>1</v>
      </c>
      <c r="E22" s="90"/>
      <c r="F22" s="90"/>
      <c r="G22" s="90"/>
      <c r="H22" s="90"/>
      <c r="I22" s="90"/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/>
      <c r="P22" s="90"/>
      <c r="Q22" s="90"/>
      <c r="R22" s="93"/>
      <c r="S22" s="94"/>
      <c r="T22" s="94"/>
      <c r="U22" s="94"/>
      <c r="V22" s="94"/>
      <c r="W22" s="94"/>
      <c r="X22" s="95">
        <f t="shared" si="0"/>
        <v>6</v>
      </c>
    </row>
    <row r="23" spans="1:28" s="89" customFormat="1" ht="34.5" customHeight="1" x14ac:dyDescent="0.25">
      <c r="B23" s="90">
        <v>11</v>
      </c>
      <c r="C23" s="91" t="s">
        <v>83</v>
      </c>
      <c r="D23" s="90">
        <v>120</v>
      </c>
      <c r="E23" s="90"/>
      <c r="F23" s="90"/>
      <c r="G23" s="90"/>
      <c r="H23" s="90"/>
      <c r="I23" s="90"/>
      <c r="J23" s="92">
        <v>23</v>
      </c>
      <c r="K23" s="92">
        <v>161</v>
      </c>
      <c r="L23" s="92">
        <v>179</v>
      </c>
      <c r="M23" s="92">
        <v>221</v>
      </c>
      <c r="N23" s="92">
        <v>243</v>
      </c>
      <c r="O23" s="92"/>
      <c r="P23" s="92"/>
      <c r="Q23" s="92"/>
      <c r="R23" s="93"/>
      <c r="S23" s="93"/>
      <c r="T23" s="93"/>
      <c r="U23" s="93"/>
      <c r="V23" s="93"/>
      <c r="W23" s="93"/>
      <c r="X23" s="107">
        <f t="shared" si="0"/>
        <v>947</v>
      </c>
    </row>
    <row r="24" spans="1:28" s="89" customFormat="1" ht="34.5" customHeight="1" x14ac:dyDescent="0.25">
      <c r="B24" s="90">
        <v>12</v>
      </c>
      <c r="C24" s="91" t="s">
        <v>84</v>
      </c>
      <c r="D24" s="90">
        <v>10</v>
      </c>
      <c r="E24" s="90"/>
      <c r="F24" s="90"/>
      <c r="G24" s="90"/>
      <c r="H24" s="92"/>
      <c r="I24" s="90"/>
      <c r="J24" s="90">
        <v>12</v>
      </c>
      <c r="K24" s="90">
        <v>10</v>
      </c>
      <c r="L24" s="90">
        <v>5</v>
      </c>
      <c r="M24" s="90">
        <v>4</v>
      </c>
      <c r="N24" s="90">
        <v>5</v>
      </c>
      <c r="O24" s="90"/>
      <c r="P24" s="90"/>
      <c r="Q24" s="90"/>
      <c r="R24" s="93"/>
      <c r="S24" s="94"/>
      <c r="T24" s="94"/>
      <c r="U24" s="94"/>
      <c r="V24" s="94"/>
      <c r="W24" s="94"/>
      <c r="X24" s="95">
        <f t="shared" si="0"/>
        <v>46</v>
      </c>
    </row>
    <row r="25" spans="1:28" s="89" customFormat="1" ht="34.5" customHeight="1" x14ac:dyDescent="0.25">
      <c r="B25" s="90">
        <v>13</v>
      </c>
      <c r="C25" s="91" t="s">
        <v>85</v>
      </c>
      <c r="D25" s="90">
        <v>2</v>
      </c>
      <c r="E25" s="90"/>
      <c r="F25" s="90"/>
      <c r="G25" s="90"/>
      <c r="H25" s="92"/>
      <c r="I25" s="90"/>
      <c r="J25" s="90">
        <v>2</v>
      </c>
      <c r="K25" s="90">
        <v>2</v>
      </c>
      <c r="L25" s="90">
        <v>0</v>
      </c>
      <c r="M25" s="90">
        <v>1</v>
      </c>
      <c r="N25" s="90">
        <v>0</v>
      </c>
      <c r="O25" s="90"/>
      <c r="P25" s="90"/>
      <c r="Q25" s="90"/>
      <c r="R25" s="93"/>
      <c r="S25" s="94"/>
      <c r="T25" s="94"/>
      <c r="U25" s="94"/>
      <c r="V25" s="94"/>
      <c r="W25" s="94"/>
      <c r="X25" s="95">
        <f t="shared" si="0"/>
        <v>7</v>
      </c>
    </row>
    <row r="26" spans="1:28" s="89" customFormat="1" ht="34.5" customHeight="1" x14ac:dyDescent="0.25">
      <c r="B26" s="90">
        <v>14</v>
      </c>
      <c r="C26" s="91" t="s">
        <v>86</v>
      </c>
      <c r="D26" s="90">
        <v>8</v>
      </c>
      <c r="E26" s="90"/>
      <c r="F26" s="90"/>
      <c r="G26" s="90"/>
      <c r="H26" s="90"/>
      <c r="I26" s="90"/>
      <c r="J26" s="90">
        <v>10</v>
      </c>
      <c r="K26" s="90">
        <v>16</v>
      </c>
      <c r="L26" s="90">
        <v>6</v>
      </c>
      <c r="M26" s="90">
        <v>27</v>
      </c>
      <c r="N26" s="90">
        <v>14</v>
      </c>
      <c r="O26" s="90"/>
      <c r="P26" s="90"/>
      <c r="Q26" s="90"/>
      <c r="R26" s="93"/>
      <c r="S26" s="94"/>
      <c r="T26" s="94"/>
      <c r="U26" s="94"/>
      <c r="V26" s="94"/>
      <c r="W26" s="94"/>
      <c r="X26" s="95">
        <f t="shared" si="0"/>
        <v>81</v>
      </c>
    </row>
    <row r="27" spans="1:28" s="89" customFormat="1" ht="34.5" customHeight="1" x14ac:dyDescent="0.25">
      <c r="B27" s="90">
        <v>15</v>
      </c>
      <c r="C27" s="91" t="s">
        <v>87</v>
      </c>
      <c r="D27" s="90">
        <v>29</v>
      </c>
      <c r="E27" s="90"/>
      <c r="F27" s="90"/>
      <c r="G27" s="90"/>
      <c r="H27" s="90"/>
      <c r="I27" s="90"/>
      <c r="J27" s="90">
        <v>47</v>
      </c>
      <c r="K27" s="90">
        <v>57</v>
      </c>
      <c r="L27" s="90">
        <v>78</v>
      </c>
      <c r="M27" s="90">
        <v>44</v>
      </c>
      <c r="N27" s="90">
        <v>52</v>
      </c>
      <c r="O27" s="90"/>
      <c r="P27" s="90"/>
      <c r="Q27" s="90"/>
      <c r="R27" s="93"/>
      <c r="S27" s="94"/>
      <c r="T27" s="94"/>
      <c r="U27" s="94"/>
      <c r="V27" s="94"/>
      <c r="W27" s="94"/>
      <c r="X27" s="95">
        <f t="shared" si="0"/>
        <v>307</v>
      </c>
    </row>
    <row r="28" spans="1:28" s="89" customFormat="1" ht="34.5" customHeight="1" x14ac:dyDescent="0.25">
      <c r="B28" s="90">
        <v>16</v>
      </c>
      <c r="C28" s="91" t="s">
        <v>88</v>
      </c>
      <c r="D28" s="90">
        <v>9</v>
      </c>
      <c r="E28" s="90"/>
      <c r="F28" s="90"/>
      <c r="G28" s="90"/>
      <c r="H28" s="90"/>
      <c r="I28" s="90"/>
      <c r="J28" s="90">
        <v>10</v>
      </c>
      <c r="K28" s="90">
        <v>10</v>
      </c>
      <c r="L28" s="90">
        <v>8</v>
      </c>
      <c r="M28" s="90">
        <v>9</v>
      </c>
      <c r="N28" s="90">
        <v>10</v>
      </c>
      <c r="O28" s="90"/>
      <c r="P28" s="90"/>
      <c r="Q28" s="90"/>
      <c r="R28" s="93"/>
      <c r="S28" s="94"/>
      <c r="T28" s="94"/>
      <c r="U28" s="94"/>
      <c r="V28" s="94"/>
      <c r="W28" s="94"/>
      <c r="X28" s="95">
        <f t="shared" si="0"/>
        <v>56</v>
      </c>
    </row>
    <row r="29" spans="1:28" ht="15" x14ac:dyDescent="0.25">
      <c r="B29" s="87"/>
      <c r="C29" s="108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6"/>
      <c r="AB29" s="89"/>
    </row>
    <row r="30" spans="1:28" ht="40.5" customHeight="1" x14ac:dyDescent="0.25">
      <c r="B30" s="141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3"/>
    </row>
    <row r="31" spans="1:28" ht="15" x14ac:dyDescent="0.25">
      <c r="B31" s="108"/>
      <c r="C31" s="108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108"/>
    </row>
    <row r="32" spans="1:28" ht="33.75" customHeight="1" x14ac:dyDescent="0.25">
      <c r="A32" s="109"/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0"/>
    </row>
    <row r="33" spans="1:24" ht="20.25" customHeight="1" x14ac:dyDescent="0.25">
      <c r="A33" s="144" t="s">
        <v>46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ht="14.45" customHeight="1" x14ac:dyDescent="0.25">
      <c r="A34" s="145" t="s">
        <v>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6" spans="1:24" ht="19.899999999999999" customHeight="1" x14ac:dyDescent="0.25">
      <c r="B36" s="146"/>
      <c r="C36" s="146"/>
    </row>
    <row r="37" spans="1:24" ht="17.45" customHeight="1" x14ac:dyDescent="0.25">
      <c r="B37" s="132"/>
      <c r="C37" s="132"/>
    </row>
    <row r="40" spans="1:24" x14ac:dyDescent="0.25">
      <c r="B40" s="84"/>
    </row>
    <row r="41" spans="1:24" ht="25.9" customHeight="1" x14ac:dyDescent="0.25">
      <c r="B41" s="84"/>
    </row>
  </sheetData>
  <mergeCells count="16">
    <mergeCell ref="B37:C37"/>
    <mergeCell ref="B5:X5"/>
    <mergeCell ref="A7:X7"/>
    <mergeCell ref="A8:X8"/>
    <mergeCell ref="C9:X9"/>
    <mergeCell ref="B11:B12"/>
    <mergeCell ref="C11:C12"/>
    <mergeCell ref="D11:N11"/>
    <mergeCell ref="O11:Q11"/>
    <mergeCell ref="R11:T11"/>
    <mergeCell ref="U11:W11"/>
    <mergeCell ref="X11:X12"/>
    <mergeCell ref="B30:X30"/>
    <mergeCell ref="A33:X33"/>
    <mergeCell ref="A34:X34"/>
    <mergeCell ref="B36:C36"/>
  </mergeCells>
  <printOptions horizontalCentered="1"/>
  <pageMargins left="0.25" right="0.25" top="0.75" bottom="0.75" header="0.3" footer="0.3"/>
  <pageSetup scale="79" orientation="portrait" r:id="rId1"/>
  <headerFooter>
    <oddHeader>&amp;C&amp;G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8EDC1-ED19-4929-8D8E-E0C63AE7F916}">
  <dimension ref="A1"/>
  <sheetViews>
    <sheetView workbookViewId="0">
      <selection activeCell="U25" sqref="U2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Resumen junio 2022</vt:lpstr>
      <vt:lpstr>Estadisticas JUNIO DNyCTI  2023</vt:lpstr>
      <vt:lpstr>GRAFICO</vt:lpstr>
      <vt:lpstr>'Estadisticas JUNIO DNyCTI  2023'!Área_de_impresión</vt:lpstr>
      <vt:lpstr>'Resumen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2023-07-11T13:26:55Z</dcterms:created>
  <dcterms:modified xsi:type="dcterms:W3CDTF">2023-07-11T14:46:22Z</dcterms:modified>
</cp:coreProperties>
</file>