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POAS 2012-2018\"/>
    </mc:Choice>
  </mc:AlternateContent>
  <bookViews>
    <workbookView xWindow="0" yWindow="510" windowWidth="12285" windowHeight="6525" tabRatio="700" firstSheet="3" activeTab="11"/>
  </bookViews>
  <sheets>
    <sheet name="Presentación de Resultados" sheetId="45" state="hidden" r:id="rId1"/>
    <sheet name="Datos" sheetId="43" state="hidden" r:id="rId2"/>
    <sheet name="Modelo Reporte 1" sheetId="47" state="hidden" r:id="rId3"/>
    <sheet name="1. DPyD" sheetId="36" r:id="rId4"/>
    <sheet name="2. DRHH" sheetId="38" r:id="rId5"/>
    <sheet name="3. DAF" sheetId="40" r:id="rId6"/>
    <sheet name="4. DTI" sheetId="39" r:id="rId7"/>
    <sheet name="5. DACyRF" sheetId="35" r:id="rId8"/>
    <sheet name="6. DNyCTI" sheetId="5" r:id="rId9"/>
    <sheet name="7. DPyEF" sheetId="37" r:id="rId10"/>
    <sheet name="8. DAD" sheetId="34" r:id="rId11"/>
    <sheet name="10. RP" sheetId="49" r:id="rId12"/>
    <sheet name="9. CEP" sheetId="42" r:id="rId13"/>
  </sheets>
  <definedNames>
    <definedName name="_xlnm.Print_Area" localSheetId="3">'1. DPyD'!$A$1:$S$187</definedName>
    <definedName name="_xlnm.Print_Area" localSheetId="11">'10. RP'!$A$1:$S$22</definedName>
    <definedName name="_xlnm.Print_Area" localSheetId="4">'2. DRHH'!$A$1:$S$87</definedName>
    <definedName name="_xlnm.Print_Area" localSheetId="5">'3. DAF'!$A$1:$S$52</definedName>
    <definedName name="_xlnm.Print_Area" localSheetId="6">'4. DTI'!$A$1:$S$203</definedName>
    <definedName name="_xlnm.Print_Area" localSheetId="7">'5. DACyRF'!$A$1:$S$308</definedName>
    <definedName name="_xlnm.Print_Area" localSheetId="8">'6. DNyCTI'!$A$1:$S$160</definedName>
    <definedName name="_xlnm.Print_Area" localSheetId="9">'7. DPyEF'!$A$1:$T$152</definedName>
    <definedName name="_xlnm.Print_Area" localSheetId="10">'8. DAD'!$A$1:$S$53</definedName>
    <definedName name="_xlnm.Print_Area" localSheetId="12">'9. CEP'!$A$1:$S$47</definedName>
  </definedNames>
  <calcPr calcId="152511"/>
</workbook>
</file>

<file path=xl/calcChain.xml><?xml version="1.0" encoding="utf-8"?>
<calcChain xmlns="http://schemas.openxmlformats.org/spreadsheetml/2006/main">
  <c r="S104" i="37" l="1"/>
  <c r="O37" i="40" l="1"/>
  <c r="O51" i="40"/>
  <c r="O49" i="40"/>
  <c r="O46" i="40"/>
  <c r="O44" i="40"/>
  <c r="O43" i="40"/>
  <c r="O42" i="40"/>
  <c r="O41" i="40"/>
  <c r="O39" i="40"/>
  <c r="O35" i="40"/>
  <c r="O32" i="40"/>
  <c r="O30" i="40"/>
  <c r="O27" i="40"/>
  <c r="O23" i="40"/>
  <c r="O21" i="40"/>
  <c r="O15" i="40"/>
  <c r="O14" i="40"/>
  <c r="O86" i="38"/>
  <c r="O85" i="38"/>
  <c r="O83" i="38"/>
  <c r="O81" i="38"/>
  <c r="O80" i="38"/>
  <c r="O66" i="38"/>
  <c r="O65" i="38"/>
  <c r="O60" i="38"/>
  <c r="O55" i="38"/>
  <c r="O54" i="38"/>
  <c r="O46" i="38"/>
  <c r="O45" i="38"/>
  <c r="O44" i="38"/>
  <c r="O43" i="38"/>
  <c r="O42" i="38"/>
  <c r="O41" i="38"/>
  <c r="O40" i="38"/>
  <c r="O39" i="38"/>
  <c r="O33" i="38"/>
  <c r="O31" i="38"/>
  <c r="O27" i="38"/>
  <c r="O23" i="38"/>
  <c r="O20" i="38"/>
  <c r="O18" i="38"/>
  <c r="O16" i="38"/>
  <c r="O87" i="36"/>
  <c r="O115" i="37" l="1"/>
  <c r="O277" i="35"/>
  <c r="O276" i="35"/>
  <c r="O275" i="35"/>
  <c r="O271" i="35"/>
  <c r="O270" i="35"/>
  <c r="O269" i="35"/>
  <c r="O265" i="35"/>
  <c r="O261" i="35"/>
  <c r="O77" i="38" l="1"/>
  <c r="O76" i="38"/>
  <c r="O75" i="38"/>
  <c r="O74" i="38"/>
  <c r="O73" i="38"/>
  <c r="O78" i="36"/>
  <c r="N46" i="36" l="1"/>
  <c r="O47" i="36"/>
  <c r="N279" i="35" l="1"/>
  <c r="N274" i="35"/>
  <c r="N268" i="35"/>
  <c r="N264" i="35"/>
  <c r="N260" i="35"/>
  <c r="N244" i="35"/>
  <c r="N235" i="35"/>
  <c r="N226" i="35"/>
  <c r="N217" i="35"/>
  <c r="N208" i="35"/>
  <c r="N199" i="35"/>
  <c r="N190" i="35"/>
  <c r="N181" i="35"/>
  <c r="N172" i="35"/>
  <c r="N163" i="35"/>
  <c r="N154" i="35"/>
  <c r="N145" i="35"/>
  <c r="N136" i="35"/>
  <c r="N127" i="35"/>
  <c r="N118" i="35"/>
  <c r="N81" i="35"/>
  <c r="N75" i="35"/>
  <c r="N69" i="35"/>
  <c r="N63" i="35"/>
  <c r="N57" i="35"/>
  <c r="N51" i="35"/>
  <c r="N45" i="35"/>
  <c r="N39" i="35"/>
  <c r="N27" i="35"/>
  <c r="N21" i="35"/>
  <c r="N14" i="35"/>
  <c r="N284" i="35"/>
  <c r="L284" i="35"/>
  <c r="M284" i="35" s="1"/>
  <c r="L283" i="35"/>
  <c r="L282" i="35"/>
  <c r="L281" i="35"/>
  <c r="L280" i="35"/>
  <c r="L279" i="35"/>
  <c r="N278" i="35"/>
  <c r="L278" i="35"/>
  <c r="M278" i="35" s="1"/>
  <c r="O278" i="35" s="1"/>
  <c r="L277" i="35"/>
  <c r="L276" i="35"/>
  <c r="L275" i="35"/>
  <c r="L274" i="35"/>
  <c r="N273" i="35"/>
  <c r="L273" i="35"/>
  <c r="M273" i="35" s="1"/>
  <c r="N272" i="35"/>
  <c r="L272" i="35"/>
  <c r="M272" i="35" s="1"/>
  <c r="O272" i="35" s="1"/>
  <c r="L271" i="35"/>
  <c r="L270" i="35"/>
  <c r="L269" i="35"/>
  <c r="L268" i="35"/>
  <c r="N267" i="35"/>
  <c r="L267" i="35"/>
  <c r="M267" i="35" s="1"/>
  <c r="N266" i="35"/>
  <c r="L266" i="35"/>
  <c r="M266" i="35" s="1"/>
  <c r="O266" i="35" s="1"/>
  <c r="L265" i="35"/>
  <c r="L264" i="35"/>
  <c r="N263" i="35"/>
  <c r="L263" i="35"/>
  <c r="M263" i="35" s="1"/>
  <c r="O263" i="35" s="1"/>
  <c r="N262" i="35"/>
  <c r="L262" i="35"/>
  <c r="M262" i="35" s="1"/>
  <c r="L261" i="35"/>
  <c r="L260" i="35"/>
  <c r="N259" i="35"/>
  <c r="L259" i="35"/>
  <c r="M259" i="35" s="1"/>
  <c r="L252" i="35"/>
  <c r="L251" i="35"/>
  <c r="L250" i="35"/>
  <c r="L249" i="35"/>
  <c r="L248" i="35"/>
  <c r="L247" i="35"/>
  <c r="L246" i="35"/>
  <c r="L245" i="35"/>
  <c r="L244" i="35"/>
  <c r="L243" i="35"/>
  <c r="L242" i="35"/>
  <c r="L241" i="35"/>
  <c r="L240" i="35"/>
  <c r="L239" i="35"/>
  <c r="L238" i="35"/>
  <c r="L237" i="35"/>
  <c r="L236" i="35"/>
  <c r="L235" i="35"/>
  <c r="L234" i="35"/>
  <c r="L233" i="35"/>
  <c r="L232" i="35"/>
  <c r="L231" i="35"/>
  <c r="L230" i="35"/>
  <c r="L229" i="35"/>
  <c r="L228" i="35"/>
  <c r="L227" i="35"/>
  <c r="L226" i="35"/>
  <c r="L225" i="35"/>
  <c r="L224" i="35"/>
  <c r="L223" i="35"/>
  <c r="L222" i="35"/>
  <c r="L221" i="35"/>
  <c r="L220" i="35"/>
  <c r="L219" i="35"/>
  <c r="L218" i="35"/>
  <c r="L217" i="35"/>
  <c r="L216" i="35"/>
  <c r="L215" i="35"/>
  <c r="L214" i="35"/>
  <c r="L213" i="35"/>
  <c r="L212" i="35"/>
  <c r="L211" i="35"/>
  <c r="L210" i="35"/>
  <c r="L209" i="35"/>
  <c r="L208" i="35"/>
  <c r="L207" i="35"/>
  <c r="L206" i="35"/>
  <c r="L205" i="35"/>
  <c r="L204" i="35"/>
  <c r="L203" i="35"/>
  <c r="L202" i="35"/>
  <c r="L201" i="35"/>
  <c r="L200" i="35"/>
  <c r="L199" i="35"/>
  <c r="L198" i="35"/>
  <c r="L197" i="35"/>
  <c r="L196" i="35"/>
  <c r="L195" i="35"/>
  <c r="L194" i="35"/>
  <c r="L193" i="35"/>
  <c r="L192" i="35"/>
  <c r="L191" i="35"/>
  <c r="L190" i="35"/>
  <c r="L189" i="35"/>
  <c r="L188" i="35"/>
  <c r="L187" i="35"/>
  <c r="L186" i="35"/>
  <c r="L185" i="35"/>
  <c r="L184" i="35"/>
  <c r="L183" i="35"/>
  <c r="L182" i="35"/>
  <c r="L181" i="35"/>
  <c r="L180" i="35"/>
  <c r="L179" i="35"/>
  <c r="L178" i="35"/>
  <c r="L177" i="35"/>
  <c r="L176" i="35"/>
  <c r="L175" i="35"/>
  <c r="L174" i="35"/>
  <c r="L173" i="35"/>
  <c r="L172" i="35"/>
  <c r="L171" i="35"/>
  <c r="L170" i="35"/>
  <c r="L169" i="35"/>
  <c r="L168" i="35"/>
  <c r="L167" i="35"/>
  <c r="L166" i="35"/>
  <c r="L165" i="35"/>
  <c r="L164" i="35"/>
  <c r="L163" i="35"/>
  <c r="L162" i="35"/>
  <c r="L161" i="35"/>
  <c r="L160" i="35"/>
  <c r="L159" i="35"/>
  <c r="L158" i="35"/>
  <c r="L157" i="35"/>
  <c r="L156" i="35"/>
  <c r="L155" i="35"/>
  <c r="L154" i="35"/>
  <c r="L153" i="35"/>
  <c r="L152" i="35"/>
  <c r="L151" i="35"/>
  <c r="L150" i="35"/>
  <c r="L149" i="35"/>
  <c r="L148" i="35"/>
  <c r="L147" i="35"/>
  <c r="L146" i="35"/>
  <c r="L145" i="35"/>
  <c r="L144" i="35"/>
  <c r="L143" i="35"/>
  <c r="L142" i="35"/>
  <c r="L141" i="35"/>
  <c r="L140" i="35"/>
  <c r="L139" i="35"/>
  <c r="L138" i="35"/>
  <c r="L137" i="35"/>
  <c r="L136" i="35"/>
  <c r="L135" i="35"/>
  <c r="L134" i="35"/>
  <c r="L133" i="35"/>
  <c r="L132" i="35"/>
  <c r="L131" i="35"/>
  <c r="L130" i="35"/>
  <c r="L129" i="35"/>
  <c r="L128" i="35"/>
  <c r="L127" i="35"/>
  <c r="L126" i="35"/>
  <c r="L125" i="35"/>
  <c r="L124" i="35"/>
  <c r="L123" i="35"/>
  <c r="L122" i="35"/>
  <c r="L121" i="35"/>
  <c r="L120" i="35"/>
  <c r="L119" i="35"/>
  <c r="L118" i="35"/>
  <c r="N111" i="35"/>
  <c r="L111" i="35"/>
  <c r="M111" i="35" s="1"/>
  <c r="N110" i="35"/>
  <c r="L110" i="35"/>
  <c r="M110" i="35" s="1"/>
  <c r="N109" i="35"/>
  <c r="L109" i="35"/>
  <c r="M109" i="35" s="1"/>
  <c r="N108" i="35"/>
  <c r="L108" i="35"/>
  <c r="M108" i="35" s="1"/>
  <c r="N107" i="35"/>
  <c r="L107" i="35"/>
  <c r="M107" i="35" s="1"/>
  <c r="N106" i="35"/>
  <c r="L106" i="35"/>
  <c r="M106" i="35" s="1"/>
  <c r="N104" i="35"/>
  <c r="L104" i="35"/>
  <c r="M104" i="35" s="1"/>
  <c r="N103" i="35"/>
  <c r="L103" i="35"/>
  <c r="M103" i="35" s="1"/>
  <c r="N102" i="35"/>
  <c r="L102" i="35"/>
  <c r="M102" i="35" s="1"/>
  <c r="N101" i="35"/>
  <c r="L101" i="35"/>
  <c r="M101" i="35" s="1"/>
  <c r="N100" i="35"/>
  <c r="L100" i="35"/>
  <c r="M100" i="35" s="1"/>
  <c r="N99" i="35"/>
  <c r="L99" i="35"/>
  <c r="M99" i="35" s="1"/>
  <c r="N98" i="35"/>
  <c r="L98" i="35"/>
  <c r="M98" i="35" s="1"/>
  <c r="N97" i="35"/>
  <c r="L97" i="35"/>
  <c r="M97" i="35" s="1"/>
  <c r="N96" i="35"/>
  <c r="L96" i="35"/>
  <c r="M96" i="35" s="1"/>
  <c r="N95" i="35"/>
  <c r="L95" i="35"/>
  <c r="M95" i="35" s="1"/>
  <c r="N94" i="35"/>
  <c r="L94" i="35"/>
  <c r="M94" i="35" s="1"/>
  <c r="N93" i="35"/>
  <c r="L93" i="35"/>
  <c r="M93" i="35" s="1"/>
  <c r="N92" i="35"/>
  <c r="L92" i="35"/>
  <c r="M92" i="35" s="1"/>
  <c r="N91" i="35"/>
  <c r="L91" i="35"/>
  <c r="M91" i="35" s="1"/>
  <c r="N90" i="35"/>
  <c r="L90" i="35"/>
  <c r="M90" i="35" s="1"/>
  <c r="N89" i="35"/>
  <c r="L89" i="35"/>
  <c r="M89" i="35" s="1"/>
  <c r="N88" i="35"/>
  <c r="L88" i="35"/>
  <c r="M88" i="35" s="1"/>
  <c r="L86" i="35"/>
  <c r="L85" i="35"/>
  <c r="L84" i="35"/>
  <c r="L83" i="35"/>
  <c r="L82" i="35"/>
  <c r="L81" i="35"/>
  <c r="L80" i="35"/>
  <c r="L79" i="35"/>
  <c r="L78" i="35"/>
  <c r="L77" i="35"/>
  <c r="L76" i="35"/>
  <c r="L75" i="35"/>
  <c r="L74" i="35"/>
  <c r="L73" i="35"/>
  <c r="L72" i="35"/>
  <c r="L71" i="35"/>
  <c r="L70" i="35"/>
  <c r="L69" i="35"/>
  <c r="L68" i="35"/>
  <c r="L67" i="35"/>
  <c r="L66" i="35"/>
  <c r="L65" i="35"/>
  <c r="L64" i="35"/>
  <c r="L63" i="35"/>
  <c r="L62" i="35"/>
  <c r="L61" i="35"/>
  <c r="L60" i="35"/>
  <c r="L59" i="35"/>
  <c r="L58" i="35"/>
  <c r="L57" i="35"/>
  <c r="L56" i="35"/>
  <c r="L55" i="35"/>
  <c r="L54" i="35"/>
  <c r="L53" i="35"/>
  <c r="L52" i="35"/>
  <c r="L51" i="35"/>
  <c r="L50" i="35"/>
  <c r="L49" i="35"/>
  <c r="L48" i="35"/>
  <c r="L47" i="35"/>
  <c r="L46" i="35"/>
  <c r="L45" i="35"/>
  <c r="N44" i="35"/>
  <c r="L44" i="35"/>
  <c r="M44" i="35" s="1"/>
  <c r="N43" i="35"/>
  <c r="L43" i="35"/>
  <c r="M43" i="35" s="1"/>
  <c r="N42" i="35"/>
  <c r="L42" i="35"/>
  <c r="M42" i="35" s="1"/>
  <c r="N41" i="35"/>
  <c r="L41" i="35"/>
  <c r="M41" i="35" s="1"/>
  <c r="L40" i="35"/>
  <c r="L39" i="35"/>
  <c r="N38" i="35"/>
  <c r="L38" i="35"/>
  <c r="M38" i="35" s="1"/>
  <c r="N37" i="35"/>
  <c r="L37" i="35"/>
  <c r="M37" i="35" s="1"/>
  <c r="N36" i="35"/>
  <c r="L36" i="35"/>
  <c r="M36" i="35" s="1"/>
  <c r="N35" i="35"/>
  <c r="L35" i="35"/>
  <c r="M35" i="35" s="1"/>
  <c r="N34" i="35"/>
  <c r="L34" i="35"/>
  <c r="M34" i="35" s="1"/>
  <c r="N33" i="35"/>
  <c r="L33" i="35"/>
  <c r="M33" i="35" s="1"/>
  <c r="O33" i="35" s="1"/>
  <c r="N32" i="35"/>
  <c r="L32" i="35"/>
  <c r="M32" i="35" s="1"/>
  <c r="N31" i="35"/>
  <c r="L31" i="35"/>
  <c r="M31" i="35" s="1"/>
  <c r="O31" i="35" s="1"/>
  <c r="N30" i="35"/>
  <c r="L30" i="35"/>
  <c r="M30" i="35" s="1"/>
  <c r="N29" i="35"/>
  <c r="L29" i="35"/>
  <c r="M29" i="35" s="1"/>
  <c r="O29" i="35" s="1"/>
  <c r="L28" i="35"/>
  <c r="L27" i="35"/>
  <c r="N26" i="35"/>
  <c r="L26" i="35"/>
  <c r="M26" i="35" s="1"/>
  <c r="O26" i="35" s="1"/>
  <c r="N25" i="35"/>
  <c r="L25" i="35"/>
  <c r="M25" i="35" s="1"/>
  <c r="N24" i="35"/>
  <c r="L24" i="35"/>
  <c r="M24" i="35" s="1"/>
  <c r="O24" i="35" s="1"/>
  <c r="N23" i="35"/>
  <c r="L23" i="35"/>
  <c r="M23" i="35" s="1"/>
  <c r="L22" i="35"/>
  <c r="L21" i="35"/>
  <c r="M21" i="35" s="1"/>
  <c r="O21" i="35" s="1"/>
  <c r="L19" i="35"/>
  <c r="L18" i="35"/>
  <c r="L17" i="35"/>
  <c r="L16" i="35"/>
  <c r="L15" i="35"/>
  <c r="L14" i="35"/>
  <c r="O23" i="35" l="1"/>
  <c r="O25" i="35"/>
  <c r="M27" i="35"/>
  <c r="O27" i="35" s="1"/>
  <c r="O30" i="35"/>
  <c r="O32" i="35"/>
  <c r="O34" i="35"/>
  <c r="O259" i="35"/>
  <c r="O262" i="35"/>
  <c r="O267" i="35"/>
  <c r="O273" i="35"/>
  <c r="M268" i="35"/>
  <c r="O268" i="35" s="1"/>
  <c r="O107" i="35"/>
  <c r="O109" i="35"/>
  <c r="O111" i="35"/>
  <c r="O88" i="35"/>
  <c r="O90" i="35"/>
  <c r="O92" i="35"/>
  <c r="O94" i="35"/>
  <c r="O96" i="35"/>
  <c r="O98" i="35"/>
  <c r="O100" i="35"/>
  <c r="O102" i="35"/>
  <c r="O104" i="35"/>
  <c r="O35" i="35"/>
  <c r="O37" i="35"/>
  <c r="O42" i="35"/>
  <c r="O44" i="35"/>
  <c r="M279" i="35"/>
  <c r="O279" i="35" s="1"/>
  <c r="M274" i="35"/>
  <c r="O274" i="35" s="1"/>
  <c r="O284" i="35"/>
  <c r="M81" i="35"/>
  <c r="O81" i="35" s="1"/>
  <c r="M118" i="35"/>
  <c r="O118" i="35" s="1"/>
  <c r="M226" i="35"/>
  <c r="O226" i="35" s="1"/>
  <c r="M235" i="35"/>
  <c r="O235" i="35" s="1"/>
  <c r="M14" i="35"/>
  <c r="O14" i="35" s="1"/>
  <c r="M63" i="35"/>
  <c r="O63" i="35" s="1"/>
  <c r="M75" i="35"/>
  <c r="O75" i="35" s="1"/>
  <c r="M136" i="35"/>
  <c r="O136" i="35" s="1"/>
  <c r="M51" i="35"/>
  <c r="O51" i="35" s="1"/>
  <c r="M145" i="35"/>
  <c r="O145" i="35" s="1"/>
  <c r="M172" i="35"/>
  <c r="O172" i="35" s="1"/>
  <c r="O36" i="35"/>
  <c r="O38" i="35"/>
  <c r="O41" i="35"/>
  <c r="O43" i="35"/>
  <c r="M57" i="35"/>
  <c r="O57" i="35" s="1"/>
  <c r="O89" i="35"/>
  <c r="O91" i="35"/>
  <c r="O93" i="35"/>
  <c r="O95" i="35"/>
  <c r="O97" i="35"/>
  <c r="O99" i="35"/>
  <c r="O101" i="35"/>
  <c r="O103" i="35"/>
  <c r="O106" i="35"/>
  <c r="O108" i="35"/>
  <c r="O110" i="35"/>
  <c r="M190" i="35"/>
  <c r="O190" i="35" s="1"/>
  <c r="M264" i="35"/>
  <c r="O264" i="35" s="1"/>
  <c r="M260" i="35"/>
  <c r="O260" i="35" s="1"/>
  <c r="M244" i="35"/>
  <c r="O244" i="35" s="1"/>
  <c r="M217" i="35"/>
  <c r="O217" i="35" s="1"/>
  <c r="M208" i="35"/>
  <c r="O208" i="35" s="1"/>
  <c r="M199" i="35"/>
  <c r="O199" i="35" s="1"/>
  <c r="M181" i="35"/>
  <c r="O181" i="35" s="1"/>
  <c r="M163" i="35"/>
  <c r="O163" i="35" s="1"/>
  <c r="M154" i="35"/>
  <c r="O154" i="35" s="1"/>
  <c r="M127" i="35"/>
  <c r="O127" i="35" s="1"/>
  <c r="M69" i="35"/>
  <c r="O69" i="35" s="1"/>
  <c r="M45" i="35"/>
  <c r="O45" i="35" s="1"/>
  <c r="M39" i="35"/>
  <c r="O39" i="35" s="1"/>
  <c r="O308" i="35" l="1"/>
  <c r="K12" i="43" s="1"/>
  <c r="N39" i="5" l="1"/>
  <c r="N37" i="5"/>
  <c r="N40" i="5"/>
  <c r="N34" i="5"/>
  <c r="N33" i="5"/>
  <c r="N31" i="5"/>
  <c r="N39" i="40" l="1"/>
  <c r="N51" i="40"/>
  <c r="N49" i="40"/>
  <c r="N46" i="40"/>
  <c r="N44" i="40"/>
  <c r="N43" i="40"/>
  <c r="N42" i="40"/>
  <c r="N41" i="40"/>
  <c r="N35" i="40"/>
  <c r="N32" i="40"/>
  <c r="N30" i="40"/>
  <c r="N27" i="40"/>
  <c r="N23" i="40"/>
  <c r="N124" i="5"/>
  <c r="N121" i="5"/>
  <c r="N120" i="5"/>
  <c r="N117" i="5"/>
  <c r="N115" i="5"/>
  <c r="L124" i="5"/>
  <c r="M124" i="5" s="1"/>
  <c r="L123" i="5"/>
  <c r="L122" i="5"/>
  <c r="L121" i="5"/>
  <c r="L120" i="5"/>
  <c r="M120" i="5" s="1"/>
  <c r="L119" i="5"/>
  <c r="L118" i="5"/>
  <c r="L116" i="5"/>
  <c r="L115" i="5"/>
  <c r="AE121" i="5"/>
  <c r="L117" i="5"/>
  <c r="L44" i="40"/>
  <c r="M44" i="40" s="1"/>
  <c r="M121" i="5" l="1"/>
  <c r="M117" i="5"/>
  <c r="O120" i="5"/>
  <c r="O124" i="5"/>
  <c r="M115" i="5"/>
  <c r="O115" i="5" s="1"/>
  <c r="O121" i="5"/>
  <c r="O117" i="5"/>
  <c r="N148" i="37" l="1"/>
  <c r="N141" i="37"/>
  <c r="N139" i="37"/>
  <c r="N137" i="37"/>
  <c r="N140" i="37"/>
  <c r="N136" i="37"/>
  <c r="L141" i="37"/>
  <c r="M141" i="37" s="1"/>
  <c r="O141" i="37" s="1"/>
  <c r="L140" i="37"/>
  <c r="M139" i="37" s="1"/>
  <c r="O139" i="37" s="1"/>
  <c r="L139" i="37"/>
  <c r="L138" i="37"/>
  <c r="L137" i="37"/>
  <c r="M137" i="37" s="1"/>
  <c r="L136" i="37"/>
  <c r="M136" i="37" s="1"/>
  <c r="N133" i="37"/>
  <c r="N125" i="37"/>
  <c r="N123" i="37"/>
  <c r="N119" i="37"/>
  <c r="N114" i="37"/>
  <c r="N112" i="37"/>
  <c r="N132" i="37"/>
  <c r="N131" i="37"/>
  <c r="N122" i="37"/>
  <c r="N121" i="37"/>
  <c r="N118" i="37"/>
  <c r="N117" i="37"/>
  <c r="N116" i="37"/>
  <c r="N107" i="37"/>
  <c r="N105" i="37"/>
  <c r="N101" i="37"/>
  <c r="N98" i="37"/>
  <c r="N95" i="37"/>
  <c r="N93" i="37"/>
  <c r="N90" i="37"/>
  <c r="N104" i="37"/>
  <c r="N103" i="37"/>
  <c r="N92" i="37"/>
  <c r="N79" i="37"/>
  <c r="N81" i="37"/>
  <c r="N75" i="37"/>
  <c r="N72" i="37"/>
  <c r="N70" i="37"/>
  <c r="N68" i="37"/>
  <c r="N83" i="37"/>
  <c r="N82" i="37"/>
  <c r="N63" i="37"/>
  <c r="N62" i="37"/>
  <c r="N60" i="37"/>
  <c r="N57" i="37"/>
  <c r="N66" i="37"/>
  <c r="N65" i="37"/>
  <c r="N56" i="37"/>
  <c r="N43" i="37"/>
  <c r="N53" i="37"/>
  <c r="N50" i="37"/>
  <c r="N47" i="37"/>
  <c r="N45" i="37"/>
  <c r="O137" i="37" l="1"/>
  <c r="M140" i="37"/>
  <c r="O140" i="37" s="1"/>
  <c r="O136" i="37"/>
  <c r="N54" i="37"/>
  <c r="N49" i="37"/>
  <c r="N39" i="37"/>
  <c r="N37" i="37"/>
  <c r="N34" i="37"/>
  <c r="N29" i="37"/>
  <c r="N27" i="37"/>
  <c r="N24" i="37"/>
  <c r="N19" i="37"/>
  <c r="N17" i="37"/>
  <c r="N15" i="37"/>
  <c r="L15" i="37"/>
  <c r="M15" i="37" s="1"/>
  <c r="N32" i="37"/>
  <c r="N31" i="37"/>
  <c r="N30" i="37"/>
  <c r="N23" i="37"/>
  <c r="N16" i="37"/>
  <c r="N14" i="37"/>
  <c r="N140" i="5"/>
  <c r="N145" i="5"/>
  <c r="N144" i="5"/>
  <c r="N143" i="5"/>
  <c r="N142" i="5"/>
  <c r="N141" i="5"/>
  <c r="N132" i="5"/>
  <c r="N129" i="5"/>
  <c r="N127" i="5"/>
  <c r="N125" i="5"/>
  <c r="N133" i="5"/>
  <c r="N131" i="5"/>
  <c r="N130" i="5"/>
  <c r="N105" i="5"/>
  <c r="N94" i="5"/>
  <c r="N88" i="5"/>
  <c r="N109" i="5"/>
  <c r="N108" i="5"/>
  <c r="N104" i="5"/>
  <c r="N103" i="5"/>
  <c r="N101" i="5"/>
  <c r="N100" i="5"/>
  <c r="N99" i="5"/>
  <c r="N93" i="5"/>
  <c r="N92" i="5"/>
  <c r="N91" i="5"/>
  <c r="N90" i="5"/>
  <c r="N78" i="5"/>
  <c r="N76" i="5"/>
  <c r="N73" i="5"/>
  <c r="N63" i="5"/>
  <c r="N55" i="5"/>
  <c r="N52" i="5"/>
  <c r="N71" i="5"/>
  <c r="N70" i="5"/>
  <c r="N69" i="5"/>
  <c r="N68" i="5"/>
  <c r="N67" i="5"/>
  <c r="N66" i="5"/>
  <c r="N65" i="5"/>
  <c r="N23" i="5"/>
  <c r="N19" i="5"/>
  <c r="N15" i="5"/>
  <c r="N18" i="5"/>
  <c r="N14" i="5"/>
  <c r="N201" i="39"/>
  <c r="N194" i="39"/>
  <c r="N193" i="39"/>
  <c r="N192" i="39"/>
  <c r="N187" i="39"/>
  <c r="N185" i="39"/>
  <c r="N182" i="39"/>
  <c r="N180" i="39"/>
  <c r="N178" i="39"/>
  <c r="N176" i="39"/>
  <c r="N174" i="39"/>
  <c r="N171" i="39"/>
  <c r="N169" i="39"/>
  <c r="N168" i="39"/>
  <c r="N166" i="39"/>
  <c r="N163" i="39"/>
  <c r="N160" i="39"/>
  <c r="N157" i="39"/>
  <c r="N155" i="39"/>
  <c r="N152" i="39"/>
  <c r="N147" i="39"/>
  <c r="L148" i="39"/>
  <c r="L149" i="39"/>
  <c r="L150" i="39"/>
  <c r="L151" i="39"/>
  <c r="N144" i="39"/>
  <c r="N142" i="39"/>
  <c r="N140" i="39"/>
  <c r="N135" i="39"/>
  <c r="N133" i="39"/>
  <c r="N139" i="39"/>
  <c r="N138" i="39"/>
  <c r="N137" i="39"/>
  <c r="N130" i="39"/>
  <c r="N126" i="39"/>
  <c r="N122" i="39"/>
  <c r="N120" i="39"/>
  <c r="N118" i="39"/>
  <c r="N129" i="39"/>
  <c r="N128" i="39"/>
  <c r="N125" i="39"/>
  <c r="N114" i="39"/>
  <c r="N111" i="39"/>
  <c r="N107" i="39"/>
  <c r="N104" i="39"/>
  <c r="N100" i="39"/>
  <c r="N96" i="39"/>
  <c r="N93" i="39"/>
  <c r="N89" i="39"/>
  <c r="N85" i="39"/>
  <c r="N81" i="39"/>
  <c r="N110" i="39"/>
  <c r="N103" i="39"/>
  <c r="N99" i="39"/>
  <c r="N92" i="39"/>
  <c r="N88" i="39"/>
  <c r="N78" i="39"/>
  <c r="N74" i="39"/>
  <c r="N70" i="39"/>
  <c r="N68" i="39"/>
  <c r="N64" i="39"/>
  <c r="N60" i="39"/>
  <c r="N57" i="39"/>
  <c r="N63" i="39"/>
  <c r="N48" i="39"/>
  <c r="N44" i="39"/>
  <c r="N40" i="39"/>
  <c r="N38" i="39"/>
  <c r="N34" i="39"/>
  <c r="N55" i="39"/>
  <c r="N54" i="39"/>
  <c r="N52" i="39"/>
  <c r="N26" i="39"/>
  <c r="O15" i="37" l="1"/>
  <c r="N25" i="39"/>
  <c r="N24" i="39"/>
  <c r="N22" i="39"/>
  <c r="N21" i="39"/>
  <c r="N18" i="39"/>
  <c r="N16" i="39"/>
  <c r="N14" i="39"/>
  <c r="N50" i="34" l="1"/>
  <c r="N49" i="34"/>
  <c r="N46" i="34"/>
  <c r="N45" i="34"/>
  <c r="N44" i="34"/>
  <c r="L47" i="34"/>
  <c r="L42" i="34"/>
  <c r="L41" i="34"/>
  <c r="L40" i="34"/>
  <c r="L39" i="34"/>
  <c r="M39" i="34" s="1"/>
  <c r="N40" i="34"/>
  <c r="N39" i="34"/>
  <c r="N35" i="34"/>
  <c r="N37" i="34"/>
  <c r="N31" i="34"/>
  <c r="N30" i="34"/>
  <c r="N28" i="34"/>
  <c r="N26" i="34"/>
  <c r="N25" i="34"/>
  <c r="N14" i="34"/>
  <c r="N17" i="40"/>
  <c r="N20" i="40"/>
  <c r="N21" i="40"/>
  <c r="N15" i="40"/>
  <c r="N14" i="40"/>
  <c r="N45" i="42"/>
  <c r="N44" i="42"/>
  <c r="N43" i="42"/>
  <c r="N42" i="42"/>
  <c r="N41" i="42"/>
  <c r="N40" i="42"/>
  <c r="N38" i="42"/>
  <c r="N37" i="42"/>
  <c r="N34" i="42"/>
  <c r="N36" i="42"/>
  <c r="N32" i="42"/>
  <c r="N31" i="42"/>
  <c r="O39" i="34" l="1"/>
  <c r="M40" i="34"/>
  <c r="O40" i="34" s="1"/>
  <c r="N27" i="42"/>
  <c r="N26" i="42"/>
  <c r="N25" i="42"/>
  <c r="N21" i="42"/>
  <c r="N19" i="42"/>
  <c r="N14" i="42" l="1"/>
  <c r="O20" i="42"/>
  <c r="N86" i="38"/>
  <c r="N85" i="38"/>
  <c r="N83" i="38"/>
  <c r="N81" i="38"/>
  <c r="N80" i="38"/>
  <c r="N79" i="38"/>
  <c r="L77" i="38"/>
  <c r="L76" i="38"/>
  <c r="L75" i="38"/>
  <c r="L74" i="38"/>
  <c r="L73" i="38"/>
  <c r="N66" i="38"/>
  <c r="N65" i="38"/>
  <c r="N60" i="38"/>
  <c r="N55" i="38"/>
  <c r="N54" i="38"/>
  <c r="N46" i="38"/>
  <c r="N45" i="38"/>
  <c r="N44" i="38"/>
  <c r="N43" i="38"/>
  <c r="N42" i="38"/>
  <c r="N41" i="38"/>
  <c r="N40" i="38"/>
  <c r="N39" i="38"/>
  <c r="N37" i="38"/>
  <c r="N18" i="38" l="1"/>
  <c r="N16" i="38"/>
  <c r="N33" i="38"/>
  <c r="N31" i="38"/>
  <c r="N27" i="38"/>
  <c r="N26" i="38"/>
  <c r="N23" i="38"/>
  <c r="N20" i="38"/>
  <c r="N14" i="38"/>
  <c r="L15" i="38"/>
  <c r="N18" i="49"/>
  <c r="N17" i="49"/>
  <c r="N16" i="49"/>
  <c r="N14" i="49"/>
  <c r="N72" i="36"/>
  <c r="N73" i="36"/>
  <c r="N74" i="36"/>
  <c r="N75" i="36"/>
  <c r="N76" i="36"/>
  <c r="N71" i="36"/>
  <c r="N70" i="36"/>
  <c r="N99" i="36" l="1"/>
  <c r="N16" i="36"/>
  <c r="N145" i="36"/>
  <c r="N142" i="36"/>
  <c r="N141" i="36"/>
  <c r="N139" i="36"/>
  <c r="N136" i="36"/>
  <c r="N135" i="36"/>
  <c r="N133" i="36"/>
  <c r="N130" i="36"/>
  <c r="N129" i="36"/>
  <c r="N127" i="36"/>
  <c r="N124" i="36"/>
  <c r="N122" i="36"/>
  <c r="N121" i="36"/>
  <c r="N119" i="36"/>
  <c r="N117" i="36"/>
  <c r="N116" i="36"/>
  <c r="N115" i="36"/>
  <c r="N113" i="36"/>
  <c r="N111" i="36"/>
  <c r="N109" i="36"/>
  <c r="N107" i="36"/>
  <c r="N106" i="36"/>
  <c r="N104" i="36"/>
  <c r="N102" i="36"/>
  <c r="N97" i="36"/>
  <c r="N94" i="36"/>
  <c r="N93" i="36"/>
  <c r="N90" i="36"/>
  <c r="N89" i="36"/>
  <c r="N88" i="36"/>
  <c r="N86" i="36"/>
  <c r="N84" i="36"/>
  <c r="N83" i="36"/>
  <c r="N82" i="36"/>
  <c r="N81" i="36"/>
  <c r="N79" i="36"/>
  <c r="N67" i="36"/>
  <c r="N64" i="36"/>
  <c r="N60" i="36"/>
  <c r="N58" i="36"/>
  <c r="N54" i="36"/>
  <c r="N52" i="36"/>
  <c r="N48" i="36"/>
  <c r="N43" i="36"/>
  <c r="N41" i="36"/>
  <c r="N39" i="36"/>
  <c r="N38" i="36"/>
  <c r="N37" i="36"/>
  <c r="N36" i="36"/>
  <c r="N33" i="36" l="1"/>
  <c r="N28" i="36"/>
  <c r="N21" i="36"/>
  <c r="N20" i="36"/>
  <c r="N18" i="36"/>
  <c r="N17" i="36"/>
  <c r="N14" i="36"/>
  <c r="N27" i="36"/>
  <c r="N23" i="36"/>
  <c r="L50" i="34" l="1"/>
  <c r="M50" i="34" s="1"/>
  <c r="O50" i="34" s="1"/>
  <c r="L49" i="34"/>
  <c r="M49" i="34" s="1"/>
  <c r="O49" i="34" s="1"/>
  <c r="L48" i="34"/>
  <c r="L46" i="34"/>
  <c r="L45" i="34"/>
  <c r="M45" i="34" s="1"/>
  <c r="O45" i="34" s="1"/>
  <c r="L44" i="34"/>
  <c r="M44" i="34" s="1"/>
  <c r="O44" i="34" s="1"/>
  <c r="L37" i="34"/>
  <c r="M37" i="34" s="1"/>
  <c r="O37" i="34" s="1"/>
  <c r="L36" i="34"/>
  <c r="L35" i="34"/>
  <c r="L34" i="34"/>
  <c r="L33" i="34"/>
  <c r="L32" i="34"/>
  <c r="L31" i="34"/>
  <c r="L30" i="34"/>
  <c r="M30" i="34" s="1"/>
  <c r="O30" i="34" s="1"/>
  <c r="L29" i="34"/>
  <c r="L28" i="34"/>
  <c r="L27" i="34"/>
  <c r="L26" i="34"/>
  <c r="M26" i="34" s="1"/>
  <c r="O26" i="34" s="1"/>
  <c r="L25" i="34"/>
  <c r="M25" i="34" s="1"/>
  <c r="O25" i="34" s="1"/>
  <c r="L24" i="34"/>
  <c r="L23" i="34"/>
  <c r="L22" i="34"/>
  <c r="L21" i="34"/>
  <c r="L20" i="34"/>
  <c r="L19" i="34"/>
  <c r="L18" i="34"/>
  <c r="L17" i="34"/>
  <c r="L16" i="34"/>
  <c r="L15" i="34"/>
  <c r="L14" i="34"/>
  <c r="L151" i="37"/>
  <c r="L150" i="37"/>
  <c r="L149" i="37"/>
  <c r="L148" i="37"/>
  <c r="L134" i="37"/>
  <c r="L133" i="37"/>
  <c r="L132" i="37"/>
  <c r="M132" i="37" s="1"/>
  <c r="O132" i="37" s="1"/>
  <c r="L131" i="37"/>
  <c r="M131" i="37" s="1"/>
  <c r="O131" i="37" s="1"/>
  <c r="L129" i="37"/>
  <c r="L128" i="37"/>
  <c r="L127" i="37"/>
  <c r="L126" i="37"/>
  <c r="L125" i="37"/>
  <c r="L124" i="37"/>
  <c r="L123" i="37"/>
  <c r="L122" i="37"/>
  <c r="M122" i="37" s="1"/>
  <c r="O122" i="37" s="1"/>
  <c r="L121" i="37"/>
  <c r="M121" i="37" s="1"/>
  <c r="O121" i="37" s="1"/>
  <c r="L120" i="37"/>
  <c r="L119" i="37"/>
  <c r="L118" i="37"/>
  <c r="M118" i="37" s="1"/>
  <c r="O118" i="37" s="1"/>
  <c r="L117" i="37"/>
  <c r="M117" i="37" s="1"/>
  <c r="O117" i="37" s="1"/>
  <c r="L116" i="37"/>
  <c r="M116" i="37" s="1"/>
  <c r="O116" i="37" s="1"/>
  <c r="L115" i="37"/>
  <c r="L114" i="37"/>
  <c r="L113" i="37"/>
  <c r="L112" i="37"/>
  <c r="M112" i="37" s="1"/>
  <c r="O112" i="37" s="1"/>
  <c r="L110" i="37"/>
  <c r="L109" i="37"/>
  <c r="L108" i="37"/>
  <c r="L107" i="37"/>
  <c r="L106" i="37"/>
  <c r="L105" i="37"/>
  <c r="M105" i="37" s="1"/>
  <c r="O105" i="37" s="1"/>
  <c r="L104" i="37"/>
  <c r="M104" i="37" s="1"/>
  <c r="O104" i="37" s="1"/>
  <c r="L103" i="37"/>
  <c r="M103" i="37" s="1"/>
  <c r="O103" i="37" s="1"/>
  <c r="L102" i="37"/>
  <c r="L101" i="37"/>
  <c r="M101" i="37" s="1"/>
  <c r="O101" i="37" s="1"/>
  <c r="L100" i="37"/>
  <c r="L99" i="37"/>
  <c r="L98" i="37"/>
  <c r="L97" i="37"/>
  <c r="L96" i="37"/>
  <c r="L95" i="37"/>
  <c r="L94" i="37"/>
  <c r="L93" i="37"/>
  <c r="M93" i="37" s="1"/>
  <c r="O93" i="37" s="1"/>
  <c r="L92" i="37"/>
  <c r="M92" i="37" s="1"/>
  <c r="O92" i="37" s="1"/>
  <c r="L91" i="37"/>
  <c r="L90" i="37"/>
  <c r="L83" i="37"/>
  <c r="M83" i="37" s="1"/>
  <c r="O83" i="37" s="1"/>
  <c r="L82" i="37"/>
  <c r="M82" i="37" s="1"/>
  <c r="O82" i="37" s="1"/>
  <c r="L81" i="37"/>
  <c r="M81" i="37" s="1"/>
  <c r="O81" i="37" s="1"/>
  <c r="L80" i="37"/>
  <c r="L79" i="37"/>
  <c r="L78" i="37"/>
  <c r="L77" i="37"/>
  <c r="L76" i="37"/>
  <c r="L75" i="37"/>
  <c r="L74" i="37"/>
  <c r="L73" i="37"/>
  <c r="L72" i="37"/>
  <c r="L71" i="37"/>
  <c r="L70" i="37"/>
  <c r="M70" i="37" s="1"/>
  <c r="O70" i="37" s="1"/>
  <c r="L69" i="37"/>
  <c r="L68" i="37"/>
  <c r="L66" i="37"/>
  <c r="M66" i="37" s="1"/>
  <c r="O66" i="37" s="1"/>
  <c r="L65" i="37"/>
  <c r="M65" i="37" s="1"/>
  <c r="O65" i="37" s="1"/>
  <c r="L64" i="37"/>
  <c r="L63" i="37"/>
  <c r="L62" i="37"/>
  <c r="M62" i="37" s="1"/>
  <c r="O62" i="37" s="1"/>
  <c r="L61" i="37"/>
  <c r="L60" i="37"/>
  <c r="L59" i="37"/>
  <c r="L58" i="37"/>
  <c r="L57" i="37"/>
  <c r="M57" i="37" s="1"/>
  <c r="O57" i="37" s="1"/>
  <c r="L56" i="37"/>
  <c r="M56" i="37" s="1"/>
  <c r="O56" i="37" s="1"/>
  <c r="L54" i="37"/>
  <c r="M54" i="37" s="1"/>
  <c r="O54" i="37" s="1"/>
  <c r="L53" i="37"/>
  <c r="M53" i="37" s="1"/>
  <c r="O53" i="37" s="1"/>
  <c r="L52" i="37"/>
  <c r="L51" i="37"/>
  <c r="L50" i="37"/>
  <c r="L49" i="37"/>
  <c r="M49" i="37" s="1"/>
  <c r="O49" i="37" s="1"/>
  <c r="L48" i="37"/>
  <c r="L47" i="37"/>
  <c r="M47" i="37" s="1"/>
  <c r="O47" i="37" s="1"/>
  <c r="L46" i="37"/>
  <c r="L45" i="37"/>
  <c r="M45" i="37" s="1"/>
  <c r="O45" i="37" s="1"/>
  <c r="L44" i="37"/>
  <c r="L43" i="37"/>
  <c r="M43" i="37" s="1"/>
  <c r="O43" i="37" s="1"/>
  <c r="L41" i="37"/>
  <c r="L40" i="37"/>
  <c r="L39" i="37"/>
  <c r="L38" i="37"/>
  <c r="L37" i="37"/>
  <c r="L36" i="37"/>
  <c r="L35" i="37"/>
  <c r="L34" i="37"/>
  <c r="L32" i="37"/>
  <c r="M32" i="37" s="1"/>
  <c r="O32" i="37" s="1"/>
  <c r="L31" i="37"/>
  <c r="M31" i="37" s="1"/>
  <c r="O31" i="37" s="1"/>
  <c r="L30" i="37"/>
  <c r="M30" i="37" s="1"/>
  <c r="O30" i="37" s="1"/>
  <c r="L29" i="37"/>
  <c r="L28" i="37"/>
  <c r="L27" i="37"/>
  <c r="L26" i="37"/>
  <c r="L25" i="37"/>
  <c r="L24" i="37"/>
  <c r="L23" i="37"/>
  <c r="M23" i="37" s="1"/>
  <c r="O23" i="37" s="1"/>
  <c r="L22" i="37"/>
  <c r="L21" i="37"/>
  <c r="L20" i="37"/>
  <c r="L19" i="37"/>
  <c r="L18" i="37"/>
  <c r="L17" i="37"/>
  <c r="L16" i="37"/>
  <c r="M16" i="37" s="1"/>
  <c r="O16" i="37" s="1"/>
  <c r="L14" i="37"/>
  <c r="M14" i="37" s="1"/>
  <c r="O14" i="37" s="1"/>
  <c r="L145" i="5"/>
  <c r="M145" i="5" s="1"/>
  <c r="O145" i="5" s="1"/>
  <c r="L144" i="5"/>
  <c r="M144" i="5" s="1"/>
  <c r="O144" i="5" s="1"/>
  <c r="L143" i="5"/>
  <c r="M143" i="5" s="1"/>
  <c r="O143" i="5" s="1"/>
  <c r="L142" i="5"/>
  <c r="M142" i="5" s="1"/>
  <c r="O142" i="5" s="1"/>
  <c r="L141" i="5"/>
  <c r="M141" i="5" s="1"/>
  <c r="O141" i="5" s="1"/>
  <c r="L140" i="5"/>
  <c r="L133" i="5"/>
  <c r="M133" i="5" s="1"/>
  <c r="O133" i="5" s="1"/>
  <c r="L132" i="5"/>
  <c r="L131" i="5"/>
  <c r="M131" i="5" s="1"/>
  <c r="O131" i="5" s="1"/>
  <c r="L130" i="5"/>
  <c r="M130" i="5" s="1"/>
  <c r="O130" i="5" s="1"/>
  <c r="L129" i="5"/>
  <c r="L128" i="5"/>
  <c r="L127" i="5"/>
  <c r="L126" i="5"/>
  <c r="L125" i="5"/>
  <c r="L109" i="5"/>
  <c r="M109" i="5" s="1"/>
  <c r="O109" i="5" s="1"/>
  <c r="L108" i="5"/>
  <c r="M108" i="5" s="1"/>
  <c r="O108" i="5" s="1"/>
  <c r="L107" i="5"/>
  <c r="L106" i="5"/>
  <c r="L105" i="5"/>
  <c r="L104" i="5"/>
  <c r="M104" i="5" s="1"/>
  <c r="O104" i="5" s="1"/>
  <c r="L103" i="5"/>
  <c r="M103" i="5" s="1"/>
  <c r="O103" i="5" s="1"/>
  <c r="L102" i="5"/>
  <c r="M102" i="5" s="1"/>
  <c r="L101" i="5"/>
  <c r="M101" i="5" s="1"/>
  <c r="O101" i="5" s="1"/>
  <c r="L100" i="5"/>
  <c r="M100" i="5" s="1"/>
  <c r="O100" i="5" s="1"/>
  <c r="L99" i="5"/>
  <c r="M99" i="5" s="1"/>
  <c r="O99" i="5" s="1"/>
  <c r="L98" i="5"/>
  <c r="L97" i="5"/>
  <c r="L96" i="5"/>
  <c r="L95" i="5"/>
  <c r="L94" i="5"/>
  <c r="L93" i="5"/>
  <c r="M93" i="5" s="1"/>
  <c r="O93" i="5" s="1"/>
  <c r="L92" i="5"/>
  <c r="M92" i="5" s="1"/>
  <c r="O92" i="5" s="1"/>
  <c r="L91" i="5"/>
  <c r="M91" i="5" s="1"/>
  <c r="O91" i="5" s="1"/>
  <c r="L90" i="5"/>
  <c r="M90" i="5" s="1"/>
  <c r="O90" i="5" s="1"/>
  <c r="L89" i="5"/>
  <c r="L88" i="5"/>
  <c r="L81" i="5"/>
  <c r="L80" i="5"/>
  <c r="L79" i="5"/>
  <c r="L78" i="5"/>
  <c r="L77" i="5"/>
  <c r="L76" i="5"/>
  <c r="L75" i="5"/>
  <c r="L74" i="5"/>
  <c r="L73" i="5"/>
  <c r="L71" i="5"/>
  <c r="M71" i="5" s="1"/>
  <c r="O71" i="5" s="1"/>
  <c r="L70" i="5"/>
  <c r="M70" i="5" s="1"/>
  <c r="O70" i="5" s="1"/>
  <c r="L69" i="5"/>
  <c r="M69" i="5" s="1"/>
  <c r="O69" i="5" s="1"/>
  <c r="L68" i="5"/>
  <c r="M68" i="5" s="1"/>
  <c r="O68" i="5" s="1"/>
  <c r="L67" i="5"/>
  <c r="M67" i="5" s="1"/>
  <c r="O67" i="5" s="1"/>
  <c r="L66" i="5"/>
  <c r="M66" i="5" s="1"/>
  <c r="O66" i="5" s="1"/>
  <c r="L65" i="5"/>
  <c r="M65" i="5" s="1"/>
  <c r="O65" i="5" s="1"/>
  <c r="L64" i="5"/>
  <c r="L63" i="5"/>
  <c r="L56" i="5"/>
  <c r="L55" i="5"/>
  <c r="L54" i="5"/>
  <c r="L53" i="5"/>
  <c r="L52" i="5"/>
  <c r="L45" i="5"/>
  <c r="L44" i="5"/>
  <c r="L43" i="5"/>
  <c r="L42" i="5"/>
  <c r="L41" i="5"/>
  <c r="L40" i="5"/>
  <c r="L39" i="5"/>
  <c r="M39" i="5" s="1"/>
  <c r="O39" i="5" s="1"/>
  <c r="L38" i="5"/>
  <c r="L37" i="5"/>
  <c r="M37" i="5" s="1"/>
  <c r="O37" i="5" s="1"/>
  <c r="L35" i="5"/>
  <c r="L34" i="5"/>
  <c r="L33" i="5"/>
  <c r="M33" i="5" s="1"/>
  <c r="O33" i="5" s="1"/>
  <c r="L32" i="5"/>
  <c r="L31" i="5"/>
  <c r="L24" i="5"/>
  <c r="L23" i="5"/>
  <c r="L15" i="5"/>
  <c r="L16" i="5"/>
  <c r="L17" i="5"/>
  <c r="L18" i="5"/>
  <c r="M18" i="5" s="1"/>
  <c r="O18" i="5" s="1"/>
  <c r="L19" i="5"/>
  <c r="L20" i="5"/>
  <c r="L21" i="5"/>
  <c r="L14" i="5"/>
  <c r="M14" i="5" s="1"/>
  <c r="O14" i="5" s="1"/>
  <c r="L201" i="39"/>
  <c r="M201" i="39" s="1"/>
  <c r="O201" i="39" s="1"/>
  <c r="L194" i="39"/>
  <c r="M194" i="39" s="1"/>
  <c r="O194" i="39" s="1"/>
  <c r="L193" i="39"/>
  <c r="M193" i="39" s="1"/>
  <c r="O193" i="39" s="1"/>
  <c r="L192" i="39"/>
  <c r="M192" i="39" s="1"/>
  <c r="O192" i="39" s="1"/>
  <c r="L188" i="39"/>
  <c r="L187" i="39"/>
  <c r="L186" i="39"/>
  <c r="L185" i="39"/>
  <c r="L183" i="39"/>
  <c r="L182" i="39"/>
  <c r="L181" i="39"/>
  <c r="L180" i="39"/>
  <c r="M180" i="39" s="1"/>
  <c r="O180" i="39" s="1"/>
  <c r="L179" i="39"/>
  <c r="L178" i="39"/>
  <c r="L177" i="39"/>
  <c r="L176" i="39"/>
  <c r="M176" i="39" s="1"/>
  <c r="O176" i="39" s="1"/>
  <c r="L175" i="39"/>
  <c r="L174" i="39"/>
  <c r="L172" i="39"/>
  <c r="L171" i="39"/>
  <c r="M171" i="39" s="1"/>
  <c r="O171" i="39" s="1"/>
  <c r="L170" i="39"/>
  <c r="L169" i="39"/>
  <c r="M169" i="39" s="1"/>
  <c r="O169" i="39" s="1"/>
  <c r="L168" i="39"/>
  <c r="M168" i="39" s="1"/>
  <c r="O168" i="39" s="1"/>
  <c r="L167" i="39"/>
  <c r="L166" i="39"/>
  <c r="M166" i="39" s="1"/>
  <c r="O166" i="39" s="1"/>
  <c r="L165" i="39"/>
  <c r="L164" i="39"/>
  <c r="L163" i="39"/>
  <c r="M163" i="39" s="1"/>
  <c r="O163" i="39" s="1"/>
  <c r="L161" i="39"/>
  <c r="L160" i="39"/>
  <c r="L159" i="39"/>
  <c r="L158" i="39"/>
  <c r="L157" i="39"/>
  <c r="L156" i="39"/>
  <c r="L155" i="39"/>
  <c r="L154" i="39"/>
  <c r="L153" i="39"/>
  <c r="L152" i="39"/>
  <c r="L147" i="39"/>
  <c r="M147" i="39" s="1"/>
  <c r="O147" i="39" s="1"/>
  <c r="L145" i="39"/>
  <c r="L144" i="39"/>
  <c r="L143" i="39"/>
  <c r="L142" i="39"/>
  <c r="L141" i="39"/>
  <c r="L140" i="39"/>
  <c r="L139" i="39"/>
  <c r="M139" i="39" s="1"/>
  <c r="O139" i="39" s="1"/>
  <c r="L138" i="39"/>
  <c r="M138" i="39" s="1"/>
  <c r="O138" i="39" s="1"/>
  <c r="L137" i="39"/>
  <c r="M137" i="39" s="1"/>
  <c r="O137" i="39" s="1"/>
  <c r="L136" i="39"/>
  <c r="L135" i="39"/>
  <c r="L134" i="39"/>
  <c r="L133" i="39"/>
  <c r="L131" i="39"/>
  <c r="L130" i="39"/>
  <c r="L129" i="39"/>
  <c r="M129" i="39" s="1"/>
  <c r="O129" i="39" s="1"/>
  <c r="L128" i="39"/>
  <c r="M128" i="39" s="1"/>
  <c r="O128" i="39" s="1"/>
  <c r="L127" i="39"/>
  <c r="L126" i="39"/>
  <c r="L125" i="39"/>
  <c r="M125" i="39" s="1"/>
  <c r="O125" i="39" s="1"/>
  <c r="L124" i="39"/>
  <c r="L123" i="39"/>
  <c r="L122" i="39"/>
  <c r="L121" i="39"/>
  <c r="L120" i="39"/>
  <c r="L119" i="39"/>
  <c r="L118" i="39"/>
  <c r="L116" i="39"/>
  <c r="L115" i="39"/>
  <c r="L114" i="39"/>
  <c r="L113" i="39"/>
  <c r="L112" i="39"/>
  <c r="L111" i="39"/>
  <c r="L110" i="39"/>
  <c r="M110" i="39" s="1"/>
  <c r="O110" i="39" s="1"/>
  <c r="L109" i="39"/>
  <c r="L108" i="39"/>
  <c r="L107" i="39"/>
  <c r="L106" i="39"/>
  <c r="L105" i="39"/>
  <c r="L104" i="39"/>
  <c r="L103" i="39"/>
  <c r="M103" i="39" s="1"/>
  <c r="O103" i="39" s="1"/>
  <c r="L102" i="39"/>
  <c r="L101" i="39"/>
  <c r="L100" i="39"/>
  <c r="L99" i="39"/>
  <c r="M99" i="39" s="1"/>
  <c r="O99" i="39" s="1"/>
  <c r="L98" i="39"/>
  <c r="L97" i="39"/>
  <c r="L96" i="39"/>
  <c r="L95" i="39"/>
  <c r="L94" i="39"/>
  <c r="L93" i="39"/>
  <c r="L92" i="39"/>
  <c r="M92" i="39" s="1"/>
  <c r="O92" i="39" s="1"/>
  <c r="L91" i="39"/>
  <c r="L90" i="39"/>
  <c r="L89" i="39"/>
  <c r="L88" i="39"/>
  <c r="M88" i="39" s="1"/>
  <c r="O88" i="39" s="1"/>
  <c r="L87" i="39"/>
  <c r="L86" i="39"/>
  <c r="L85" i="39"/>
  <c r="L84" i="39"/>
  <c r="L83" i="39"/>
  <c r="L82" i="39"/>
  <c r="L81" i="39"/>
  <c r="L79" i="39"/>
  <c r="L78" i="39"/>
  <c r="L77" i="39"/>
  <c r="L76" i="39"/>
  <c r="L75" i="39"/>
  <c r="L74" i="39"/>
  <c r="L73" i="39"/>
  <c r="L72" i="39"/>
  <c r="L71" i="39"/>
  <c r="L70" i="39"/>
  <c r="L69" i="39"/>
  <c r="L68" i="39"/>
  <c r="L67" i="39"/>
  <c r="L66" i="39"/>
  <c r="L65" i="39"/>
  <c r="L64" i="39"/>
  <c r="L63" i="39"/>
  <c r="M63" i="39" s="1"/>
  <c r="O63" i="39" s="1"/>
  <c r="L62" i="39"/>
  <c r="L61" i="39"/>
  <c r="L60" i="39"/>
  <c r="L59" i="39"/>
  <c r="L58" i="39"/>
  <c r="L57" i="39"/>
  <c r="L55" i="39"/>
  <c r="M55" i="39" s="1"/>
  <c r="O55" i="39" s="1"/>
  <c r="L54" i="39"/>
  <c r="M54" i="39" s="1"/>
  <c r="O54" i="39" s="1"/>
  <c r="L53" i="39"/>
  <c r="L52" i="39"/>
  <c r="M52" i="39" s="1"/>
  <c r="O52" i="39" s="1"/>
  <c r="L51" i="39"/>
  <c r="L50" i="39"/>
  <c r="L49" i="39"/>
  <c r="L48" i="39"/>
  <c r="L47" i="39"/>
  <c r="L46" i="39"/>
  <c r="L45" i="39"/>
  <c r="L44" i="39"/>
  <c r="L43" i="39"/>
  <c r="L42" i="39"/>
  <c r="L41" i="39"/>
  <c r="L40" i="39"/>
  <c r="L39" i="39"/>
  <c r="L38" i="39"/>
  <c r="L37" i="39"/>
  <c r="L36" i="39"/>
  <c r="L35" i="39"/>
  <c r="L34" i="39"/>
  <c r="L27" i="39"/>
  <c r="L26" i="39"/>
  <c r="M26" i="39" s="1"/>
  <c r="O26" i="39" s="1"/>
  <c r="L25" i="39"/>
  <c r="M25" i="39" s="1"/>
  <c r="O25" i="39" s="1"/>
  <c r="L24" i="39"/>
  <c r="M24" i="39" s="1"/>
  <c r="O24" i="39" s="1"/>
  <c r="L23" i="39"/>
  <c r="L22" i="39"/>
  <c r="M22" i="39" s="1"/>
  <c r="O22" i="39" s="1"/>
  <c r="L21" i="39"/>
  <c r="M21" i="39" s="1"/>
  <c r="O21" i="39" s="1"/>
  <c r="L20" i="39"/>
  <c r="L19" i="39"/>
  <c r="L18" i="39"/>
  <c r="L17" i="39"/>
  <c r="L16" i="39"/>
  <c r="L15" i="39"/>
  <c r="L14" i="39"/>
  <c r="M14" i="39" s="1"/>
  <c r="O14" i="39" s="1"/>
  <c r="L20" i="49"/>
  <c r="L19" i="49"/>
  <c r="L18" i="49"/>
  <c r="L17" i="49"/>
  <c r="M17" i="49" s="1"/>
  <c r="O17" i="49" s="1"/>
  <c r="L16" i="49"/>
  <c r="M16" i="49" s="1"/>
  <c r="O16" i="49" s="1"/>
  <c r="L15" i="49"/>
  <c r="L45" i="42"/>
  <c r="M45" i="42" s="1"/>
  <c r="O45" i="42" s="1"/>
  <c r="L15" i="42"/>
  <c r="L16" i="42"/>
  <c r="L17" i="42"/>
  <c r="L18" i="42"/>
  <c r="L19" i="42"/>
  <c r="M19" i="42" s="1"/>
  <c r="O19" i="42" s="1"/>
  <c r="L20" i="42"/>
  <c r="L21" i="42"/>
  <c r="L22" i="42"/>
  <c r="L23" i="42"/>
  <c r="L24" i="42"/>
  <c r="L25" i="42"/>
  <c r="M25" i="42" s="1"/>
  <c r="O25" i="42" s="1"/>
  <c r="L26" i="42"/>
  <c r="M26" i="42" s="1"/>
  <c r="O26" i="42" s="1"/>
  <c r="L27" i="42"/>
  <c r="L28" i="42"/>
  <c r="L29" i="42"/>
  <c r="L30" i="42"/>
  <c r="L31" i="42"/>
  <c r="L32" i="42"/>
  <c r="L33" i="42"/>
  <c r="L34" i="42"/>
  <c r="L35" i="42"/>
  <c r="L36" i="42"/>
  <c r="L37" i="42"/>
  <c r="M37" i="42" s="1"/>
  <c r="O37" i="42" s="1"/>
  <c r="L38" i="42"/>
  <c r="M38" i="42" s="1"/>
  <c r="O38" i="42" s="1"/>
  <c r="L40" i="42"/>
  <c r="L41" i="42"/>
  <c r="M41" i="42" s="1"/>
  <c r="O41" i="42" s="1"/>
  <c r="L42" i="42"/>
  <c r="M42" i="42" s="1"/>
  <c r="O42" i="42" s="1"/>
  <c r="L43" i="42"/>
  <c r="L44" i="42"/>
  <c r="M44" i="42" s="1"/>
  <c r="O44" i="42" s="1"/>
  <c r="L14" i="42"/>
  <c r="L14" i="49"/>
  <c r="M14" i="49" s="1"/>
  <c r="O14" i="49" s="1"/>
  <c r="L51" i="40"/>
  <c r="M51" i="40" s="1"/>
  <c r="L50" i="40"/>
  <c r="L49" i="40"/>
  <c r="L48" i="40"/>
  <c r="L47" i="40"/>
  <c r="L46" i="40"/>
  <c r="L43" i="40"/>
  <c r="M43" i="40" s="1"/>
  <c r="L42" i="40"/>
  <c r="M42" i="40" s="1"/>
  <c r="L41" i="40"/>
  <c r="M41" i="40" s="1"/>
  <c r="L40" i="40"/>
  <c r="L39" i="40"/>
  <c r="L37" i="40"/>
  <c r="L36" i="40"/>
  <c r="L35" i="40"/>
  <c r="L34" i="40"/>
  <c r="L33" i="40"/>
  <c r="L32" i="40"/>
  <c r="L31" i="40"/>
  <c r="L30" i="40"/>
  <c r="L28" i="40"/>
  <c r="L27" i="40"/>
  <c r="L26" i="40"/>
  <c r="L25" i="40"/>
  <c r="L24" i="40"/>
  <c r="L23" i="40"/>
  <c r="L21" i="40"/>
  <c r="M21" i="40" s="1"/>
  <c r="L20" i="40"/>
  <c r="M20" i="40" s="1"/>
  <c r="O20" i="40" s="1"/>
  <c r="L19" i="40"/>
  <c r="L18" i="40"/>
  <c r="L17" i="40"/>
  <c r="L15" i="40"/>
  <c r="M15" i="40" s="1"/>
  <c r="L14" i="40"/>
  <c r="M14" i="40" s="1"/>
  <c r="L80" i="38"/>
  <c r="M80" i="38" s="1"/>
  <c r="L81" i="38"/>
  <c r="L82" i="38"/>
  <c r="L83" i="38"/>
  <c r="L84" i="38"/>
  <c r="L85" i="38"/>
  <c r="M85" i="38" s="1"/>
  <c r="L86" i="38"/>
  <c r="L87" i="38"/>
  <c r="L79" i="38"/>
  <c r="M79" i="38" s="1"/>
  <c r="O79" i="38" s="1"/>
  <c r="L55" i="38"/>
  <c r="L56" i="38"/>
  <c r="L57" i="38"/>
  <c r="L58" i="38"/>
  <c r="L59" i="38"/>
  <c r="L60" i="38"/>
  <c r="L61" i="38"/>
  <c r="L62" i="38"/>
  <c r="L63" i="38"/>
  <c r="L65" i="38"/>
  <c r="M65" i="38" s="1"/>
  <c r="L66" i="38"/>
  <c r="M66" i="38" s="1"/>
  <c r="L54" i="38"/>
  <c r="M54" i="38" s="1"/>
  <c r="L47" i="38"/>
  <c r="L46" i="38"/>
  <c r="L45" i="38"/>
  <c r="M45" i="38" s="1"/>
  <c r="L44" i="38"/>
  <c r="M44" i="38" s="1"/>
  <c r="L43" i="38"/>
  <c r="M43" i="38" s="1"/>
  <c r="L42" i="38"/>
  <c r="M42" i="38" s="1"/>
  <c r="L41" i="38"/>
  <c r="M41" i="38" s="1"/>
  <c r="L40" i="38"/>
  <c r="M40" i="38" s="1"/>
  <c r="L39" i="38"/>
  <c r="M39" i="38" s="1"/>
  <c r="L38" i="38"/>
  <c r="L37" i="38"/>
  <c r="L16" i="38"/>
  <c r="M16" i="38" s="1"/>
  <c r="L18" i="38"/>
  <c r="L19" i="38"/>
  <c r="L20" i="38"/>
  <c r="L21" i="38"/>
  <c r="L22" i="38"/>
  <c r="L23" i="38"/>
  <c r="L24" i="38"/>
  <c r="L26" i="38"/>
  <c r="M26" i="38" s="1"/>
  <c r="O26" i="38" s="1"/>
  <c r="L27" i="38"/>
  <c r="L28" i="38"/>
  <c r="L29" i="38"/>
  <c r="L30" i="38"/>
  <c r="L31" i="38"/>
  <c r="L32" i="38"/>
  <c r="L33" i="38"/>
  <c r="L34" i="38"/>
  <c r="L35" i="38"/>
  <c r="L14" i="38"/>
  <c r="M14" i="38" s="1"/>
  <c r="O14" i="38" s="1"/>
  <c r="M18" i="49" l="1"/>
  <c r="O18" i="49" s="1"/>
  <c r="O46" i="49" s="1"/>
  <c r="K17" i="43" s="1"/>
  <c r="M90" i="37"/>
  <c r="O90" i="37" s="1"/>
  <c r="M123" i="37"/>
  <c r="O123" i="37" s="1"/>
  <c r="M34" i="37"/>
  <c r="O34" i="37" s="1"/>
  <c r="M35" i="40"/>
  <c r="M27" i="40"/>
  <c r="M81" i="38"/>
  <c r="O109" i="38"/>
  <c r="K9" i="43" s="1"/>
  <c r="M37" i="37"/>
  <c r="O37" i="37" s="1"/>
  <c r="M133" i="37"/>
  <c r="O133" i="37" s="1"/>
  <c r="M125" i="37"/>
  <c r="O125" i="37" s="1"/>
  <c r="M114" i="37"/>
  <c r="O114" i="37" s="1"/>
  <c r="M79" i="37"/>
  <c r="O79" i="37" s="1"/>
  <c r="M68" i="37"/>
  <c r="O68" i="37" s="1"/>
  <c r="M63" i="37"/>
  <c r="O63" i="37" s="1"/>
  <c r="M60" i="37"/>
  <c r="M18" i="39"/>
  <c r="O18" i="39" s="1"/>
  <c r="M120" i="39"/>
  <c r="O120" i="39" s="1"/>
  <c r="M78" i="39"/>
  <c r="O78" i="39" s="1"/>
  <c r="M16" i="39"/>
  <c r="O16" i="39" s="1"/>
  <c r="M38" i="39"/>
  <c r="O38" i="39" s="1"/>
  <c r="M142" i="39"/>
  <c r="O142" i="39" s="1"/>
  <c r="M155" i="39"/>
  <c r="O155" i="39" s="1"/>
  <c r="M50" i="37"/>
  <c r="O50" i="37" s="1"/>
  <c r="M34" i="5"/>
  <c r="O34" i="5" s="1"/>
  <c r="M107" i="39"/>
  <c r="O107" i="39" s="1"/>
  <c r="M111" i="39"/>
  <c r="O111" i="39" s="1"/>
  <c r="M46" i="34"/>
  <c r="O46" i="34" s="1"/>
  <c r="M46" i="40"/>
  <c r="M39" i="40"/>
  <c r="M32" i="40"/>
  <c r="M49" i="40"/>
  <c r="M30" i="40"/>
  <c r="M23" i="40"/>
  <c r="M83" i="38"/>
  <c r="M86" i="38"/>
  <c r="M23" i="5"/>
  <c r="O23" i="5" s="1"/>
  <c r="M63" i="5"/>
  <c r="O63" i="5" s="1"/>
  <c r="M127" i="5"/>
  <c r="O127" i="5" s="1"/>
  <c r="M125" i="5"/>
  <c r="O125" i="5" s="1"/>
  <c r="M129" i="5"/>
  <c r="O129" i="5" s="1"/>
  <c r="M19" i="5"/>
  <c r="O19" i="5" s="1"/>
  <c r="M15" i="5"/>
  <c r="O15" i="5" s="1"/>
  <c r="M31" i="5"/>
  <c r="O31" i="5" s="1"/>
  <c r="M55" i="5"/>
  <c r="O55" i="5" s="1"/>
  <c r="M88" i="5"/>
  <c r="O88" i="5" s="1"/>
  <c r="M140" i="5"/>
  <c r="O140" i="5" s="1"/>
  <c r="M40" i="5"/>
  <c r="O40" i="5" s="1"/>
  <c r="M73" i="5"/>
  <c r="O73" i="5" s="1"/>
  <c r="M17" i="40"/>
  <c r="O17" i="40" s="1"/>
  <c r="O74" i="40" s="1"/>
  <c r="M148" i="37"/>
  <c r="O148" i="37" s="1"/>
  <c r="M119" i="37"/>
  <c r="O119" i="37" s="1"/>
  <c r="M98" i="37"/>
  <c r="O98" i="37" s="1"/>
  <c r="M95" i="37"/>
  <c r="O95" i="37" s="1"/>
  <c r="M107" i="37"/>
  <c r="O107" i="37" s="1"/>
  <c r="M75" i="37"/>
  <c r="O75" i="37" s="1"/>
  <c r="M72" i="37"/>
  <c r="O72" i="37" s="1"/>
  <c r="M39" i="37"/>
  <c r="O39" i="37" s="1"/>
  <c r="M17" i="37"/>
  <c r="O17" i="37" s="1"/>
  <c r="M29" i="37"/>
  <c r="O29" i="37" s="1"/>
  <c r="M24" i="37"/>
  <c r="O24" i="37" s="1"/>
  <c r="M19" i="37"/>
  <c r="O19" i="37" s="1"/>
  <c r="M27" i="37"/>
  <c r="O27" i="37" s="1"/>
  <c r="M132" i="5"/>
  <c r="O132" i="5" s="1"/>
  <c r="M94" i="5"/>
  <c r="O94" i="5" s="1"/>
  <c r="M105" i="5"/>
  <c r="O105" i="5" s="1"/>
  <c r="M78" i="5"/>
  <c r="O78" i="5" s="1"/>
  <c r="M76" i="5"/>
  <c r="O76" i="5" s="1"/>
  <c r="M52" i="5"/>
  <c r="O52" i="5" s="1"/>
  <c r="M185" i="39"/>
  <c r="O185" i="39" s="1"/>
  <c r="M160" i="39"/>
  <c r="O160" i="39" s="1"/>
  <c r="M133" i="39"/>
  <c r="O133" i="39" s="1"/>
  <c r="M135" i="39"/>
  <c r="O135" i="39" s="1"/>
  <c r="M118" i="39"/>
  <c r="O118" i="39" s="1"/>
  <c r="M126" i="39"/>
  <c r="O126" i="39" s="1"/>
  <c r="M70" i="39"/>
  <c r="O70" i="39" s="1"/>
  <c r="M74" i="39"/>
  <c r="O74" i="39" s="1"/>
  <c r="M68" i="39"/>
  <c r="O68" i="39" s="1"/>
  <c r="M187" i="39"/>
  <c r="O187" i="39" s="1"/>
  <c r="M174" i="39"/>
  <c r="O174" i="39" s="1"/>
  <c r="M178" i="39"/>
  <c r="O178" i="39" s="1"/>
  <c r="M182" i="39"/>
  <c r="O182" i="39" s="1"/>
  <c r="M152" i="39"/>
  <c r="O152" i="39" s="1"/>
  <c r="M157" i="39"/>
  <c r="O157" i="39" s="1"/>
  <c r="M140" i="39"/>
  <c r="O140" i="39" s="1"/>
  <c r="M144" i="39"/>
  <c r="O144" i="39" s="1"/>
  <c r="M130" i="39"/>
  <c r="O130" i="39" s="1"/>
  <c r="M122" i="39"/>
  <c r="O122" i="39" s="1"/>
  <c r="M114" i="39"/>
  <c r="O114" i="39" s="1"/>
  <c r="M96" i="39"/>
  <c r="O96" i="39" s="1"/>
  <c r="M100" i="39"/>
  <c r="O100" i="39" s="1"/>
  <c r="M104" i="39"/>
  <c r="O104" i="39" s="1"/>
  <c r="M81" i="39"/>
  <c r="O81" i="39" s="1"/>
  <c r="M85" i="39"/>
  <c r="O85" i="39" s="1"/>
  <c r="M89" i="39"/>
  <c r="O89" i="39" s="1"/>
  <c r="M93" i="39"/>
  <c r="O93" i="39" s="1"/>
  <c r="M60" i="39"/>
  <c r="O60" i="39" s="1"/>
  <c r="M64" i="39"/>
  <c r="O64" i="39" s="1"/>
  <c r="M57" i="39"/>
  <c r="O57" i="39" s="1"/>
  <c r="M34" i="39"/>
  <c r="O34" i="39" s="1"/>
  <c r="M40" i="39"/>
  <c r="O40" i="39" s="1"/>
  <c r="M44" i="39"/>
  <c r="O44" i="39" s="1"/>
  <c r="M48" i="39"/>
  <c r="O48" i="39" s="1"/>
  <c r="M28" i="34"/>
  <c r="O28" i="34" s="1"/>
  <c r="M31" i="34"/>
  <c r="O31" i="34" s="1"/>
  <c r="M35" i="34"/>
  <c r="O35" i="34" s="1"/>
  <c r="M14" i="34"/>
  <c r="O14" i="34" s="1"/>
  <c r="O74" i="34" s="1"/>
  <c r="M40" i="42"/>
  <c r="O40" i="42" s="1"/>
  <c r="M43" i="42"/>
  <c r="O43" i="42" s="1"/>
  <c r="M34" i="42"/>
  <c r="O34" i="42"/>
  <c r="M36" i="42"/>
  <c r="O36" i="42" s="1"/>
  <c r="M31" i="42"/>
  <c r="O31" i="42" s="1"/>
  <c r="M32" i="42"/>
  <c r="O32" i="42" s="1"/>
  <c r="M27" i="42"/>
  <c r="O27" i="42" s="1"/>
  <c r="M21" i="42"/>
  <c r="O21" i="42" s="1"/>
  <c r="M14" i="42"/>
  <c r="O14" i="42" s="1"/>
  <c r="O69" i="42" s="1"/>
  <c r="M23" i="38"/>
  <c r="M60" i="38"/>
  <c r="M55" i="38"/>
  <c r="M18" i="38"/>
  <c r="M37" i="38"/>
  <c r="O37" i="38" s="1"/>
  <c r="M46" i="38"/>
  <c r="M31" i="38"/>
  <c r="M27" i="38"/>
  <c r="M33" i="38"/>
  <c r="M20" i="38"/>
  <c r="L125" i="36"/>
  <c r="L126" i="36"/>
  <c r="L127" i="36"/>
  <c r="L128" i="36"/>
  <c r="L129" i="36"/>
  <c r="M129" i="36" s="1"/>
  <c r="O129" i="36" s="1"/>
  <c r="L130" i="36"/>
  <c r="L131" i="36"/>
  <c r="L132" i="36"/>
  <c r="L133" i="36"/>
  <c r="L134" i="36"/>
  <c r="L135" i="36"/>
  <c r="M135" i="36" s="1"/>
  <c r="O135" i="36" s="1"/>
  <c r="L136" i="36"/>
  <c r="L137" i="36"/>
  <c r="L138" i="36"/>
  <c r="L139" i="36"/>
  <c r="L140" i="36"/>
  <c r="L141" i="36"/>
  <c r="M141" i="36" s="1"/>
  <c r="O141" i="36" s="1"/>
  <c r="L142" i="36"/>
  <c r="L143" i="36"/>
  <c r="L144" i="36"/>
  <c r="L145" i="36"/>
  <c r="L146" i="36"/>
  <c r="L147" i="36"/>
  <c r="L124" i="36"/>
  <c r="L114" i="36"/>
  <c r="L115" i="36"/>
  <c r="M115" i="36" s="1"/>
  <c r="O115" i="36" s="1"/>
  <c r="L116" i="36"/>
  <c r="M116" i="36" s="1"/>
  <c r="O116" i="36" s="1"/>
  <c r="L117" i="36"/>
  <c r="L118" i="36"/>
  <c r="L119" i="36"/>
  <c r="L120" i="36"/>
  <c r="L121" i="36"/>
  <c r="M121" i="36" s="1"/>
  <c r="O121" i="36" s="1"/>
  <c r="L122" i="36"/>
  <c r="M122" i="36" s="1"/>
  <c r="O122" i="36" s="1"/>
  <c r="L113" i="36"/>
  <c r="L100" i="36"/>
  <c r="L101" i="36"/>
  <c r="L102" i="36"/>
  <c r="L103" i="36"/>
  <c r="L104" i="36"/>
  <c r="L105" i="36"/>
  <c r="L106" i="36"/>
  <c r="M106" i="36" s="1"/>
  <c r="O106" i="36" s="1"/>
  <c r="L107" i="36"/>
  <c r="L108" i="36"/>
  <c r="L109" i="36"/>
  <c r="L110" i="36"/>
  <c r="L111" i="36"/>
  <c r="M111" i="36" s="1"/>
  <c r="O111" i="36" s="1"/>
  <c r="L99" i="36"/>
  <c r="L61" i="36"/>
  <c r="L62" i="36"/>
  <c r="L63" i="36"/>
  <c r="L64" i="36"/>
  <c r="L65" i="36"/>
  <c r="L66" i="36"/>
  <c r="L67" i="36"/>
  <c r="L68" i="36"/>
  <c r="L69" i="36"/>
  <c r="L70" i="36"/>
  <c r="M70" i="36" s="1"/>
  <c r="O70" i="36" s="1"/>
  <c r="L71" i="36"/>
  <c r="M71" i="36" s="1"/>
  <c r="O71" i="36" s="1"/>
  <c r="L72" i="36"/>
  <c r="M72" i="36" s="1"/>
  <c r="O72" i="36" s="1"/>
  <c r="L73" i="36"/>
  <c r="M73" i="36" s="1"/>
  <c r="O73" i="36" s="1"/>
  <c r="L74" i="36"/>
  <c r="M74" i="36" s="1"/>
  <c r="O74" i="36" s="1"/>
  <c r="L75" i="36"/>
  <c r="M75" i="36" s="1"/>
  <c r="O75" i="36" s="1"/>
  <c r="L76" i="36"/>
  <c r="M76" i="36" s="1"/>
  <c r="O76" i="36" s="1"/>
  <c r="L77" i="36"/>
  <c r="L78" i="36"/>
  <c r="L79" i="36"/>
  <c r="L80" i="36"/>
  <c r="L81" i="36"/>
  <c r="M81" i="36" s="1"/>
  <c r="O81" i="36" s="1"/>
  <c r="L82" i="36"/>
  <c r="M82" i="36" s="1"/>
  <c r="O82" i="36" s="1"/>
  <c r="L83" i="36"/>
  <c r="M83" i="36" s="1"/>
  <c r="O83" i="36" s="1"/>
  <c r="L84" i="36"/>
  <c r="L85" i="36"/>
  <c r="L86" i="36"/>
  <c r="L87" i="36"/>
  <c r="L88" i="36"/>
  <c r="M88" i="36" s="1"/>
  <c r="O88" i="36" s="1"/>
  <c r="L89" i="36"/>
  <c r="M89" i="36" s="1"/>
  <c r="O89" i="36" s="1"/>
  <c r="L90" i="36"/>
  <c r="L91" i="36"/>
  <c r="L92" i="36"/>
  <c r="L93" i="36"/>
  <c r="M93" i="36" s="1"/>
  <c r="O93" i="36" s="1"/>
  <c r="L94" i="36"/>
  <c r="L95" i="36"/>
  <c r="L96" i="36"/>
  <c r="L97" i="36"/>
  <c r="M97" i="36" s="1"/>
  <c r="O97" i="36" s="1"/>
  <c r="L60" i="36"/>
  <c r="L42" i="36"/>
  <c r="L43" i="36"/>
  <c r="L44" i="36"/>
  <c r="L45" i="36"/>
  <c r="L46" i="36"/>
  <c r="L47" i="36"/>
  <c r="L48" i="36"/>
  <c r="L49" i="36"/>
  <c r="L50" i="36"/>
  <c r="L51" i="36"/>
  <c r="L52" i="36"/>
  <c r="L53" i="36"/>
  <c r="L54" i="36"/>
  <c r="L55" i="36"/>
  <c r="L56" i="36"/>
  <c r="L57" i="36"/>
  <c r="L58" i="36"/>
  <c r="M58" i="36" s="1"/>
  <c r="O58" i="36" s="1"/>
  <c r="L41" i="36"/>
  <c r="M41" i="36" s="1"/>
  <c r="O41" i="36" s="1"/>
  <c r="L39" i="36"/>
  <c r="M39" i="36" s="1"/>
  <c r="O39" i="36" s="1"/>
  <c r="L24" i="36"/>
  <c r="L25" i="36"/>
  <c r="L26" i="36"/>
  <c r="L27" i="36"/>
  <c r="M27" i="36" s="1"/>
  <c r="O27" i="36" s="1"/>
  <c r="L28" i="36"/>
  <c r="L29" i="36"/>
  <c r="L30" i="36"/>
  <c r="L31" i="36"/>
  <c r="L32" i="36"/>
  <c r="L33" i="36"/>
  <c r="L34" i="36"/>
  <c r="L35" i="36"/>
  <c r="L36" i="36"/>
  <c r="M36" i="36" s="1"/>
  <c r="O36" i="36" s="1"/>
  <c r="L37" i="36"/>
  <c r="M37" i="36" s="1"/>
  <c r="O37" i="36" s="1"/>
  <c r="L38" i="36"/>
  <c r="M38" i="36" s="1"/>
  <c r="O38" i="36" s="1"/>
  <c r="L23" i="36"/>
  <c r="L21" i="36"/>
  <c r="M21" i="36" s="1"/>
  <c r="O21" i="36" s="1"/>
  <c r="L20" i="36"/>
  <c r="M20" i="36" s="1"/>
  <c r="O20" i="36" s="1"/>
  <c r="L18" i="36"/>
  <c r="M18" i="36" s="1"/>
  <c r="O18" i="36" s="1"/>
  <c r="L17" i="36"/>
  <c r="M17" i="36" s="1"/>
  <c r="O17" i="36" s="1"/>
  <c r="L16" i="36"/>
  <c r="M16" i="36" s="1"/>
  <c r="O16" i="36" s="1"/>
  <c r="L15" i="36"/>
  <c r="L14" i="36"/>
  <c r="O173" i="37" l="1"/>
  <c r="K14" i="43" s="1"/>
  <c r="O223" i="39"/>
  <c r="K11" i="43" s="1"/>
  <c r="O168" i="5"/>
  <c r="M23" i="36"/>
  <c r="O23" i="36" s="1"/>
  <c r="M33" i="36"/>
  <c r="O33" i="36" s="1"/>
  <c r="K16" i="43"/>
  <c r="K15" i="43"/>
  <c r="O60" i="37"/>
  <c r="K13" i="43"/>
  <c r="L13" i="43" s="1"/>
  <c r="M60" i="36"/>
  <c r="O60" i="36" s="1"/>
  <c r="K10" i="43"/>
  <c r="M113" i="36"/>
  <c r="O113" i="36" s="1"/>
  <c r="M130" i="36"/>
  <c r="O130" i="36" s="1"/>
  <c r="M99" i="36"/>
  <c r="O99" i="36" s="1"/>
  <c r="M145" i="36"/>
  <c r="O145" i="36" s="1"/>
  <c r="M77" i="36"/>
  <c r="O77" i="36" s="1"/>
  <c r="M142" i="36"/>
  <c r="O142" i="36" s="1"/>
  <c r="M136" i="36"/>
  <c r="O136" i="36" s="1"/>
  <c r="M139" i="36"/>
  <c r="O139" i="36" s="1"/>
  <c r="M133" i="36"/>
  <c r="O133" i="36" s="1"/>
  <c r="M94" i="36"/>
  <c r="O94" i="36" s="1"/>
  <c r="M90" i="36"/>
  <c r="O90" i="36" s="1"/>
  <c r="M86" i="36"/>
  <c r="O86" i="36" s="1"/>
  <c r="M119" i="36"/>
  <c r="O119" i="36" s="1"/>
  <c r="M102" i="36"/>
  <c r="O102" i="36" s="1"/>
  <c r="M127" i="36"/>
  <c r="O127" i="36" s="1"/>
  <c r="M124" i="36"/>
  <c r="O124" i="36" s="1"/>
  <c r="M117" i="36"/>
  <c r="O117" i="36" s="1"/>
  <c r="M109" i="36"/>
  <c r="O109" i="36" s="1"/>
  <c r="M104" i="36"/>
  <c r="O104" i="36" s="1"/>
  <c r="M107" i="36"/>
  <c r="O107" i="36" s="1"/>
  <c r="M79" i="36"/>
  <c r="O79" i="36" s="1"/>
  <c r="M84" i="36"/>
  <c r="O84" i="36" s="1"/>
  <c r="M67" i="36"/>
  <c r="O67" i="36" s="1"/>
  <c r="M64" i="36"/>
  <c r="O64" i="36" s="1"/>
  <c r="M54" i="36"/>
  <c r="O54" i="36" s="1"/>
  <c r="M52" i="36"/>
  <c r="O52" i="36" s="1"/>
  <c r="M48" i="36"/>
  <c r="O48" i="36" s="1"/>
  <c r="M43" i="36"/>
  <c r="O43" i="36" s="1"/>
  <c r="M46" i="36"/>
  <c r="O46" i="36" s="1"/>
  <c r="M28" i="36"/>
  <c r="O28" i="36" s="1"/>
  <c r="M14" i="36"/>
  <c r="O14" i="36" s="1"/>
  <c r="O171" i="36" l="1"/>
  <c r="K8" i="43" s="1"/>
  <c r="R53" i="34"/>
  <c r="R154" i="37" l="1"/>
  <c r="S98" i="37"/>
  <c r="S92" i="37"/>
  <c r="S90" i="37"/>
  <c r="O113" i="5" l="1"/>
  <c r="L113" i="5"/>
  <c r="O112" i="5"/>
  <c r="L112" i="5"/>
  <c r="O111" i="5"/>
  <c r="L111" i="5"/>
  <c r="O110" i="5"/>
  <c r="L110" i="5"/>
  <c r="F102" i="5"/>
  <c r="N102" i="5" s="1"/>
  <c r="O102" i="5" s="1"/>
  <c r="R53" i="40" l="1"/>
  <c r="F77" i="38"/>
  <c r="F76" i="38"/>
  <c r="F75" i="38"/>
  <c r="F74" i="38"/>
  <c r="F73" i="38"/>
  <c r="H19" i="43" l="1"/>
  <c r="E15" i="43" l="1"/>
  <c r="E12" i="43"/>
  <c r="E14" i="43"/>
  <c r="E9" i="43"/>
  <c r="E11" i="43"/>
  <c r="E8" i="43"/>
  <c r="E10" i="43"/>
  <c r="E16" i="43"/>
  <c r="E13" i="43"/>
  <c r="L12" i="43" l="1"/>
  <c r="P12" i="43" s="1"/>
  <c r="L16" i="43" l="1"/>
  <c r="N16" i="43" s="1"/>
  <c r="L10" i="43"/>
  <c r="N10" i="43" s="1"/>
  <c r="L8" i="43"/>
  <c r="P8" i="43" s="1"/>
  <c r="L14" i="43"/>
  <c r="N12" i="43"/>
  <c r="L11" i="43"/>
  <c r="L9" i="43"/>
  <c r="L15" i="43"/>
  <c r="P16" i="43" l="1"/>
  <c r="P10" i="43"/>
  <c r="N8" i="43"/>
  <c r="P14" i="43"/>
  <c r="N14" i="43"/>
  <c r="P11" i="43"/>
  <c r="N11" i="43"/>
  <c r="P9" i="43"/>
  <c r="N9" i="43"/>
  <c r="N15" i="43"/>
  <c r="P15" i="43"/>
  <c r="N13" i="43"/>
  <c r="L24" i="43"/>
  <c r="K24" i="43"/>
  <c r="P13" i="43"/>
</calcChain>
</file>

<file path=xl/comments1.xml><?xml version="1.0" encoding="utf-8"?>
<comments xmlns="http://schemas.openxmlformats.org/spreadsheetml/2006/main">
  <authors>
    <author>Veronica Altagracia Sanchez Valois</author>
    <author>Noelia Martinez</author>
  </authors>
  <commentList>
    <comment ref="E33" authorId="0" shapeId="0">
      <text>
        <r>
          <rPr>
            <b/>
            <sz val="9"/>
            <color indexed="81"/>
            <rFont val="Tahoma"/>
            <family val="2"/>
          </rPr>
          <t>Veronica Altagracia Sanchez Valois:</t>
        </r>
        <r>
          <rPr>
            <sz val="9"/>
            <color indexed="81"/>
            <rFont val="Tahoma"/>
            <family val="2"/>
          </rPr>
          <t xml:space="preserve">
Se podría colocar de manera más específica cada institución con las fechas correspondientes?</t>
        </r>
      </text>
    </comment>
    <comment ref="E65" authorId="0" shapeId="0">
      <text>
        <r>
          <rPr>
            <b/>
            <sz val="9"/>
            <color indexed="81"/>
            <rFont val="Tahoma"/>
            <family val="2"/>
          </rPr>
          <t>Veronica Altagracia Sanchez Valois:</t>
        </r>
        <r>
          <rPr>
            <sz val="9"/>
            <color indexed="81"/>
            <rFont val="Tahoma"/>
            <family val="2"/>
          </rPr>
          <t xml:space="preserve">
Se podrían colocar los nombres de las instituciones??
Lo mismo para las operaciones de abajo.</t>
        </r>
      </text>
    </comment>
    <comment ref="E103" authorId="1" shapeId="0">
      <text>
        <r>
          <rPr>
            <b/>
            <sz val="9"/>
            <color indexed="81"/>
            <rFont val="Tahoma"/>
            <family val="2"/>
          </rPr>
          <t>Noelia Martínez:</t>
        </r>
        <r>
          <rPr>
            <sz val="9"/>
            <color indexed="81"/>
            <rFont val="Tahoma"/>
            <family val="2"/>
          </rPr>
          <t xml:space="preserve">
Periodo Probatorio</t>
        </r>
      </text>
    </comment>
    <comment ref="P103" authorId="1" shapeId="0">
      <text>
        <r>
          <rPr>
            <b/>
            <sz val="9"/>
            <color indexed="81"/>
            <rFont val="Tahoma"/>
            <family val="2"/>
          </rPr>
          <t>Noelia Martínez:</t>
        </r>
        <r>
          <rPr>
            <sz val="9"/>
            <color indexed="81"/>
            <rFont val="Tahoma"/>
            <family val="2"/>
          </rPr>
          <t xml:space="preserve">
Cual seria el medio</t>
        </r>
      </text>
    </comment>
  </commentList>
</comments>
</file>

<file path=xl/comments2.xml><?xml version="1.0" encoding="utf-8"?>
<comments xmlns="http://schemas.openxmlformats.org/spreadsheetml/2006/main">
  <authors>
    <author>Veronica Altagracia Sanchez Valois</author>
  </authors>
  <commentList>
    <comment ref="E47" authorId="0" shapeId="0">
      <text>
        <r>
          <rPr>
            <b/>
            <sz val="9"/>
            <color indexed="81"/>
            <rFont val="Tahoma"/>
            <family val="2"/>
          </rPr>
          <t>Veronica Altagracia Sanchez Valois:</t>
        </r>
        <r>
          <rPr>
            <sz val="9"/>
            <color indexed="81"/>
            <rFont val="Tahoma"/>
            <family val="2"/>
          </rPr>
          <t xml:space="preserve">
No se puede dejar una sola operación?? 
</t>
        </r>
      </text>
    </comment>
  </commentList>
</comments>
</file>

<file path=xl/sharedStrings.xml><?xml version="1.0" encoding="utf-8"?>
<sst xmlns="http://schemas.openxmlformats.org/spreadsheetml/2006/main" count="3789" uniqueCount="2494">
  <si>
    <t>Producto</t>
  </si>
  <si>
    <t>Meta</t>
  </si>
  <si>
    <t>Actividades</t>
  </si>
  <si>
    <t>Departamento de Planificación y Desarrollo</t>
  </si>
  <si>
    <t>PLANIFICACION</t>
  </si>
  <si>
    <t>EJECUCION</t>
  </si>
  <si>
    <t>Observaciones</t>
  </si>
  <si>
    <t>Tareas</t>
  </si>
  <si>
    <t>Origen de la Tarea</t>
  </si>
  <si>
    <t>Responsable</t>
  </si>
  <si>
    <t>Sugerencias</t>
  </si>
  <si>
    <t xml:space="preserve">Dirección/Departamento:                                                               </t>
  </si>
  <si>
    <t xml:space="preserve">Eje Estratégico : </t>
  </si>
  <si>
    <t>4.      Fortalecimiento Institucional</t>
  </si>
  <si>
    <t xml:space="preserve">Directriz: </t>
  </si>
  <si>
    <t>4.2 Modernizar las estructuras, servicios, sistemas de tics y procesos de TN.</t>
  </si>
  <si>
    <t>Objetivo Estratégico:</t>
  </si>
  <si>
    <t>4.2.2 Implementar un Sistema de Gestión de calidad mediante la mejora continua de los procesos, disponiendo de una estructura organizativa funcional y orientada al cumplimiento de los Objetivos Estratégicos de la TN.</t>
  </si>
  <si>
    <t>1.      Centralización de los Recursos</t>
  </si>
  <si>
    <t>1.1 Gestionar a través de la CUT el 100% de los recursos de las instituciones que pertenecen al Gobierno Central y las Instituciones Descentralizadas y Autónomas No Financieras, para que ejecuten el gasto a través de la CUT.</t>
  </si>
  <si>
    <t>1.1.1    Establecer las bases para incorporar los Poderes y Organismos Especiales en la CUT.</t>
  </si>
  <si>
    <t>1.1.2    Implementar el SIRIT.</t>
  </si>
  <si>
    <t>1.1.3  Preparar diagnóstico y propuesta para la disminución de los Anticipos Financieros.</t>
  </si>
  <si>
    <t>3.      Regulación y Normativa</t>
  </si>
  <si>
    <t>3.1.1 Implementar un Sistema para medir y mejorar la gestión de Cumplimiento Normativo de las Tesorerías Institucionales.</t>
  </si>
  <si>
    <t>Dirección de Normas y Coordinación de Tesorerías Institucionales</t>
  </si>
  <si>
    <t>Dirección de Administración de Desembolsos</t>
  </si>
  <si>
    <t>1.2 Fortalecer los Pagos vía transferencia electrónica, al 2021.</t>
  </si>
  <si>
    <t>1.2.1 Implementar el sistema de pagos electrónicos de monedas extranjeras.</t>
  </si>
  <si>
    <t>Dirección de Administración Cuentas y Registro Financiero</t>
  </si>
  <si>
    <t>1.1.4    Incorporar el 80% de los recursos líquidos de financiamientos externos a la CUT (UEPEX).</t>
  </si>
  <si>
    <t>TAREAS NO PLANIFICADAS RELATIVAS A LOS PRODUCTOS EJECUTADOS</t>
  </si>
  <si>
    <t>2.      Gestión de Caja Activa</t>
  </si>
  <si>
    <t>2.2 Implementar la Gestión de Activos y Pasivos.</t>
  </si>
  <si>
    <t>2.2.2 Implementar los contratos bancarios aprobados.</t>
  </si>
  <si>
    <t xml:space="preserve">Dirección de Programación y Evaluación Financiera </t>
  </si>
  <si>
    <t>2.1 Articular la cuota de pago con la programación financiera.</t>
  </si>
  <si>
    <t>2.1.1 Asignar la cuota de pago a partir de la implementación de la programación del devengado fortaleciendo así la consolidación de la programación de caja.</t>
  </si>
  <si>
    <t>2.2.1  Definir e implementar las estrategias para invertir los excedentes y financiar el descalce estacional de caja.</t>
  </si>
  <si>
    <t>Departamento de Recursos Humanos</t>
  </si>
  <si>
    <t>4.1 Cerrar las brechas de competencias cardinales identificadas en un 95%.</t>
  </si>
  <si>
    <t>4.1.1 Implementar un Sistema de Gestión por Competencias que posibilite la identificación y cierre de las brechas de competencias requeridas.</t>
  </si>
  <si>
    <t>4.3 Fortalecer la Cultura de Cambio.</t>
  </si>
  <si>
    <t>4.3.1   Definir e implementar un Sistema de Capacitación para el cambio y comunicación organizacional que coadyuve a un liderazgo efectivo y un personal comprometido.</t>
  </si>
  <si>
    <t>2. Diseñar cultura deseada en base a manifestaciones, elementos de la cultura, enunciados y elementos visuales y ambientales que se desean.</t>
  </si>
  <si>
    <t>3. Llevar a cabo taller de integración grupos ocupacionales IV y V en nivel de supervision, identificacion de retos claves y formacion de equipos de resultados extraordinarios</t>
  </si>
  <si>
    <t>4. Realizar actividad de integración general</t>
  </si>
  <si>
    <t>Departamento de Tecnología de la Información</t>
  </si>
  <si>
    <t>4.2.1 Rediseñar e implementar la Infraestructura Tecnológica orientada a los servicios y procesos  de la TN y cumpliendo con las mejores prácticas OPTIC.</t>
  </si>
  <si>
    <t>Departamento de Administración Financiera</t>
  </si>
  <si>
    <t>Comisión de Ética Pública de la Tesorería Nacional</t>
  </si>
  <si>
    <t>META LOGRADA</t>
  </si>
  <si>
    <t>AVANCE NOTABLE</t>
  </si>
  <si>
    <t>REPLANIFICAR</t>
  </si>
  <si>
    <t xml:space="preserve">Cumplimiento Metas </t>
  </si>
  <si>
    <t>Área</t>
  </si>
  <si>
    <t>Falta</t>
  </si>
  <si>
    <t>Porcentaje</t>
  </si>
  <si>
    <t>Escala</t>
  </si>
  <si>
    <t>Grado</t>
  </si>
  <si>
    <t>Puntos</t>
  </si>
  <si>
    <t>X</t>
  </si>
  <si>
    <t>Y</t>
  </si>
  <si>
    <t>Inicio</t>
  </si>
  <si>
    <t>Fin</t>
  </si>
  <si>
    <t xml:space="preserve">Inicio </t>
  </si>
  <si>
    <t>TESORERÍA NACIONAL  DE LA REPÚBLICA</t>
  </si>
  <si>
    <t>Enero 2018</t>
  </si>
  <si>
    <t xml:space="preserve">RESULTADOS MONITOREO MENSUAL POA </t>
  </si>
  <si>
    <t>Programación de la actividad 
(Fecha exacta)</t>
  </si>
  <si>
    <t>Responsable(s) Involucrado(s)</t>
  </si>
  <si>
    <t>1. Jessica Vargas -Enc. Div. Desempeño y Desarrollo Humano</t>
  </si>
  <si>
    <t xml:space="preserve">1. Jessica Vargas -Enc. Div. Desempeño y Desarrollo Humano
2. Oskayra Pérez - Analista de Desempeño y Desarrollo
</t>
  </si>
  <si>
    <t>1. Departamento de Planificación y Desarrrollo
2. Consultores externos</t>
  </si>
  <si>
    <t>1. Fabio Duran - Webmaster</t>
  </si>
  <si>
    <t>Dirección de Administración de Cuentas y Registro Financiero</t>
  </si>
  <si>
    <t>Mes:</t>
  </si>
  <si>
    <t>Dirección de Programación y Evaluación Financiera</t>
  </si>
  <si>
    <t>Comisión de Ética Pública de la TN</t>
  </si>
  <si>
    <t>VERIFICACION</t>
  </si>
  <si>
    <t>Operaciones</t>
  </si>
  <si>
    <t>No Entregada</t>
  </si>
  <si>
    <t>Medio de Verificación</t>
  </si>
  <si>
    <t>Cumplimiento de la Operación</t>
  </si>
  <si>
    <t>Meta de la Operación</t>
  </si>
  <si>
    <t>- Informe de resultados de Encuesta de Cultura y Clima Organizacional</t>
  </si>
  <si>
    <t>SI</t>
  </si>
  <si>
    <t>NO</t>
  </si>
  <si>
    <t>En Proceso</t>
  </si>
  <si>
    <t>Peso Asignado por Operación</t>
  </si>
  <si>
    <t>Entregada</t>
  </si>
  <si>
    <t>Peso Asignado por Actividad</t>
  </si>
  <si>
    <t>ALERTA CUMPLIMIENTO ACTIVIDAD</t>
  </si>
  <si>
    <t>1. Nicauris Guzmán - Coordinadora de Planificación y Desarrollo</t>
  </si>
  <si>
    <t>Nivel de Cumplimiento  por Actividad</t>
  </si>
  <si>
    <t>Estatus de Evidencia</t>
  </si>
  <si>
    <t>Promedio cumplimiento de Actividades</t>
  </si>
  <si>
    <t>1. Jessica Vargas -Enc. Div. Desempeño y Desarrollo Humano
2. Oskayra Pérez - Analista de Desempeño y Desarrollo</t>
  </si>
  <si>
    <t>5. Sesiones de seguimiento a la implementacion/ Consultoria</t>
  </si>
  <si>
    <t>1. Departamento de Recursos Humanos</t>
  </si>
  <si>
    <t>Dirección Administrativa y Financiera</t>
  </si>
  <si>
    <t>1. Guido Diaz - Encargado de  DTI
2. Fabio Duran - Webmaster</t>
  </si>
  <si>
    <t>1. Guido Diaz - Encargado de  DTI</t>
  </si>
  <si>
    <t>31/05/2018</t>
  </si>
  <si>
    <t>31/08/2018</t>
  </si>
  <si>
    <t>Creación de un Programa  de Capacitación continua de las Tesorerías Institucionales del Gobierno Central y el Sector Descentralizado</t>
  </si>
  <si>
    <t>1. Diseñar un Programa  de Capacitación continua en el Sistema de Tesorería, según las necesidades identificadas</t>
  </si>
  <si>
    <t>2.Coordinar con las instituciones para impartir la capacitación.</t>
  </si>
  <si>
    <t>3. Impartir capacitaciones acorde al  Programa de Capacitación.</t>
  </si>
  <si>
    <t>4. Elaborar Informe de Capacitaciones impartidas.</t>
  </si>
  <si>
    <t>TESORERÍA NACIONAL</t>
  </si>
  <si>
    <t>PLAN OPERATIVO ANUAL</t>
  </si>
  <si>
    <t xml:space="preserve"> REPORTE EJECUCION MENSUAL POA </t>
  </si>
  <si>
    <t>Entregables  Obtenidos</t>
  </si>
  <si>
    <t>Producto 1</t>
  </si>
  <si>
    <t>Cargo 1</t>
  </si>
  <si>
    <t>Cago 2</t>
  </si>
  <si>
    <t>cargo 3</t>
  </si>
  <si>
    <t>Cargo 3</t>
  </si>
  <si>
    <t>Cargo 4</t>
  </si>
  <si>
    <t>Cargo 2</t>
  </si>
  <si>
    <t>Producto 2</t>
  </si>
  <si>
    <t>Actividad 1.1</t>
  </si>
  <si>
    <t>Actividad 1.2</t>
  </si>
  <si>
    <t>Actividad 1.3</t>
  </si>
  <si>
    <t>Actividad 1.4</t>
  </si>
  <si>
    <t>Operación 1.1.1</t>
  </si>
  <si>
    <t>Operación 1.1.2</t>
  </si>
  <si>
    <t>Operación 1.2.1</t>
  </si>
  <si>
    <t>Operación 1.2.2</t>
  </si>
  <si>
    <t>Operación 1.3.1</t>
  </si>
  <si>
    <t>Operación 1.3.2</t>
  </si>
  <si>
    <t>Operación 1.4.1</t>
  </si>
  <si>
    <t>Operación 1.4.2</t>
  </si>
  <si>
    <t>Actividad 2.1</t>
  </si>
  <si>
    <t>Actividad 2.2</t>
  </si>
  <si>
    <t>Actividad 2.3</t>
  </si>
  <si>
    <t>Actividad 2.4</t>
  </si>
  <si>
    <t>Operación 2.1.1</t>
  </si>
  <si>
    <t>Operación 2.1.2</t>
  </si>
  <si>
    <t>Operación 2.2.1</t>
  </si>
  <si>
    <t>Operación 2.2.2</t>
  </si>
  <si>
    <t>Operación 2.3.1</t>
  </si>
  <si>
    <t>Operación 2.3.2</t>
  </si>
  <si>
    <t>Operación 2.4.1</t>
  </si>
  <si>
    <t>Operación 2.4.2</t>
  </si>
  <si>
    <t>3.1.2 Asegurar el cumplimiento de la Política de Pago de forma óptima.</t>
  </si>
  <si>
    <t xml:space="preserve">1.1 Diseñar encuesta enfocada en medir las variables de ética, integridad, transparencia y prácticas anticorrupción </t>
  </si>
  <si>
    <t>1. Formulario de Encuesta aprobado</t>
  </si>
  <si>
    <t xml:space="preserve">3.1 Dar seguimiento y control permanente a las tesorerías institucionales, a través de la definición, implementación y evaluación de normas, procesos y procedimientos, que caractericen a TN como el Órgano Rector del Sistema de Tesorería.  </t>
  </si>
  <si>
    <t>1. Directores y Encargados de áreas.</t>
  </si>
  <si>
    <t>1. Comité de Calidad Institucional</t>
  </si>
  <si>
    <t>15/10/218</t>
  </si>
  <si>
    <t>1. Rayner Castillo 
Encargado de Planificación y Desarrollo</t>
  </si>
  <si>
    <t>1. Raffi Quero
Analista de Planificación II.
2. Nicauris Guzmán
Coordinadora de Desarrollo Organizacional</t>
  </si>
  <si>
    <t>1. Rayner Castillo - 
Encargado de Planificación y Desarrollo</t>
  </si>
  <si>
    <t>1. Alberto Perdomo Piña -
Tesorero Nacional  
2. Consultor Externo
3. Rayner Castillo -
Encargado de Planificación y Desarrollo
4. Rubén Abreu
Encargado de Recursos Humanos</t>
  </si>
  <si>
    <t>1. Consultor Externo
2. Rayner Castillo -
Encargado de Planificación y Desarrollo
3. Rubén Abreu -
Encargado de Recursos Humanos</t>
  </si>
  <si>
    <t>1. Nicauris Guzmán - Coordinadora de Desarrollo Organizacional</t>
  </si>
  <si>
    <t>1. Comité de Calidad Institucional
2. Nicauris Guzmán - Coordinadora Desarrollo Organizacional</t>
  </si>
  <si>
    <t>1. Nicauris Guzmán - Coordinadora de Desarrollo Organizacional
2. Raffi Quero - 
Analista de Planificación y Desarrollo II
3. Verónica Sánchez - 
Analista de Planificación y Desarrollo I</t>
  </si>
  <si>
    <t xml:space="preserve">1. Rayner Castillo - 
Encargado de Planificación y Desarrollo </t>
  </si>
  <si>
    <t>1. Raffi Quero - 
Analista de Planificación Institucional II</t>
  </si>
  <si>
    <t>1. Raffi Quero - 
Analista de Planificación Institucional II
2. Verónica Sánchez - 
Analista de Planificación Institucional I
3. Julia Sanchez - 
Analista de Planificación Institucional I</t>
  </si>
  <si>
    <t>1. Raffi Quero - 
Analista de Planificación Institucional II
2. Julia Sanchez - 
Analista de Planificación Institucional I</t>
  </si>
  <si>
    <t>1. Alberto Perdomo - 
Tesorero Nacional
2. Rayner Castillo - 
Encargado de Planificación y Desarrollo</t>
  </si>
  <si>
    <t>1. Julia Sanchez - 
Analista de Planificación Institucional I</t>
  </si>
  <si>
    <t>1. Rayner Castillo - 
Encargado de Planificación y Desarrollo
2. Nicauris Guzmán - Coordinadora de Desarrollo Organizacional
1. Raffi Quero - 
Analista de Planificación Institucional II</t>
  </si>
  <si>
    <t>1. Rayner Castillo - 
Encargado de Planificación y Desarrollo
2. Nicauris Guzmán - Coordinadora de Desarrollo Organizacional
3. Raffi Quero - 
Analista de Planificación Institucional II</t>
  </si>
  <si>
    <t>1. Alberto Perdomo - 
Tesorero Nacional
2. Rayner Catillo - 
Encargado de Planificación y Desarrollo</t>
  </si>
  <si>
    <t>1. Rayner Catillo - 
Encargado de Planificación y Desarrollo</t>
  </si>
  <si>
    <t>1. Raffi Quero - 
Analista de Planificación Institucional II
2. Verónica Sánchez - 
Analista de Planificación Institucional I</t>
  </si>
  <si>
    <t>1. Rayner Catillo - 
Encargado de Planificación y Desarrollo
2. Raffi Quero - 
Analista de Planificación Institucional II
2. Verónica Sánchez - 
Analista de Planificación Institucional I</t>
  </si>
  <si>
    <t>1. Rayner Castillo - 
Encargado de Planificación y Desarrollo
1. Raffi Quero - 
Analista de Planificación Institucional II
2. Verónica Sánchez - 
Analista de Planificación Institucional I</t>
  </si>
  <si>
    <t>1. Rayner Castillo - 
Encargado de Planificación y Desarrollo
2. Raffi Quero - 
Analista de Planificación Institucional II
3. Verónica Sánchez - 
Analista de Planificación Institucional I
4. Julia Sanchez - 
Analista de Planificación Institucional I</t>
  </si>
  <si>
    <t>1. Rayner Castillo - 
Encargado de Planificación y Desarrollo
2. Raffi Quero - 
Analista de Planificación Institucional II
3. Julia Sanchez - 
Analista de Planificación Institucional I
4. Verónica Sánchez - 
Analista de Planificación Institucional I</t>
  </si>
  <si>
    <t>1. Rayner Castillo - 
Encargado de Planificación y Desarrollo
2. Raffi Quero - 
Analista de Planificación Institucional II
3. Verónica Sánchez - 
Analista de Planificación Institucional I</t>
  </si>
  <si>
    <t xml:space="preserve">
1. Raffi Quero - 
Analista de Planificación Institucional II</t>
  </si>
  <si>
    <t>1. Directores y Encargados de áreas.
2. Rayner Castillo - 
Encargado del Departamento de Planificación y Desarrollo
3. Raffi Quero - 
Analista de Planificación Institucional II</t>
  </si>
  <si>
    <t>1. Directores y Encargados de áreas.
2. Rayner Castillo -
Encargado de Planificación y Desarrollo
3. Raffi Quero - 
Analista de Planificación Institucional II</t>
  </si>
  <si>
    <t>1. Rayner Castillo - 
Encargado de Planificación y Desarrollo 
2.Raffi Quero - 
Analista de Planificación Institucional II</t>
  </si>
  <si>
    <t>1. Alberto Perdomo - 
Tesorero Nacional
2. Rayner Castillo - 
Encargado de Planificación y Desarrollo 
3. Raffi Quero - 
Analista de Planificación Institucional II</t>
  </si>
  <si>
    <t>1. Directores y Encargados.
2. Rayner Castillo - 
Encargado de Planificación y Desarrollo 
3. Raffi Quero - 
Analista de Planificación Institucional II</t>
  </si>
  <si>
    <t>1.Raffi Quero - 
Analista de Planificación Institucional II</t>
  </si>
  <si>
    <t xml:space="preserve">1. Alberto Perdomo - 
Tesorero Nacional
2. Rayner Castillo - 
Encargado de Planificación y Desarrollo </t>
  </si>
  <si>
    <t xml:space="preserve">1. Directores y Encargados.
2. Rayner Castillo - 
Encargado de Planificación y Desarrollo </t>
  </si>
  <si>
    <t>1. Verónica Sánchez - 
Analista de Planificación Institucional I</t>
  </si>
  <si>
    <t xml:space="preserve">1. Rayner Castillo - 
Encargado de Planificación y Desarrollo
2.Raffi Quero - 
Analista de Planificación Institucional II 
3. Verónica Sánchez - 
Analista de Planificación Institucional I
4. Julia Sanchez - 
Analista de Planificación Institucional </t>
  </si>
  <si>
    <t>1.Raffi Quero - 
Analista de Planificación Institucional II 
2. Verónica Sánchez - 
Analista de Planificación Institucional I</t>
  </si>
  <si>
    <t xml:space="preserve">1. Raffi Quero - 
Analista de Planificación Institucional II </t>
  </si>
  <si>
    <t>1. Nicauris Guzmán - Coordinadora de Desarrollo Organizacional
2. Yaina Contreras - Analista de Desarrollo Organizacional I</t>
  </si>
  <si>
    <t>1. Yaina Contreras - 
Analista de Desarrollo Organizacional y Gestión de Calidad I</t>
  </si>
  <si>
    <t>1. Nicauris Guzmán - Coordinadora de Desarrollo Organizacional
2. Yaina Contreras - 
Analista de Desarrollo Organizacional y Gestión de Calidad I</t>
  </si>
  <si>
    <t xml:space="preserve">1. Nicauris Guzmán - Coordinadora de Desarrollo Organizacional
2. Rayner Castillo - 
Encargado de Planificación y Desarrollo </t>
  </si>
  <si>
    <t xml:space="preserve">1. Nicauris Guzmán - Coordinadora de Desarrollo Organizacional
2. Rayner Castillo -
 Encargado de Planificación y Desarrollo </t>
  </si>
  <si>
    <t>1. Nicauris Guzmán - Coordinadora de Desarrollo Organizacional
2. Rayner Castillo - 
Encargado de Planificación y Desarrollo</t>
  </si>
  <si>
    <t>1. Comité de Calidad Institucional
2. Nicauris Guzmán - Coordinadora de Desarrollo Organizacional</t>
  </si>
  <si>
    <t>1. Nicauris Guzmán - Coordinadora de Desarrollo Organizacional
2. Jean Menieur - 
Analista de Desarrollo Organizacional y Gestión de Calidad I
3. Yaina Contreras - 
Analista de Desarrollo Organizacional y Gestión de Calidad I</t>
  </si>
  <si>
    <t>1. Nicauris Guzmán - Coordinadora de Desarrollo Organizacional
2. Jean Menieur - 
Analista de Desarrollo Organizacional y Gestión de Calidad I</t>
  </si>
  <si>
    <t>1. Yaina Contreras - 
Analista de Desarrollo Organizacional y Gestión de Calidad I
2. Luz Morillo -
Enc. División Relaciones Laborales y Seguridad Ocupacional.</t>
  </si>
  <si>
    <t>1. Nicauris Guzmán -
Coordinadora de Desarrollo Organizacional.
2. Jessica Vargas -
Coordinadora de Recursos Humanos.</t>
  </si>
  <si>
    <t>10%</t>
  </si>
  <si>
    <t>31/07/208</t>
  </si>
  <si>
    <t>1. Oskayra Reyes-Analista de Selección y Desempeño</t>
  </si>
  <si>
    <t xml:space="preserve"> Ruben Abreu -Enc. Recursos Humanos, MAE</t>
  </si>
  <si>
    <t xml:space="preserve"> Ruben Abreu -Enc. Recursos Humanos, Jessica Vargas -Enc. Div. Desempeño y Desarrollo Humano</t>
  </si>
  <si>
    <t>Ruben Abreu -Enc. Recursos Humanos,</t>
  </si>
  <si>
    <t xml:space="preserve"> MAP</t>
  </si>
  <si>
    <t xml:space="preserve"> MAP, Ruben Abreu -Enc. Recursos Humanos, Jessica Vargas -Enc. Div. Desempeño y Desarrollo Humano, Oskayra Reyes-Analista de Selección y Desempeño</t>
  </si>
  <si>
    <t xml:space="preserve">1. Jessica Vargas -Enc. Div. Desempeño y Desarrollo Humano
</t>
  </si>
  <si>
    <t xml:space="preserve">
2. Oskayra Pérez - Analista de Desempeño y Desarrollo</t>
  </si>
  <si>
    <t>31/04/2018</t>
  </si>
  <si>
    <r>
      <rPr>
        <b/>
        <sz val="9"/>
        <color rgb="FF000000"/>
        <rFont val="Times New Roman"/>
        <family val="1"/>
      </rPr>
      <t xml:space="preserve">1. Rubén Abreu </t>
    </r>
    <r>
      <rPr>
        <sz val="9"/>
        <color rgb="FF000000"/>
        <rFont val="Times New Roman"/>
        <family val="1"/>
      </rPr>
      <t>- Encargado RRHH</t>
    </r>
    <r>
      <rPr>
        <b/>
        <sz val="9"/>
        <color rgb="FF000000"/>
        <rFont val="Times New Roman"/>
        <family val="1"/>
      </rPr>
      <t xml:space="preserve">
2. Luz Morillo - </t>
    </r>
    <r>
      <rPr>
        <sz val="9"/>
        <color rgb="FF000000"/>
        <rFont val="Times New Roman"/>
        <family val="1"/>
      </rPr>
      <t xml:space="preserve">Enc. División Relaciones Laborales y Seguridad Ocupacional     </t>
    </r>
  </si>
  <si>
    <r>
      <rPr>
        <b/>
        <sz val="9"/>
        <color rgb="FF000000"/>
        <rFont val="Times New Roman"/>
        <family val="1"/>
      </rPr>
      <t>1. Luz Morillo -</t>
    </r>
    <r>
      <rPr>
        <sz val="9"/>
        <color rgb="FF000000"/>
        <rFont val="Times New Roman"/>
        <family val="1"/>
      </rPr>
      <t xml:space="preserve"> Enc. División Relaciones Laborales y Seguridad Ocupacional     
</t>
    </r>
    <r>
      <rPr>
        <b/>
        <sz val="9"/>
        <color rgb="FF000000"/>
        <rFont val="Times New Roman"/>
        <family val="1"/>
      </rPr>
      <t>2. Consultor de SOH</t>
    </r>
  </si>
  <si>
    <r>
      <rPr>
        <b/>
        <sz val="9"/>
        <color rgb="FF000000"/>
        <rFont val="Times New Roman"/>
        <family val="1"/>
      </rPr>
      <t xml:space="preserve">1. Rubén Abreu - </t>
    </r>
    <r>
      <rPr>
        <sz val="9"/>
        <color rgb="FF000000"/>
        <rFont val="Times New Roman"/>
        <family val="1"/>
      </rPr>
      <t>Encargado RRHH</t>
    </r>
  </si>
  <si>
    <r>
      <rPr>
        <b/>
        <sz val="9"/>
        <color rgb="FF000000"/>
        <rFont val="Times New Roman"/>
        <family val="1"/>
      </rPr>
      <t xml:space="preserve">1. Alberto Perdomo </t>
    </r>
    <r>
      <rPr>
        <sz val="9"/>
        <color rgb="FF000000"/>
        <rFont val="Times New Roman"/>
        <family val="1"/>
      </rPr>
      <t>- Tesorero Nacional</t>
    </r>
    <r>
      <rPr>
        <b/>
        <sz val="9"/>
        <color rgb="FF000000"/>
        <rFont val="Times New Roman"/>
        <family val="1"/>
      </rPr>
      <t xml:space="preserve">
2. Rubén Abreu</t>
    </r>
    <r>
      <rPr>
        <sz val="9"/>
        <color rgb="FF000000"/>
        <rFont val="Times New Roman"/>
        <family val="1"/>
      </rPr>
      <t xml:space="preserve"> - Encargado RRHH
</t>
    </r>
    <r>
      <rPr>
        <b/>
        <sz val="9"/>
        <color rgb="FF000000"/>
        <rFont val="Times New Roman"/>
        <family val="1"/>
      </rPr>
      <t xml:space="preserve">3. Rayner Castillo - </t>
    </r>
    <r>
      <rPr>
        <sz val="9"/>
        <color rgb="FF000000"/>
        <rFont val="Times New Roman"/>
        <family val="1"/>
      </rPr>
      <t>Ecargado de DPyD</t>
    </r>
  </si>
  <si>
    <r>
      <rPr>
        <b/>
        <sz val="9"/>
        <color rgb="FF000000"/>
        <rFont val="Times New Roman"/>
        <family val="1"/>
      </rPr>
      <t>1. Luz Morillo -</t>
    </r>
    <r>
      <rPr>
        <sz val="9"/>
        <color rgb="FF000000"/>
        <rFont val="Times New Roman"/>
        <family val="1"/>
      </rPr>
      <t xml:space="preserve">
Enc. División Relaciones Laborales y Seguridad Ocupacional   
</t>
    </r>
    <r>
      <rPr>
        <b/>
        <sz val="9"/>
        <color rgb="FF000000"/>
        <rFont val="Times New Roman"/>
        <family val="1"/>
      </rPr>
      <t xml:space="preserve">2. Arisdioly Garrido - </t>
    </r>
    <r>
      <rPr>
        <sz val="9"/>
        <color rgb="FF000000"/>
        <rFont val="Times New Roman"/>
        <family val="1"/>
      </rPr>
      <t>Analista de RR.HH.</t>
    </r>
  </si>
  <si>
    <r>
      <rPr>
        <b/>
        <sz val="9"/>
        <color rgb="FF000000"/>
        <rFont val="Times New Roman"/>
        <family val="1"/>
      </rPr>
      <t>1. Luz Morillo -</t>
    </r>
    <r>
      <rPr>
        <sz val="9"/>
        <color rgb="FF000000"/>
        <rFont val="Times New Roman"/>
        <family val="1"/>
      </rPr>
      <t xml:space="preserve">
Enc. División Relaciones Laborales y Seguridad Ocupacional.
</t>
    </r>
    <r>
      <rPr>
        <b/>
        <sz val="9"/>
        <color rgb="FF000000"/>
        <rFont val="Times New Roman"/>
        <family val="1"/>
      </rPr>
      <t>2.</t>
    </r>
    <r>
      <rPr>
        <sz val="9"/>
        <color rgb="FF000000"/>
        <rFont val="Times New Roman"/>
        <family val="1"/>
      </rPr>
      <t xml:space="preserve"> </t>
    </r>
    <r>
      <rPr>
        <b/>
        <sz val="9"/>
        <color rgb="FF000000"/>
        <rFont val="Times New Roman"/>
        <family val="1"/>
      </rPr>
      <t>Yaina Contreras</t>
    </r>
    <r>
      <rPr>
        <sz val="9"/>
        <color rgb="FF000000"/>
        <rFont val="Times New Roman"/>
        <family val="1"/>
      </rPr>
      <t xml:space="preserve"> - 
Analista de Desarrollo Organizacional y Gestión de Calidad I
</t>
    </r>
    <r>
      <rPr>
        <b/>
        <sz val="9"/>
        <color rgb="FF000000"/>
        <rFont val="Times New Roman"/>
        <family val="1"/>
      </rPr>
      <t/>
    </r>
  </si>
  <si>
    <r>
      <rPr>
        <b/>
        <sz val="9"/>
        <color rgb="FF000000"/>
        <rFont val="Times New Roman"/>
        <family val="1"/>
      </rPr>
      <t>1. Luz Morillo -</t>
    </r>
    <r>
      <rPr>
        <sz val="9"/>
        <color rgb="FF000000"/>
        <rFont val="Times New Roman"/>
        <family val="1"/>
      </rPr>
      <t xml:space="preserve">
Enc. División Relaciones Laborales y Seguridad Ocupacional   
</t>
    </r>
    <r>
      <rPr>
        <b/>
        <sz val="9"/>
        <color rgb="FF000000"/>
        <rFont val="Times New Roman"/>
        <family val="1"/>
      </rPr>
      <t xml:space="preserve">2. Antonia Pichardo - </t>
    </r>
    <r>
      <rPr>
        <sz val="9"/>
        <color rgb="FF000000"/>
        <rFont val="Times New Roman"/>
        <family val="1"/>
      </rPr>
      <t>Analista de RR.HH.</t>
    </r>
  </si>
  <si>
    <r>
      <rPr>
        <b/>
        <sz val="9"/>
        <color theme="1"/>
        <rFont val="Times New Roman"/>
        <family val="1"/>
      </rPr>
      <t xml:space="preserve">1. Rubén Abreu - </t>
    </r>
    <r>
      <rPr>
        <sz val="9"/>
        <color theme="1"/>
        <rFont val="Times New Roman"/>
        <family val="1"/>
      </rPr>
      <t>Encargado RRHH</t>
    </r>
  </si>
  <si>
    <r>
      <rPr>
        <b/>
        <sz val="9"/>
        <color theme="1"/>
        <rFont val="Times New Roman"/>
        <family val="1"/>
      </rPr>
      <t>1. Luz Morillo -</t>
    </r>
    <r>
      <rPr>
        <sz val="9"/>
        <color theme="1"/>
        <rFont val="Times New Roman"/>
        <family val="1"/>
      </rPr>
      <t xml:space="preserve">
Enc. División Relaciones Laborales y Seguridad Ocupacional   
</t>
    </r>
    <r>
      <rPr>
        <b/>
        <sz val="9"/>
        <color theme="1"/>
        <rFont val="Times New Roman"/>
        <family val="1"/>
      </rPr>
      <t>2. Antonia Pichardo -</t>
    </r>
    <r>
      <rPr>
        <sz val="9"/>
        <color theme="1"/>
        <rFont val="Times New Roman"/>
        <family val="1"/>
      </rPr>
      <t xml:space="preserve"> Analista de RR.HH.</t>
    </r>
  </si>
  <si>
    <t>1. Yaina Contreras - 
Analista de Desarrollo Organizacional y Gestión de Calidad I
2. Freekye Olivo - Enc. Administrativo</t>
  </si>
  <si>
    <t>1. Freekye Olivo - Enc. Administrativo
2. Katia Moises
3. Franklin del Rosario</t>
  </si>
  <si>
    <t>1. José Gómez - Encargado de Archivo Central</t>
  </si>
  <si>
    <t>1. Freekye Olivo - Enc. Administrativo</t>
  </si>
  <si>
    <t>1. José Gómez - Encargado de Archivo Central
2. Gabriel Martínez - Archivista
3. Marino Santos - Archivista</t>
  </si>
  <si>
    <t>1. Elisandro Pérez - Director DAF
3. Rayner Castillo - Encargado DPyD</t>
  </si>
  <si>
    <t>1. Elisandro Pérez - Director DAF</t>
  </si>
  <si>
    <t>1. Alberto Perdomo - Tesorero Nacional</t>
  </si>
  <si>
    <t>1. Yubania Melo - Enc. División Financiera</t>
  </si>
  <si>
    <t xml:space="preserve">1. Elisandro Pérez - Director DAF
2. Yubania Melo - Enc. División Financiera
3. Johanna Martínez - Analista de Presupuesto
</t>
  </si>
  <si>
    <t>1. Comité de Planificación y Presupuesto</t>
  </si>
  <si>
    <t xml:space="preserve">1. Yubania Melo - Enc. División Financiera
2. Johanna Martínez - Analista de Presupuesto
</t>
  </si>
  <si>
    <t>1. Alberto Perdomo - Tesorero Nacional
2. Elisandro Pérez - Director DAF</t>
  </si>
  <si>
    <t>1. Elisandro Pérez - Director DAF
1. Rayner Castillo - Encargado DPyD</t>
  </si>
  <si>
    <t>1. Elaborar Programa Reciclaje Institucional 2018</t>
  </si>
  <si>
    <t xml:space="preserve">1. Franklin del Rosario -Enc. División Servicios Generales
2. Katia Moises - Analista Financiero II
</t>
  </si>
  <si>
    <t>2. Implementar acciones establecidas en el Programa de Reciclaje Institucional 2018</t>
  </si>
  <si>
    <t>1. Freekye Olivo - Enc. Administrativo
2. Franklin del Rosario -Enc. División Servicios Generales
3. Katia Moises - Analista Financiero II</t>
  </si>
  <si>
    <t xml:space="preserve">1. Guido Diaz - Encargado de  DTI
 2. Amaurys Perez -  Administrador de Redes </t>
  </si>
  <si>
    <t>Implementación  de los  Sistemas Informáticos de Recursos Humanos</t>
  </si>
  <si>
    <r>
      <rPr>
        <b/>
        <sz val="9"/>
        <color rgb="FF000000"/>
        <rFont val="Times New Roman"/>
        <family val="1"/>
      </rPr>
      <t>1. Noemí Paulino -</t>
    </r>
    <r>
      <rPr>
        <sz val="9"/>
        <color rgb="FF000000"/>
        <rFont val="Times New Roman"/>
        <family val="1"/>
      </rPr>
      <t xml:space="preserve"> Encargada de División de Tesorerías Institucionales
</t>
    </r>
    <r>
      <rPr>
        <b/>
        <sz val="9"/>
        <color rgb="FF000000"/>
        <rFont val="Times New Roman"/>
        <family val="1"/>
      </rPr>
      <t>2. Consultor Externo</t>
    </r>
  </si>
  <si>
    <r>
      <rPr>
        <b/>
        <sz val="9"/>
        <color rgb="FF000000"/>
        <rFont val="Times New Roman"/>
        <family val="1"/>
      </rPr>
      <t xml:space="preserve">Ángel Estrada </t>
    </r>
    <r>
      <rPr>
        <sz val="9"/>
        <color rgb="FF000000"/>
        <rFont val="Times New Roman"/>
        <family val="1"/>
      </rPr>
      <t xml:space="preserve">- Director Normas y Coordinación de Tesorerías Institucionales </t>
    </r>
  </si>
  <si>
    <r>
      <rPr>
        <b/>
        <sz val="9"/>
        <color rgb="FF000000"/>
        <rFont val="Times New Roman"/>
        <family val="1"/>
      </rPr>
      <t xml:space="preserve">1. Comité Directivo
2. Ángel Estrada - </t>
    </r>
    <r>
      <rPr>
        <sz val="9"/>
        <color rgb="FF000000"/>
        <rFont val="Times New Roman"/>
        <family val="1"/>
      </rPr>
      <t>Director Normas y Coordinación de Tesorerías Institucionales</t>
    </r>
  </si>
  <si>
    <r>
      <rPr>
        <b/>
        <sz val="9"/>
        <color rgb="FF000000"/>
        <rFont val="Times New Roman"/>
        <family val="1"/>
      </rPr>
      <t>Noemí Paulino</t>
    </r>
    <r>
      <rPr>
        <sz val="9"/>
        <color rgb="FF000000"/>
        <rFont val="Times New Roman"/>
        <family val="1"/>
      </rPr>
      <t xml:space="preserve"> - Encargada de División de Tesorerías Institucionales</t>
    </r>
  </si>
  <si>
    <r>
      <rPr>
        <b/>
        <sz val="9"/>
        <color rgb="FF000000"/>
        <rFont val="Times New Roman"/>
        <family val="1"/>
      </rPr>
      <t>1. Alberto Perdomo -</t>
    </r>
    <r>
      <rPr>
        <sz val="9"/>
        <color rgb="FF000000"/>
        <rFont val="Times New Roman"/>
        <family val="1"/>
      </rPr>
      <t xml:space="preserve"> Tesorero Nacional 
</t>
    </r>
    <r>
      <rPr>
        <b/>
        <sz val="9"/>
        <color rgb="FF000000"/>
        <rFont val="Times New Roman"/>
        <family val="1"/>
      </rPr>
      <t xml:space="preserve">2. Noemí Paulino - </t>
    </r>
    <r>
      <rPr>
        <sz val="9"/>
        <color rgb="FF000000"/>
        <rFont val="Times New Roman"/>
        <family val="1"/>
      </rPr>
      <t>Encargada de División de Tesorerías Institucionales</t>
    </r>
  </si>
  <si>
    <r>
      <rPr>
        <b/>
        <sz val="9"/>
        <color rgb="FF000000"/>
        <rFont val="Times New Roman"/>
        <family val="1"/>
      </rPr>
      <t>1. Noemí Paulino</t>
    </r>
    <r>
      <rPr>
        <sz val="9"/>
        <color rgb="FF000000"/>
        <rFont val="Times New Roman"/>
        <family val="1"/>
      </rPr>
      <t xml:space="preserve"> - Encargada de División de Tesorerías Institucionales
</t>
    </r>
    <r>
      <rPr>
        <b/>
        <sz val="9"/>
        <color rgb="FF000000"/>
        <rFont val="Times New Roman"/>
        <family val="1"/>
      </rPr>
      <t>2. Cristian Báez -</t>
    </r>
    <r>
      <rPr>
        <sz val="9"/>
        <color rgb="FF000000"/>
        <rFont val="Times New Roman"/>
        <family val="1"/>
      </rPr>
      <t xml:space="preserve"> Analista de Tesorerías Institucionales III</t>
    </r>
  </si>
  <si>
    <r>
      <rPr>
        <b/>
        <sz val="9"/>
        <color rgb="FF000000"/>
        <rFont val="Times New Roman"/>
        <family val="1"/>
      </rPr>
      <t>1. Silvia Cordero</t>
    </r>
    <r>
      <rPr>
        <sz val="9"/>
        <color rgb="FF000000"/>
        <rFont val="Times New Roman"/>
        <family val="1"/>
      </rPr>
      <t xml:space="preserve"> -Encargada de División de Normas y Procedimientos
</t>
    </r>
    <r>
      <rPr>
        <b/>
        <sz val="9"/>
        <color rgb="FF000000"/>
        <rFont val="Times New Roman"/>
        <family val="1"/>
      </rPr>
      <t>2. Noelia Martínez</t>
    </r>
    <r>
      <rPr>
        <sz val="9"/>
        <color rgb="FF000000"/>
        <rFont val="Times New Roman"/>
        <family val="1"/>
      </rPr>
      <t xml:space="preserve"> - Analista de  Normas y Procedimientos I</t>
    </r>
  </si>
  <si>
    <r>
      <rPr>
        <b/>
        <sz val="9"/>
        <color rgb="FF000000"/>
        <rFont val="Times New Roman"/>
        <family val="1"/>
      </rPr>
      <t xml:space="preserve">1. Aurelia Reyes - </t>
    </r>
    <r>
      <rPr>
        <sz val="9"/>
        <color rgb="FF000000"/>
        <rFont val="Times New Roman"/>
        <family val="1"/>
      </rPr>
      <t xml:space="preserve">Encargada del Proyecto SIRIT
</t>
    </r>
    <r>
      <rPr>
        <b/>
        <sz val="9"/>
        <color rgb="FF000000"/>
        <rFont val="Times New Roman"/>
        <family val="1"/>
      </rPr>
      <t>2. Silvia Cordero -</t>
    </r>
    <r>
      <rPr>
        <sz val="9"/>
        <color rgb="FF000000"/>
        <rFont val="Times New Roman"/>
        <family val="1"/>
      </rPr>
      <t>Encargada de División de Normas y Procedimientos</t>
    </r>
  </si>
  <si>
    <r>
      <rPr>
        <b/>
        <sz val="9"/>
        <color rgb="FF000000"/>
        <rFont val="Times New Roman"/>
        <family val="1"/>
      </rPr>
      <t>1. Rafael Ventura -</t>
    </r>
    <r>
      <rPr>
        <sz val="9"/>
        <color rgb="FF000000"/>
        <rFont val="Times New Roman"/>
        <family val="1"/>
      </rPr>
      <t xml:space="preserve"> Director de Administración de Cuentas y Registros Financieros
</t>
    </r>
    <r>
      <rPr>
        <b/>
        <sz val="9"/>
        <color rgb="FF000000"/>
        <rFont val="Times New Roman"/>
        <family val="1"/>
      </rPr>
      <t>2. Silvia Cordero -</t>
    </r>
    <r>
      <rPr>
        <sz val="9"/>
        <color rgb="FF000000"/>
        <rFont val="Times New Roman"/>
        <family val="1"/>
      </rPr>
      <t>Encargada de División de Normas y Procedimientos</t>
    </r>
  </si>
  <si>
    <r>
      <rPr>
        <b/>
        <sz val="9"/>
        <color rgb="FF000000"/>
        <rFont val="Times New Roman"/>
        <family val="1"/>
      </rPr>
      <t xml:space="preserve">1. Ángel Estrada - </t>
    </r>
    <r>
      <rPr>
        <sz val="9"/>
        <color rgb="FF000000"/>
        <rFont val="Times New Roman"/>
        <family val="1"/>
      </rPr>
      <t>Director de Normas y Coordinación de Tesorerías Institucionales</t>
    </r>
    <r>
      <rPr>
        <b/>
        <sz val="9"/>
        <color rgb="FF000000"/>
        <rFont val="Times New Roman"/>
        <family val="1"/>
      </rPr>
      <t xml:space="preserve"> </t>
    </r>
    <r>
      <rPr>
        <sz val="9"/>
        <color rgb="FF000000"/>
        <rFont val="Times New Roman"/>
        <family val="1"/>
      </rPr>
      <t xml:space="preserve">
</t>
    </r>
    <r>
      <rPr>
        <b/>
        <sz val="9"/>
        <color rgb="FF000000"/>
        <rFont val="Times New Roman"/>
        <family val="1"/>
      </rPr>
      <t>2. Silvia Cordero -</t>
    </r>
    <r>
      <rPr>
        <sz val="9"/>
        <color rgb="FF000000"/>
        <rFont val="Times New Roman"/>
        <family val="1"/>
      </rPr>
      <t>Encargada de División de Normas y Procedimientos</t>
    </r>
  </si>
  <si>
    <r>
      <rPr>
        <b/>
        <sz val="9"/>
        <color rgb="FF000000"/>
        <rFont val="Times New Roman"/>
        <family val="1"/>
      </rPr>
      <t xml:space="preserve">1. Rayner Castillo - </t>
    </r>
    <r>
      <rPr>
        <sz val="9"/>
        <color rgb="FF000000"/>
        <rFont val="Times New Roman"/>
        <family val="1"/>
      </rPr>
      <t xml:space="preserve">Encargado de Planificación y Desarrollo 
</t>
    </r>
    <r>
      <rPr>
        <b/>
        <sz val="9"/>
        <color rgb="FF000000"/>
        <rFont val="Times New Roman"/>
        <family val="1"/>
      </rPr>
      <t>2. Silvia Cordero -</t>
    </r>
    <r>
      <rPr>
        <sz val="9"/>
        <color rgb="FF000000"/>
        <rFont val="Times New Roman"/>
        <family val="1"/>
      </rPr>
      <t>Encargada de División de Normas y Procedimientos</t>
    </r>
  </si>
  <si>
    <r>
      <rPr>
        <b/>
        <sz val="9"/>
        <color rgb="FF000000"/>
        <rFont val="Times New Roman"/>
        <family val="1"/>
      </rPr>
      <t xml:space="preserve">1. Yulissa Canela - </t>
    </r>
    <r>
      <rPr>
        <sz val="9"/>
        <color rgb="FF000000"/>
        <rFont val="Times New Roman"/>
        <family val="1"/>
      </rPr>
      <t xml:space="preserve">Encargado del Departamento Jurídico
</t>
    </r>
    <r>
      <rPr>
        <b/>
        <sz val="9"/>
        <color rgb="FF000000"/>
        <rFont val="Times New Roman"/>
        <family val="1"/>
      </rPr>
      <t>2. Silvia Cordero -</t>
    </r>
    <r>
      <rPr>
        <sz val="9"/>
        <color rgb="FF000000"/>
        <rFont val="Times New Roman"/>
        <family val="1"/>
      </rPr>
      <t>Encargada de División de Normas y Procedimientos</t>
    </r>
  </si>
  <si>
    <r>
      <rPr>
        <b/>
        <sz val="9"/>
        <color rgb="FF000000"/>
        <rFont val="Times New Roman"/>
        <family val="1"/>
      </rPr>
      <t xml:space="preserve">1. Alberto Perdomo - </t>
    </r>
    <r>
      <rPr>
        <sz val="9"/>
        <color rgb="FF000000"/>
        <rFont val="Times New Roman"/>
        <family val="1"/>
      </rPr>
      <t xml:space="preserve">Tesorero Nacional 
</t>
    </r>
    <r>
      <rPr>
        <b/>
        <sz val="9"/>
        <color rgb="FF000000"/>
        <rFont val="Times New Roman"/>
        <family val="1"/>
      </rPr>
      <t xml:space="preserve">2. Silvia Cordero </t>
    </r>
    <r>
      <rPr>
        <sz val="9"/>
        <color rgb="FF000000"/>
        <rFont val="Times New Roman"/>
        <family val="1"/>
      </rPr>
      <t>-Encargada de División de Normas y Procedimientos</t>
    </r>
  </si>
  <si>
    <r>
      <rPr>
        <b/>
        <sz val="9"/>
        <rFont val="Times New Roman"/>
        <family val="1"/>
      </rPr>
      <t xml:space="preserve">1. Silvia Cordero </t>
    </r>
    <r>
      <rPr>
        <sz val="9"/>
        <rFont val="Times New Roman"/>
        <family val="1"/>
      </rPr>
      <t xml:space="preserve">- Encargada División de Normas y Procedimientos
</t>
    </r>
    <r>
      <rPr>
        <b/>
        <sz val="9"/>
        <rFont val="Times New Roman"/>
        <family val="1"/>
      </rPr>
      <t>2</t>
    </r>
    <r>
      <rPr>
        <sz val="9"/>
        <rFont val="Times New Roman"/>
        <family val="1"/>
      </rPr>
      <t xml:space="preserve">. </t>
    </r>
    <r>
      <rPr>
        <b/>
        <sz val="9"/>
        <rFont val="Times New Roman"/>
        <family val="1"/>
      </rPr>
      <t>Noelia Martínez</t>
    </r>
    <r>
      <rPr>
        <sz val="9"/>
        <rFont val="Times New Roman"/>
        <family val="1"/>
      </rPr>
      <t xml:space="preserve"> - Analista Normas y Procedimientos I</t>
    </r>
  </si>
  <si>
    <r>
      <rPr>
        <b/>
        <sz val="9"/>
        <rFont val="Times New Roman"/>
        <family val="1"/>
      </rPr>
      <t>Ángel Estrada</t>
    </r>
    <r>
      <rPr>
        <sz val="9"/>
        <rFont val="Times New Roman"/>
        <family val="1"/>
      </rPr>
      <t xml:space="preserve"> - Director Normas y Coordinación de Tesorerías Institucionales </t>
    </r>
  </si>
  <si>
    <r>
      <rPr>
        <b/>
        <sz val="9"/>
        <color rgb="FF000000"/>
        <rFont val="Times New Roman"/>
        <family val="1"/>
      </rPr>
      <t xml:space="preserve">Noemí Paulino </t>
    </r>
    <r>
      <rPr>
        <sz val="9"/>
        <color rgb="FF000000"/>
        <rFont val="Times New Roman"/>
        <family val="1"/>
      </rPr>
      <t xml:space="preserve">- Encargada de División de Tesorerías Institucionales
</t>
    </r>
    <r>
      <rPr>
        <b/>
        <sz val="9"/>
        <color rgb="FF000000"/>
        <rFont val="Times New Roman"/>
        <family val="1"/>
      </rPr>
      <t/>
    </r>
  </si>
  <si>
    <r>
      <rPr>
        <b/>
        <sz val="9"/>
        <color rgb="FF000000"/>
        <rFont val="Times New Roman"/>
        <family val="1"/>
      </rPr>
      <t>Ángel Estrada</t>
    </r>
    <r>
      <rPr>
        <sz val="9"/>
        <color rgb="FF000000"/>
        <rFont val="Times New Roman"/>
        <family val="1"/>
      </rPr>
      <t xml:space="preserve"> - Director Normas y Coordinación de Tesorerías Institucionales </t>
    </r>
  </si>
  <si>
    <r>
      <rPr>
        <b/>
        <sz val="9"/>
        <color rgb="FF000000"/>
        <rFont val="Times New Roman"/>
        <family val="1"/>
      </rPr>
      <t>1. Noemí Paulino</t>
    </r>
    <r>
      <rPr>
        <sz val="9"/>
        <color rgb="FF000000"/>
        <rFont val="Times New Roman"/>
        <family val="1"/>
      </rPr>
      <t xml:space="preserve"> - Encargada de División de Tesorerías Institucionales
</t>
    </r>
    <r>
      <rPr>
        <b/>
        <sz val="9"/>
        <color rgb="FF000000"/>
        <rFont val="Times New Roman"/>
        <family val="1"/>
      </rPr>
      <t xml:space="preserve">2. Cristian Báez </t>
    </r>
    <r>
      <rPr>
        <sz val="9"/>
        <color rgb="FF000000"/>
        <rFont val="Times New Roman"/>
        <family val="1"/>
      </rPr>
      <t>- Analista de Tesorerías Institucionales III</t>
    </r>
  </si>
  <si>
    <r>
      <rPr>
        <b/>
        <sz val="9"/>
        <color rgb="FF000000"/>
        <rFont val="Times New Roman"/>
        <family val="1"/>
      </rPr>
      <t>1. Silvia Cordero</t>
    </r>
    <r>
      <rPr>
        <sz val="9"/>
        <color rgb="FF000000"/>
        <rFont val="Times New Roman"/>
        <family val="1"/>
      </rPr>
      <t xml:space="preserve"> - Encargada de División de Normas y Procedimientos
</t>
    </r>
    <r>
      <rPr>
        <b/>
        <sz val="9"/>
        <color rgb="FF000000"/>
        <rFont val="Times New Roman"/>
        <family val="1"/>
      </rPr>
      <t>2.</t>
    </r>
    <r>
      <rPr>
        <sz val="9"/>
        <color rgb="FF000000"/>
        <rFont val="Times New Roman"/>
        <family val="1"/>
      </rPr>
      <t xml:space="preserve"> </t>
    </r>
    <r>
      <rPr>
        <b/>
        <sz val="9"/>
        <color rgb="FF000000"/>
        <rFont val="Times New Roman"/>
        <family val="1"/>
      </rPr>
      <t>Noelia Martínez</t>
    </r>
    <r>
      <rPr>
        <sz val="9"/>
        <color rgb="FF000000"/>
        <rFont val="Times New Roman"/>
        <family val="1"/>
      </rPr>
      <t xml:space="preserve"> - Analista de  Normas y Procedimientos I</t>
    </r>
  </si>
  <si>
    <r>
      <rPr>
        <b/>
        <sz val="9"/>
        <color rgb="FF000000"/>
        <rFont val="Times New Roman"/>
        <family val="1"/>
      </rPr>
      <t xml:space="preserve">1. Javier Lozano - </t>
    </r>
    <r>
      <rPr>
        <sz val="9"/>
        <color rgb="FF000000"/>
        <rFont val="Times New Roman"/>
        <family val="1"/>
      </rPr>
      <t xml:space="preserve">Encargado del Proyecto Incorporación de UEPEX en CUT 
</t>
    </r>
    <r>
      <rPr>
        <b/>
        <sz val="9"/>
        <color rgb="FF000000"/>
        <rFont val="Times New Roman"/>
        <family val="1"/>
      </rPr>
      <t>2. Silvia Cordero -</t>
    </r>
    <r>
      <rPr>
        <sz val="9"/>
        <color rgb="FF000000"/>
        <rFont val="Times New Roman"/>
        <family val="1"/>
      </rPr>
      <t>Encargada de División de Normas y Procedimientos</t>
    </r>
  </si>
  <si>
    <r>
      <rPr>
        <b/>
        <sz val="9"/>
        <color rgb="FF000000"/>
        <rFont val="Times New Roman"/>
        <family val="1"/>
      </rPr>
      <t>1. Silvia Cordero</t>
    </r>
    <r>
      <rPr>
        <sz val="9"/>
        <color rgb="FF000000"/>
        <rFont val="Times New Roman"/>
        <family val="1"/>
      </rPr>
      <t xml:space="preserve"> -Encargada de División de Normas y Procedimientos
</t>
    </r>
    <r>
      <rPr>
        <b/>
        <sz val="9"/>
        <color rgb="FF000000"/>
        <rFont val="Times New Roman"/>
        <family val="1"/>
      </rPr>
      <t>2. Noelia Martínez</t>
    </r>
    <r>
      <rPr>
        <sz val="9"/>
        <color rgb="FF000000"/>
        <rFont val="Times New Roman"/>
        <family val="1"/>
      </rPr>
      <t xml:space="preserve"> - Analista de  Normas y Procedimientos I
</t>
    </r>
    <r>
      <rPr>
        <b/>
        <sz val="9"/>
        <color rgb="FF000000"/>
        <rFont val="Times New Roman"/>
        <family val="1"/>
      </rPr>
      <t>3. Cristian Báez</t>
    </r>
    <r>
      <rPr>
        <sz val="9"/>
        <color rgb="FF000000"/>
        <rFont val="Times New Roman"/>
        <family val="1"/>
      </rPr>
      <t>- Analista de Tesorerías Institucionales III</t>
    </r>
  </si>
  <si>
    <r>
      <rPr>
        <b/>
        <sz val="9"/>
        <color rgb="FF000000"/>
        <rFont val="Times New Roman"/>
        <family val="1"/>
      </rPr>
      <t xml:space="preserve">1. Noemí Paulino - </t>
    </r>
    <r>
      <rPr>
        <sz val="9"/>
        <color rgb="FF000000"/>
        <rFont val="Times New Roman"/>
        <family val="1"/>
      </rPr>
      <t>Encargada de División de Tesorerías Institucionales</t>
    </r>
    <r>
      <rPr>
        <b/>
        <sz val="9"/>
        <color rgb="FF000000"/>
        <rFont val="Times New Roman"/>
        <family val="1"/>
      </rPr>
      <t xml:space="preserve">
2. Silvia Cordero </t>
    </r>
    <r>
      <rPr>
        <sz val="9"/>
        <color rgb="FF000000"/>
        <rFont val="Times New Roman"/>
        <family val="1"/>
      </rPr>
      <t>-Encargada de División de Normas y Procedimientos</t>
    </r>
    <r>
      <rPr>
        <b/>
        <sz val="9"/>
        <color rgb="FF000000"/>
        <rFont val="Times New Roman"/>
        <family val="1"/>
      </rPr>
      <t/>
    </r>
  </si>
  <si>
    <r>
      <rPr>
        <b/>
        <sz val="9"/>
        <color rgb="FF000000"/>
        <rFont val="Times New Roman"/>
        <family val="1"/>
      </rPr>
      <t>1. Silvia Cordero</t>
    </r>
    <r>
      <rPr>
        <sz val="9"/>
        <color rgb="FF000000"/>
        <rFont val="Times New Roman"/>
        <family val="1"/>
      </rPr>
      <t xml:space="preserve"> -Encargada de División de Normas y Procedimientos
</t>
    </r>
    <r>
      <rPr>
        <b/>
        <sz val="9"/>
        <color rgb="FF000000"/>
        <rFont val="Times New Roman"/>
        <family val="1"/>
      </rPr>
      <t>2. Noemí Paulino</t>
    </r>
    <r>
      <rPr>
        <sz val="9"/>
        <color rgb="FF000000"/>
        <rFont val="Times New Roman"/>
        <family val="1"/>
      </rPr>
      <t xml:space="preserve">- Encargada de División de Tesorerías Institucionales
</t>
    </r>
    <r>
      <rPr>
        <b/>
        <sz val="9"/>
        <color rgb="FF000000"/>
        <rFont val="Times New Roman"/>
        <family val="1"/>
      </rPr>
      <t>3. Noelia Martínez</t>
    </r>
    <r>
      <rPr>
        <sz val="9"/>
        <color rgb="FF000000"/>
        <rFont val="Times New Roman"/>
        <family val="1"/>
      </rPr>
      <t xml:space="preserve"> - Analista de  Normas y Procedimientos I
</t>
    </r>
    <r>
      <rPr>
        <b/>
        <sz val="9"/>
        <color rgb="FF000000"/>
        <rFont val="Times New Roman"/>
        <family val="1"/>
      </rPr>
      <t>4. Carolina Lebrón-</t>
    </r>
    <r>
      <rPr>
        <sz val="9"/>
        <color rgb="FF000000"/>
        <rFont val="Times New Roman"/>
        <family val="1"/>
      </rPr>
      <t xml:space="preserve"> Analista de Tesorerías Institucionales II
</t>
    </r>
    <r>
      <rPr>
        <b/>
        <sz val="9"/>
        <color rgb="FF000000"/>
        <rFont val="Times New Roman"/>
        <family val="1"/>
      </rPr>
      <t>5. Arleny Pagán</t>
    </r>
    <r>
      <rPr>
        <sz val="9"/>
        <color rgb="FF000000"/>
        <rFont val="Times New Roman"/>
        <family val="1"/>
      </rPr>
      <t xml:space="preserve">- Analista de Tesorerías Institucionales II
</t>
    </r>
    <r>
      <rPr>
        <b/>
        <sz val="9"/>
        <color rgb="FF000000"/>
        <rFont val="Times New Roman"/>
        <family val="1"/>
      </rPr>
      <t>6. Cristian Báez</t>
    </r>
    <r>
      <rPr>
        <sz val="9"/>
        <color rgb="FF000000"/>
        <rFont val="Times New Roman"/>
        <family val="1"/>
      </rPr>
      <t>- Analista de Tesorerías Institucionales III</t>
    </r>
  </si>
  <si>
    <r>
      <rPr>
        <b/>
        <sz val="9"/>
        <color rgb="FF000000"/>
        <rFont val="Times New Roman"/>
        <family val="1"/>
      </rPr>
      <t>1. Noelia Martínez</t>
    </r>
    <r>
      <rPr>
        <sz val="9"/>
        <color rgb="FF000000"/>
        <rFont val="Times New Roman"/>
        <family val="1"/>
      </rPr>
      <t xml:space="preserve"> - Analista de  Normas y Procedimientos I
</t>
    </r>
    <r>
      <rPr>
        <b/>
        <sz val="9"/>
        <color rgb="FF000000"/>
        <rFont val="Times New Roman"/>
        <family val="1"/>
      </rPr>
      <t>2. Carolina Lebrón</t>
    </r>
    <r>
      <rPr>
        <sz val="9"/>
        <color rgb="FF000000"/>
        <rFont val="Times New Roman"/>
        <family val="1"/>
      </rPr>
      <t xml:space="preserve">- Analista de Tesorerías Institucionales II
</t>
    </r>
    <r>
      <rPr>
        <b/>
        <sz val="9"/>
        <color rgb="FF000000"/>
        <rFont val="Times New Roman"/>
        <family val="1"/>
      </rPr>
      <t>3. Arleny Pagán</t>
    </r>
    <r>
      <rPr>
        <sz val="9"/>
        <color rgb="FF000000"/>
        <rFont val="Times New Roman"/>
        <family val="1"/>
      </rPr>
      <t xml:space="preserve">- Analista de Tesorerías Institucionales II
</t>
    </r>
    <r>
      <rPr>
        <b/>
        <sz val="9"/>
        <color rgb="FF000000"/>
        <rFont val="Times New Roman"/>
        <family val="1"/>
      </rPr>
      <t>4. Cristian Báez</t>
    </r>
    <r>
      <rPr>
        <sz val="9"/>
        <color rgb="FF000000"/>
        <rFont val="Times New Roman"/>
        <family val="1"/>
      </rPr>
      <t>- Analista de Tesorerías Institucionales III</t>
    </r>
  </si>
  <si>
    <r>
      <rPr>
        <b/>
        <sz val="9"/>
        <color rgb="FF000000"/>
        <rFont val="Times New Roman"/>
        <family val="1"/>
      </rPr>
      <t>1. Silvia Cordero</t>
    </r>
    <r>
      <rPr>
        <sz val="9"/>
        <color rgb="FF000000"/>
        <rFont val="Times New Roman"/>
        <family val="1"/>
      </rPr>
      <t xml:space="preserve"> -Encargada de División de Normas y Procedimientos
</t>
    </r>
    <r>
      <rPr>
        <b/>
        <sz val="9"/>
        <color rgb="FF000000"/>
        <rFont val="Times New Roman"/>
        <family val="1"/>
      </rPr>
      <t xml:space="preserve">2. Noelia Martínez </t>
    </r>
    <r>
      <rPr>
        <sz val="9"/>
        <color rgb="FF000000"/>
        <rFont val="Times New Roman"/>
        <family val="1"/>
      </rPr>
      <t xml:space="preserve">- Analista de  Normas y Procedimientos I
</t>
    </r>
    <r>
      <rPr>
        <b/>
        <sz val="9"/>
        <color rgb="FF000000"/>
        <rFont val="Times New Roman"/>
        <family val="1"/>
      </rPr>
      <t>3. Cristian Báez</t>
    </r>
    <r>
      <rPr>
        <sz val="9"/>
        <color rgb="FF000000"/>
        <rFont val="Times New Roman"/>
        <family val="1"/>
      </rPr>
      <t>- Analista de Tesorerías Institucionales III</t>
    </r>
  </si>
  <si>
    <r>
      <rPr>
        <b/>
        <sz val="9"/>
        <color rgb="FF000000"/>
        <rFont val="Times New Roman"/>
        <family val="1"/>
      </rPr>
      <t>Silvia Cordero</t>
    </r>
    <r>
      <rPr>
        <sz val="9"/>
        <color rgb="FF000000"/>
        <rFont val="Times New Roman"/>
        <family val="1"/>
      </rPr>
      <t xml:space="preserve"> -Encargada de División de Normas y Procedimientos</t>
    </r>
    <r>
      <rPr>
        <b/>
        <sz val="9"/>
        <color rgb="FF000000"/>
        <rFont val="Times New Roman"/>
        <family val="1"/>
      </rPr>
      <t/>
    </r>
  </si>
  <si>
    <r>
      <rPr>
        <b/>
        <sz val="9"/>
        <color rgb="FF000000"/>
        <rFont val="Times New Roman"/>
        <family val="1"/>
      </rPr>
      <t>1. Silvia Cordero</t>
    </r>
    <r>
      <rPr>
        <sz val="9"/>
        <color rgb="FF000000"/>
        <rFont val="Times New Roman"/>
        <family val="1"/>
      </rPr>
      <t xml:space="preserve"> -Encargada de División de Normas y Procedimientos
</t>
    </r>
    <r>
      <rPr>
        <b/>
        <sz val="9"/>
        <color rgb="FF000000"/>
        <rFont val="Times New Roman"/>
        <family val="1"/>
      </rPr>
      <t>2. Noemí Paulino</t>
    </r>
    <r>
      <rPr>
        <sz val="9"/>
        <color rgb="FF000000"/>
        <rFont val="Times New Roman"/>
        <family val="1"/>
      </rPr>
      <t xml:space="preserve">- Encargada de División de Tesorerías Institucionales
</t>
    </r>
    <r>
      <rPr>
        <b/>
        <sz val="9"/>
        <color rgb="FF000000"/>
        <rFont val="Times New Roman"/>
        <family val="1"/>
      </rPr>
      <t>3. Cristian Báez</t>
    </r>
    <r>
      <rPr>
        <sz val="9"/>
        <color rgb="FF000000"/>
        <rFont val="Times New Roman"/>
        <family val="1"/>
      </rPr>
      <t>- Analista de Tesorerías Institucionales III</t>
    </r>
  </si>
  <si>
    <t xml:space="preserve">5. Implementar Sistema de Monitoreo, Seguimiento y Evaluación de las Tesorerías Institucionales </t>
  </si>
  <si>
    <t>5.1 Recibir capacitación del Sistema de Información Informático para el  Monitoreo y Seguimiento de las Tesorerías Institucionales por parte de DTI</t>
  </si>
  <si>
    <r>
      <rPr>
        <b/>
        <sz val="9"/>
        <color rgb="FF000000"/>
        <rFont val="Times New Roman"/>
        <family val="1"/>
      </rPr>
      <t xml:space="preserve">1. Silvia Cordero </t>
    </r>
    <r>
      <rPr>
        <sz val="9"/>
        <color rgb="FF000000"/>
        <rFont val="Times New Roman"/>
        <family val="1"/>
      </rPr>
      <t xml:space="preserve">-Encargada de División de Normas y Procedimientos
</t>
    </r>
    <r>
      <rPr>
        <b/>
        <sz val="9"/>
        <color rgb="FF000000"/>
        <rFont val="Times New Roman"/>
        <family val="1"/>
      </rPr>
      <t>2. Noemí Paulino</t>
    </r>
    <r>
      <rPr>
        <sz val="9"/>
        <color rgb="FF000000"/>
        <rFont val="Times New Roman"/>
        <family val="1"/>
      </rPr>
      <t xml:space="preserve">- Encargada de División de Tesorerías Institucionales
</t>
    </r>
    <r>
      <rPr>
        <b/>
        <sz val="9"/>
        <color rgb="FF000000"/>
        <rFont val="Times New Roman"/>
        <family val="1"/>
      </rPr>
      <t>3. Noelia Martínez</t>
    </r>
    <r>
      <rPr>
        <sz val="9"/>
        <color rgb="FF000000"/>
        <rFont val="Times New Roman"/>
        <family val="1"/>
      </rPr>
      <t xml:space="preserve"> - Analista de  Normas y Procedimientos I
</t>
    </r>
    <r>
      <rPr>
        <b/>
        <sz val="9"/>
        <color rgb="FF000000"/>
        <rFont val="Times New Roman"/>
        <family val="1"/>
      </rPr>
      <t>4. Carolina Lebrón</t>
    </r>
    <r>
      <rPr>
        <sz val="9"/>
        <color rgb="FF000000"/>
        <rFont val="Times New Roman"/>
        <family val="1"/>
      </rPr>
      <t xml:space="preserve">- Analista de Tesorerías Institucionales II
</t>
    </r>
    <r>
      <rPr>
        <b/>
        <sz val="9"/>
        <color rgb="FF000000"/>
        <rFont val="Times New Roman"/>
        <family val="1"/>
      </rPr>
      <t>5. Arleny Pagán</t>
    </r>
    <r>
      <rPr>
        <sz val="9"/>
        <color rgb="FF000000"/>
        <rFont val="Times New Roman"/>
        <family val="1"/>
      </rPr>
      <t xml:space="preserve">- Analista de Tesorerías Institucionales II
</t>
    </r>
    <r>
      <rPr>
        <b/>
        <sz val="9"/>
        <color rgb="FF000000"/>
        <rFont val="Times New Roman"/>
        <family val="1"/>
      </rPr>
      <t>6. Cristian Báez-</t>
    </r>
    <r>
      <rPr>
        <sz val="9"/>
        <color rgb="FF000000"/>
        <rFont val="Times New Roman"/>
        <family val="1"/>
      </rPr>
      <t xml:space="preserve"> Analista de Tesorerías Institucionales III
</t>
    </r>
    <r>
      <rPr>
        <b/>
        <sz val="9"/>
        <color rgb="FF000000"/>
        <rFont val="Times New Roman"/>
        <family val="1"/>
      </rPr>
      <t>7.  Enriquillo Veras</t>
    </r>
    <r>
      <rPr>
        <sz val="9"/>
        <color rgb="FF000000"/>
        <rFont val="Times New Roman"/>
        <family val="1"/>
      </rPr>
      <t xml:space="preserve"> -  Analista de Sistema Informático</t>
    </r>
  </si>
  <si>
    <t>5.1.1  Registro de participantes de capacitación recibida</t>
  </si>
  <si>
    <t>5.2 Poner en marcha del Sistema de Información Informático para el  Monitoreo y Seguimiento de las Tesorerías Institucionales</t>
  </si>
  <si>
    <r>
      <rPr>
        <b/>
        <sz val="9"/>
        <color rgb="FF000000"/>
        <rFont val="Times New Roman"/>
        <family val="1"/>
      </rPr>
      <t>1. Silvia Cordero</t>
    </r>
    <r>
      <rPr>
        <sz val="9"/>
        <color rgb="FF000000"/>
        <rFont val="Times New Roman"/>
        <family val="1"/>
      </rPr>
      <t xml:space="preserve"> -Encargada de División de Normas y Procedimientos
</t>
    </r>
    <r>
      <rPr>
        <b/>
        <sz val="9"/>
        <color rgb="FF000000"/>
        <rFont val="Times New Roman"/>
        <family val="1"/>
      </rPr>
      <t>2. Noemí Paulino</t>
    </r>
    <r>
      <rPr>
        <sz val="9"/>
        <color rgb="FF000000"/>
        <rFont val="Times New Roman"/>
        <family val="1"/>
      </rPr>
      <t xml:space="preserve">- Encargada de División de Tesorerías Institucionales
</t>
    </r>
    <r>
      <rPr>
        <b/>
        <sz val="9"/>
        <color rgb="FF000000"/>
        <rFont val="Times New Roman"/>
        <family val="1"/>
      </rPr>
      <t xml:space="preserve">3. Noelia Martínez </t>
    </r>
    <r>
      <rPr>
        <sz val="9"/>
        <color rgb="FF000000"/>
        <rFont val="Times New Roman"/>
        <family val="1"/>
      </rPr>
      <t xml:space="preserve">- Analista de  Normas y Procedimientos I
</t>
    </r>
    <r>
      <rPr>
        <b/>
        <sz val="9"/>
        <color rgb="FF000000"/>
        <rFont val="Times New Roman"/>
        <family val="1"/>
      </rPr>
      <t>4. Carolina Lebrón</t>
    </r>
    <r>
      <rPr>
        <sz val="9"/>
        <color rgb="FF000000"/>
        <rFont val="Times New Roman"/>
        <family val="1"/>
      </rPr>
      <t xml:space="preserve">- Analista de Tesorerías Institucionales II
</t>
    </r>
    <r>
      <rPr>
        <b/>
        <sz val="9"/>
        <color rgb="FF000000"/>
        <rFont val="Times New Roman"/>
        <family val="1"/>
      </rPr>
      <t>5. Arleny Pagán</t>
    </r>
    <r>
      <rPr>
        <sz val="9"/>
        <color rgb="FF000000"/>
        <rFont val="Times New Roman"/>
        <family val="1"/>
      </rPr>
      <t xml:space="preserve">- Analista de Tesorerías Institucionales II
</t>
    </r>
    <r>
      <rPr>
        <b/>
        <sz val="9"/>
        <color rgb="FF000000"/>
        <rFont val="Times New Roman"/>
        <family val="1"/>
      </rPr>
      <t>6. Cristian Báez</t>
    </r>
    <r>
      <rPr>
        <sz val="9"/>
        <color rgb="FF000000"/>
        <rFont val="Times New Roman"/>
        <family val="1"/>
      </rPr>
      <t>- Analista de Tesorerías Institucionales III</t>
    </r>
  </si>
  <si>
    <r>
      <rPr>
        <b/>
        <sz val="9"/>
        <color rgb="FF000000"/>
        <rFont val="Times New Roman"/>
        <family val="1"/>
      </rPr>
      <t xml:space="preserve">
1. Noemí Paulino</t>
    </r>
    <r>
      <rPr>
        <sz val="9"/>
        <color rgb="FF000000"/>
        <rFont val="Times New Roman"/>
        <family val="1"/>
      </rPr>
      <t xml:space="preserve">- Encargada de División de Tesorerías Institucionales
</t>
    </r>
    <r>
      <rPr>
        <b/>
        <sz val="9"/>
        <color rgb="FF000000"/>
        <rFont val="Times New Roman"/>
        <family val="1"/>
      </rPr>
      <t>2. Silvia Cordero</t>
    </r>
    <r>
      <rPr>
        <sz val="9"/>
        <color rgb="FF000000"/>
        <rFont val="Times New Roman"/>
        <family val="1"/>
      </rPr>
      <t xml:space="preserve"> -Encargada de División de Normas y Procedimientos</t>
    </r>
  </si>
  <si>
    <r>
      <rPr>
        <b/>
        <sz val="9"/>
        <color rgb="FF000000"/>
        <rFont val="Times New Roman"/>
        <family val="1"/>
      </rPr>
      <t xml:space="preserve">
1. Noemí Paulino</t>
    </r>
    <r>
      <rPr>
        <sz val="9"/>
        <color rgb="FF000000"/>
        <rFont val="Times New Roman"/>
        <family val="1"/>
      </rPr>
      <t xml:space="preserve">- Encargada de División de Tesorerías Institucionales
</t>
    </r>
    <r>
      <rPr>
        <b/>
        <sz val="9"/>
        <color rgb="FF000000"/>
        <rFont val="Times New Roman"/>
        <family val="1"/>
      </rPr>
      <t>2. Silvia Cordero</t>
    </r>
    <r>
      <rPr>
        <sz val="9"/>
        <color rgb="FF000000"/>
        <rFont val="Times New Roman"/>
        <family val="1"/>
      </rPr>
      <t xml:space="preserve"> -Encargada de División de Normas y Procedimientos
</t>
    </r>
    <r>
      <rPr>
        <b/>
        <sz val="9"/>
        <color rgb="FF000000"/>
        <rFont val="Times New Roman"/>
        <family val="1"/>
      </rPr>
      <t xml:space="preserve">3. Noelia Martínez </t>
    </r>
    <r>
      <rPr>
        <sz val="9"/>
        <color rgb="FF000000"/>
        <rFont val="Times New Roman"/>
        <family val="1"/>
      </rPr>
      <t>- Analista de  Normas y Procedimientos I</t>
    </r>
  </si>
  <si>
    <r>
      <rPr>
        <b/>
        <sz val="9"/>
        <color rgb="FF000000"/>
        <rFont val="Times New Roman"/>
        <family val="1"/>
      </rPr>
      <t>1. Noemí Paulino</t>
    </r>
    <r>
      <rPr>
        <sz val="9"/>
        <color rgb="FF000000"/>
        <rFont val="Times New Roman"/>
        <family val="1"/>
      </rPr>
      <t xml:space="preserve">- Encargada de División de Tesorerías Institucionales
</t>
    </r>
    <r>
      <rPr>
        <b/>
        <sz val="9"/>
        <color rgb="FF000000"/>
        <rFont val="Times New Roman"/>
        <family val="1"/>
      </rPr>
      <t>2. Cristian Báez</t>
    </r>
    <r>
      <rPr>
        <sz val="9"/>
        <color rgb="FF000000"/>
        <rFont val="Times New Roman"/>
        <family val="1"/>
      </rPr>
      <t>- Analista de Tesorerías Institucionales III-Enlace TN-DAFI</t>
    </r>
  </si>
  <si>
    <r>
      <rPr>
        <b/>
        <sz val="9"/>
        <color rgb="FF000000"/>
        <rFont val="Times New Roman"/>
        <family val="1"/>
      </rPr>
      <t>1. Ángel Estrada</t>
    </r>
    <r>
      <rPr>
        <sz val="9"/>
        <color rgb="FF000000"/>
        <rFont val="Times New Roman"/>
        <family val="1"/>
      </rPr>
      <t xml:space="preserve"> - Director de Normas y Coordinación de Tesorerías Institucionales
</t>
    </r>
    <r>
      <rPr>
        <b/>
        <sz val="9"/>
        <color rgb="FF000000"/>
        <rFont val="Times New Roman"/>
        <family val="1"/>
      </rPr>
      <t>2. Cristian Báez</t>
    </r>
    <r>
      <rPr>
        <sz val="9"/>
        <color rgb="FF000000"/>
        <rFont val="Times New Roman"/>
        <family val="1"/>
      </rPr>
      <t>- Analista de Tesorerías Institucionales III-Enlace TN-DAFI</t>
    </r>
  </si>
  <si>
    <r>
      <rPr>
        <b/>
        <sz val="9"/>
        <color rgb="FF000000"/>
        <rFont val="Times New Roman"/>
        <family val="1"/>
      </rPr>
      <t>1. Noemí Paulino</t>
    </r>
    <r>
      <rPr>
        <sz val="9"/>
        <color rgb="FF000000"/>
        <rFont val="Times New Roman"/>
        <family val="1"/>
      </rPr>
      <t xml:space="preserve">- Encargada de División de Tesorerías Institucionales
</t>
    </r>
    <r>
      <rPr>
        <b/>
        <sz val="9"/>
        <color rgb="FF000000"/>
        <rFont val="Times New Roman"/>
        <family val="1"/>
      </rPr>
      <t>2. Cristian Báez</t>
    </r>
    <r>
      <rPr>
        <sz val="9"/>
        <color rgb="FF000000"/>
        <rFont val="Times New Roman"/>
        <family val="1"/>
      </rPr>
      <t xml:space="preserve">- Analista de Tesorerías Institucionales III-Enlace TN-DAFI
</t>
    </r>
    <r>
      <rPr>
        <b/>
        <sz val="9"/>
        <color rgb="FF000000"/>
        <rFont val="Times New Roman"/>
        <family val="1"/>
      </rPr>
      <t>3. Involucrado DAFI</t>
    </r>
  </si>
  <si>
    <r>
      <rPr>
        <b/>
        <sz val="9"/>
        <color rgb="FF000000"/>
        <rFont val="Times New Roman"/>
        <family val="1"/>
      </rPr>
      <t>1. Ángel Estrada</t>
    </r>
    <r>
      <rPr>
        <sz val="9"/>
        <color rgb="FF000000"/>
        <rFont val="Times New Roman"/>
        <family val="1"/>
      </rPr>
      <t xml:space="preserve"> - Director de Normas y Coordinación de Tesorerías Institucionales
</t>
    </r>
    <r>
      <rPr>
        <b/>
        <sz val="9"/>
        <color rgb="FF000000"/>
        <rFont val="Times New Roman"/>
        <family val="1"/>
      </rPr>
      <t>2. Noemí Paulino</t>
    </r>
    <r>
      <rPr>
        <sz val="9"/>
        <color rgb="FF000000"/>
        <rFont val="Times New Roman"/>
        <family val="1"/>
      </rPr>
      <t xml:space="preserve">- Encargada de División de Tesorerías Institucionales
</t>
    </r>
    <r>
      <rPr>
        <b/>
        <sz val="9"/>
        <color rgb="FF000000"/>
        <rFont val="Times New Roman"/>
        <family val="1"/>
      </rPr>
      <t>3. Cristian Báez</t>
    </r>
    <r>
      <rPr>
        <sz val="9"/>
        <color rgb="FF000000"/>
        <rFont val="Times New Roman"/>
        <family val="1"/>
      </rPr>
      <t>- Analista de Tesorerías Institucionales III-Enlace TN-DAFI</t>
    </r>
  </si>
  <si>
    <r>
      <rPr>
        <b/>
        <sz val="9"/>
        <color rgb="FF000000"/>
        <rFont val="Times New Roman"/>
        <family val="1"/>
      </rPr>
      <t>1. Ángel Estrada</t>
    </r>
    <r>
      <rPr>
        <sz val="9"/>
        <color rgb="FF000000"/>
        <rFont val="Times New Roman"/>
        <family val="1"/>
      </rPr>
      <t xml:space="preserve"> - Director de Normas y Coordinación de Tesorerías Institucionales
</t>
    </r>
    <r>
      <rPr>
        <b/>
        <sz val="9"/>
        <color rgb="FF000000"/>
        <rFont val="Times New Roman"/>
        <family val="1"/>
      </rPr>
      <t>2. Noemí Paulino</t>
    </r>
    <r>
      <rPr>
        <sz val="9"/>
        <color rgb="FF000000"/>
        <rFont val="Times New Roman"/>
        <family val="1"/>
      </rPr>
      <t xml:space="preserve">- Encargada de División de Tesorerías Institucionales
</t>
    </r>
    <r>
      <rPr>
        <b/>
        <sz val="9"/>
        <color rgb="FF000000"/>
        <rFont val="Times New Roman"/>
        <family val="1"/>
      </rPr>
      <t>3. Cristian Báez</t>
    </r>
    <r>
      <rPr>
        <sz val="9"/>
        <color rgb="FF000000"/>
        <rFont val="Times New Roman"/>
        <family val="1"/>
      </rPr>
      <t xml:space="preserve">- Analista de Tesorerías Institucionales III-Enlace TN-DAFI
</t>
    </r>
    <r>
      <rPr>
        <b/>
        <sz val="9"/>
        <color rgb="FF000000"/>
        <rFont val="Times New Roman"/>
        <family val="1"/>
      </rPr>
      <t>4</t>
    </r>
    <r>
      <rPr>
        <sz val="9"/>
        <color rgb="FF000000"/>
        <rFont val="Times New Roman"/>
        <family val="1"/>
      </rPr>
      <t xml:space="preserve">. </t>
    </r>
    <r>
      <rPr>
        <b/>
        <sz val="9"/>
        <color rgb="FF000000"/>
        <rFont val="Times New Roman"/>
        <family val="1"/>
      </rPr>
      <t>Involucrado CGR</t>
    </r>
  </si>
  <si>
    <r>
      <t xml:space="preserve">1. Cristian Báez- </t>
    </r>
    <r>
      <rPr>
        <sz val="9"/>
        <color rgb="FF000000"/>
        <rFont val="Times New Roman"/>
        <family val="1"/>
      </rPr>
      <t>Analista de Tesorerías Institucionales III-Enlace TN-DAFI</t>
    </r>
    <r>
      <rPr>
        <b/>
        <sz val="9"/>
        <color rgb="FF000000"/>
        <rFont val="Times New Roman"/>
        <family val="1"/>
      </rPr>
      <t xml:space="preserve">
2. Involucrado DAFI</t>
    </r>
  </si>
  <si>
    <r>
      <rPr>
        <b/>
        <sz val="9"/>
        <color rgb="FF000000"/>
        <rFont val="Times New Roman"/>
        <family val="1"/>
      </rPr>
      <t>Cristian Báez</t>
    </r>
    <r>
      <rPr>
        <sz val="9"/>
        <color rgb="FF000000"/>
        <rFont val="Times New Roman"/>
        <family val="1"/>
      </rPr>
      <t>- Analista de Tesorerías Institucionales III-Enlace TN-DAFI</t>
    </r>
  </si>
  <si>
    <r>
      <rPr>
        <b/>
        <sz val="9"/>
        <color rgb="FF000000"/>
        <rFont val="Times New Roman"/>
        <family val="1"/>
      </rPr>
      <t>Silvia Cordero</t>
    </r>
    <r>
      <rPr>
        <sz val="9"/>
        <color rgb="FF000000"/>
        <rFont val="Times New Roman"/>
        <family val="1"/>
      </rPr>
      <t xml:space="preserve"> -Encargada de División de Normas y Procedimientos</t>
    </r>
  </si>
  <si>
    <r>
      <rPr>
        <b/>
        <sz val="9"/>
        <color rgb="FF000000"/>
        <rFont val="Times New Roman"/>
        <family val="1"/>
      </rPr>
      <t xml:space="preserve">1. Silvia Cordero </t>
    </r>
    <r>
      <rPr>
        <sz val="9"/>
        <color rgb="FF000000"/>
        <rFont val="Times New Roman"/>
        <family val="1"/>
      </rPr>
      <t xml:space="preserve">-Encargada de División de Normas y Procedimientos
</t>
    </r>
    <r>
      <rPr>
        <b/>
        <sz val="9"/>
        <color rgb="FF000000"/>
        <rFont val="Times New Roman"/>
        <family val="1"/>
      </rPr>
      <t>2. Noemí Paulino</t>
    </r>
    <r>
      <rPr>
        <sz val="9"/>
        <color rgb="FF000000"/>
        <rFont val="Times New Roman"/>
        <family val="1"/>
      </rPr>
      <t>- Encargada de División de Tesorerías Institucionales</t>
    </r>
  </si>
  <si>
    <r>
      <rPr>
        <b/>
        <sz val="9"/>
        <color rgb="FF000000"/>
        <rFont val="Times New Roman"/>
        <family val="1"/>
      </rPr>
      <t xml:space="preserve">1. Silvia Cordero </t>
    </r>
    <r>
      <rPr>
        <sz val="9"/>
        <color rgb="FF000000"/>
        <rFont val="Times New Roman"/>
        <family val="1"/>
      </rPr>
      <t xml:space="preserve">-Encargada de División de Normas y Procedimientos
</t>
    </r>
    <r>
      <rPr>
        <b/>
        <sz val="9"/>
        <color rgb="FF000000"/>
        <rFont val="Times New Roman"/>
        <family val="1"/>
      </rPr>
      <t xml:space="preserve">2. Noelia Martínez </t>
    </r>
    <r>
      <rPr>
        <sz val="9"/>
        <color rgb="FF000000"/>
        <rFont val="Times New Roman"/>
        <family val="1"/>
      </rPr>
      <t xml:space="preserve">- Analista de  Normas y Procedimientos I
</t>
    </r>
    <r>
      <rPr>
        <b/>
        <sz val="9"/>
        <color rgb="FF000000"/>
        <rFont val="Times New Roman"/>
        <family val="1"/>
      </rPr>
      <t>3. Cristian Báez</t>
    </r>
    <r>
      <rPr>
        <sz val="9"/>
        <color rgb="FF000000"/>
        <rFont val="Times New Roman"/>
        <family val="1"/>
      </rPr>
      <t>- Analista de Tesorerías Institucionales III</t>
    </r>
  </si>
  <si>
    <r>
      <rPr>
        <b/>
        <sz val="9"/>
        <color rgb="FF000000"/>
        <rFont val="Times New Roman"/>
        <family val="1"/>
      </rPr>
      <t>1. Ángel Estrada</t>
    </r>
    <r>
      <rPr>
        <sz val="9"/>
        <color rgb="FF000000"/>
        <rFont val="Times New Roman"/>
        <family val="1"/>
      </rPr>
      <t xml:space="preserve"> - Director de Normas y Coordinación de Tesorerías Institucionales
</t>
    </r>
    <r>
      <rPr>
        <b/>
        <sz val="9"/>
        <color rgb="FF000000"/>
        <rFont val="Times New Roman"/>
        <family val="1"/>
      </rPr>
      <t xml:space="preserve">2. Silvia Cordero </t>
    </r>
    <r>
      <rPr>
        <sz val="9"/>
        <color rgb="FF000000"/>
        <rFont val="Times New Roman"/>
        <family val="1"/>
      </rPr>
      <t>-Encargada de División de Normas y Procedimientos</t>
    </r>
  </si>
  <si>
    <r>
      <rPr>
        <b/>
        <sz val="9"/>
        <color rgb="FF000000"/>
        <rFont val="Times New Roman"/>
        <family val="1"/>
      </rPr>
      <t>Rita Polanco ®</t>
    </r>
    <r>
      <rPr>
        <sz val="9"/>
        <color rgb="FF000000"/>
        <rFont val="Times New Roman"/>
        <family val="1"/>
      </rPr>
      <t>- Encargada de la Div. De Programación Financiera
Eladio Montero (I)
Gisell Polanco (I)
Ana Beatriz Jiménez (I)
Elianny Gell (I)</t>
    </r>
  </si>
  <si>
    <r>
      <rPr>
        <b/>
        <sz val="9"/>
        <color rgb="FF000000"/>
        <rFont val="Times New Roman"/>
        <family val="1"/>
      </rPr>
      <t xml:space="preserve">Rita Polanco </t>
    </r>
    <r>
      <rPr>
        <sz val="9"/>
        <color rgb="FF000000"/>
        <rFont val="Times New Roman"/>
        <family val="1"/>
      </rPr>
      <t>(R)-</t>
    </r>
    <r>
      <rPr>
        <b/>
        <sz val="9"/>
        <color rgb="FF000000"/>
        <rFont val="Times New Roman"/>
        <family val="1"/>
      </rPr>
      <t xml:space="preserve"> </t>
    </r>
    <r>
      <rPr>
        <sz val="9"/>
        <color rgb="FF000000"/>
        <rFont val="Times New Roman"/>
        <family val="1"/>
      </rPr>
      <t>Encargada de la Div. De Programación Financiera
Eladio Montero (I)
Gisell Polanco (I)
Ana Beatriz Jiménez (I)
Elianny Gell (I)</t>
    </r>
  </si>
  <si>
    <r>
      <rPr>
        <b/>
        <sz val="9"/>
        <color rgb="FF000000"/>
        <rFont val="Times New Roman"/>
        <family val="1"/>
      </rPr>
      <t xml:space="preserve">Rita Polanco ®- </t>
    </r>
    <r>
      <rPr>
        <sz val="9"/>
        <color rgb="FF000000"/>
        <rFont val="Times New Roman"/>
        <family val="1"/>
      </rPr>
      <t>Encargada de la Div. De Programación Financiera
Eladio Montero (I)
Krisbel Diaz (I)
Ana Beatriz Jiménez (I)
Blanca Cedeño (I)
Denny Mercedes (I)</t>
    </r>
  </si>
  <si>
    <r>
      <rPr>
        <b/>
        <sz val="9"/>
        <color rgb="FF000000"/>
        <rFont val="Times New Roman"/>
        <family val="1"/>
      </rPr>
      <t xml:space="preserve">Jonathan Liz ® </t>
    </r>
    <r>
      <rPr>
        <sz val="9"/>
        <color rgb="FF000000"/>
        <rFont val="Times New Roman"/>
        <family val="1"/>
      </rPr>
      <t>Encargado de la División de Seguimiento Presupuestario
Rita Polanco (I)
Juan Carlos Jerez (I)
Eladio Montero (I)
Ana Beatriz Jiménez (I)</t>
    </r>
  </si>
  <si>
    <t>1. Correos electrónicos de seguimiento
2. Reportes de Seguimiento</t>
  </si>
  <si>
    <r>
      <rPr>
        <b/>
        <sz val="9"/>
        <color rgb="FF000000"/>
        <rFont val="Times New Roman"/>
        <family val="1"/>
      </rPr>
      <t>DAFI (R)</t>
    </r>
    <r>
      <rPr>
        <sz val="9"/>
        <color rgb="FF000000"/>
        <rFont val="Times New Roman"/>
        <family val="1"/>
      </rPr>
      <t xml:space="preserve">
Jonathan Liz (I)
Rita Polanco (I)
Juan Carlos Jerez (I)
Eladio Montero (I)
Ana Beatriz Jiménez (I)</t>
    </r>
  </si>
  <si>
    <t>1. Reportes del DAFI sobre el Desarrollo de la Plataforma Informática</t>
  </si>
  <si>
    <t>1. Registro de Participantes
2. Fotos del encuentro</t>
  </si>
  <si>
    <r>
      <rPr>
        <b/>
        <sz val="9"/>
        <color rgb="FF000000"/>
        <rFont val="Times New Roman"/>
        <family val="1"/>
      </rPr>
      <t xml:space="preserve">Jonathan Liz ®
</t>
    </r>
    <r>
      <rPr>
        <sz val="9"/>
        <color rgb="FF000000"/>
        <rFont val="Times New Roman"/>
        <family val="1"/>
      </rPr>
      <t>Encargado de la División de Seguimiento Presupuestario
Rita Polanco (I)
Juan Carlos Jerez (I)
Eladio Montero (I)
Ana Beatriz Jiménez (I)
Krisbel Díaz (I)
Gisell Polanco (I)</t>
    </r>
  </si>
  <si>
    <r>
      <rPr>
        <b/>
        <sz val="9"/>
        <color rgb="FF000000"/>
        <rFont val="Times New Roman"/>
        <family val="1"/>
      </rPr>
      <t xml:space="preserve">Jonathan Liz ® </t>
    </r>
    <r>
      <rPr>
        <sz val="9"/>
        <color rgb="FF000000"/>
        <rFont val="Times New Roman"/>
        <family val="1"/>
      </rPr>
      <t>Encargado de la División de Seguimiento Presupuestario
Rita Polanco (I)
Juan Carlos Jerez (I)
Eladio Montero (I)
Ana Beatriz Jiménez (I)
Krisbel Díaz (I)
Gisell Polanco (I)</t>
    </r>
  </si>
  <si>
    <r>
      <rPr>
        <b/>
        <sz val="9"/>
        <color rgb="FF000000"/>
        <rFont val="Times New Roman"/>
        <family val="1"/>
      </rPr>
      <t>Jonathan Liz (R)</t>
    </r>
    <r>
      <rPr>
        <sz val="9"/>
        <color rgb="FF000000"/>
        <rFont val="Times New Roman"/>
        <family val="1"/>
      </rPr>
      <t xml:space="preserve">
Rita Polanco (I)
Juan Carlos Jerez (I)
Eladio Montero (I)
Ana Beatriz Jiménez (I)
Krisbel Díaz (I)
Gisell Polanco (I)</t>
    </r>
  </si>
  <si>
    <r>
      <rPr>
        <b/>
        <sz val="9"/>
        <rFont val="Times New Roman"/>
        <family val="1"/>
      </rPr>
      <t xml:space="preserve">Rita Polanco ® 
</t>
    </r>
    <r>
      <rPr>
        <sz val="9"/>
        <rFont val="Times New Roman"/>
        <family val="1"/>
      </rPr>
      <t>Encargada de la División de Programación Financiera</t>
    </r>
    <r>
      <rPr>
        <b/>
        <sz val="9"/>
        <rFont val="Times New Roman"/>
        <family val="1"/>
      </rPr>
      <t xml:space="preserve">
Juan C. Jerez ®
</t>
    </r>
    <r>
      <rPr>
        <sz val="9"/>
        <rFont val="Times New Roman"/>
        <family val="1"/>
      </rPr>
      <t xml:space="preserve">Encargado de la División de Regulación y Supervisión
Gisell Polanco (I)
Krisbel Diaz (I)
Eladio Montero (I)
José Reynoso (I)
</t>
    </r>
  </si>
  <si>
    <r>
      <rPr>
        <b/>
        <sz val="9"/>
        <rFont val="Times New Roman"/>
        <family val="1"/>
      </rPr>
      <t xml:space="preserve">Rita Polanco ® 
</t>
    </r>
    <r>
      <rPr>
        <sz val="9"/>
        <rFont val="Times New Roman"/>
        <family val="1"/>
      </rPr>
      <t>Encargada de la División de Programación Financiera</t>
    </r>
    <r>
      <rPr>
        <b/>
        <sz val="9"/>
        <rFont val="Times New Roman"/>
        <family val="1"/>
      </rPr>
      <t xml:space="preserve">
Juan C. Jerez ®
</t>
    </r>
    <r>
      <rPr>
        <sz val="9"/>
        <rFont val="Times New Roman"/>
        <family val="1"/>
      </rPr>
      <t>Encargado de la División de Regulación y Supervisión
Gisell Polanco (I)
Krisbel Diaz (I)
Eladio Montero (I)
José Reynoso (I)</t>
    </r>
  </si>
  <si>
    <r>
      <rPr>
        <b/>
        <sz val="8"/>
        <rFont val="Times New Roman"/>
        <family val="1"/>
      </rPr>
      <t>1. Jose Reynoso -</t>
    </r>
    <r>
      <rPr>
        <sz val="8"/>
        <rFont val="Times New Roman"/>
        <family val="1"/>
      </rPr>
      <t xml:space="preserve">
Analista Seguimiento Presupuestario
</t>
    </r>
    <r>
      <rPr>
        <b/>
        <sz val="8"/>
        <rFont val="Times New Roman"/>
        <family val="1"/>
      </rPr>
      <t>2. Geraldo Espinosa -</t>
    </r>
    <r>
      <rPr>
        <sz val="8"/>
        <rFont val="Times New Roman"/>
        <family val="1"/>
      </rPr>
      <t xml:space="preserve">
Enc. Análisis y Control de Inversión Financiera
</t>
    </r>
    <r>
      <rPr>
        <b/>
        <sz val="8"/>
        <rFont val="Times New Roman"/>
        <family val="1"/>
      </rPr>
      <t xml:space="preserve">
3. Elianny Gell -</t>
    </r>
    <r>
      <rPr>
        <sz val="8"/>
        <rFont val="Times New Roman"/>
        <family val="1"/>
      </rPr>
      <t xml:space="preserve">
Soporte Administrativo DPyEF
</t>
    </r>
    <r>
      <rPr>
        <b/>
        <sz val="8"/>
        <rFont val="Times New Roman"/>
        <family val="1"/>
      </rPr>
      <t>4. Denny Mercedes -</t>
    </r>
    <r>
      <rPr>
        <sz val="8"/>
        <rFont val="Times New Roman"/>
        <family val="1"/>
      </rPr>
      <t xml:space="preserve">
Analista Financiero</t>
    </r>
  </si>
  <si>
    <r>
      <rPr>
        <b/>
        <sz val="8"/>
        <rFont val="Times New Roman"/>
        <family val="1"/>
      </rPr>
      <t>1. Jose Reynoso -</t>
    </r>
    <r>
      <rPr>
        <sz val="8"/>
        <rFont val="Times New Roman"/>
        <family val="1"/>
      </rPr>
      <t xml:space="preserve">
Analista Seguimiento Presupuestario
</t>
    </r>
    <r>
      <rPr>
        <b/>
        <sz val="8"/>
        <rFont val="Times New Roman"/>
        <family val="1"/>
      </rPr>
      <t>2. Blanca Cedeño -</t>
    </r>
    <r>
      <rPr>
        <sz val="8"/>
        <rFont val="Times New Roman"/>
        <family val="1"/>
      </rPr>
      <t xml:space="preserve">
Analista Financiero
</t>
    </r>
    <r>
      <rPr>
        <b/>
        <sz val="8"/>
        <rFont val="Times New Roman"/>
        <family val="1"/>
      </rPr>
      <t>3. Geraldo Espinosa -</t>
    </r>
    <r>
      <rPr>
        <sz val="8"/>
        <rFont val="Times New Roman"/>
        <family val="1"/>
      </rPr>
      <t xml:space="preserve">
Enc. Análisis y Control de Inversión Financiera</t>
    </r>
  </si>
  <si>
    <r>
      <rPr>
        <b/>
        <sz val="8"/>
        <rFont val="Times New Roman"/>
        <family val="1"/>
      </rPr>
      <t>1. Geraldo Espinosa -</t>
    </r>
    <r>
      <rPr>
        <sz val="8"/>
        <rFont val="Times New Roman"/>
        <family val="1"/>
      </rPr>
      <t xml:space="preserve">
Enc. Análisis y Control de Inversión Financiera</t>
    </r>
  </si>
  <si>
    <r>
      <rPr>
        <b/>
        <sz val="9"/>
        <rFont val="Times New Roman"/>
        <family val="1"/>
      </rPr>
      <t>1. Blanca Cedeño -</t>
    </r>
    <r>
      <rPr>
        <sz val="9"/>
        <rFont val="Times New Roman"/>
        <family val="1"/>
      </rPr>
      <t xml:space="preserve">
Analista Financiero</t>
    </r>
  </si>
  <si>
    <r>
      <rPr>
        <b/>
        <sz val="9"/>
        <rFont val="Times New Roman"/>
        <family val="1"/>
      </rPr>
      <t>1. Fernando Fernandez -</t>
    </r>
    <r>
      <rPr>
        <sz val="9"/>
        <rFont val="Times New Roman"/>
        <family val="1"/>
      </rPr>
      <t xml:space="preserve">
Director DP y EF
</t>
    </r>
    <r>
      <rPr>
        <b/>
        <sz val="9"/>
        <rFont val="Times New Roman"/>
        <family val="1"/>
      </rPr>
      <t>2. Alberto Perdomo</t>
    </r>
    <r>
      <rPr>
        <sz val="9"/>
        <rFont val="Times New Roman"/>
        <family val="1"/>
      </rPr>
      <t xml:space="preserve">
Tesorero Nacional</t>
    </r>
  </si>
  <si>
    <r>
      <rPr>
        <b/>
        <sz val="9"/>
        <color theme="1"/>
        <rFont val="Times New Roman"/>
        <family val="1"/>
      </rPr>
      <t xml:space="preserve">1. Alberto Perdomo </t>
    </r>
    <r>
      <rPr>
        <sz val="9"/>
        <color theme="1"/>
        <rFont val="Times New Roman"/>
        <family val="1"/>
      </rPr>
      <t xml:space="preserve">
Tesorero Nacional</t>
    </r>
  </si>
  <si>
    <r>
      <rPr>
        <b/>
        <sz val="9"/>
        <rFont val="Times New Roman"/>
        <family val="1"/>
      </rPr>
      <t>1. Geraldo Espinosa -</t>
    </r>
    <r>
      <rPr>
        <sz val="9"/>
        <rFont val="Times New Roman"/>
        <family val="1"/>
      </rPr>
      <t xml:space="preserve">
Encargado Análisis y Control de Inversiones Financieras</t>
    </r>
  </si>
  <si>
    <r>
      <rPr>
        <b/>
        <sz val="8"/>
        <rFont val="Times New Roman"/>
        <family val="1"/>
      </rPr>
      <t>1.Jose Reynoso -</t>
    </r>
    <r>
      <rPr>
        <sz val="8"/>
        <rFont val="Times New Roman"/>
        <family val="1"/>
      </rPr>
      <t xml:space="preserve">
Analista Seguimiento Presupuestario
</t>
    </r>
    <r>
      <rPr>
        <b/>
        <sz val="8"/>
        <rFont val="Times New Roman"/>
        <family val="1"/>
      </rPr>
      <t xml:space="preserve">
2. Geraldo Espinosa -</t>
    </r>
    <r>
      <rPr>
        <sz val="8"/>
        <rFont val="Times New Roman"/>
        <family val="1"/>
      </rPr>
      <t xml:space="preserve">
Enc. Análisis y Control de Inversión Financiera
</t>
    </r>
    <r>
      <rPr>
        <b/>
        <sz val="8"/>
        <rFont val="Times New Roman"/>
        <family val="1"/>
      </rPr>
      <t>3. Elianny Gell -</t>
    </r>
    <r>
      <rPr>
        <sz val="8"/>
        <rFont val="Times New Roman"/>
        <family val="1"/>
      </rPr>
      <t xml:space="preserve">
Soporte Administrativo DPyEF
</t>
    </r>
    <r>
      <rPr>
        <b/>
        <sz val="8"/>
        <rFont val="Times New Roman"/>
        <family val="1"/>
      </rPr>
      <t>4. Denny Mercedes -</t>
    </r>
    <r>
      <rPr>
        <sz val="8"/>
        <rFont val="Times New Roman"/>
        <family val="1"/>
      </rPr>
      <t xml:space="preserve">
Analista Financiero</t>
    </r>
  </si>
  <si>
    <r>
      <rPr>
        <b/>
        <sz val="9"/>
        <rFont val="Times New Roman"/>
        <family val="1"/>
      </rPr>
      <t>1. José Reynoso -</t>
    </r>
    <r>
      <rPr>
        <sz val="9"/>
        <rFont val="Times New Roman"/>
        <family val="1"/>
      </rPr>
      <t xml:space="preserve">
Analista Seguimiento Presupuestario
</t>
    </r>
    <r>
      <rPr>
        <b/>
        <sz val="9"/>
        <rFont val="Times New Roman"/>
        <family val="1"/>
      </rPr>
      <t>2. Denny Mercedes -</t>
    </r>
    <r>
      <rPr>
        <sz val="9"/>
        <rFont val="Times New Roman"/>
        <family val="1"/>
      </rPr>
      <t xml:space="preserve">
Analista Financiero</t>
    </r>
  </si>
  <si>
    <r>
      <rPr>
        <b/>
        <sz val="9"/>
        <rFont val="Times New Roman"/>
        <family val="1"/>
      </rPr>
      <t>1. Denny Mercedes -</t>
    </r>
    <r>
      <rPr>
        <sz val="9"/>
        <rFont val="Times New Roman"/>
        <family val="1"/>
      </rPr>
      <t xml:space="preserve">
Analista Financiero
</t>
    </r>
    <r>
      <rPr>
        <b/>
        <sz val="9"/>
        <rFont val="Times New Roman"/>
        <family val="1"/>
      </rPr>
      <t>2. Blanca Cedeño -</t>
    </r>
    <r>
      <rPr>
        <sz val="9"/>
        <rFont val="Times New Roman"/>
        <family val="1"/>
      </rPr>
      <t xml:space="preserve">
Analista Financiero</t>
    </r>
  </si>
  <si>
    <r>
      <rPr>
        <b/>
        <sz val="9"/>
        <rFont val="Times New Roman"/>
        <family val="1"/>
      </rPr>
      <t>1. José Reynoso -</t>
    </r>
    <r>
      <rPr>
        <sz val="9"/>
        <rFont val="Times New Roman"/>
        <family val="1"/>
      </rPr>
      <t xml:space="preserve">
Analista Seguimiento Presupuestario</t>
    </r>
  </si>
  <si>
    <r>
      <rPr>
        <b/>
        <sz val="9"/>
        <rFont val="Times New Roman"/>
        <family val="1"/>
      </rPr>
      <t>1. Fernando Fernandez -</t>
    </r>
    <r>
      <rPr>
        <sz val="9"/>
        <rFont val="Times New Roman"/>
        <family val="1"/>
      </rPr>
      <t xml:space="preserve">
Director DP y EF
Alberto Perdomo
Tesorero Nacional</t>
    </r>
  </si>
  <si>
    <r>
      <rPr>
        <b/>
        <sz val="9"/>
        <rFont val="Times New Roman"/>
        <family val="1"/>
      </rPr>
      <t>1. Geraldo Espinosa -</t>
    </r>
    <r>
      <rPr>
        <sz val="9"/>
        <rFont val="Times New Roman"/>
        <family val="1"/>
      </rPr>
      <t xml:space="preserve">
Enc. Div. Análisis y Control de Inversiones Financieras
</t>
    </r>
    <r>
      <rPr>
        <b/>
        <sz val="9"/>
        <rFont val="Times New Roman"/>
        <family val="1"/>
      </rPr>
      <t xml:space="preserve">2. Johnathan Liz - </t>
    </r>
    <r>
      <rPr>
        <sz val="9"/>
        <rFont val="Times New Roman"/>
        <family val="1"/>
      </rPr>
      <t xml:space="preserve">
Enc. Div. Seguimiento Presupuestario
</t>
    </r>
    <r>
      <rPr>
        <b/>
        <sz val="9"/>
        <rFont val="Times New Roman"/>
        <family val="1"/>
      </rPr>
      <t>2. Blanca Cedeño -</t>
    </r>
    <r>
      <rPr>
        <sz val="9"/>
        <rFont val="Times New Roman"/>
        <family val="1"/>
      </rPr>
      <t xml:space="preserve">
Analista Financiero
</t>
    </r>
    <r>
      <rPr>
        <b/>
        <sz val="9"/>
        <rFont val="Times New Roman"/>
        <family val="1"/>
      </rPr>
      <t>3. Elianny Gell -</t>
    </r>
    <r>
      <rPr>
        <sz val="9"/>
        <rFont val="Times New Roman"/>
        <family val="1"/>
      </rPr>
      <t xml:space="preserve">
Soporte Administrativo</t>
    </r>
  </si>
  <si>
    <r>
      <rPr>
        <b/>
        <sz val="9"/>
        <rFont val="Times New Roman"/>
        <family val="1"/>
      </rPr>
      <t>1. Fernando Fernández -</t>
    </r>
    <r>
      <rPr>
        <sz val="9"/>
        <rFont val="Times New Roman"/>
        <family val="1"/>
      </rPr>
      <t xml:space="preserve">
Director Programación y Evaluación Financiera</t>
    </r>
  </si>
  <si>
    <r>
      <t xml:space="preserve">1. Alberto Perdomo -
</t>
    </r>
    <r>
      <rPr>
        <sz val="9"/>
        <rFont val="Times New Roman"/>
        <family val="1"/>
      </rPr>
      <t>Tesorero Nacional</t>
    </r>
  </si>
  <si>
    <t>30/04/2018</t>
  </si>
  <si>
    <r>
      <rPr>
        <b/>
        <sz val="9"/>
        <rFont val="Times New Roman"/>
        <family val="1"/>
      </rPr>
      <t>1. Geraldo Espinosa-</t>
    </r>
    <r>
      <rPr>
        <sz val="9"/>
        <rFont val="Times New Roman"/>
        <family val="1"/>
      </rPr>
      <t xml:space="preserve">
Enc. Div. Análisis y Control de Inversiones Financieras</t>
    </r>
  </si>
  <si>
    <r>
      <rPr>
        <b/>
        <sz val="9"/>
        <rFont val="Times New Roman"/>
        <family val="1"/>
      </rPr>
      <t>1. Fernando Fernandez-</t>
    </r>
    <r>
      <rPr>
        <sz val="9"/>
        <rFont val="Times New Roman"/>
        <family val="1"/>
      </rPr>
      <t xml:space="preserve">
Director Programación y Evaluación Financiera</t>
    </r>
  </si>
  <si>
    <r>
      <rPr>
        <b/>
        <sz val="9"/>
        <rFont val="Times New Roman"/>
        <family val="1"/>
      </rPr>
      <t xml:space="preserve">1. Alberto Perdomo- </t>
    </r>
    <r>
      <rPr>
        <sz val="9"/>
        <rFont val="Times New Roman"/>
        <family val="1"/>
      </rPr>
      <t xml:space="preserve">
Tesorero Nacional</t>
    </r>
  </si>
  <si>
    <r>
      <rPr>
        <b/>
        <sz val="9"/>
        <rFont val="Times New Roman"/>
        <family val="1"/>
      </rPr>
      <t>1. Fernando Fernández-</t>
    </r>
    <r>
      <rPr>
        <sz val="9"/>
        <rFont val="Times New Roman"/>
        <family val="1"/>
      </rPr>
      <t xml:space="preserve">
Director Programación y Evaluación Financiera
</t>
    </r>
    <r>
      <rPr>
        <b/>
        <sz val="9"/>
        <rFont val="Times New Roman"/>
        <family val="1"/>
      </rPr>
      <t>2. Geraldo Espinosa -</t>
    </r>
    <r>
      <rPr>
        <sz val="9"/>
        <rFont val="Times New Roman"/>
        <family val="1"/>
      </rPr>
      <t xml:space="preserve">
Enc. Div. Análisis y Control de Inversiones Financieras</t>
    </r>
  </si>
  <si>
    <t>1. Geraldo Espinosa
Enc. Div. Análisis y Control de Inversiones Financieras
2.Jonathan Liz
Enc. Div. Seguimiento Presupuestario
3.Rita Polanco 
Enc. Div. Programación Financiera
4. Juan Carlos Jerez
Enc. Seguimiento y Regulación
5. Comité Interinstitucional (I)</t>
  </si>
  <si>
    <r>
      <rPr>
        <b/>
        <sz val="9"/>
        <color rgb="FF000000"/>
        <rFont val="Times New Roman"/>
        <family val="1"/>
      </rPr>
      <t>1. Fernando Fernandez-</t>
    </r>
    <r>
      <rPr>
        <sz val="9"/>
        <color rgb="FF000000"/>
        <rFont val="Times New Roman"/>
        <family val="1"/>
      </rPr>
      <t xml:space="preserve">
Director Programación y Evaluación Financiera</t>
    </r>
  </si>
  <si>
    <r>
      <rPr>
        <b/>
        <sz val="9"/>
        <color rgb="FF000000"/>
        <rFont val="Times New Roman"/>
        <family val="1"/>
      </rPr>
      <t>1. Donald Guerrero -</t>
    </r>
    <r>
      <rPr>
        <sz val="9"/>
        <color rgb="FF000000"/>
        <rFont val="Times New Roman"/>
        <family val="1"/>
      </rPr>
      <t xml:space="preserve">
Ministro de Hacienda</t>
    </r>
  </si>
  <si>
    <t>1. Aura Ramírez
2. Jesús Arvelo
3. Isabel Marte</t>
  </si>
  <si>
    <t>1. Isabel Marte</t>
  </si>
  <si>
    <t>1. Equipo DAFI y Equipo TN</t>
  </si>
  <si>
    <t xml:space="preserve">1.Isabel Marte  </t>
  </si>
  <si>
    <t>1. Comité Directivo</t>
  </si>
  <si>
    <t>1.Jonas Prisma
2.  Maria Esther Leon
3. Representante de Contraloria
4. Representante del MAP</t>
  </si>
  <si>
    <t>1. Maria Esther Leon y Aura Ramirez</t>
  </si>
  <si>
    <t>1. Isabel Parte</t>
  </si>
  <si>
    <t>1. Comite Directivo</t>
  </si>
  <si>
    <t>1. Aura Ramírez
2. Isabel Marte</t>
  </si>
  <si>
    <t>1. Equipo DAFI</t>
  </si>
  <si>
    <t>1. Maria Esther León</t>
  </si>
  <si>
    <t>1. Consultor designado por el BID</t>
  </si>
  <si>
    <t>1. Consultor Externo
2. Equipo TN
3. Equipo DAFI</t>
  </si>
  <si>
    <t xml:space="preserve">1.Equipo DAFI y Equipo TN
2. Maria E. León - Directora Administración de Desembolsos </t>
  </si>
  <si>
    <r>
      <rPr>
        <b/>
        <sz val="9"/>
        <color rgb="FF000000"/>
        <rFont val="Times New Roman"/>
        <family val="1"/>
      </rPr>
      <t xml:space="preserve">1. Eladio Montero - </t>
    </r>
    <r>
      <rPr>
        <sz val="9"/>
        <color rgb="FF000000"/>
        <rFont val="Times New Roman"/>
        <family val="1"/>
      </rPr>
      <t>Coordinador Genaral de la CEP</t>
    </r>
  </si>
  <si>
    <r>
      <rPr>
        <b/>
        <sz val="9"/>
        <color rgb="FF000000"/>
        <rFont val="Times New Roman"/>
        <family val="1"/>
      </rPr>
      <t xml:space="preserve">1. Eladio Montero - </t>
    </r>
    <r>
      <rPr>
        <sz val="9"/>
        <color rgb="FF000000"/>
        <rFont val="Times New Roman"/>
        <family val="1"/>
      </rPr>
      <t xml:space="preserve">Coordinador Genaral de la CEP
</t>
    </r>
    <r>
      <rPr>
        <b/>
        <sz val="9"/>
        <color rgb="FF000000"/>
        <rFont val="Times New Roman"/>
        <family val="1"/>
      </rPr>
      <t>2. Nicauris Guzman -</t>
    </r>
    <r>
      <rPr>
        <sz val="9"/>
        <color rgb="FF000000"/>
        <rFont val="Times New Roman"/>
        <family val="1"/>
      </rPr>
      <t xml:space="preserve"> Coordinadora de DPyD</t>
    </r>
  </si>
  <si>
    <r>
      <rPr>
        <b/>
        <sz val="9"/>
        <rFont val="Times New Roman"/>
        <family val="1"/>
      </rPr>
      <t>1. Antonia Pichardo -</t>
    </r>
    <r>
      <rPr>
        <sz val="9"/>
        <rFont val="Times New Roman"/>
        <family val="1"/>
      </rPr>
      <t xml:space="preserve"> Coordinadora Operativa de Educación de la CEP / Representante Recursos Humanos</t>
    </r>
  </si>
  <si>
    <t>1. Epifania Canela</t>
  </si>
  <si>
    <t>1. Marien Estrella
2. Fabio Duran</t>
  </si>
  <si>
    <r>
      <rPr>
        <b/>
        <sz val="9"/>
        <rFont val="Times New Roman"/>
        <family val="1"/>
      </rPr>
      <t>1. Eladio Montero</t>
    </r>
    <r>
      <rPr>
        <sz val="9"/>
        <rFont val="Times New Roman"/>
        <family val="1"/>
      </rPr>
      <t xml:space="preserve"> - Coordinador Genaral de la CEP
</t>
    </r>
    <r>
      <rPr>
        <b/>
        <sz val="9"/>
        <rFont val="Times New Roman"/>
        <family val="1"/>
      </rPr>
      <t>2. Marien Estrella</t>
    </r>
  </si>
  <si>
    <r>
      <rPr>
        <b/>
        <sz val="9"/>
        <rFont val="Times New Roman"/>
        <family val="1"/>
      </rPr>
      <t>1. Eladio Montero -</t>
    </r>
    <r>
      <rPr>
        <sz val="9"/>
        <rFont val="Times New Roman"/>
        <family val="1"/>
      </rPr>
      <t xml:space="preserve"> Coordinador Genaral de la CEP</t>
    </r>
  </si>
  <si>
    <t>1. Miembros CEP</t>
  </si>
  <si>
    <r>
      <rPr>
        <b/>
        <sz val="9"/>
        <color rgb="FF000000"/>
        <rFont val="Times New Roman"/>
        <family val="1"/>
      </rPr>
      <t xml:space="preserve">1. Eladio Montero </t>
    </r>
    <r>
      <rPr>
        <sz val="9"/>
        <color rgb="FF000000"/>
        <rFont val="Times New Roman"/>
        <family val="1"/>
      </rPr>
      <t>- Coordinador Genaral de la CEP</t>
    </r>
  </si>
  <si>
    <r>
      <rPr>
        <b/>
        <sz val="9"/>
        <color rgb="FF000000"/>
        <rFont val="Times New Roman"/>
        <family val="1"/>
      </rPr>
      <t xml:space="preserve">1. Eladio Montero </t>
    </r>
    <r>
      <rPr>
        <sz val="9"/>
        <color rgb="FF000000"/>
        <rFont val="Times New Roman"/>
        <family val="1"/>
      </rPr>
      <t xml:space="preserve">- Coordinador Genaral de la CEP
</t>
    </r>
    <r>
      <rPr>
        <b/>
        <sz val="9"/>
        <color rgb="FF000000"/>
        <rFont val="Times New Roman"/>
        <family val="1"/>
      </rPr>
      <t>2. Marien Estrella</t>
    </r>
  </si>
  <si>
    <r>
      <rPr>
        <b/>
        <sz val="9"/>
        <color rgb="FF000000"/>
        <rFont val="Times New Roman"/>
        <family val="1"/>
      </rPr>
      <t>1. Antonia Pichardo</t>
    </r>
    <r>
      <rPr>
        <sz val="9"/>
        <color rgb="FF000000"/>
        <rFont val="Times New Roman"/>
        <family val="1"/>
      </rPr>
      <t xml:space="preserve"> </t>
    </r>
    <r>
      <rPr>
        <b/>
        <sz val="9"/>
        <color rgb="FF000000"/>
        <rFont val="Times New Roman"/>
        <family val="1"/>
      </rPr>
      <t xml:space="preserve">- </t>
    </r>
    <r>
      <rPr>
        <sz val="9"/>
        <color rgb="FF000000"/>
        <rFont val="Times New Roman"/>
        <family val="1"/>
      </rPr>
      <t>Coordinadora Operativa de Educación de la CEP / Representante Recursos Humanos</t>
    </r>
  </si>
  <si>
    <t>Oficina de Relaciones Públicas</t>
  </si>
  <si>
    <r>
      <rPr>
        <b/>
        <sz val="9"/>
        <color rgb="FF000000"/>
        <rFont val="Times New Roman"/>
        <family val="1"/>
      </rPr>
      <t>1. Cándida Ortega</t>
    </r>
    <r>
      <rPr>
        <sz val="9"/>
        <color rgb="FF000000"/>
        <rFont val="Times New Roman"/>
        <family val="1"/>
      </rPr>
      <t xml:space="preserve">
Encargada de la Oficina de Relaciones Públicas
</t>
    </r>
    <r>
      <rPr>
        <b/>
        <sz val="9"/>
        <color rgb="FF000000"/>
        <rFont val="Times New Roman"/>
        <family val="1"/>
      </rPr>
      <t>2. Nancy Romero</t>
    </r>
    <r>
      <rPr>
        <sz val="9"/>
        <color rgb="FF000000"/>
        <rFont val="Times New Roman"/>
        <family val="1"/>
      </rPr>
      <t xml:space="preserve">
Analista de Comunicación Estratégica</t>
    </r>
  </si>
  <si>
    <r>
      <rPr>
        <b/>
        <sz val="9"/>
        <color rgb="FF000000"/>
        <rFont val="Times New Roman"/>
        <family val="1"/>
      </rPr>
      <t xml:space="preserve">1. Alberto Perdomo </t>
    </r>
    <r>
      <rPr>
        <sz val="9"/>
        <color rgb="FF000000"/>
        <rFont val="Times New Roman"/>
        <family val="1"/>
      </rPr>
      <t xml:space="preserve"> Tesorero Nacional</t>
    </r>
    <r>
      <rPr>
        <b/>
        <sz val="9"/>
        <color rgb="FF000000"/>
        <rFont val="Times New Roman"/>
        <family val="1"/>
      </rPr>
      <t xml:space="preserve">
2. Cándida Ortega
</t>
    </r>
    <r>
      <rPr>
        <sz val="9"/>
        <color rgb="FF000000"/>
        <rFont val="Times New Roman"/>
        <family val="1"/>
      </rPr>
      <t xml:space="preserve">Encargada de la Oficina de Relaciones Públicas
</t>
    </r>
    <r>
      <rPr>
        <b/>
        <sz val="9"/>
        <color rgb="FF000000"/>
        <rFont val="Times New Roman"/>
        <family val="1"/>
      </rPr>
      <t xml:space="preserve">3. Rayner Castillo  </t>
    </r>
    <r>
      <rPr>
        <sz val="9"/>
        <color rgb="FF000000"/>
        <rFont val="Times New Roman"/>
        <family val="1"/>
      </rPr>
      <t>Ecargado de DPyD</t>
    </r>
  </si>
  <si>
    <r>
      <rPr>
        <b/>
        <sz val="9"/>
        <color rgb="FF000000"/>
        <rFont val="Times New Roman"/>
        <family val="1"/>
      </rPr>
      <t>1. Cándida Ortega</t>
    </r>
    <r>
      <rPr>
        <sz val="9"/>
        <color rgb="FF000000"/>
        <rFont val="Times New Roman"/>
        <family val="1"/>
      </rPr>
      <t xml:space="preserve">
Encargada de la Oficina de Relaciones Públicas</t>
    </r>
  </si>
  <si>
    <r>
      <rPr>
        <b/>
        <sz val="9"/>
        <color rgb="FF000000"/>
        <rFont val="Times New Roman"/>
        <family val="1"/>
      </rPr>
      <t xml:space="preserve"> Nancy Romero</t>
    </r>
    <r>
      <rPr>
        <sz val="9"/>
        <color rgb="FF000000"/>
        <rFont val="Times New Roman"/>
        <family val="1"/>
      </rPr>
      <t xml:space="preserve">
Analista de Comunicación Estratégica</t>
    </r>
  </si>
  <si>
    <t>Período de Ejecución</t>
  </si>
  <si>
    <r>
      <t>-</t>
    </r>
    <r>
      <rPr>
        <b/>
        <sz val="9"/>
        <color theme="1"/>
        <rFont val="Times New Roman"/>
        <family val="1"/>
      </rPr>
      <t xml:space="preserve"> DPyD-1.1.1.A </t>
    </r>
    <r>
      <rPr>
        <sz val="9"/>
        <color theme="1"/>
        <rFont val="Times New Roman"/>
        <family val="1"/>
      </rPr>
      <t xml:space="preserve"> Borrador de los avances en la actualización del Manual de Organización y Funciones </t>
    </r>
  </si>
  <si>
    <r>
      <t xml:space="preserve">- </t>
    </r>
    <r>
      <rPr>
        <b/>
        <sz val="9"/>
        <color theme="1"/>
        <rFont val="Times New Roman"/>
        <family val="1"/>
      </rPr>
      <t xml:space="preserve">DPyD-1.1.2.A </t>
    </r>
    <r>
      <rPr>
        <sz val="9"/>
        <color theme="1"/>
        <rFont val="Times New Roman"/>
        <family val="1"/>
      </rPr>
      <t>Manual de Organización y Funciones actualizado y aprobado</t>
    </r>
  </si>
  <si>
    <r>
      <t xml:space="preserve">- </t>
    </r>
    <r>
      <rPr>
        <b/>
        <sz val="9"/>
        <color theme="1"/>
        <rFont val="Times New Roman"/>
        <family val="1"/>
      </rPr>
      <t xml:space="preserve">DPyD-1.2.1.A </t>
    </r>
    <r>
      <rPr>
        <sz val="9"/>
        <color theme="1"/>
        <rFont val="Times New Roman"/>
        <family val="1"/>
      </rPr>
      <t>Plan metodológico donde se define la estrategia de implementación de la nueva Estructura Organizacional.</t>
    </r>
  </si>
  <si>
    <r>
      <t xml:space="preserve">- </t>
    </r>
    <r>
      <rPr>
        <b/>
        <sz val="9"/>
        <color theme="1"/>
        <rFont val="Times New Roman"/>
        <family val="1"/>
      </rPr>
      <t>DPyD-1.3.1.A</t>
    </r>
    <r>
      <rPr>
        <sz val="9"/>
        <color theme="1"/>
        <rFont val="Times New Roman"/>
        <family val="1"/>
      </rPr>
      <t xml:space="preserve"> Plan de Implementación de Estructura Organizacional por Fase </t>
    </r>
  </si>
  <si>
    <r>
      <t xml:space="preserve">- </t>
    </r>
    <r>
      <rPr>
        <b/>
        <sz val="9"/>
        <color theme="1"/>
        <rFont val="Times New Roman"/>
        <family val="1"/>
      </rPr>
      <t xml:space="preserve">DPyD-1.3.2.A </t>
    </r>
    <r>
      <rPr>
        <sz val="9"/>
        <color theme="1"/>
        <rFont val="Times New Roman"/>
        <family val="1"/>
      </rPr>
      <t>Evidencias sobre la ejecución del Plan de Implementación de Estructura Organizacional por Fase.</t>
    </r>
  </si>
  <si>
    <t>1. Implementación de la Estructura Organizacional de la TN</t>
  </si>
  <si>
    <t>3. Elaboración de Metodología para la Implementación de Acuerdos de Desempeño</t>
  </si>
  <si>
    <t>1.1 Actualizar el Manual de Organización y Funciones acorde a la Nueva Estructura Organizacional</t>
  </si>
  <si>
    <t>1.2 Definir Estrategia para la implementación de la Estructura Organizacional</t>
  </si>
  <si>
    <t>1.3  Preparar y Ejecutar Plan de Implementación de la Estructura Organizacional</t>
  </si>
  <si>
    <t>1.1.1 Actualizar el Manual de Organización y Funciones incorporando las mejoras propuestas en el  Informe Diagnóstico y Propuesta de Rediseño de la Estructura Organizacional.</t>
  </si>
  <si>
    <t>1.1.2 Someter a aprobación, por parte de la MAE, el nuevo Manual de Organización y Funciones de la TN.</t>
  </si>
  <si>
    <t>1.2.1 Diseñar y aprobar  Estrategia de Implementación de  Estructura Organizacional de la TN.</t>
  </si>
  <si>
    <t xml:space="preserve">1.3.1 Preparar Plan de Implementación de Estructura Organizacional por Fase </t>
  </si>
  <si>
    <t xml:space="preserve">1.3.2 Ejecutar Plan de Implementación de Estructura Organizacional por Fase </t>
  </si>
  <si>
    <t>3.1 Preparar Metodología para la Implementación de Acuerdos de Desempeño.</t>
  </si>
  <si>
    <t>3.1.1 Elaborar metodología para la implementación de Acuerdos de Desempeño.</t>
  </si>
  <si>
    <t>3.1.2 Validar y aprobar metodología para el Diseño de los Acuerdos de Desempeño.</t>
  </si>
  <si>
    <r>
      <t xml:space="preserve">- </t>
    </r>
    <r>
      <rPr>
        <b/>
        <sz val="9"/>
        <color theme="1"/>
        <rFont val="Times New Roman"/>
        <family val="1"/>
      </rPr>
      <t>DPyD-3.1.1..A</t>
    </r>
    <r>
      <rPr>
        <sz val="9"/>
        <color theme="1"/>
        <rFont val="Times New Roman"/>
        <family val="1"/>
      </rPr>
      <t xml:space="preserve"> Metodología para la implementación de los Acuerdos de Desempeño</t>
    </r>
  </si>
  <si>
    <r>
      <t xml:space="preserve">- </t>
    </r>
    <r>
      <rPr>
        <b/>
        <sz val="9"/>
        <color theme="1"/>
        <rFont val="Times New Roman"/>
        <family val="1"/>
      </rPr>
      <t>DPyD-3.1.2.A</t>
    </r>
    <r>
      <rPr>
        <sz val="9"/>
        <color theme="1"/>
        <rFont val="Times New Roman"/>
        <family val="1"/>
      </rPr>
      <t xml:space="preserve"> Metodología para la implementación de los Acuerdos de Desempeño aprobada</t>
    </r>
  </si>
  <si>
    <t>4. Postulación Premio Nacional a la Calidad</t>
  </si>
  <si>
    <t>5. Implementación del Sistema de Control Interno</t>
  </si>
  <si>
    <t>6. Implementación del Plan Estratégico Institucional 2018-2021</t>
  </si>
  <si>
    <t>7. Revisión y Adecuación del Proceso de Planificación Institucional</t>
  </si>
  <si>
    <t>8. Implementación del Sistema de Control Documental</t>
  </si>
  <si>
    <t>9. Medición del Nivel de Servicio de las Unidades Administrativas de la TN</t>
  </si>
  <si>
    <t>4.1  Realizar Autodiagnóstico CAF 2018.</t>
  </si>
  <si>
    <t>4.2  Preparar Borrador Plan de acción de Mejoras 2018 en base a resultados del Autodiagnóstico CAF.</t>
  </si>
  <si>
    <t>4.3  Llevar a cabo Talleres de Sensibilización e Involucramiento CAF a las diferentes unidades organizativas (durante los Talleres se solicitará a las áreas completar el Plan de Acción de Mejoras con las fechas y los responsables de la actividades)</t>
  </si>
  <si>
    <t>4.4 Elaborar  y consolidar Versión Final del Plan de acción de Mejoras 2018.</t>
  </si>
  <si>
    <t xml:space="preserve">4.5 Recopilar evidencias en carpetas físicas y digitales </t>
  </si>
  <si>
    <t>4.6  Preparar Memoria de postulación al Premio Nacional de Calidad 2018.</t>
  </si>
  <si>
    <t>4.6.2 Diagramar y remitir Memoria de Postulación al MAP</t>
  </si>
  <si>
    <t>4.5.1 Recopilar y organizar evidencias requeridas según resultados del Autodiagnóstico CAF, tanto en carpetas físicas como digitales.</t>
  </si>
  <si>
    <t>4.1.1 Preparar Borrador inicial de Autodiagnóstico CAF</t>
  </si>
  <si>
    <t>4.1.2 Ejecutar Reunión de Trabajo con el Comité de Calidad para informar responsabilidades y realizar el Autodiagnóstico del Criterio 1.</t>
  </si>
  <si>
    <t>4.1.3 Llevar a cabo Reunión de Trabajo con el Comité de Calidad para realizar el Autodiagnóstico de los Criterio 2,3 y 4.</t>
  </si>
  <si>
    <t>4.1.4 Ejecutar Reunión de Trabajo con el Comité de Calidad para realizar el Autodiagnóstico de los Criterio 5,6,7,8 y 9.</t>
  </si>
  <si>
    <t>4.2.1 Elaborar Borrador del Plan de Acción de Mejoras 2018 a partir del Autodiagnóstico CAF (Definir actividades por criterio y las áreas responsables)</t>
  </si>
  <si>
    <t>4.3.1 Ejecutar Taller de Desafíos CAF a la Dirección de Normas y Coordinación de Tesorerías Institucionales.</t>
  </si>
  <si>
    <t>4.3.2 Ejecutar Taller de Desafíos CAF al Departamento de Tecnología de la Información.</t>
  </si>
  <si>
    <t>4.3.3 Ejecutar Taller de Desafíos CAF a la Dirección Administrativa y Financiera.</t>
  </si>
  <si>
    <t>4.3.4 Ejecutar Taller de Desafíos CAF al Departamento de Recursos Humanos.</t>
  </si>
  <si>
    <t>4.3.5 Ejecutar Taller de Sensibilización CAF a las unidades sustantivas de la institución.</t>
  </si>
  <si>
    <t>4.4.1 Recibir de las diferentes unidades de gestión el Plan de Acción de Mejoras con los responsables y la programación correspondiente.</t>
  </si>
  <si>
    <t>4.4.2 Validar y consolidar el Plan de Acción de Mejoras 2018.</t>
  </si>
  <si>
    <t>4.4.3 Incluir en el POA las iniciativas contenidas en el Plan de Acción de Mejoras CAF 2018</t>
  </si>
  <si>
    <t>4.4.4 Dar seguimiento a la Ejecución del Plan de Acción de Mejoras 2018.</t>
  </si>
  <si>
    <r>
      <t xml:space="preserve">- </t>
    </r>
    <r>
      <rPr>
        <b/>
        <sz val="9"/>
        <color theme="1"/>
        <rFont val="Times New Roman"/>
        <family val="1"/>
      </rPr>
      <t>DPyD-4.1.1.A</t>
    </r>
    <r>
      <rPr>
        <sz val="9"/>
        <color theme="1"/>
        <rFont val="Times New Roman"/>
        <family val="1"/>
      </rPr>
      <t xml:space="preserve">  Borrador inicial de Autodiagnóstico CAF</t>
    </r>
  </si>
  <si>
    <r>
      <t xml:space="preserve">- </t>
    </r>
    <r>
      <rPr>
        <b/>
        <sz val="9"/>
        <color theme="1"/>
        <rFont val="Times New Roman"/>
        <family val="1"/>
      </rPr>
      <t>DPyD-4.1.2.A</t>
    </r>
    <r>
      <rPr>
        <sz val="9"/>
        <color theme="1"/>
        <rFont val="Times New Roman"/>
        <family val="1"/>
      </rPr>
      <t xml:space="preserve"> Registro de Participantes.
- </t>
    </r>
    <r>
      <rPr>
        <b/>
        <sz val="9"/>
        <color theme="1"/>
        <rFont val="Times New Roman"/>
        <family val="1"/>
      </rPr>
      <t>DPyD-4.1.2.B</t>
    </r>
    <r>
      <rPr>
        <sz val="9"/>
        <color theme="1"/>
        <rFont val="Times New Roman"/>
        <family val="1"/>
      </rPr>
      <t xml:space="preserve"> Fotos de la Reunión.
- </t>
    </r>
    <r>
      <rPr>
        <b/>
        <sz val="9"/>
        <color theme="1"/>
        <rFont val="Times New Roman"/>
        <family val="1"/>
      </rPr>
      <t>DPyD-4.1.2.C</t>
    </r>
    <r>
      <rPr>
        <sz val="9"/>
        <color theme="1"/>
        <rFont val="Times New Roman"/>
        <family val="1"/>
      </rPr>
      <t xml:space="preserve"> Ayuda Memoria del Encuentro.
- </t>
    </r>
    <r>
      <rPr>
        <b/>
        <sz val="9"/>
        <color theme="1"/>
        <rFont val="Times New Roman"/>
        <family val="1"/>
      </rPr>
      <t>DPyD-4.1.2.D</t>
    </r>
    <r>
      <rPr>
        <sz val="9"/>
        <color theme="1"/>
        <rFont val="Times New Roman"/>
        <family val="1"/>
      </rPr>
      <t xml:space="preserve"> Autodiagnóstico CAF del Criterio 1.</t>
    </r>
  </si>
  <si>
    <r>
      <t xml:space="preserve">- </t>
    </r>
    <r>
      <rPr>
        <b/>
        <sz val="9"/>
        <color theme="1"/>
        <rFont val="Times New Roman"/>
        <family val="1"/>
      </rPr>
      <t>DPyD-4.1.3.A</t>
    </r>
    <r>
      <rPr>
        <sz val="9"/>
        <color theme="1"/>
        <rFont val="Times New Roman"/>
        <family val="1"/>
      </rPr>
      <t xml:space="preserve">  Registro de Participantes.
- </t>
    </r>
    <r>
      <rPr>
        <b/>
        <sz val="9"/>
        <color theme="1"/>
        <rFont val="Times New Roman"/>
        <family val="1"/>
      </rPr>
      <t>DPyD-4.1.3.B</t>
    </r>
    <r>
      <rPr>
        <sz val="9"/>
        <color theme="1"/>
        <rFont val="Times New Roman"/>
        <family val="1"/>
      </rPr>
      <t xml:space="preserve">  Fotos de la Reunión.
-  </t>
    </r>
    <r>
      <rPr>
        <b/>
        <sz val="9"/>
        <color theme="1"/>
        <rFont val="Times New Roman"/>
        <family val="1"/>
      </rPr>
      <t>DPyD-4.1.3.C</t>
    </r>
    <r>
      <rPr>
        <sz val="9"/>
        <color theme="1"/>
        <rFont val="Times New Roman"/>
        <family val="1"/>
      </rPr>
      <t xml:space="preserve">  Ayuda Memoria del Encuentro.
- </t>
    </r>
    <r>
      <rPr>
        <b/>
        <sz val="9"/>
        <color theme="1"/>
        <rFont val="Times New Roman"/>
        <family val="1"/>
      </rPr>
      <t xml:space="preserve">DPyD-4.1.3.D </t>
    </r>
    <r>
      <rPr>
        <sz val="9"/>
        <color theme="1"/>
        <rFont val="Times New Roman"/>
        <family val="1"/>
      </rPr>
      <t xml:space="preserve"> Autodiagnóstico CAF del Criterio 1,2,3,4.</t>
    </r>
  </si>
  <si>
    <r>
      <t xml:space="preserve">- </t>
    </r>
    <r>
      <rPr>
        <b/>
        <sz val="9"/>
        <color theme="1"/>
        <rFont val="Times New Roman"/>
        <family val="1"/>
      </rPr>
      <t xml:space="preserve">DPyD-4.1.4.A </t>
    </r>
    <r>
      <rPr>
        <sz val="9"/>
        <color theme="1"/>
        <rFont val="Times New Roman"/>
        <family val="1"/>
      </rPr>
      <t xml:space="preserve"> Registro de Participantes.
- </t>
    </r>
    <r>
      <rPr>
        <b/>
        <sz val="9"/>
        <color theme="1"/>
        <rFont val="Times New Roman"/>
        <family val="1"/>
      </rPr>
      <t xml:space="preserve">DPyD-4.1.4.B </t>
    </r>
    <r>
      <rPr>
        <sz val="9"/>
        <color theme="1"/>
        <rFont val="Times New Roman"/>
        <family val="1"/>
      </rPr>
      <t xml:space="preserve"> Fotos de la Reunión.
- </t>
    </r>
    <r>
      <rPr>
        <b/>
        <sz val="9"/>
        <color theme="1"/>
        <rFont val="Times New Roman"/>
        <family val="1"/>
      </rPr>
      <t xml:space="preserve">DPyD-4.1.4.C </t>
    </r>
    <r>
      <rPr>
        <sz val="9"/>
        <color theme="1"/>
        <rFont val="Times New Roman"/>
        <family val="1"/>
      </rPr>
      <t xml:space="preserve"> Ayuda Memoria del Encuentro.
- </t>
    </r>
    <r>
      <rPr>
        <b/>
        <sz val="9"/>
        <color theme="1"/>
        <rFont val="Times New Roman"/>
        <family val="1"/>
      </rPr>
      <t>DPyD-4.1.4.D</t>
    </r>
    <r>
      <rPr>
        <sz val="9"/>
        <color theme="1"/>
        <rFont val="Times New Roman"/>
        <family val="1"/>
      </rPr>
      <t xml:space="preserve">  Autodiagnóstico CAF del Criterio 1,2,3,4,5,6,7,8 y9.</t>
    </r>
  </si>
  <si>
    <r>
      <t xml:space="preserve">- </t>
    </r>
    <r>
      <rPr>
        <b/>
        <sz val="9"/>
        <color theme="1"/>
        <rFont val="Times New Roman"/>
        <family val="1"/>
      </rPr>
      <t>DPyD-4.2.1.A</t>
    </r>
    <r>
      <rPr>
        <sz val="9"/>
        <color theme="1"/>
        <rFont val="Times New Roman"/>
        <family val="1"/>
      </rPr>
      <t xml:space="preserve">  Autodiagnóstico CAF 2018.
- </t>
    </r>
    <r>
      <rPr>
        <b/>
        <sz val="9"/>
        <color theme="1"/>
        <rFont val="Times New Roman"/>
        <family val="1"/>
      </rPr>
      <t xml:space="preserve">DPyD-4.2.1.B  </t>
    </r>
    <r>
      <rPr>
        <sz val="9"/>
        <color theme="1"/>
        <rFont val="Times New Roman"/>
        <family val="1"/>
      </rPr>
      <t xml:space="preserve"> Plan de acción de Mejoras 2018</t>
    </r>
  </si>
  <si>
    <r>
      <t xml:space="preserve">- </t>
    </r>
    <r>
      <rPr>
        <b/>
        <sz val="9"/>
        <color theme="1"/>
        <rFont val="Times New Roman"/>
        <family val="1"/>
      </rPr>
      <t xml:space="preserve">DPyD-4.3.1.A  </t>
    </r>
    <r>
      <rPr>
        <sz val="9"/>
        <color theme="1"/>
        <rFont val="Times New Roman"/>
        <family val="1"/>
      </rPr>
      <t xml:space="preserve">Registro de Participantes.
- </t>
    </r>
    <r>
      <rPr>
        <b/>
        <sz val="9"/>
        <color theme="1"/>
        <rFont val="Times New Roman"/>
        <family val="1"/>
      </rPr>
      <t>DPyD-4.3.1.B</t>
    </r>
    <r>
      <rPr>
        <sz val="9"/>
        <color theme="1"/>
        <rFont val="Times New Roman"/>
        <family val="1"/>
      </rPr>
      <t xml:space="preserve">  Fotos de la impartición del Taller.
- </t>
    </r>
    <r>
      <rPr>
        <b/>
        <sz val="9"/>
        <color theme="1"/>
        <rFont val="Times New Roman"/>
        <family val="1"/>
      </rPr>
      <t xml:space="preserve">DPyD-4.3.1.C  </t>
    </r>
    <r>
      <rPr>
        <sz val="9"/>
        <color theme="1"/>
        <rFont val="Times New Roman"/>
        <family val="1"/>
      </rPr>
      <t xml:space="preserve"> Presentación en Power Point.</t>
    </r>
  </si>
  <si>
    <r>
      <t xml:space="preserve">- </t>
    </r>
    <r>
      <rPr>
        <b/>
        <sz val="9"/>
        <color theme="1"/>
        <rFont val="Times New Roman"/>
        <family val="1"/>
      </rPr>
      <t xml:space="preserve">DPyD-4.3.2.A  </t>
    </r>
    <r>
      <rPr>
        <sz val="9"/>
        <color theme="1"/>
        <rFont val="Times New Roman"/>
        <family val="1"/>
      </rPr>
      <t xml:space="preserve"> Registro de Participantes.
- </t>
    </r>
    <r>
      <rPr>
        <b/>
        <sz val="9"/>
        <color theme="1"/>
        <rFont val="Times New Roman"/>
        <family val="1"/>
      </rPr>
      <t>DPyD-4.3.2.B</t>
    </r>
    <r>
      <rPr>
        <sz val="9"/>
        <color theme="1"/>
        <rFont val="Times New Roman"/>
        <family val="1"/>
      </rPr>
      <t xml:space="preserve">   Fotos de la impartición del Taller.
- </t>
    </r>
    <r>
      <rPr>
        <b/>
        <sz val="9"/>
        <color theme="1"/>
        <rFont val="Times New Roman"/>
        <family val="1"/>
      </rPr>
      <t>DPyD-4.3.2.C</t>
    </r>
    <r>
      <rPr>
        <sz val="9"/>
        <color theme="1"/>
        <rFont val="Times New Roman"/>
        <family val="1"/>
      </rPr>
      <t xml:space="preserve">   Presentación en Power Point.</t>
    </r>
  </si>
  <si>
    <r>
      <t xml:space="preserve">- </t>
    </r>
    <r>
      <rPr>
        <b/>
        <sz val="9"/>
        <color theme="1"/>
        <rFont val="Times New Roman"/>
        <family val="1"/>
      </rPr>
      <t xml:space="preserve">DPyD-4.3.3.A </t>
    </r>
    <r>
      <rPr>
        <sz val="9"/>
        <color theme="1"/>
        <rFont val="Times New Roman"/>
        <family val="1"/>
      </rPr>
      <t xml:space="preserve"> Registro de Participantes.
- </t>
    </r>
    <r>
      <rPr>
        <b/>
        <sz val="9"/>
        <color theme="1"/>
        <rFont val="Times New Roman"/>
        <family val="1"/>
      </rPr>
      <t xml:space="preserve">DPyD-4.3.3.B  </t>
    </r>
    <r>
      <rPr>
        <sz val="9"/>
        <color theme="1"/>
        <rFont val="Times New Roman"/>
        <family val="1"/>
      </rPr>
      <t xml:space="preserve">Fotos de la impartición del Taller.
- </t>
    </r>
    <r>
      <rPr>
        <b/>
        <sz val="9"/>
        <color theme="1"/>
        <rFont val="Times New Roman"/>
        <family val="1"/>
      </rPr>
      <t xml:space="preserve">DPyD-4.3.3.C  </t>
    </r>
    <r>
      <rPr>
        <sz val="9"/>
        <color theme="1"/>
        <rFont val="Times New Roman"/>
        <family val="1"/>
      </rPr>
      <t>Presentación en Power Point.</t>
    </r>
  </si>
  <si>
    <r>
      <t xml:space="preserve">- </t>
    </r>
    <r>
      <rPr>
        <b/>
        <sz val="9"/>
        <color theme="1"/>
        <rFont val="Times New Roman"/>
        <family val="1"/>
      </rPr>
      <t>DPyD-4.3.4.A</t>
    </r>
    <r>
      <rPr>
        <sz val="9"/>
        <color theme="1"/>
        <rFont val="Times New Roman"/>
        <family val="1"/>
      </rPr>
      <t xml:space="preserve">  Registro de Participantes.
- </t>
    </r>
    <r>
      <rPr>
        <b/>
        <sz val="9"/>
        <color theme="1"/>
        <rFont val="Times New Roman"/>
        <family val="1"/>
      </rPr>
      <t xml:space="preserve">DPyD-4.3.4.B </t>
    </r>
    <r>
      <rPr>
        <sz val="9"/>
        <color theme="1"/>
        <rFont val="Times New Roman"/>
        <family val="1"/>
      </rPr>
      <t xml:space="preserve"> Fotos de la impartición del Taller.
- </t>
    </r>
    <r>
      <rPr>
        <b/>
        <sz val="9"/>
        <color theme="1"/>
        <rFont val="Times New Roman"/>
        <family val="1"/>
      </rPr>
      <t>DPyD-4.3.4.C</t>
    </r>
    <r>
      <rPr>
        <sz val="9"/>
        <color theme="1"/>
        <rFont val="Times New Roman"/>
        <family val="1"/>
      </rPr>
      <t xml:space="preserve">  Presentación en Power Point.</t>
    </r>
  </si>
  <si>
    <r>
      <t xml:space="preserve">- </t>
    </r>
    <r>
      <rPr>
        <b/>
        <sz val="9"/>
        <color theme="1"/>
        <rFont val="Times New Roman"/>
        <family val="1"/>
      </rPr>
      <t>DPyD-4.3.5.A</t>
    </r>
    <r>
      <rPr>
        <sz val="9"/>
        <color theme="1"/>
        <rFont val="Times New Roman"/>
        <family val="1"/>
      </rPr>
      <t xml:space="preserve">  Registro de Participantes.
- </t>
    </r>
    <r>
      <rPr>
        <b/>
        <sz val="9"/>
        <color theme="1"/>
        <rFont val="Times New Roman"/>
        <family val="1"/>
      </rPr>
      <t xml:space="preserve">DPyD-4.3.5.B  </t>
    </r>
    <r>
      <rPr>
        <sz val="9"/>
        <color theme="1"/>
        <rFont val="Times New Roman"/>
        <family val="1"/>
      </rPr>
      <t xml:space="preserve">Fotos de la impartición del Taller.
- </t>
    </r>
    <r>
      <rPr>
        <b/>
        <sz val="9"/>
        <color theme="1"/>
        <rFont val="Times New Roman"/>
        <family val="1"/>
      </rPr>
      <t xml:space="preserve">DPyD-4.3.5.C </t>
    </r>
    <r>
      <rPr>
        <sz val="9"/>
        <color theme="1"/>
        <rFont val="Times New Roman"/>
        <family val="1"/>
      </rPr>
      <t xml:space="preserve"> Presentación en Power Point.</t>
    </r>
  </si>
  <si>
    <r>
      <t xml:space="preserve">- </t>
    </r>
    <r>
      <rPr>
        <b/>
        <sz val="9"/>
        <color theme="1"/>
        <rFont val="Times New Roman"/>
        <family val="1"/>
      </rPr>
      <t>DPyD-4.4.1.A</t>
    </r>
    <r>
      <rPr>
        <sz val="9"/>
        <color theme="1"/>
        <rFont val="Times New Roman"/>
        <family val="1"/>
      </rPr>
      <t xml:space="preserve">  Plan de Acción de Mejoras con los responsables y la programación correspondiente.
- </t>
    </r>
    <r>
      <rPr>
        <b/>
        <sz val="9"/>
        <color theme="1"/>
        <rFont val="Times New Roman"/>
        <family val="1"/>
      </rPr>
      <t xml:space="preserve">DPyD-4.4.1.B </t>
    </r>
    <r>
      <rPr>
        <sz val="9"/>
        <color theme="1"/>
        <rFont val="Times New Roman"/>
        <family val="1"/>
      </rPr>
      <t xml:space="preserve"> Correos de remisión del Plan de Acción de Mejoras 2018.</t>
    </r>
  </si>
  <si>
    <r>
      <t xml:space="preserve">- </t>
    </r>
    <r>
      <rPr>
        <b/>
        <sz val="9"/>
        <color theme="1"/>
        <rFont val="Times New Roman"/>
        <family val="1"/>
      </rPr>
      <t>DPyD-4.4.2.A</t>
    </r>
    <r>
      <rPr>
        <sz val="9"/>
        <color theme="1"/>
        <rFont val="Times New Roman"/>
        <family val="1"/>
      </rPr>
      <t xml:space="preserve"> Versión Final del Plan de Acción de Mejoras 2018.</t>
    </r>
  </si>
  <si>
    <r>
      <t xml:space="preserve">- </t>
    </r>
    <r>
      <rPr>
        <b/>
        <sz val="9"/>
        <color theme="1"/>
        <rFont val="Times New Roman"/>
        <family val="1"/>
      </rPr>
      <t>DPyD-4.4.3.A</t>
    </r>
    <r>
      <rPr>
        <sz val="9"/>
        <color theme="1"/>
        <rFont val="Times New Roman"/>
        <family val="1"/>
      </rPr>
      <t xml:space="preserve"> Plan Operativo Anual 2018.</t>
    </r>
  </si>
  <si>
    <r>
      <t xml:space="preserve">- </t>
    </r>
    <r>
      <rPr>
        <b/>
        <sz val="9"/>
        <color theme="1"/>
        <rFont val="Times New Roman"/>
        <family val="1"/>
      </rPr>
      <t>DPyD-4.4.4.A</t>
    </r>
    <r>
      <rPr>
        <sz val="9"/>
        <color theme="1"/>
        <rFont val="Times New Roman"/>
        <family val="1"/>
      </rPr>
      <t xml:space="preserve"> Reporte de Cumplimiento del Plan de Acción de Mejoras 2018
- </t>
    </r>
    <r>
      <rPr>
        <b/>
        <sz val="9"/>
        <color theme="1"/>
        <rFont val="Times New Roman"/>
        <family val="1"/>
      </rPr>
      <t xml:space="preserve">DPyD-4.4.4.B </t>
    </r>
    <r>
      <rPr>
        <sz val="9"/>
        <color theme="1"/>
        <rFont val="Times New Roman"/>
        <family val="1"/>
      </rPr>
      <t>Evidencias sobre el seguimiento a la Ejecución del Plan de Acción de Mejoras 2018.</t>
    </r>
  </si>
  <si>
    <r>
      <t xml:space="preserve">- </t>
    </r>
    <r>
      <rPr>
        <b/>
        <sz val="9"/>
        <color theme="1"/>
        <rFont val="Times New Roman"/>
        <family val="1"/>
      </rPr>
      <t xml:space="preserve">DPyD-4.6.1.A </t>
    </r>
    <r>
      <rPr>
        <sz val="9"/>
        <color theme="1"/>
        <rFont val="Times New Roman"/>
        <family val="1"/>
      </rPr>
      <t>Memoria de postulación al Premio Nacional de Calidad 2018.</t>
    </r>
  </si>
  <si>
    <r>
      <t xml:space="preserve">- </t>
    </r>
    <r>
      <rPr>
        <b/>
        <sz val="9"/>
        <color theme="1"/>
        <rFont val="Times New Roman"/>
        <family val="1"/>
      </rPr>
      <t xml:space="preserve">DPyD-4.6.2.A </t>
    </r>
    <r>
      <rPr>
        <sz val="9"/>
        <color theme="1"/>
        <rFont val="Times New Roman"/>
        <family val="1"/>
      </rPr>
      <t xml:space="preserve"> Acuse de recibo por parte del MAP.</t>
    </r>
  </si>
  <si>
    <r>
      <t xml:space="preserve">- </t>
    </r>
    <r>
      <rPr>
        <b/>
        <sz val="9"/>
        <color theme="1"/>
        <rFont val="Times New Roman"/>
        <family val="1"/>
      </rPr>
      <t xml:space="preserve">DPyD-4.5.1.A </t>
    </r>
    <r>
      <rPr>
        <sz val="9"/>
        <color theme="1"/>
        <rFont val="Times New Roman"/>
        <family val="1"/>
      </rPr>
      <t xml:space="preserve"> Matriz de Control de Evidencias</t>
    </r>
  </si>
  <si>
    <t>4.6.1 Elaborar memoria de postulación al Premio Nacional de Calidad 2018.</t>
  </si>
  <si>
    <t>5.1 Preparar e impartir socialización a todo el personal de la TN sobre las Normas de Control Interno.</t>
  </si>
  <si>
    <t>5.2 Implementar las Normas Básicas de Control Interno (NOBACI) en la TN.</t>
  </si>
  <si>
    <t>5.1.1 Coordinar socialización para todo el personal de la TN sobre las Normas de Control Interno.</t>
  </si>
  <si>
    <t>5.1.2 Llevar a cabo socialización a todo el personal de la TN sobre las Normas de Control Interno.</t>
  </si>
  <si>
    <t>5.2.1 Preparar informe de avance en la implementación NOBACI con corte al 31/12/2017</t>
  </si>
  <si>
    <t>5.2.2 Validar y remitir a la CGR el  informe de avance en la implementación NOBACI con corte al 31/12/2017</t>
  </si>
  <si>
    <t>5.2.3 Actualizar Plan de Acción de Implementación NOBAC.</t>
  </si>
  <si>
    <t>5.2.4 Ejecutar Plan de Acción de Implementación NOBACI.</t>
  </si>
  <si>
    <t>5.2.5 Remitir a la Contraloría General de la República y cargar a su Portal Web los avances obtenidos durante la implementación de NOBACI.</t>
  </si>
  <si>
    <t>5.2.6 Actualizar autodiagnóstico NOBACI con corte al 30/04/2018.</t>
  </si>
  <si>
    <t>5.2.7  Preparar informe de avance en la implementación NOBACI con corte al  30/04/2018</t>
  </si>
  <si>
    <t>5.2.8 Validar y remitir a la CGR el  informe de avance en la implementación NOBACI con corte al 30/04/2018.</t>
  </si>
  <si>
    <t>5.2.9 Actualizar Plan de Acción de Implementación NOBACI.</t>
  </si>
  <si>
    <t>5.2.10 Ejecutar Plan de Acción de Implementación NOBACI.</t>
  </si>
  <si>
    <t>5.2.11 Remitir a la Contraloría General de la República y cargar a su Portal Web los avances obtenidos durante la implementación de NOBACI</t>
  </si>
  <si>
    <t>5.2.12 Actualizar autodiagnóstico NOBACI con corte al 31/08/2018.</t>
  </si>
  <si>
    <t>5.2.13  Preparar informe de avance en la implementación NOBACI con corte al  31/08/2018.</t>
  </si>
  <si>
    <t>5.2.14 Validar y remitir a la CGR el  informe de avance en la implementación NOBACI con corte al  31/08/2018.</t>
  </si>
  <si>
    <t>5.2.15 Actualizar Plan de Acción de Implementación NOBACI.</t>
  </si>
  <si>
    <t>5.2.16 Ejecutar Plan de Acción de Implementación NOBACI.</t>
  </si>
  <si>
    <r>
      <t xml:space="preserve">- </t>
    </r>
    <r>
      <rPr>
        <b/>
        <sz val="9"/>
        <color theme="1"/>
        <rFont val="Times New Roman"/>
        <family val="1"/>
      </rPr>
      <t xml:space="preserve">DPyD-5.1.1.A </t>
    </r>
    <r>
      <rPr>
        <sz val="9"/>
        <color theme="1"/>
        <rFont val="Times New Roman"/>
        <family val="1"/>
      </rPr>
      <t xml:space="preserve"> Cronograma de Socialización.
-</t>
    </r>
    <r>
      <rPr>
        <b/>
        <sz val="9"/>
        <color theme="1"/>
        <rFont val="Times New Roman"/>
        <family val="1"/>
      </rPr>
      <t xml:space="preserve"> DPyD-5.1.1.B  </t>
    </r>
    <r>
      <rPr>
        <sz val="9"/>
        <color theme="1"/>
        <rFont val="Times New Roman"/>
        <family val="1"/>
      </rPr>
      <t xml:space="preserve"> Presentación en Power Point
- </t>
    </r>
    <r>
      <rPr>
        <b/>
        <sz val="9"/>
        <color theme="1"/>
        <rFont val="Times New Roman"/>
        <family val="1"/>
      </rPr>
      <t>DPyD-5.1.1.C</t>
    </r>
    <r>
      <rPr>
        <sz val="9"/>
        <color theme="1"/>
        <rFont val="Times New Roman"/>
        <family val="1"/>
      </rPr>
      <t xml:space="preserve">  Correos de Convocatoria</t>
    </r>
  </si>
  <si>
    <r>
      <t xml:space="preserve">- </t>
    </r>
    <r>
      <rPr>
        <b/>
        <sz val="9"/>
        <color theme="1"/>
        <rFont val="Times New Roman"/>
        <family val="1"/>
      </rPr>
      <t>DPyD-5.1.2.A</t>
    </r>
    <r>
      <rPr>
        <sz val="9"/>
        <color theme="1"/>
        <rFont val="Times New Roman"/>
        <family val="1"/>
      </rPr>
      <t xml:space="preserve">  Registro de Participantes.
- </t>
    </r>
    <r>
      <rPr>
        <b/>
        <sz val="9"/>
        <color theme="1"/>
        <rFont val="Times New Roman"/>
        <family val="1"/>
      </rPr>
      <t>DPyD-5.1.2.B</t>
    </r>
    <r>
      <rPr>
        <sz val="9"/>
        <color theme="1"/>
        <rFont val="Times New Roman"/>
        <family val="1"/>
      </rPr>
      <t xml:space="preserve">   Fotografías del Encuentro</t>
    </r>
  </si>
  <si>
    <r>
      <t xml:space="preserve">- </t>
    </r>
    <r>
      <rPr>
        <b/>
        <sz val="9"/>
        <color theme="1"/>
        <rFont val="Times New Roman"/>
        <family val="1"/>
      </rPr>
      <t xml:space="preserve">DPyD-5.2.1.A </t>
    </r>
    <r>
      <rPr>
        <sz val="9"/>
        <color theme="1"/>
        <rFont val="Times New Roman"/>
        <family val="1"/>
      </rPr>
      <t xml:space="preserve"> Informe de avance en la implementación NOBACI con corte al 31/12/2017.
- </t>
    </r>
    <r>
      <rPr>
        <b/>
        <sz val="9"/>
        <color theme="1"/>
        <rFont val="Times New Roman"/>
        <family val="1"/>
      </rPr>
      <t xml:space="preserve">DPyD-5.2.1.B </t>
    </r>
    <r>
      <rPr>
        <sz val="9"/>
        <color theme="1"/>
        <rFont val="Times New Roman"/>
        <family val="1"/>
      </rPr>
      <t xml:space="preserve"> Autodiagnóstico NOBACI
- </t>
    </r>
    <r>
      <rPr>
        <b/>
        <sz val="9"/>
        <color theme="1"/>
        <rFont val="Times New Roman"/>
        <family val="1"/>
      </rPr>
      <t xml:space="preserve">DPyD-5.2.1.C  </t>
    </r>
    <r>
      <rPr>
        <sz val="9"/>
        <color theme="1"/>
        <rFont val="Times New Roman"/>
        <family val="1"/>
      </rPr>
      <t>Diagnóstico NOBACI elaborado por la CGR.</t>
    </r>
  </si>
  <si>
    <r>
      <t xml:space="preserve">- </t>
    </r>
    <r>
      <rPr>
        <b/>
        <sz val="9"/>
        <color theme="1"/>
        <rFont val="Times New Roman"/>
        <family val="1"/>
      </rPr>
      <t>DPyD-5.2.2.A</t>
    </r>
    <r>
      <rPr>
        <sz val="9"/>
        <color theme="1"/>
        <rFont val="Times New Roman"/>
        <family val="1"/>
      </rPr>
      <t xml:space="preserve">  Informe de avance en la implementación NOBACI con corte al 31/12/2017 aprobado.
- </t>
    </r>
    <r>
      <rPr>
        <b/>
        <sz val="9"/>
        <color theme="1"/>
        <rFont val="Times New Roman"/>
        <family val="1"/>
      </rPr>
      <t xml:space="preserve">DPyD-5.2.2.B </t>
    </r>
    <r>
      <rPr>
        <sz val="9"/>
        <color theme="1"/>
        <rFont val="Times New Roman"/>
        <family val="1"/>
      </rPr>
      <t>Acuse de recibo de la CGR</t>
    </r>
  </si>
  <si>
    <r>
      <t xml:space="preserve">- </t>
    </r>
    <r>
      <rPr>
        <b/>
        <sz val="9"/>
        <color theme="1"/>
        <rFont val="Times New Roman"/>
        <family val="1"/>
      </rPr>
      <t>DPyD-5.2.3.A</t>
    </r>
    <r>
      <rPr>
        <sz val="9"/>
        <color theme="1"/>
        <rFont val="Times New Roman"/>
        <family val="1"/>
      </rPr>
      <t xml:space="preserve"> Plan de Acción de Implementación NOBAC actualizado.</t>
    </r>
  </si>
  <si>
    <r>
      <t xml:space="preserve">- </t>
    </r>
    <r>
      <rPr>
        <b/>
        <sz val="9"/>
        <color theme="1"/>
        <rFont val="Times New Roman"/>
        <family val="1"/>
      </rPr>
      <t>DPyD-5.2.4.A</t>
    </r>
    <r>
      <rPr>
        <sz val="9"/>
        <color theme="1"/>
        <rFont val="Times New Roman"/>
        <family val="1"/>
      </rPr>
      <t xml:space="preserve"> Plan de Acción de Implementación NOBAC actualizado.
- </t>
    </r>
    <r>
      <rPr>
        <b/>
        <sz val="9"/>
        <color theme="1"/>
        <rFont val="Times New Roman"/>
        <family val="1"/>
      </rPr>
      <t>DPyD-5.2.4.B</t>
    </r>
    <r>
      <rPr>
        <sz val="9"/>
        <color theme="1"/>
        <rFont val="Times New Roman"/>
        <family val="1"/>
      </rPr>
      <t xml:space="preserve"> Evidencias sobre la ejecución del Plan de Implementación NOBACI</t>
    </r>
  </si>
  <si>
    <r>
      <t xml:space="preserve">- </t>
    </r>
    <r>
      <rPr>
        <b/>
        <sz val="9"/>
        <color theme="1"/>
        <rFont val="Times New Roman"/>
        <family val="1"/>
      </rPr>
      <t>DPyD-5.2.5.A</t>
    </r>
    <r>
      <rPr>
        <sz val="9"/>
        <color theme="1"/>
        <rFont val="Times New Roman"/>
        <family val="1"/>
      </rPr>
      <t xml:space="preserve">  Print Screen de la carga de evidencias en el Sistema NOBACI.</t>
    </r>
  </si>
  <si>
    <r>
      <t xml:space="preserve">- </t>
    </r>
    <r>
      <rPr>
        <b/>
        <sz val="9"/>
        <color theme="1"/>
        <rFont val="Times New Roman"/>
        <family val="1"/>
      </rPr>
      <t xml:space="preserve">DPyD-5.2.6.A </t>
    </r>
    <r>
      <rPr>
        <sz val="9"/>
        <color theme="1"/>
        <rFont val="Times New Roman"/>
        <family val="1"/>
      </rPr>
      <t xml:space="preserve">Autodiagnóstico NOBACI al 3/04/2018
- </t>
    </r>
    <r>
      <rPr>
        <b/>
        <sz val="9"/>
        <color theme="1"/>
        <rFont val="Times New Roman"/>
        <family val="1"/>
      </rPr>
      <t xml:space="preserve">DPyD-5.2.6.B </t>
    </r>
    <r>
      <rPr>
        <sz val="9"/>
        <color theme="1"/>
        <rFont val="Times New Roman"/>
        <family val="1"/>
      </rPr>
      <t>Diagnóstico NOBACI de la Contraloría General de la República
al 31/08/2018</t>
    </r>
  </si>
  <si>
    <r>
      <t xml:space="preserve">- </t>
    </r>
    <r>
      <rPr>
        <b/>
        <sz val="9"/>
        <color theme="1"/>
        <rFont val="Times New Roman"/>
        <family val="1"/>
      </rPr>
      <t>DPyD-5.2.7.A</t>
    </r>
    <r>
      <rPr>
        <sz val="9"/>
        <color theme="1"/>
        <rFont val="Times New Roman"/>
        <family val="1"/>
      </rPr>
      <t xml:space="preserve">  Informe de avance en la implementación NOBACI con corte al 30/04/2018.
- </t>
    </r>
    <r>
      <rPr>
        <b/>
        <sz val="9"/>
        <color theme="1"/>
        <rFont val="Times New Roman"/>
        <family val="1"/>
      </rPr>
      <t xml:space="preserve">DPyD-5.2.7.B </t>
    </r>
    <r>
      <rPr>
        <sz val="9"/>
        <color theme="1"/>
        <rFont val="Times New Roman"/>
        <family val="1"/>
      </rPr>
      <t xml:space="preserve"> Autodiagnóstico NOBACI
- </t>
    </r>
    <r>
      <rPr>
        <b/>
        <sz val="9"/>
        <color theme="1"/>
        <rFont val="Times New Roman"/>
        <family val="1"/>
      </rPr>
      <t>DPyD-5.2.7.C</t>
    </r>
    <r>
      <rPr>
        <sz val="9"/>
        <color theme="1"/>
        <rFont val="Times New Roman"/>
        <family val="1"/>
      </rPr>
      <t xml:space="preserve">  Diagnóstico NOBACI elaborado por la CGR.</t>
    </r>
  </si>
  <si>
    <r>
      <t xml:space="preserve">- </t>
    </r>
    <r>
      <rPr>
        <b/>
        <sz val="9"/>
        <color theme="1"/>
        <rFont val="Times New Roman"/>
        <family val="1"/>
      </rPr>
      <t>DPyD-5.2.8.A</t>
    </r>
    <r>
      <rPr>
        <sz val="9"/>
        <color theme="1"/>
        <rFont val="Times New Roman"/>
        <family val="1"/>
      </rPr>
      <t xml:space="preserve">  Informe de avance en la implementación NOBACI con corte al 30/04/2018 aprobado.
- </t>
    </r>
    <r>
      <rPr>
        <b/>
        <sz val="9"/>
        <color theme="1"/>
        <rFont val="Times New Roman"/>
        <family val="1"/>
      </rPr>
      <t xml:space="preserve">DPyD-5.2.8.B </t>
    </r>
    <r>
      <rPr>
        <sz val="9"/>
        <color theme="1"/>
        <rFont val="Times New Roman"/>
        <family val="1"/>
      </rPr>
      <t xml:space="preserve"> Acuse de recibo de la CGR</t>
    </r>
  </si>
  <si>
    <r>
      <t xml:space="preserve">- </t>
    </r>
    <r>
      <rPr>
        <b/>
        <sz val="9"/>
        <color theme="1"/>
        <rFont val="Times New Roman"/>
        <family val="1"/>
      </rPr>
      <t>DPyD-5.2.9.A</t>
    </r>
    <r>
      <rPr>
        <sz val="9"/>
        <color theme="1"/>
        <rFont val="Times New Roman"/>
        <family val="1"/>
      </rPr>
      <t xml:space="preserve">  Plan de Acción de Implementación NOBAC actualizado.</t>
    </r>
  </si>
  <si>
    <r>
      <t>-</t>
    </r>
    <r>
      <rPr>
        <b/>
        <sz val="9"/>
        <color theme="1"/>
        <rFont val="Times New Roman"/>
        <family val="1"/>
      </rPr>
      <t xml:space="preserve"> DPyD-5.2.10.A</t>
    </r>
    <r>
      <rPr>
        <sz val="9"/>
        <color theme="1"/>
        <rFont val="Times New Roman"/>
        <family val="1"/>
      </rPr>
      <t xml:space="preserve">  Plan de Acción de Implementación NOBAC actualizado.
- </t>
    </r>
    <r>
      <rPr>
        <b/>
        <sz val="9"/>
        <color theme="1"/>
        <rFont val="Times New Roman"/>
        <family val="1"/>
      </rPr>
      <t>DPyD-5.2.10.B</t>
    </r>
    <r>
      <rPr>
        <sz val="9"/>
        <color theme="1"/>
        <rFont val="Times New Roman"/>
        <family val="1"/>
      </rPr>
      <t xml:space="preserve">  Evidencias sobre la ejecución del Plan de Implementación NOBACI</t>
    </r>
  </si>
  <si>
    <r>
      <t xml:space="preserve">- </t>
    </r>
    <r>
      <rPr>
        <b/>
        <sz val="9"/>
        <color theme="1"/>
        <rFont val="Times New Roman"/>
        <family val="1"/>
      </rPr>
      <t>DPyD-5.2.11.A</t>
    </r>
    <r>
      <rPr>
        <sz val="9"/>
        <color theme="1"/>
        <rFont val="Times New Roman"/>
        <family val="1"/>
      </rPr>
      <t xml:space="preserve">  Print Screen de la carga de evidencias en el Sistema NOBACI.</t>
    </r>
  </si>
  <si>
    <r>
      <t xml:space="preserve">- </t>
    </r>
    <r>
      <rPr>
        <b/>
        <sz val="9"/>
        <color theme="1"/>
        <rFont val="Times New Roman"/>
        <family val="1"/>
      </rPr>
      <t xml:space="preserve">DPyD-5.2.12.A </t>
    </r>
    <r>
      <rPr>
        <sz val="9"/>
        <color theme="1"/>
        <rFont val="Times New Roman"/>
        <family val="1"/>
      </rPr>
      <t xml:space="preserve"> Autodiagnóstico NOBACI al 31/08/2018
- </t>
    </r>
    <r>
      <rPr>
        <b/>
        <sz val="9"/>
        <color theme="1"/>
        <rFont val="Times New Roman"/>
        <family val="1"/>
      </rPr>
      <t xml:space="preserve">DPyD-5.2.12.B  </t>
    </r>
    <r>
      <rPr>
        <sz val="9"/>
        <color theme="1"/>
        <rFont val="Times New Roman"/>
        <family val="1"/>
      </rPr>
      <t>Diagnóstico NOBACI de la Contraloría General de la República
al 31/08/2018</t>
    </r>
  </si>
  <si>
    <r>
      <t xml:space="preserve">- </t>
    </r>
    <r>
      <rPr>
        <b/>
        <sz val="9"/>
        <color theme="1"/>
        <rFont val="Times New Roman"/>
        <family val="1"/>
      </rPr>
      <t xml:space="preserve">DPyD-5.2.13.A </t>
    </r>
    <r>
      <rPr>
        <sz val="9"/>
        <color theme="1"/>
        <rFont val="Times New Roman"/>
        <family val="1"/>
      </rPr>
      <t xml:space="preserve"> Informe de avance en la implementación NOBACI con corte al 31/08/2018.
- </t>
    </r>
    <r>
      <rPr>
        <b/>
        <sz val="9"/>
        <color theme="1"/>
        <rFont val="Times New Roman"/>
        <family val="1"/>
      </rPr>
      <t xml:space="preserve">DPyD-5.2.13.B  </t>
    </r>
    <r>
      <rPr>
        <sz val="9"/>
        <color theme="1"/>
        <rFont val="Times New Roman"/>
        <family val="1"/>
      </rPr>
      <t xml:space="preserve">Autodiagnóstico NOBACI
- </t>
    </r>
    <r>
      <rPr>
        <b/>
        <sz val="9"/>
        <color theme="1"/>
        <rFont val="Times New Roman"/>
        <family val="1"/>
      </rPr>
      <t xml:space="preserve">DPyD-5.2.13.C </t>
    </r>
    <r>
      <rPr>
        <sz val="9"/>
        <color theme="1"/>
        <rFont val="Times New Roman"/>
        <family val="1"/>
      </rPr>
      <t xml:space="preserve"> Diagnóstico NOBACI elaborado por la CGR.</t>
    </r>
  </si>
  <si>
    <r>
      <t>-</t>
    </r>
    <r>
      <rPr>
        <b/>
        <sz val="9"/>
        <color theme="1"/>
        <rFont val="Times New Roman"/>
        <family val="1"/>
      </rPr>
      <t xml:space="preserve"> DPyD-5.2.14.A</t>
    </r>
    <r>
      <rPr>
        <sz val="9"/>
        <color theme="1"/>
        <rFont val="Times New Roman"/>
        <family val="1"/>
      </rPr>
      <t xml:space="preserve">  Informe de avance en la implementación NOBACI con corte al 31/12/2017 aprobado.
- </t>
    </r>
    <r>
      <rPr>
        <b/>
        <sz val="9"/>
        <color theme="1"/>
        <rFont val="Times New Roman"/>
        <family val="1"/>
      </rPr>
      <t xml:space="preserve">DPyD-5.2.14.B </t>
    </r>
    <r>
      <rPr>
        <sz val="9"/>
        <color theme="1"/>
        <rFont val="Times New Roman"/>
        <family val="1"/>
      </rPr>
      <t>Acuse de recibo de la CGR</t>
    </r>
  </si>
  <si>
    <r>
      <t xml:space="preserve">- </t>
    </r>
    <r>
      <rPr>
        <b/>
        <sz val="9"/>
        <color theme="1"/>
        <rFont val="Times New Roman"/>
        <family val="1"/>
      </rPr>
      <t>DPyD-5.2.15.A</t>
    </r>
    <r>
      <rPr>
        <sz val="9"/>
        <color theme="1"/>
        <rFont val="Times New Roman"/>
        <family val="1"/>
      </rPr>
      <t xml:space="preserve">  Plan de Acción de Implementación NOBAC actualizado.</t>
    </r>
  </si>
  <si>
    <r>
      <t xml:space="preserve">- </t>
    </r>
    <r>
      <rPr>
        <b/>
        <sz val="9"/>
        <color theme="1"/>
        <rFont val="Times New Roman"/>
        <family val="1"/>
      </rPr>
      <t>DPyD-5.2.16.A</t>
    </r>
    <r>
      <rPr>
        <sz val="9"/>
        <color theme="1"/>
        <rFont val="Times New Roman"/>
        <family val="1"/>
      </rPr>
      <t xml:space="preserve">   Plan de Acción de Implementación NOBAC actualizado.
- </t>
    </r>
    <r>
      <rPr>
        <b/>
        <sz val="9"/>
        <color theme="1"/>
        <rFont val="Times New Roman"/>
        <family val="1"/>
      </rPr>
      <t>DPyD-5.2.16.B</t>
    </r>
    <r>
      <rPr>
        <sz val="9"/>
        <color theme="1"/>
        <rFont val="Times New Roman"/>
        <family val="1"/>
      </rPr>
      <t xml:space="preserve">   Evidencias sobre la ejecución del Plan de Implementación NOBACI</t>
    </r>
  </si>
  <si>
    <t>6.1 Preparar borrador final del Plan Estratégico Institucional 2018-2021</t>
  </si>
  <si>
    <t>6.2 Preparar Metodología provisional para medir el desempeño estratégico institucional</t>
  </si>
  <si>
    <t>6.3 Formular Plan Operativo Anual 2018 acorde a la metodología provisional establecida.</t>
  </si>
  <si>
    <t>6.4 Monitorear la ejecución mensual del Plan Operativo Anual 2018 acorde a la metodología provisional establecida.</t>
  </si>
  <si>
    <t>6.5 Realizar lanzamiento del Plan Estratégico Institucional</t>
  </si>
  <si>
    <t>6.6 Difundir Plan Estratégico Institucional 2018-2021</t>
  </si>
  <si>
    <t>6.7 Implementar el Sistema de Planificación del Ministerio de Hacienda en la Tesorería Nacional</t>
  </si>
  <si>
    <t>6.8 Evaluar el cumplimiento de los Objetivos Estratégicos definidos en el PEI 2018-2021</t>
  </si>
  <si>
    <t>6.1.1 Hacer ajustes de lugar al Borrador Final del PEI 2018-2021.</t>
  </si>
  <si>
    <t>6.1.2 Validar y aprobar el Plan Estratégico Institucional</t>
  </si>
  <si>
    <t>6.1.3 Realizar diagramación al PEI 2018-2021.</t>
  </si>
  <si>
    <t>6.1.4 Gestionar impresión del Plan Estratégico Institucional</t>
  </si>
  <si>
    <t>6.2.1 Elaborar Borrador de Metodología Provisional</t>
  </si>
  <si>
    <t>6.2.2 Validar y aprobar Metodología</t>
  </si>
  <si>
    <t>6.2.3 Socializar nueva metodología provisional con los interesados</t>
  </si>
  <si>
    <t>6.3.1 Preparar Plan de Trabajo para la formulación del POA 2018 en coordinación con las diferentes unidades organizativas.</t>
  </si>
  <si>
    <t>6.3.2 Ejecutar Plan de Trabajo para la formulación del POA 2018 de las diferentes unidades de gestión.</t>
  </si>
  <si>
    <t>6.3.3 Validar POAs de las diferentes unidades de gestión.</t>
  </si>
  <si>
    <t>6.4.1 Dar seguimiento a las diferentes unidades de gestión para la entrega de la ejecución mensual POA 2018</t>
  </si>
  <si>
    <t>6.4.2 Preparar reporte sobre la ejecución mensual POA y la Hoja de Resultados Mensual y remitirlo al Comité Directivo.</t>
  </si>
  <si>
    <t>6.5.1 Coordinar lanzamiento del Plan Estratégico Institucional</t>
  </si>
  <si>
    <t>6.5.2 Llevar a cabo lanzamiento del Plan Estratégico Institucional</t>
  </si>
  <si>
    <t>6.6.1 Elaborar borrador del Plan de Difusión del PEI.</t>
  </si>
  <si>
    <t>6.6.2 Validar y aprobar Plan de Difusión del PEI.</t>
  </si>
  <si>
    <t>6.6.3 Ejecutar Plan de Difusión del PEI</t>
  </si>
  <si>
    <t>6.7.1 Recibir capacitación del Ministerio de Hacienda sobre el funcionamiento del Sistema de Planificación Institucional.</t>
  </si>
  <si>
    <t>6.7.2 Ingresar al Sistema de Planificación Institucional el Plan Operativo Anual 2018 de la TN.</t>
  </si>
  <si>
    <t>6.7.3 Monitorear a través del Sistema de Planificación Institucional  la ejecución del POA 2018 correspondiente al tercer trimestre del año.</t>
  </si>
  <si>
    <t>6.7.4 Preparar Plan de acción para el cierre del desfase en el cumplimiento de las actividades del POA.</t>
  </si>
  <si>
    <t>6.7.5 Ejecutar Plan de Acción para el cierre de desfase en el cumplimiento de las actividades del POA.</t>
  </si>
  <si>
    <t>6.7.6 Monitorear a través del Sistema de Planificación Institucional  la ejecución del POA 2018 correspondiente al cuarto trimestre del año.</t>
  </si>
  <si>
    <t>6.7.7 Preparar Plan de acción para el cierre del desfase en el cumplimiento de las actividades del POA.</t>
  </si>
  <si>
    <t>6.7.8 Ejecutar Plan de Acción para el cierre de desfase en el cumplimiento de las actividades del POA.</t>
  </si>
  <si>
    <t>6.8.1 Coordinar Taller de  Monitoreo y Evaluación Trimestral de la Planificación Institucional</t>
  </si>
  <si>
    <t>6.8.2 Ejecutar Taller de Monitoreo y Evaluación Trimestral de la Planificación Institucional</t>
  </si>
  <si>
    <t>6.8.3 Preparar Planes de Acción a partir de los resultados obtenidos durante el Taller de Monitoreo</t>
  </si>
  <si>
    <t>6.8.4 Dar seguimiento a la ejecución del Plan de Acción</t>
  </si>
  <si>
    <t>6.8.5 Coordinar Taller de  Monitoreo y Evaluación Trimestral de la Planificación Institucional</t>
  </si>
  <si>
    <t>6.8.6 Ejecutar Taller de Monitoreo y Evaluación Trimestral de la Planificación Institucional</t>
  </si>
  <si>
    <t>6.8.7 Preparar Planes de Acción a partir de los resultados obtenidos durante el Taller de Monitoreo</t>
  </si>
  <si>
    <t>6.8.8 Dar seguimiento a la ejecución del Plan de Acción</t>
  </si>
  <si>
    <r>
      <t xml:space="preserve">- </t>
    </r>
    <r>
      <rPr>
        <b/>
        <sz val="9"/>
        <color theme="1"/>
        <rFont val="Times New Roman"/>
        <family val="1"/>
      </rPr>
      <t xml:space="preserve">DPyD-6.1.1.A  </t>
    </r>
    <r>
      <rPr>
        <sz val="9"/>
        <color theme="1"/>
        <rFont val="Times New Roman"/>
        <family val="1"/>
      </rPr>
      <t xml:space="preserve"> Borrador Plan Estratégico Institucional 2018-2021</t>
    </r>
  </si>
  <si>
    <r>
      <t xml:space="preserve">- </t>
    </r>
    <r>
      <rPr>
        <b/>
        <sz val="9"/>
        <color theme="1"/>
        <rFont val="Times New Roman"/>
        <family val="1"/>
      </rPr>
      <t xml:space="preserve">DPyD-6.1.2.A </t>
    </r>
    <r>
      <rPr>
        <sz val="9"/>
        <color theme="1"/>
        <rFont val="Times New Roman"/>
        <family val="1"/>
      </rPr>
      <t xml:space="preserve"> Plan Estratégico Institucional aprobado</t>
    </r>
  </si>
  <si>
    <r>
      <t>-</t>
    </r>
    <r>
      <rPr>
        <b/>
        <sz val="9"/>
        <color theme="1"/>
        <rFont val="Times New Roman"/>
        <family val="1"/>
      </rPr>
      <t xml:space="preserve"> DPyD-6.1.3.A</t>
    </r>
    <r>
      <rPr>
        <sz val="9"/>
        <color theme="1"/>
        <rFont val="Times New Roman"/>
        <family val="1"/>
      </rPr>
      <t xml:space="preserve">  Plan Estratégico Institucional aprobado y diagramado.</t>
    </r>
  </si>
  <si>
    <r>
      <t xml:space="preserve">- </t>
    </r>
    <r>
      <rPr>
        <b/>
        <sz val="9"/>
        <color theme="1"/>
        <rFont val="Times New Roman"/>
        <family val="1"/>
      </rPr>
      <t>DPyD-6.1.4.A</t>
    </r>
    <r>
      <rPr>
        <sz val="9"/>
        <color theme="1"/>
        <rFont val="Times New Roman"/>
        <family val="1"/>
      </rPr>
      <t xml:space="preserve"> Plan Estratégico Institucional impreso</t>
    </r>
  </si>
  <si>
    <r>
      <t xml:space="preserve">- </t>
    </r>
    <r>
      <rPr>
        <b/>
        <sz val="9"/>
        <rFont val="Times New Roman"/>
        <family val="1"/>
      </rPr>
      <t>DPyD-6.2.1.A</t>
    </r>
    <r>
      <rPr>
        <sz val="9"/>
        <rFont val="Times New Roman"/>
        <family val="1"/>
      </rPr>
      <t xml:space="preserve">  Borrador de Metodología Provisional para la Evaluación del Desempeño Estratégico Institucional</t>
    </r>
  </si>
  <si>
    <r>
      <t xml:space="preserve">- </t>
    </r>
    <r>
      <rPr>
        <b/>
        <sz val="9"/>
        <rFont val="Times New Roman"/>
        <family val="1"/>
      </rPr>
      <t>DPyD-6.2.2.A</t>
    </r>
    <r>
      <rPr>
        <sz val="9"/>
        <rFont val="Times New Roman"/>
        <family val="1"/>
      </rPr>
      <t xml:space="preserve">  Metodología Provisional para la Evaluación del Desempeño Estratégico Institucional aprobada</t>
    </r>
  </si>
  <si>
    <r>
      <t>-</t>
    </r>
    <r>
      <rPr>
        <b/>
        <sz val="9"/>
        <rFont val="Times New Roman"/>
        <family val="1"/>
      </rPr>
      <t xml:space="preserve"> DPyD-6.2.3.A</t>
    </r>
    <r>
      <rPr>
        <sz val="9"/>
        <rFont val="Times New Roman"/>
        <family val="1"/>
      </rPr>
      <t xml:space="preserve">  Registro de Participantes
-</t>
    </r>
    <r>
      <rPr>
        <b/>
        <sz val="9"/>
        <rFont val="Times New Roman"/>
        <family val="1"/>
      </rPr>
      <t xml:space="preserve"> DPyD-6.2.3.B </t>
    </r>
    <r>
      <rPr>
        <sz val="9"/>
        <rFont val="Times New Roman"/>
        <family val="1"/>
      </rPr>
      <t xml:space="preserve">Fotos de la socialización
- </t>
    </r>
    <r>
      <rPr>
        <b/>
        <sz val="9"/>
        <rFont val="Times New Roman"/>
        <family val="1"/>
      </rPr>
      <t>DPyD-6.2.3.C</t>
    </r>
    <r>
      <rPr>
        <sz val="9"/>
        <rFont val="Times New Roman"/>
        <family val="1"/>
      </rPr>
      <t xml:space="preserve"> Power Point de las presentaciones</t>
    </r>
  </si>
  <si>
    <r>
      <t xml:space="preserve">- </t>
    </r>
    <r>
      <rPr>
        <b/>
        <sz val="9"/>
        <color theme="1"/>
        <rFont val="Times New Roman"/>
        <family val="1"/>
      </rPr>
      <t>DPyD-6.3.1.A</t>
    </r>
    <r>
      <rPr>
        <sz val="9"/>
        <color theme="1"/>
        <rFont val="Times New Roman"/>
        <family val="1"/>
      </rPr>
      <t xml:space="preserve">  Plan de Trabajo para la formulación del POA 2018</t>
    </r>
  </si>
  <si>
    <r>
      <rPr>
        <b/>
        <sz val="9"/>
        <color theme="1"/>
        <rFont val="Times New Roman"/>
        <family val="1"/>
      </rPr>
      <t>- DPyD-6.3.2.A</t>
    </r>
    <r>
      <rPr>
        <sz val="9"/>
        <color theme="1"/>
        <rFont val="Times New Roman"/>
        <family val="1"/>
      </rPr>
      <t xml:space="preserve"> Registros de Participantes.
- </t>
    </r>
    <r>
      <rPr>
        <b/>
        <sz val="9"/>
        <color theme="1"/>
        <rFont val="Times New Roman"/>
        <family val="1"/>
      </rPr>
      <t xml:space="preserve">DPyD-6.3.2.B </t>
    </r>
    <r>
      <rPr>
        <sz val="9"/>
        <color theme="1"/>
        <rFont val="Times New Roman"/>
        <family val="1"/>
      </rPr>
      <t xml:space="preserve"> Fotos de los encuentros.</t>
    </r>
  </si>
  <si>
    <r>
      <t xml:space="preserve">- </t>
    </r>
    <r>
      <rPr>
        <b/>
        <sz val="9"/>
        <color theme="1"/>
        <rFont val="Times New Roman"/>
        <family val="1"/>
      </rPr>
      <t>DPyD-6.3.3.A</t>
    </r>
    <r>
      <rPr>
        <sz val="9"/>
        <color theme="1"/>
        <rFont val="Times New Roman"/>
        <family val="1"/>
      </rPr>
      <t xml:space="preserve">  Plan Operativo Anual 2018</t>
    </r>
  </si>
  <si>
    <r>
      <t xml:space="preserve">- </t>
    </r>
    <r>
      <rPr>
        <b/>
        <sz val="9"/>
        <color theme="1"/>
        <rFont val="Times New Roman"/>
        <family val="1"/>
      </rPr>
      <t>DPyD-6.4.1.A</t>
    </r>
    <r>
      <rPr>
        <sz val="9"/>
        <color theme="1"/>
        <rFont val="Times New Roman"/>
        <family val="1"/>
      </rPr>
      <t xml:space="preserve">  Correos recordatorios para la entrega de matrices POA.</t>
    </r>
  </si>
  <si>
    <r>
      <t xml:space="preserve">- </t>
    </r>
    <r>
      <rPr>
        <b/>
        <sz val="9"/>
        <color theme="1"/>
        <rFont val="Times New Roman"/>
        <family val="1"/>
      </rPr>
      <t>DPyD-6.4.2.A</t>
    </r>
    <r>
      <rPr>
        <sz val="9"/>
        <color theme="1"/>
        <rFont val="Times New Roman"/>
        <family val="1"/>
      </rPr>
      <t xml:space="preserve">  Matriz de Planificación y Ejecución Mensual completada por las diferentes unidades organizativas.
- </t>
    </r>
    <r>
      <rPr>
        <b/>
        <sz val="9"/>
        <color theme="1"/>
        <rFont val="Times New Roman"/>
        <family val="1"/>
      </rPr>
      <t xml:space="preserve">DPyD-6.4.2.B </t>
    </r>
    <r>
      <rPr>
        <sz val="9"/>
        <color theme="1"/>
        <rFont val="Times New Roman"/>
        <family val="1"/>
      </rPr>
      <t xml:space="preserve">  Reporte sobre la Ejecución Mensual de las direcciones y departamentos.
- </t>
    </r>
    <r>
      <rPr>
        <b/>
        <sz val="9"/>
        <color theme="1"/>
        <rFont val="Times New Roman"/>
        <family val="1"/>
      </rPr>
      <t>DPyD-6.4.2.C</t>
    </r>
    <r>
      <rPr>
        <sz val="9"/>
        <color theme="1"/>
        <rFont val="Times New Roman"/>
        <family val="1"/>
      </rPr>
      <t xml:space="preserve">  Hoja de Resultados Mensual.
- </t>
    </r>
    <r>
      <rPr>
        <b/>
        <sz val="9"/>
        <color theme="1"/>
        <rFont val="Times New Roman"/>
        <family val="1"/>
      </rPr>
      <t xml:space="preserve">DPyD-6.4.2.D </t>
    </r>
    <r>
      <rPr>
        <sz val="9"/>
        <color theme="1"/>
        <rFont val="Times New Roman"/>
        <family val="1"/>
      </rPr>
      <t xml:space="preserve"> Carpetas con evidencias sobre el cumplimiento de las operaciones contenidas en el POA.</t>
    </r>
  </si>
  <si>
    <r>
      <t xml:space="preserve">- </t>
    </r>
    <r>
      <rPr>
        <b/>
        <sz val="9"/>
        <color theme="1"/>
        <rFont val="Times New Roman"/>
        <family val="1"/>
      </rPr>
      <t xml:space="preserve">DPyD-6.5.1.A </t>
    </r>
    <r>
      <rPr>
        <sz val="9"/>
        <color theme="1"/>
        <rFont val="Times New Roman"/>
        <family val="1"/>
      </rPr>
      <t xml:space="preserve"> Correos electrónicos.
- </t>
    </r>
    <r>
      <rPr>
        <b/>
        <sz val="9"/>
        <color theme="1"/>
        <rFont val="Times New Roman"/>
        <family val="1"/>
      </rPr>
      <t>DPyD-6.5.1.B</t>
    </r>
    <r>
      <rPr>
        <sz val="9"/>
        <color theme="1"/>
        <rFont val="Times New Roman"/>
        <family val="1"/>
      </rPr>
      <t xml:space="preserve">  Acuerdos sobre el lanzamiento.</t>
    </r>
  </si>
  <si>
    <r>
      <t xml:space="preserve">- </t>
    </r>
    <r>
      <rPr>
        <b/>
        <sz val="9"/>
        <color theme="1"/>
        <rFont val="Times New Roman"/>
        <family val="1"/>
      </rPr>
      <t>DPyD-6.5.2.A</t>
    </r>
    <r>
      <rPr>
        <sz val="9"/>
        <color theme="1"/>
        <rFont val="Times New Roman"/>
        <family val="1"/>
      </rPr>
      <t xml:space="preserve">  Registro de Participantes.
</t>
    </r>
    <r>
      <rPr>
        <b/>
        <sz val="9"/>
        <color theme="1"/>
        <rFont val="Times New Roman"/>
        <family val="1"/>
      </rPr>
      <t xml:space="preserve">- DPyD-6.5.2.B  </t>
    </r>
    <r>
      <rPr>
        <sz val="9"/>
        <color theme="1"/>
        <rFont val="Times New Roman"/>
        <family val="1"/>
      </rPr>
      <t>Fotos del lanzamiento</t>
    </r>
  </si>
  <si>
    <r>
      <t xml:space="preserve">- </t>
    </r>
    <r>
      <rPr>
        <b/>
        <sz val="9"/>
        <color theme="1"/>
        <rFont val="Times New Roman"/>
        <family val="1"/>
      </rPr>
      <t>DPyD-6.6.1.A</t>
    </r>
    <r>
      <rPr>
        <sz val="9"/>
        <color theme="1"/>
        <rFont val="Times New Roman"/>
        <family val="1"/>
      </rPr>
      <t xml:space="preserve"> Borrador Plan de Difusión del PEI.</t>
    </r>
  </si>
  <si>
    <r>
      <t xml:space="preserve">- </t>
    </r>
    <r>
      <rPr>
        <b/>
        <sz val="9"/>
        <color theme="1"/>
        <rFont val="Times New Roman"/>
        <family val="1"/>
      </rPr>
      <t xml:space="preserve">DPyD-6.6.2.A  </t>
    </r>
    <r>
      <rPr>
        <sz val="9"/>
        <color theme="1"/>
        <rFont val="Times New Roman"/>
        <family val="1"/>
      </rPr>
      <t>Plan de Difusión del PEI aprobado.</t>
    </r>
  </si>
  <si>
    <r>
      <t xml:space="preserve">- </t>
    </r>
    <r>
      <rPr>
        <b/>
        <sz val="9"/>
        <color theme="1"/>
        <rFont val="Times New Roman"/>
        <family val="1"/>
      </rPr>
      <t>DPyD-6.6.3.A</t>
    </r>
    <r>
      <rPr>
        <sz val="9"/>
        <color theme="1"/>
        <rFont val="Times New Roman"/>
        <family val="1"/>
      </rPr>
      <t xml:space="preserve">  Evidencias sobre la ejecución del Plan de Difusión.</t>
    </r>
  </si>
  <si>
    <r>
      <t xml:space="preserve">- </t>
    </r>
    <r>
      <rPr>
        <b/>
        <sz val="9"/>
        <color theme="1"/>
        <rFont val="Times New Roman"/>
        <family val="1"/>
      </rPr>
      <t>DPyD-6.7.1.A</t>
    </r>
    <r>
      <rPr>
        <sz val="9"/>
        <color theme="1"/>
        <rFont val="Times New Roman"/>
        <family val="1"/>
      </rPr>
      <t xml:space="preserve">  Registro de Participantes
- </t>
    </r>
    <r>
      <rPr>
        <b/>
        <sz val="9"/>
        <color theme="1"/>
        <rFont val="Times New Roman"/>
        <family val="1"/>
      </rPr>
      <t>DPyD-6.7.1.B</t>
    </r>
    <r>
      <rPr>
        <sz val="9"/>
        <color theme="1"/>
        <rFont val="Times New Roman"/>
        <family val="1"/>
      </rPr>
      <t xml:space="preserve"> Fotos de la capacitación.</t>
    </r>
  </si>
  <si>
    <r>
      <t xml:space="preserve">- </t>
    </r>
    <r>
      <rPr>
        <b/>
        <sz val="9"/>
        <color theme="1"/>
        <rFont val="Times New Roman"/>
        <family val="1"/>
      </rPr>
      <t>DPyD-6.7.2.A</t>
    </r>
    <r>
      <rPr>
        <sz val="9"/>
        <color theme="1"/>
        <rFont val="Times New Roman"/>
        <family val="1"/>
      </rPr>
      <t xml:space="preserve">  Reporte del Plan Operativo Anual 2018 de la TN obtenido del Sistema de Planificación Institucional</t>
    </r>
  </si>
  <si>
    <r>
      <t xml:space="preserve">- </t>
    </r>
    <r>
      <rPr>
        <b/>
        <sz val="9"/>
        <color theme="1"/>
        <rFont val="Times New Roman"/>
        <family val="1"/>
      </rPr>
      <t>DPyD-6.7.3.A</t>
    </r>
    <r>
      <rPr>
        <sz val="9"/>
        <color theme="1"/>
        <rFont val="Times New Roman"/>
        <family val="1"/>
      </rPr>
      <t xml:space="preserve">  Reportes sobre la ejecución del POA 2018 obtenidos del Sistema de Planificación Institucional.</t>
    </r>
  </si>
  <si>
    <r>
      <t xml:space="preserve">- </t>
    </r>
    <r>
      <rPr>
        <b/>
        <sz val="9"/>
        <color theme="1"/>
        <rFont val="Times New Roman"/>
        <family val="1"/>
      </rPr>
      <t>DPyD-6.7.4.A</t>
    </r>
    <r>
      <rPr>
        <sz val="9"/>
        <color theme="1"/>
        <rFont val="Times New Roman"/>
        <family val="1"/>
      </rPr>
      <t xml:space="preserve">  Planes de acción para el cierre del desfase en el cumplimiento de las actividades del POA.</t>
    </r>
  </si>
  <si>
    <r>
      <t xml:space="preserve">- </t>
    </r>
    <r>
      <rPr>
        <b/>
        <sz val="9"/>
        <color theme="1"/>
        <rFont val="Times New Roman"/>
        <family val="1"/>
      </rPr>
      <t xml:space="preserve">DPyD-6.7.5.A </t>
    </r>
    <r>
      <rPr>
        <sz val="9"/>
        <color theme="1"/>
        <rFont val="Times New Roman"/>
        <family val="1"/>
      </rPr>
      <t>Evidencias sobre la ejecución de los Planes de Acción.</t>
    </r>
  </si>
  <si>
    <r>
      <t xml:space="preserve">- </t>
    </r>
    <r>
      <rPr>
        <b/>
        <sz val="9"/>
        <color theme="1"/>
        <rFont val="Times New Roman"/>
        <family val="1"/>
      </rPr>
      <t>DPyD-6.7.6.A</t>
    </r>
    <r>
      <rPr>
        <sz val="9"/>
        <color theme="1"/>
        <rFont val="Times New Roman"/>
        <family val="1"/>
      </rPr>
      <t xml:space="preserve">  Reportes sobre la ejecución del POA 2018 obtenidos del Sistema de Planificación Institucional.</t>
    </r>
  </si>
  <si>
    <r>
      <t xml:space="preserve">- </t>
    </r>
    <r>
      <rPr>
        <b/>
        <sz val="9"/>
        <color theme="1"/>
        <rFont val="Times New Roman"/>
        <family val="1"/>
      </rPr>
      <t>DPyD-6.7.7.A</t>
    </r>
    <r>
      <rPr>
        <sz val="9"/>
        <color theme="1"/>
        <rFont val="Times New Roman"/>
        <family val="1"/>
      </rPr>
      <t xml:space="preserve">  Planes de acción para el cierre del desfase en el cumplimiento de las actividades del POA.</t>
    </r>
  </si>
  <si>
    <r>
      <t xml:space="preserve">- </t>
    </r>
    <r>
      <rPr>
        <b/>
        <sz val="9"/>
        <color theme="1"/>
        <rFont val="Times New Roman"/>
        <family val="1"/>
      </rPr>
      <t>DPyD-6.7.8.A</t>
    </r>
    <r>
      <rPr>
        <sz val="9"/>
        <color theme="1"/>
        <rFont val="Times New Roman"/>
        <family val="1"/>
      </rPr>
      <t xml:space="preserve">  Evidencias sobre la ejecución de los Planes de Acción.</t>
    </r>
  </si>
  <si>
    <r>
      <t xml:space="preserve">- </t>
    </r>
    <r>
      <rPr>
        <b/>
        <sz val="9"/>
        <color theme="1"/>
        <rFont val="Times New Roman"/>
        <family val="1"/>
      </rPr>
      <t>DPyD-6.8.1.A</t>
    </r>
    <r>
      <rPr>
        <sz val="9"/>
        <color theme="1"/>
        <rFont val="Times New Roman"/>
        <family val="1"/>
      </rPr>
      <t xml:space="preserve">  Correos de convocatoria al Taller.
- </t>
    </r>
    <r>
      <rPr>
        <b/>
        <sz val="9"/>
        <color theme="1"/>
        <rFont val="Times New Roman"/>
        <family val="1"/>
      </rPr>
      <t>DPyD-6.8.1.B</t>
    </r>
    <r>
      <rPr>
        <sz val="9"/>
        <color theme="1"/>
        <rFont val="Times New Roman"/>
        <family val="1"/>
      </rPr>
      <t xml:space="preserve"> Reportes de las diferentes unidades de gestión sobre el cumplimiento trimestral de la Planificación Institucional</t>
    </r>
  </si>
  <si>
    <r>
      <t xml:space="preserve">- </t>
    </r>
    <r>
      <rPr>
        <b/>
        <sz val="9"/>
        <color theme="1"/>
        <rFont val="Times New Roman"/>
        <family val="1"/>
      </rPr>
      <t xml:space="preserve">DPyD-6.8.2.A </t>
    </r>
    <r>
      <rPr>
        <sz val="9"/>
        <color theme="1"/>
        <rFont val="Times New Roman"/>
        <family val="1"/>
      </rPr>
      <t xml:space="preserve"> Registros de Participantes.
- </t>
    </r>
    <r>
      <rPr>
        <b/>
        <sz val="9"/>
        <color theme="1"/>
        <rFont val="Times New Roman"/>
        <family val="1"/>
      </rPr>
      <t xml:space="preserve">DPyD-6.8.2.B  </t>
    </r>
    <r>
      <rPr>
        <sz val="9"/>
        <color theme="1"/>
        <rFont val="Times New Roman"/>
        <family val="1"/>
      </rPr>
      <t>Fotos de los encuentros.</t>
    </r>
  </si>
  <si>
    <r>
      <t xml:space="preserve">- </t>
    </r>
    <r>
      <rPr>
        <b/>
        <sz val="9"/>
        <color theme="1"/>
        <rFont val="Times New Roman"/>
        <family val="1"/>
      </rPr>
      <t xml:space="preserve">DPyD-6.8.3.A </t>
    </r>
    <r>
      <rPr>
        <sz val="9"/>
        <color theme="1"/>
        <rFont val="Times New Roman"/>
        <family val="1"/>
      </rPr>
      <t xml:space="preserve"> Planes de Acción. </t>
    </r>
  </si>
  <si>
    <r>
      <t xml:space="preserve">- </t>
    </r>
    <r>
      <rPr>
        <b/>
        <sz val="9"/>
        <color theme="1"/>
        <rFont val="Times New Roman"/>
        <family val="1"/>
      </rPr>
      <t xml:space="preserve">DPyD-6.8.4.A </t>
    </r>
    <r>
      <rPr>
        <sz val="9"/>
        <color theme="1"/>
        <rFont val="Times New Roman"/>
        <family val="1"/>
      </rPr>
      <t xml:space="preserve"> Correos de Seguimiento.
- </t>
    </r>
    <r>
      <rPr>
        <b/>
        <sz val="9"/>
        <color theme="1"/>
        <rFont val="Times New Roman"/>
        <family val="1"/>
      </rPr>
      <t xml:space="preserve">DPyD-6.8.4.B </t>
    </r>
    <r>
      <rPr>
        <sz val="9"/>
        <color theme="1"/>
        <rFont val="Times New Roman"/>
        <family val="1"/>
      </rPr>
      <t xml:space="preserve"> Evidencias sobre el cumplimiento de los Planes de Acción.</t>
    </r>
  </si>
  <si>
    <r>
      <t xml:space="preserve">- </t>
    </r>
    <r>
      <rPr>
        <b/>
        <sz val="9"/>
        <color theme="1"/>
        <rFont val="Times New Roman"/>
        <family val="1"/>
      </rPr>
      <t xml:space="preserve">DPyD-6.8.5.A </t>
    </r>
    <r>
      <rPr>
        <sz val="9"/>
        <color theme="1"/>
        <rFont val="Times New Roman"/>
        <family val="1"/>
      </rPr>
      <t xml:space="preserve"> Correos de convocatoria al Taller.</t>
    </r>
  </si>
  <si>
    <r>
      <t xml:space="preserve">- </t>
    </r>
    <r>
      <rPr>
        <b/>
        <sz val="9"/>
        <color theme="1"/>
        <rFont val="Times New Roman"/>
        <family val="1"/>
      </rPr>
      <t xml:space="preserve">DPyD-6.8.6.A </t>
    </r>
    <r>
      <rPr>
        <sz val="9"/>
        <color theme="1"/>
        <rFont val="Times New Roman"/>
        <family val="1"/>
      </rPr>
      <t xml:space="preserve"> Registros de Participantes.
- </t>
    </r>
    <r>
      <rPr>
        <b/>
        <sz val="9"/>
        <color theme="1"/>
        <rFont val="Times New Roman"/>
        <family val="1"/>
      </rPr>
      <t xml:space="preserve">DPyD-6.8.6.B </t>
    </r>
    <r>
      <rPr>
        <sz val="9"/>
        <color theme="1"/>
        <rFont val="Times New Roman"/>
        <family val="1"/>
      </rPr>
      <t xml:space="preserve"> Fotos de los encuentros.</t>
    </r>
  </si>
  <si>
    <r>
      <t xml:space="preserve">- </t>
    </r>
    <r>
      <rPr>
        <b/>
        <sz val="9"/>
        <color theme="1"/>
        <rFont val="Times New Roman"/>
        <family val="1"/>
      </rPr>
      <t xml:space="preserve">DPyD-6.8.7.A </t>
    </r>
    <r>
      <rPr>
        <sz val="9"/>
        <color theme="1"/>
        <rFont val="Times New Roman"/>
        <family val="1"/>
      </rPr>
      <t xml:space="preserve">   Planes de Acción. </t>
    </r>
  </si>
  <si>
    <r>
      <rPr>
        <b/>
        <sz val="9"/>
        <color theme="1"/>
        <rFont val="Times New Roman"/>
        <family val="1"/>
      </rPr>
      <t>- DPyD-6.8.8.A</t>
    </r>
    <r>
      <rPr>
        <sz val="9"/>
        <color theme="1"/>
        <rFont val="Times New Roman"/>
        <family val="1"/>
      </rPr>
      <t xml:space="preserve">   Correos de Seguimiento.
</t>
    </r>
    <r>
      <rPr>
        <b/>
        <sz val="9"/>
        <color theme="1"/>
        <rFont val="Times New Roman"/>
        <family val="1"/>
      </rPr>
      <t>- DPyD-6.8.8.B</t>
    </r>
    <r>
      <rPr>
        <sz val="9"/>
        <color theme="1"/>
        <rFont val="Times New Roman"/>
        <family val="1"/>
      </rPr>
      <t xml:space="preserve">  Evidencias sobre el cumplimiento de los Planes de Acción.</t>
    </r>
  </si>
  <si>
    <t>7.1  Actualizar la Política de Planificación Institucional</t>
  </si>
  <si>
    <t xml:space="preserve">7.2 Actualizar metodología para el análisis de los riesgos de la planificación institucional. </t>
  </si>
  <si>
    <t>7.3 Actualizar los procesos y Procedimientos de Planificación Institucional</t>
  </si>
  <si>
    <t>7.4  Definir Metodología para el costeo de la Planificación Institucional</t>
  </si>
  <si>
    <t>7.1.1 Realizar levantamiento de información en la unidad de Planificación Institucional</t>
  </si>
  <si>
    <t>7.1.2  Preparar borrador de la Política de Planificación Institucional considerando la implementación del Sistema de PI.</t>
  </si>
  <si>
    <t>7.1.3 Revisar y aprobar Política de Planificación Institucional actualizada.</t>
  </si>
  <si>
    <t>7.2.1 Revisar y actualizar Guía Metodología para la administración de los riesgos de la planificación institucional.</t>
  </si>
  <si>
    <t>7.2.2 Validar y aprobar Guía Metodológica para la administración de los riesgos de la planificación institucional.</t>
  </si>
  <si>
    <t>7.3.1 Actualizar mapa de proceso, fichas de procesos, procedimientos y flujogramas del Proceso de PI.</t>
  </si>
  <si>
    <t>7.3.2 Revisar y aprobar  mapa de proceso, fichas de procesos, procedimientos y flujogramas del Proceso de PI actualizados.</t>
  </si>
  <si>
    <t>7.4.1 Tener acercamiento con la Dirección Administrativa y Financiera para tratar temas presupuestarios.</t>
  </si>
  <si>
    <t>7.4.2 Diseñar metodología para el costeo de la planificación institucional y su alineación en el proceso de formulación y ejecución presupuestaria.</t>
  </si>
  <si>
    <t>7.4.3 Validar y aprobar metodología para el costeo de la planificación institucional y su alineación en el proceso de formulación y ejecución presupuestaria.</t>
  </si>
  <si>
    <t>8.1 Ingresar al Sistema los Documentos Controlados de la institución.</t>
  </si>
  <si>
    <t>8.2  Realizar pruebas pilotos al Sistema</t>
  </si>
  <si>
    <t>8.3 Actualizar la Política de Control Documental</t>
  </si>
  <si>
    <t>8.4 Llevar a cabo socialización a todo el personal sobre el Sistema de Control Documental</t>
  </si>
  <si>
    <t>8.1.1 Establecer el orden para cargar  los documentos al Sistema.</t>
  </si>
  <si>
    <t>8.1.2 Ingresar al sistema los documentos controlados según el orden establecido.</t>
  </si>
  <si>
    <t>8.2.1 Seleccionar área piloto y el documento de prueba</t>
  </si>
  <si>
    <t>8.2.2 Ejecutar el control documental en el Sistema</t>
  </si>
  <si>
    <t>8.2.3 Solicitar retroalimentación al área piloto sobre el funcionamiento del Sistema</t>
  </si>
  <si>
    <t>8.2.4 Preparar y remitir reporte a DTI sobre las pruebas pilotos</t>
  </si>
  <si>
    <t>8.3.1  Preparar borrador de la Política de Control Documental considerando la implementación del Sistema de Control Documental.</t>
  </si>
  <si>
    <t>8.3.2 Revisar y aprobar Política de Control Documental actualizada.</t>
  </si>
  <si>
    <t>8.4.1 Elaborar Plan de Capacitación al personal sobre el Sistema de Control Documental</t>
  </si>
  <si>
    <t>8.4.2 Ejecutar Plan de Capacitación al personal sobre el Sistema de Control Documental</t>
  </si>
  <si>
    <r>
      <t xml:space="preserve">9.1 Medir el Nivel de Satisfacción de los servidores de la Tesorería Nacional con los servicios ofrecido por el </t>
    </r>
    <r>
      <rPr>
        <b/>
        <sz val="9"/>
        <color theme="1"/>
        <rFont val="Times New Roman"/>
        <family val="1"/>
      </rPr>
      <t>Departamento de Recursos Humanos</t>
    </r>
  </si>
  <si>
    <r>
      <t xml:space="preserve">9.2 Medir el Nivel de Satisfacción de los servidores de la Tesorería Nacional con los servicios ofrecido por el </t>
    </r>
    <r>
      <rPr>
        <b/>
        <sz val="9"/>
        <color theme="1"/>
        <rFont val="Times New Roman"/>
        <family val="1"/>
      </rPr>
      <t>Departamento de Tecnología de la Información</t>
    </r>
  </si>
  <si>
    <r>
      <t xml:space="preserve">9.3 Medir el Nivel de Satisfacción de los servidores de la Tesorería Nacional con los servicios ofrecido por el </t>
    </r>
    <r>
      <rPr>
        <b/>
        <sz val="9"/>
        <color theme="1"/>
        <rFont val="Times New Roman"/>
        <family val="1"/>
      </rPr>
      <t>Departamento Administrativo</t>
    </r>
  </si>
  <si>
    <r>
      <t xml:space="preserve">9.4 Medir el Nivel de Satisfacción de los servidores de la Tesorería Nacional con los servicios ofrecido por el </t>
    </r>
    <r>
      <rPr>
        <b/>
        <sz val="9"/>
        <color theme="1"/>
        <rFont val="Times New Roman"/>
        <family val="1"/>
      </rPr>
      <t>Departamento de Planificación y Desarrollo</t>
    </r>
  </si>
  <si>
    <t>9.1.1 Diseñar encuesta para medir el Nivel de Satisfacción</t>
  </si>
  <si>
    <t>9.1.2 Aplicar encuesta de satisfacción.</t>
  </si>
  <si>
    <t>9.1.3 Preparar informe de resultados a partir de la aplicación de la encuesta</t>
  </si>
  <si>
    <t>9.1.4 Validar y aprobar  informe de resultados a partir de la aplicación de la encuesta</t>
  </si>
  <si>
    <t>9.1.5 Preparar Plan de Acción a partir de los resultados de la aplicación de la encuesta en coordinación con el Departamento de Recursos Humanos</t>
  </si>
  <si>
    <t>9.1.6 Dar seguimiento a la ejecución del Plan de Acción.</t>
  </si>
  <si>
    <t>9.2.1 Diseñar encuesta para medir el Nivel de Satisfacción</t>
  </si>
  <si>
    <t>9.2.2 Aplicar encuesta de satisfacción.</t>
  </si>
  <si>
    <t>9.2.3 Preparar informe de resultados a partir de la aplicación de la encuesta</t>
  </si>
  <si>
    <t>9.2.4 Validar y aprobar  informe de resultados a partir de la aplicación de la encuesta</t>
  </si>
  <si>
    <t>9.2.5 Preparar Plan de Acción a partir de los resultados de la aplicación de la encuesta en coordinación con el Departamento de Tecnología de la Información</t>
  </si>
  <si>
    <t>9.2.6 Dar seguimiento a la ejecución del Plan de Acción.</t>
  </si>
  <si>
    <t>9.3.1 Diseñar encuesta para medir el Nivel de Satisfacción</t>
  </si>
  <si>
    <t>9.3.2 Aplicar encuesta de satisfacción.</t>
  </si>
  <si>
    <t>9.3.3 Preparar informe de resultados a partir de la aplicación de la encuesta</t>
  </si>
  <si>
    <t>9.3.4 Validar y aprobar  informe de resultados a partir de la aplicación de la encuesta</t>
  </si>
  <si>
    <t>9.3.5 Preparar Plan de Acción a partir de los resultados de la aplicación de la encuesta en coordinación con el Departamento de Tecnología de la Información</t>
  </si>
  <si>
    <t>9.3.6 Dar seguimiento a la ejecución del Plan de Acción.</t>
  </si>
  <si>
    <t>9.4.1 Diseñar encuesta para medir el Nivel de Satisfacción</t>
  </si>
  <si>
    <t>9.4.2 Aplicar encuesta de satisfacción.</t>
  </si>
  <si>
    <t>9.4.3 Preparar informe de resultados a partir de la aplicación de la encuesta</t>
  </si>
  <si>
    <t>9.4.4 Validar y aprobar  informe de resultados a partir de la aplicación de la encuesta</t>
  </si>
  <si>
    <t>9.4.5 Elaborar Plan de Acción a partir de los resultados de la encuesta.</t>
  </si>
  <si>
    <t xml:space="preserve">9.4.6 Dar seguimiento a la ejecución del Plan de Acción </t>
  </si>
  <si>
    <r>
      <t xml:space="preserve">- </t>
    </r>
    <r>
      <rPr>
        <b/>
        <sz val="9"/>
        <color theme="1"/>
        <rFont val="Times New Roman"/>
        <family val="1"/>
      </rPr>
      <t>DPyD-7.1.1.A</t>
    </r>
    <r>
      <rPr>
        <sz val="9"/>
        <color theme="1"/>
        <rFont val="Times New Roman"/>
        <family val="1"/>
      </rPr>
      <t xml:space="preserve">  Compilado de Información levantada</t>
    </r>
  </si>
  <si>
    <r>
      <t xml:space="preserve">- </t>
    </r>
    <r>
      <rPr>
        <b/>
        <sz val="9"/>
        <color theme="1"/>
        <rFont val="Times New Roman"/>
        <family val="1"/>
      </rPr>
      <t>DPyD-7.1.2.A</t>
    </r>
    <r>
      <rPr>
        <sz val="9"/>
        <color theme="1"/>
        <rFont val="Times New Roman"/>
        <family val="1"/>
      </rPr>
      <t xml:space="preserve">  Borrador de Política de Planificación Institucional actualizada</t>
    </r>
  </si>
  <si>
    <r>
      <t xml:space="preserve">- </t>
    </r>
    <r>
      <rPr>
        <b/>
        <sz val="9"/>
        <color theme="1"/>
        <rFont val="Times New Roman"/>
        <family val="1"/>
      </rPr>
      <t>DPyD-7.1.3.A</t>
    </r>
    <r>
      <rPr>
        <sz val="9"/>
        <color theme="1"/>
        <rFont val="Times New Roman"/>
        <family val="1"/>
      </rPr>
      <t xml:space="preserve">  Política de Planificación Institucional aprobada.</t>
    </r>
  </si>
  <si>
    <r>
      <t xml:space="preserve">- </t>
    </r>
    <r>
      <rPr>
        <b/>
        <sz val="9"/>
        <color theme="1"/>
        <rFont val="Times New Roman"/>
        <family val="1"/>
      </rPr>
      <t>DPyD-7.2.1.A</t>
    </r>
    <r>
      <rPr>
        <sz val="9"/>
        <color theme="1"/>
        <rFont val="Times New Roman"/>
        <family val="1"/>
      </rPr>
      <t xml:space="preserve">  Guía Metodológica para la administración de los riesgos de la planificación institucional actualizado.</t>
    </r>
  </si>
  <si>
    <r>
      <t xml:space="preserve">- </t>
    </r>
    <r>
      <rPr>
        <b/>
        <sz val="9"/>
        <color theme="1"/>
        <rFont val="Times New Roman"/>
        <family val="1"/>
      </rPr>
      <t>DPyD-7.2.2.A</t>
    </r>
    <r>
      <rPr>
        <sz val="9"/>
        <color theme="1"/>
        <rFont val="Times New Roman"/>
        <family val="1"/>
      </rPr>
      <t xml:space="preserve">  Guía Metodológica para la administración de los riesgos de la planificación institucional aprobado.</t>
    </r>
  </si>
  <si>
    <r>
      <t xml:space="preserve">- </t>
    </r>
    <r>
      <rPr>
        <b/>
        <sz val="9"/>
        <color theme="1"/>
        <rFont val="Times New Roman"/>
        <family val="1"/>
      </rPr>
      <t xml:space="preserve">DPyD-7.3.1.A </t>
    </r>
    <r>
      <rPr>
        <sz val="9"/>
        <color theme="1"/>
        <rFont val="Times New Roman"/>
        <family val="1"/>
      </rPr>
      <t xml:space="preserve"> Mapa de Proceso, Fichas de Procesos, Procedimientos y Flujogramas actualizados.</t>
    </r>
  </si>
  <si>
    <r>
      <t xml:space="preserve">- </t>
    </r>
    <r>
      <rPr>
        <b/>
        <sz val="9"/>
        <color theme="1"/>
        <rFont val="Times New Roman"/>
        <family val="1"/>
      </rPr>
      <t>DPyD-7.3.2.A</t>
    </r>
    <r>
      <rPr>
        <sz val="9"/>
        <color theme="1"/>
        <rFont val="Times New Roman"/>
        <family val="1"/>
      </rPr>
      <t xml:space="preserve">  Mapa de Proceso, Fichas de Procesos, Procedimientos y Flujogramas aprobados.</t>
    </r>
  </si>
  <si>
    <r>
      <t xml:space="preserve">- </t>
    </r>
    <r>
      <rPr>
        <b/>
        <sz val="9"/>
        <color theme="1"/>
        <rFont val="Times New Roman"/>
        <family val="1"/>
      </rPr>
      <t xml:space="preserve">DPyD-7.4.1.A </t>
    </r>
    <r>
      <rPr>
        <sz val="9"/>
        <color theme="1"/>
        <rFont val="Times New Roman"/>
        <family val="1"/>
      </rPr>
      <t xml:space="preserve">  Registro de Participantes.
- </t>
    </r>
    <r>
      <rPr>
        <b/>
        <sz val="9"/>
        <color theme="1"/>
        <rFont val="Times New Roman"/>
        <family val="1"/>
      </rPr>
      <t>DPyD-7.4.1.B</t>
    </r>
    <r>
      <rPr>
        <sz val="9"/>
        <color theme="1"/>
        <rFont val="Times New Roman"/>
        <family val="1"/>
      </rPr>
      <t xml:space="preserve">   Fotos del encuentro.</t>
    </r>
  </si>
  <si>
    <r>
      <t xml:space="preserve">- </t>
    </r>
    <r>
      <rPr>
        <b/>
        <sz val="9"/>
        <color theme="1"/>
        <rFont val="Times New Roman"/>
        <family val="1"/>
      </rPr>
      <t xml:space="preserve">DPyD-7.4.2.A  </t>
    </r>
    <r>
      <rPr>
        <sz val="9"/>
        <color theme="1"/>
        <rFont val="Times New Roman"/>
        <family val="1"/>
      </rPr>
      <t>Metodología para el costeo de la planificación institucional y su alineación en el proceso de formulación y ejecución presupuestaria.</t>
    </r>
  </si>
  <si>
    <r>
      <t xml:space="preserve">- </t>
    </r>
    <r>
      <rPr>
        <b/>
        <sz val="9"/>
        <color theme="1"/>
        <rFont val="Times New Roman"/>
        <family val="1"/>
      </rPr>
      <t>DPyD-7.4.3.A</t>
    </r>
    <r>
      <rPr>
        <sz val="9"/>
        <color theme="1"/>
        <rFont val="Times New Roman"/>
        <family val="1"/>
      </rPr>
      <t xml:space="preserve">  Metodología para el costeo de la planificación institucional y su alineación en el proceso de formulación y ejecución presupuestaria aprobada.</t>
    </r>
  </si>
  <si>
    <t>7.4.6  Implementar Metodología para el costeo de la Planificación Institucional.</t>
  </si>
  <si>
    <t>7.4.5 Impartir jornadas de sensibilización sobre el costeo de la planificación institucional</t>
  </si>
  <si>
    <t>7.4.4 Coordinar jornadas de sensibilización a las unidades organizativas sobre el costeo de la planificación institucional.</t>
  </si>
  <si>
    <r>
      <t xml:space="preserve">- </t>
    </r>
    <r>
      <rPr>
        <b/>
        <sz val="9"/>
        <color theme="1"/>
        <rFont val="Times New Roman"/>
        <family val="1"/>
      </rPr>
      <t xml:space="preserve">DPyD-7.4.4.A </t>
    </r>
    <r>
      <rPr>
        <sz val="9"/>
        <color theme="1"/>
        <rFont val="Times New Roman"/>
        <family val="1"/>
      </rPr>
      <t xml:space="preserve"> Correos electrónicos de convocatorias.
- </t>
    </r>
    <r>
      <rPr>
        <b/>
        <sz val="9"/>
        <color theme="1"/>
        <rFont val="Times New Roman"/>
        <family val="1"/>
      </rPr>
      <t>DPyD-7.4.4.B</t>
    </r>
    <r>
      <rPr>
        <sz val="9"/>
        <color theme="1"/>
        <rFont val="Times New Roman"/>
        <family val="1"/>
      </rPr>
      <t xml:space="preserve">  Cronograma de Jornadas de sensibilización</t>
    </r>
  </si>
  <si>
    <r>
      <t xml:space="preserve">- </t>
    </r>
    <r>
      <rPr>
        <b/>
        <sz val="9"/>
        <color theme="1"/>
        <rFont val="Times New Roman"/>
        <family val="1"/>
      </rPr>
      <t>DPyD-7.4.5.A</t>
    </r>
    <r>
      <rPr>
        <sz val="9"/>
        <color theme="1"/>
        <rFont val="Times New Roman"/>
        <family val="1"/>
      </rPr>
      <t xml:space="preserve"> Registros de Participantes.
- </t>
    </r>
    <r>
      <rPr>
        <b/>
        <sz val="9"/>
        <color theme="1"/>
        <rFont val="Times New Roman"/>
        <family val="1"/>
      </rPr>
      <t>DPyD-7.4.5.B</t>
    </r>
    <r>
      <rPr>
        <sz val="9"/>
        <color theme="1"/>
        <rFont val="Times New Roman"/>
        <family val="1"/>
      </rPr>
      <t xml:space="preserve">  Fotos de los encuentros.</t>
    </r>
  </si>
  <si>
    <r>
      <t xml:space="preserve">- </t>
    </r>
    <r>
      <rPr>
        <b/>
        <sz val="9"/>
        <color theme="1"/>
        <rFont val="Times New Roman"/>
        <family val="1"/>
      </rPr>
      <t>DPyD-7.4.6.A</t>
    </r>
    <r>
      <rPr>
        <sz val="9"/>
        <color theme="1"/>
        <rFont val="Times New Roman"/>
        <family val="1"/>
      </rPr>
      <t xml:space="preserve">  Evidencias sobre la implementación de la Metodología para el costeo de la Planificación Institucional.</t>
    </r>
  </si>
  <si>
    <r>
      <t xml:space="preserve">- </t>
    </r>
    <r>
      <rPr>
        <b/>
        <sz val="9"/>
        <color theme="1"/>
        <rFont val="Times New Roman"/>
        <family val="1"/>
      </rPr>
      <t xml:space="preserve">DPyD-8.1.1.A </t>
    </r>
    <r>
      <rPr>
        <sz val="9"/>
        <color theme="1"/>
        <rFont val="Times New Roman"/>
        <family val="1"/>
      </rPr>
      <t xml:space="preserve"> Listado del orden de carga de documentos al Sistema</t>
    </r>
  </si>
  <si>
    <r>
      <t xml:space="preserve">- </t>
    </r>
    <r>
      <rPr>
        <b/>
        <sz val="9"/>
        <color theme="1"/>
        <rFont val="Times New Roman"/>
        <family val="1"/>
      </rPr>
      <t xml:space="preserve">DPyD-8.1.2.A </t>
    </r>
    <r>
      <rPr>
        <sz val="9"/>
        <color theme="1"/>
        <rFont val="Times New Roman"/>
        <family val="1"/>
      </rPr>
      <t xml:space="preserve"> Documentos cargados al Sistema</t>
    </r>
  </si>
  <si>
    <r>
      <t xml:space="preserve">- </t>
    </r>
    <r>
      <rPr>
        <b/>
        <sz val="9"/>
        <color theme="1"/>
        <rFont val="Times New Roman"/>
        <family val="1"/>
      </rPr>
      <t xml:space="preserve">DPyD-8.2.1.A </t>
    </r>
    <r>
      <rPr>
        <sz val="9"/>
        <color theme="1"/>
        <rFont val="Times New Roman"/>
        <family val="1"/>
      </rPr>
      <t xml:space="preserve"> Documento de referencia sobre el área piloto seleccionada</t>
    </r>
  </si>
  <si>
    <r>
      <t xml:space="preserve">- </t>
    </r>
    <r>
      <rPr>
        <b/>
        <sz val="9"/>
        <color theme="1"/>
        <rFont val="Times New Roman"/>
        <family val="1"/>
      </rPr>
      <t>DPyD-8.2.2.A</t>
    </r>
    <r>
      <rPr>
        <sz val="9"/>
        <color theme="1"/>
        <rFont val="Times New Roman"/>
        <family val="1"/>
      </rPr>
      <t xml:space="preserve">   Evidencias sobre el Control Documental</t>
    </r>
  </si>
  <si>
    <r>
      <t xml:space="preserve">- </t>
    </r>
    <r>
      <rPr>
        <b/>
        <sz val="9"/>
        <color theme="1"/>
        <rFont val="Times New Roman"/>
        <family val="1"/>
      </rPr>
      <t>DPyD-8.2.3.A</t>
    </r>
    <r>
      <rPr>
        <sz val="9"/>
        <color theme="1"/>
        <rFont val="Times New Roman"/>
        <family val="1"/>
      </rPr>
      <t xml:space="preserve">  Correo de Solicitud de Información.</t>
    </r>
  </si>
  <si>
    <r>
      <t xml:space="preserve">- </t>
    </r>
    <r>
      <rPr>
        <b/>
        <sz val="9"/>
        <color theme="1"/>
        <rFont val="Times New Roman"/>
        <family val="1"/>
      </rPr>
      <t>DPyD-8.2.4.A</t>
    </r>
    <r>
      <rPr>
        <sz val="9"/>
        <color theme="1"/>
        <rFont val="Times New Roman"/>
        <family val="1"/>
      </rPr>
      <t xml:space="preserve">   Reporte sobre las pruebas pilotos al sistema</t>
    </r>
  </si>
  <si>
    <r>
      <t xml:space="preserve">- </t>
    </r>
    <r>
      <rPr>
        <b/>
        <sz val="9"/>
        <color theme="1"/>
        <rFont val="Times New Roman"/>
        <family val="1"/>
      </rPr>
      <t>DPyD-8.3.1.A</t>
    </r>
    <r>
      <rPr>
        <sz val="9"/>
        <color theme="1"/>
        <rFont val="Times New Roman"/>
        <family val="1"/>
      </rPr>
      <t xml:space="preserve">   Borrador de la Política de Control Documental </t>
    </r>
  </si>
  <si>
    <r>
      <t xml:space="preserve">- </t>
    </r>
    <r>
      <rPr>
        <b/>
        <sz val="9"/>
        <color theme="1"/>
        <rFont val="Times New Roman"/>
        <family val="1"/>
      </rPr>
      <t>DPyD-8.3.2.A</t>
    </r>
    <r>
      <rPr>
        <sz val="9"/>
        <color theme="1"/>
        <rFont val="Times New Roman"/>
        <family val="1"/>
      </rPr>
      <t xml:space="preserve">   Política de Control Documental aprobada.</t>
    </r>
  </si>
  <si>
    <r>
      <t xml:space="preserve">- </t>
    </r>
    <r>
      <rPr>
        <b/>
        <sz val="9"/>
        <color theme="1"/>
        <rFont val="Times New Roman"/>
        <family val="1"/>
      </rPr>
      <t>DPyD-8.4.1.A</t>
    </r>
    <r>
      <rPr>
        <sz val="9"/>
        <color theme="1"/>
        <rFont val="Times New Roman"/>
        <family val="1"/>
      </rPr>
      <t xml:space="preserve">   Plan de Capacitación al personal sobre el Sistema de Control Documental</t>
    </r>
  </si>
  <si>
    <r>
      <t xml:space="preserve">- </t>
    </r>
    <r>
      <rPr>
        <b/>
        <sz val="9"/>
        <color theme="1"/>
        <rFont val="Times New Roman"/>
        <family val="1"/>
      </rPr>
      <t>DPyD-8.4.2.A</t>
    </r>
    <r>
      <rPr>
        <sz val="9"/>
        <color theme="1"/>
        <rFont val="Times New Roman"/>
        <family val="1"/>
      </rPr>
      <t xml:space="preserve">  Registro de Participantes.
- </t>
    </r>
    <r>
      <rPr>
        <b/>
        <sz val="9"/>
        <color theme="1"/>
        <rFont val="Times New Roman"/>
        <family val="1"/>
      </rPr>
      <t>DPyD-8.4.2.B</t>
    </r>
    <r>
      <rPr>
        <sz val="9"/>
        <color theme="1"/>
        <rFont val="Times New Roman"/>
        <family val="1"/>
      </rPr>
      <t xml:space="preserve"> Fotos de las capacitaciones.
- </t>
    </r>
    <r>
      <rPr>
        <b/>
        <sz val="9"/>
        <color theme="1"/>
        <rFont val="Times New Roman"/>
        <family val="1"/>
      </rPr>
      <t xml:space="preserve">DPyD-8.4.2.C </t>
    </r>
    <r>
      <rPr>
        <sz val="9"/>
        <color theme="1"/>
        <rFont val="Times New Roman"/>
        <family val="1"/>
      </rPr>
      <t>Presentación en Power Point.</t>
    </r>
  </si>
  <si>
    <r>
      <t xml:space="preserve">- </t>
    </r>
    <r>
      <rPr>
        <b/>
        <sz val="9"/>
        <color theme="1"/>
        <rFont val="Times New Roman"/>
        <family val="1"/>
      </rPr>
      <t>DPyD-9.1.1.A</t>
    </r>
    <r>
      <rPr>
        <sz val="9"/>
        <color theme="1"/>
        <rFont val="Times New Roman"/>
        <family val="1"/>
      </rPr>
      <t xml:space="preserve">   Encuesta diseñada.</t>
    </r>
  </si>
  <si>
    <r>
      <t xml:space="preserve">- </t>
    </r>
    <r>
      <rPr>
        <b/>
        <sz val="9"/>
        <color theme="1"/>
        <rFont val="Times New Roman"/>
        <family val="1"/>
      </rPr>
      <t>DPyD-9.1.2.A</t>
    </r>
    <r>
      <rPr>
        <sz val="9"/>
        <color theme="1"/>
        <rFont val="Times New Roman"/>
        <family val="1"/>
      </rPr>
      <t xml:space="preserve">  Reportes del Sistema sobre la aplicación de la encuesta.</t>
    </r>
  </si>
  <si>
    <r>
      <t xml:space="preserve">- </t>
    </r>
    <r>
      <rPr>
        <b/>
        <sz val="9"/>
        <color theme="1"/>
        <rFont val="Times New Roman"/>
        <family val="1"/>
      </rPr>
      <t>DPyD-9.1.3.A</t>
    </r>
    <r>
      <rPr>
        <sz val="9"/>
        <color theme="1"/>
        <rFont val="Times New Roman"/>
        <family val="1"/>
      </rPr>
      <t xml:space="preserve">   Informe de resultados a partir de la aplicación de la encuesta</t>
    </r>
  </si>
  <si>
    <r>
      <t xml:space="preserve">- </t>
    </r>
    <r>
      <rPr>
        <b/>
        <sz val="9"/>
        <color theme="1"/>
        <rFont val="Times New Roman"/>
        <family val="1"/>
      </rPr>
      <t>DPyD-9.1.4.A</t>
    </r>
    <r>
      <rPr>
        <sz val="9"/>
        <color theme="1"/>
        <rFont val="Times New Roman"/>
        <family val="1"/>
      </rPr>
      <t xml:space="preserve">  Informe de resultados a partir de la aplicación de la encuesta aprobado.</t>
    </r>
  </si>
  <si>
    <r>
      <t xml:space="preserve">- </t>
    </r>
    <r>
      <rPr>
        <b/>
        <sz val="9"/>
        <color theme="1"/>
        <rFont val="Times New Roman"/>
        <family val="1"/>
      </rPr>
      <t>DPyD-9.1.5.A</t>
    </r>
    <r>
      <rPr>
        <sz val="9"/>
        <color theme="1"/>
        <rFont val="Times New Roman"/>
        <family val="1"/>
      </rPr>
      <t xml:space="preserve">  Plan de Acción de Mejoras.</t>
    </r>
  </si>
  <si>
    <r>
      <t xml:space="preserve">- </t>
    </r>
    <r>
      <rPr>
        <b/>
        <sz val="9"/>
        <color theme="1"/>
        <rFont val="Times New Roman"/>
        <family val="1"/>
      </rPr>
      <t xml:space="preserve">DPyD-9.1.6.A   </t>
    </r>
    <r>
      <rPr>
        <sz val="9"/>
        <color theme="1"/>
        <rFont val="Times New Roman"/>
        <family val="1"/>
      </rPr>
      <t>Reporte de Seguimiento al Plan de Acción de Mejoras.</t>
    </r>
  </si>
  <si>
    <r>
      <t xml:space="preserve">- </t>
    </r>
    <r>
      <rPr>
        <b/>
        <sz val="9"/>
        <color theme="1"/>
        <rFont val="Times New Roman"/>
        <family val="1"/>
      </rPr>
      <t>DPyD-9.2.1.A</t>
    </r>
    <r>
      <rPr>
        <sz val="9"/>
        <color theme="1"/>
        <rFont val="Times New Roman"/>
        <family val="1"/>
      </rPr>
      <t xml:space="preserve">   Encuesta diseñada.</t>
    </r>
  </si>
  <si>
    <r>
      <t xml:space="preserve">- </t>
    </r>
    <r>
      <rPr>
        <b/>
        <sz val="9"/>
        <color theme="1"/>
        <rFont val="Times New Roman"/>
        <family val="1"/>
      </rPr>
      <t>DPyD-9.2.2.A</t>
    </r>
    <r>
      <rPr>
        <sz val="9"/>
        <color theme="1"/>
        <rFont val="Times New Roman"/>
        <family val="1"/>
      </rPr>
      <t xml:space="preserve"> Reportes del Sistema sobre la aplicación de la encuesta.</t>
    </r>
  </si>
  <si>
    <r>
      <t>-</t>
    </r>
    <r>
      <rPr>
        <b/>
        <sz val="9"/>
        <color theme="1"/>
        <rFont val="Times New Roman"/>
        <family val="1"/>
      </rPr>
      <t xml:space="preserve"> DPyD-9.2.3.A</t>
    </r>
    <r>
      <rPr>
        <sz val="9"/>
        <color theme="1"/>
        <rFont val="Times New Roman"/>
        <family val="1"/>
      </rPr>
      <t xml:space="preserve">  Informe de resultados a partir de la aplicación de la encuesta</t>
    </r>
  </si>
  <si>
    <r>
      <t>-</t>
    </r>
    <r>
      <rPr>
        <b/>
        <sz val="9"/>
        <color theme="1"/>
        <rFont val="Times New Roman"/>
        <family val="1"/>
      </rPr>
      <t xml:space="preserve"> DPyD-9.2.4.A</t>
    </r>
    <r>
      <rPr>
        <sz val="9"/>
        <color theme="1"/>
        <rFont val="Times New Roman"/>
        <family val="1"/>
      </rPr>
      <t xml:space="preserve">  Informe de resultados a partir de la aplicación de la encuesta aprobado.</t>
    </r>
  </si>
  <si>
    <r>
      <rPr>
        <b/>
        <sz val="9"/>
        <color theme="1"/>
        <rFont val="Times New Roman"/>
        <family val="1"/>
      </rPr>
      <t>- DPyD-9.2.5.A</t>
    </r>
    <r>
      <rPr>
        <sz val="9"/>
        <color theme="1"/>
        <rFont val="Times New Roman"/>
        <family val="1"/>
      </rPr>
      <t xml:space="preserve">  Plan de Acción de Mejoras.</t>
    </r>
  </si>
  <si>
    <r>
      <t xml:space="preserve">- </t>
    </r>
    <r>
      <rPr>
        <b/>
        <sz val="9"/>
        <color theme="1"/>
        <rFont val="Times New Roman"/>
        <family val="1"/>
      </rPr>
      <t>DPyD-9.2.6.A</t>
    </r>
    <r>
      <rPr>
        <sz val="9"/>
        <color theme="1"/>
        <rFont val="Times New Roman"/>
        <family val="1"/>
      </rPr>
      <t xml:space="preserve">  Reporte de Seguimiento al Plan de Acción de Mejoras.</t>
    </r>
  </si>
  <si>
    <r>
      <t xml:space="preserve">- </t>
    </r>
    <r>
      <rPr>
        <b/>
        <sz val="9"/>
        <color theme="1"/>
        <rFont val="Times New Roman"/>
        <family val="1"/>
      </rPr>
      <t>DPyD-9.3.1.A</t>
    </r>
    <r>
      <rPr>
        <sz val="9"/>
        <color theme="1"/>
        <rFont val="Times New Roman"/>
        <family val="1"/>
      </rPr>
      <t xml:space="preserve">   Encuesta diseñada.</t>
    </r>
  </si>
  <si>
    <r>
      <t xml:space="preserve">- </t>
    </r>
    <r>
      <rPr>
        <b/>
        <sz val="9"/>
        <color theme="1"/>
        <rFont val="Times New Roman"/>
        <family val="1"/>
      </rPr>
      <t>DPyD-9.3.2.A</t>
    </r>
    <r>
      <rPr>
        <sz val="9"/>
        <color theme="1"/>
        <rFont val="Times New Roman"/>
        <family val="1"/>
      </rPr>
      <t xml:space="preserve">  Reportes del Sistema sobre la aplicación de la encuesta.</t>
    </r>
  </si>
  <si>
    <r>
      <t xml:space="preserve">- </t>
    </r>
    <r>
      <rPr>
        <b/>
        <sz val="9"/>
        <color theme="1"/>
        <rFont val="Times New Roman"/>
        <family val="1"/>
      </rPr>
      <t>DPyD-9.3.3.A</t>
    </r>
    <r>
      <rPr>
        <sz val="9"/>
        <color theme="1"/>
        <rFont val="Times New Roman"/>
        <family val="1"/>
      </rPr>
      <t xml:space="preserve"> Informe de resultados a partir de la aplicación de la encuesta</t>
    </r>
  </si>
  <si>
    <r>
      <t xml:space="preserve">- </t>
    </r>
    <r>
      <rPr>
        <b/>
        <sz val="9"/>
        <color theme="1"/>
        <rFont val="Times New Roman"/>
        <family val="1"/>
      </rPr>
      <t>DPyD-9.3.4.A</t>
    </r>
    <r>
      <rPr>
        <sz val="9"/>
        <color theme="1"/>
        <rFont val="Times New Roman"/>
        <family val="1"/>
      </rPr>
      <t xml:space="preserve"> Informe de resultados a partir de la aplicación de la encuesta aprobado.</t>
    </r>
  </si>
  <si>
    <r>
      <t xml:space="preserve">- </t>
    </r>
    <r>
      <rPr>
        <b/>
        <sz val="9"/>
        <color theme="1"/>
        <rFont val="Times New Roman"/>
        <family val="1"/>
      </rPr>
      <t>DPyD-9.3.5.A</t>
    </r>
    <r>
      <rPr>
        <sz val="9"/>
        <color theme="1"/>
        <rFont val="Times New Roman"/>
        <family val="1"/>
      </rPr>
      <t xml:space="preserve">  Plan de Acción de Mejoras.</t>
    </r>
  </si>
  <si>
    <r>
      <t xml:space="preserve">- </t>
    </r>
    <r>
      <rPr>
        <b/>
        <sz val="9"/>
        <color theme="1"/>
        <rFont val="Times New Roman"/>
        <family val="1"/>
      </rPr>
      <t>DPyD-9.3.6.A</t>
    </r>
    <r>
      <rPr>
        <sz val="9"/>
        <color theme="1"/>
        <rFont val="Times New Roman"/>
        <family val="1"/>
      </rPr>
      <t xml:space="preserve">  Reporte de Seguimiento al Plan de Acción de Mejoras.</t>
    </r>
  </si>
  <si>
    <r>
      <t xml:space="preserve">- </t>
    </r>
    <r>
      <rPr>
        <b/>
        <sz val="9"/>
        <color theme="1"/>
        <rFont val="Times New Roman"/>
        <family val="1"/>
      </rPr>
      <t>DPyD-9.4.1.A</t>
    </r>
    <r>
      <rPr>
        <sz val="9"/>
        <color theme="1"/>
        <rFont val="Times New Roman"/>
        <family val="1"/>
      </rPr>
      <t xml:space="preserve">   Encuesta diseñada.</t>
    </r>
  </si>
  <si>
    <r>
      <t xml:space="preserve">- </t>
    </r>
    <r>
      <rPr>
        <b/>
        <sz val="9"/>
        <color theme="1"/>
        <rFont val="Times New Roman"/>
        <family val="1"/>
      </rPr>
      <t>DPyD-9.4.2.A</t>
    </r>
    <r>
      <rPr>
        <sz val="9"/>
        <color theme="1"/>
        <rFont val="Times New Roman"/>
        <family val="1"/>
      </rPr>
      <t xml:space="preserve">  Reportes del Sistema sobre la aplicación de la encuesta.</t>
    </r>
  </si>
  <si>
    <r>
      <rPr>
        <b/>
        <sz val="9"/>
        <color theme="1"/>
        <rFont val="Times New Roman"/>
        <family val="1"/>
      </rPr>
      <t>- DPyD-9.4.3.A</t>
    </r>
    <r>
      <rPr>
        <sz val="9"/>
        <color theme="1"/>
        <rFont val="Times New Roman"/>
        <family val="1"/>
      </rPr>
      <t xml:space="preserve">  Informe de resultados a partir de la aplicación de la encuesta</t>
    </r>
  </si>
  <si>
    <r>
      <t xml:space="preserve">- </t>
    </r>
    <r>
      <rPr>
        <b/>
        <sz val="9"/>
        <color theme="1"/>
        <rFont val="Times New Roman"/>
        <family val="1"/>
      </rPr>
      <t>DPyD-9.4.4.A</t>
    </r>
    <r>
      <rPr>
        <sz val="9"/>
        <color theme="1"/>
        <rFont val="Times New Roman"/>
        <family val="1"/>
      </rPr>
      <t xml:space="preserve">  Informe de resultados a partir de la aplicación de la encuesta aprobado.</t>
    </r>
  </si>
  <si>
    <r>
      <t xml:space="preserve">- </t>
    </r>
    <r>
      <rPr>
        <b/>
        <sz val="9"/>
        <color theme="1"/>
        <rFont val="Times New Roman"/>
        <family val="1"/>
      </rPr>
      <t>DPyD-9.4.5.A</t>
    </r>
    <r>
      <rPr>
        <sz val="9"/>
        <color theme="1"/>
        <rFont val="Times New Roman"/>
        <family val="1"/>
      </rPr>
      <t xml:space="preserve"> Plan de Acción a partir de los Resultados de la Encuesta.</t>
    </r>
  </si>
  <si>
    <r>
      <t xml:space="preserve">- </t>
    </r>
    <r>
      <rPr>
        <b/>
        <sz val="9"/>
        <color theme="1"/>
        <rFont val="Times New Roman"/>
        <family val="1"/>
      </rPr>
      <t>DPyD-9.4.6.A</t>
    </r>
    <r>
      <rPr>
        <sz val="9"/>
        <color theme="1"/>
        <rFont val="Times New Roman"/>
        <family val="1"/>
      </rPr>
      <t xml:space="preserve">  Evidencias sobre el cumplimiento del Plan de Acción</t>
    </r>
  </si>
  <si>
    <t>Nivel de Cumplimiento  Alcanzado</t>
  </si>
  <si>
    <t>Meta Trimestre Enero-Marzo</t>
  </si>
  <si>
    <t xml:space="preserve">ALERTA CUMPLIMIENTO </t>
  </si>
  <si>
    <t>1. Diseño e implentación del Plan de Comunicación Institucional</t>
  </si>
  <si>
    <t xml:space="preserve">1.1 Elaborar el plan de comunicación institucional </t>
  </si>
  <si>
    <t xml:space="preserve">1.2 Implementar el plan de comunicación institucional </t>
  </si>
  <si>
    <t xml:space="preserve">1.1.1 Realizar levantamiento de información </t>
  </si>
  <si>
    <t xml:space="preserve">1.1.2 Preparar borrador del plan de comunicación institucional </t>
  </si>
  <si>
    <t>1.1.3 Aprobar el plan de Comunicación instituciona</t>
  </si>
  <si>
    <t>1.2.1 Socializar Plan de Comunicación Institucional</t>
  </si>
  <si>
    <t xml:space="preserve">1.2.2 Desarrollar los lineamientos establecidos en el plan de comunicaciones </t>
  </si>
  <si>
    <t>1.2.3 Apoyar y atender a  los Requerimientos en Materia de Comunicación  de los Proyectos Institucionales</t>
  </si>
  <si>
    <t>1.2.4 Monitorear Plan de Comunicación Institucional</t>
  </si>
  <si>
    <t xml:space="preserve">Meta </t>
  </si>
  <si>
    <r>
      <rPr>
        <b/>
        <sz val="9"/>
        <color theme="1"/>
        <rFont val="Times New Roman"/>
        <family val="1"/>
      </rPr>
      <t>- RP-1.1.1.A</t>
    </r>
    <r>
      <rPr>
        <sz val="9"/>
        <color theme="1"/>
        <rFont val="Times New Roman"/>
        <family val="1"/>
      </rPr>
      <t xml:space="preserve"> Documentos de referencias consultados</t>
    </r>
  </si>
  <si>
    <r>
      <rPr>
        <b/>
        <sz val="9"/>
        <color theme="1"/>
        <rFont val="Times New Roman"/>
        <family val="1"/>
      </rPr>
      <t>- RP-1.1.2.A</t>
    </r>
    <r>
      <rPr>
        <sz val="9"/>
        <color theme="1"/>
        <rFont val="Times New Roman"/>
        <family val="1"/>
      </rPr>
      <t xml:space="preserve">  Plan de Comunicación Institucional elaborado</t>
    </r>
  </si>
  <si>
    <r>
      <rPr>
        <b/>
        <sz val="9"/>
        <color theme="1"/>
        <rFont val="Times New Roman"/>
        <family val="1"/>
      </rPr>
      <t>- RP-1.1.3.A</t>
    </r>
    <r>
      <rPr>
        <sz val="9"/>
        <color theme="1"/>
        <rFont val="Times New Roman"/>
        <family val="1"/>
      </rPr>
      <t xml:space="preserve"> Plan de Comunicación Institucional aprobado</t>
    </r>
  </si>
  <si>
    <r>
      <rPr>
        <b/>
        <sz val="9"/>
        <color theme="1"/>
        <rFont val="Times New Roman"/>
        <family val="1"/>
      </rPr>
      <t>- RP-1.2.1.A</t>
    </r>
    <r>
      <rPr>
        <sz val="9"/>
        <color theme="1"/>
        <rFont val="Times New Roman"/>
        <family val="1"/>
      </rPr>
      <t xml:space="preserve">  Presentación Power Point
</t>
    </r>
    <r>
      <rPr>
        <b/>
        <sz val="9"/>
        <color theme="1"/>
        <rFont val="Times New Roman"/>
        <family val="1"/>
      </rPr>
      <t>- RP-1.2.1.B</t>
    </r>
    <r>
      <rPr>
        <sz val="9"/>
        <color theme="1"/>
        <rFont val="Times New Roman"/>
        <family val="1"/>
      </rPr>
      <t xml:space="preserve">  Registro de Participantes
</t>
    </r>
    <r>
      <rPr>
        <b/>
        <sz val="9"/>
        <color theme="1"/>
        <rFont val="Times New Roman"/>
        <family val="1"/>
      </rPr>
      <t xml:space="preserve">- RP-1.21.C  </t>
    </r>
    <r>
      <rPr>
        <sz val="9"/>
        <color theme="1"/>
        <rFont val="Times New Roman"/>
        <family val="1"/>
      </rPr>
      <t>Fotografías del encuentro</t>
    </r>
  </si>
  <si>
    <r>
      <rPr>
        <b/>
        <sz val="9"/>
        <rFont val="Times New Roman"/>
        <family val="1"/>
      </rPr>
      <t>-  RP-1.2.2.A</t>
    </r>
    <r>
      <rPr>
        <sz val="9"/>
        <rFont val="Times New Roman"/>
        <family val="1"/>
      </rPr>
      <t xml:space="preserve">   Evidencias de las publicaciones realizadas de acuerdo a lo programado en el Plan de Comunicación Institucional</t>
    </r>
  </si>
  <si>
    <r>
      <rPr>
        <b/>
        <sz val="9"/>
        <rFont val="Times New Roman"/>
        <family val="1"/>
      </rPr>
      <t xml:space="preserve">- RP-1.2.3.A </t>
    </r>
    <r>
      <rPr>
        <sz val="9"/>
        <rFont val="Times New Roman"/>
        <family val="1"/>
      </rPr>
      <t>Evidencias de publicaciones realizadas, relativas a los Proyectos Institucionales</t>
    </r>
  </si>
  <si>
    <r>
      <rPr>
        <b/>
        <sz val="9"/>
        <color theme="1"/>
        <rFont val="Times New Roman"/>
        <family val="1"/>
      </rPr>
      <t xml:space="preserve">- RP-1.2.4.A </t>
    </r>
    <r>
      <rPr>
        <sz val="9"/>
        <color theme="1"/>
        <rFont val="Times New Roman"/>
        <family val="1"/>
      </rPr>
      <t xml:space="preserve"> Matriz de monitoreo </t>
    </r>
  </si>
  <si>
    <t>1. Elaboración del Diagnóstico de la Brecha de Competencias</t>
  </si>
  <si>
    <t>2. Elaboración e Implementación del Plan de Capacitación para el Cierre de la Brecha de Competencias</t>
  </si>
  <si>
    <t>3. Definición e implementación de Metodología para el proceso de Reclutamiento y Selección de Personal por Competencias</t>
  </si>
  <si>
    <t>4. Diseño e Implementación de Metodología para la Evaluación del Desempeño por Competencias</t>
  </si>
  <si>
    <t>5. Diseño e implementación del programa de las SOH</t>
  </si>
  <si>
    <t>6. Implementación de Plan de Mejora relativo a Resultados de Encuesta de Medición de Satisfacción de los Servidores de TN con los Servicios de RRHH</t>
  </si>
  <si>
    <t>8. Cierre de la brecha de cumplimiento  del Reglamento Núm. 523-09, de Relaciones Laborales en la Administración Pública</t>
  </si>
  <si>
    <t>1.1 Detectar las brechas de competencias persona - cargo</t>
  </si>
  <si>
    <t xml:space="preserve">1.1.2 Remitir los fomularios a los supervisores para la evaluación de las brechas de competencias </t>
  </si>
  <si>
    <t xml:space="preserve">1.1.1 Realizar socialización con las diferentes unidades de la organización </t>
  </si>
  <si>
    <t xml:space="preserve">1.1.3 Realizar informe de los resultados obtenidos por persona y unidad </t>
  </si>
  <si>
    <t xml:space="preserve">2.1. Definir los acuerdos de desarrollo </t>
  </si>
  <si>
    <t>2.2. Implementar y gestionar los acuerdo de desarrollo</t>
  </si>
  <si>
    <t xml:space="preserve">2.3. Evaluar el cierre de las brechas de competencia </t>
  </si>
  <si>
    <t>2.1.1 Diseñar formulario para la definición de los acuerdos de desarrollo</t>
  </si>
  <si>
    <t>2.1.2 Coordinar reuniones con los supervisores por unidad para definir los acuerdos de desarrollo</t>
  </si>
  <si>
    <t>2.2.1 Gestionar las capacitaciones conforme al plan de capacitación por competencias</t>
  </si>
  <si>
    <t xml:space="preserve">2.2.2 Coordinar la logistica conforme a la programación de las capacitaciones </t>
  </si>
  <si>
    <t xml:space="preserve">2.2.3 Impartir capacitación dirigida a involucrados </t>
  </si>
  <si>
    <t>2.3.1  Realizar  Evaluación de la capacitación (Servidor/ Supervisor)</t>
  </si>
  <si>
    <t>2.3.2 Presentar informe de evaluación del impacto de la capacitación persona y unidad.</t>
  </si>
  <si>
    <t>3.1. Definir metodología para Proceso de Reclutamiento y Selección de Personal por Competencias</t>
  </si>
  <si>
    <t>3.2. Socializar porpuesta de metodología definida con el MAP</t>
  </si>
  <si>
    <t>3.3. Aplicar ajustes a metodología propuesta</t>
  </si>
  <si>
    <t>3.4. Implementar nueva metodología para Reclutamiento y Selección de Personal por Compotencias</t>
  </si>
  <si>
    <t xml:space="preserve">3.1.1 Realizar levantamiento de información </t>
  </si>
  <si>
    <t>3.1.2 Preparar borrador de metodología para Proceso de Reclutamiento y Selección de Personal por Competencias</t>
  </si>
  <si>
    <t>3.1.3 Validar y aprobar metodología propuesta</t>
  </si>
  <si>
    <t>3.2.1 Coordinar encuentro con el MAP</t>
  </si>
  <si>
    <t>3.2.2 Presentar la propuesta al MAP</t>
  </si>
  <si>
    <t>3.3.1 Incorporar mejoras propuestas por el MAP a metodología propuesta</t>
  </si>
  <si>
    <t>3.3.2 Validar y aprobar metodología con mejoras incorporadas por involucrados de TN</t>
  </si>
  <si>
    <t>3.3.3 Validar y aprobar metodología con mejoras incorporadas por parte del MAP</t>
  </si>
  <si>
    <t>3.4.1 Coordinar socialización y  capacitación dirigida a involucrados internos</t>
  </si>
  <si>
    <t>3.4.2 Llevar a cabo sesión de  socialización y capacitacion con involucrados internos</t>
  </si>
  <si>
    <t xml:space="preserve">4.1. Aplicar la evaluación de desempeño por factores </t>
  </si>
  <si>
    <t>4.2. Definir metodología para Proceso de Evaluación de Desempeño por Competencias</t>
  </si>
  <si>
    <t>4.3. Socializar con los supervisores el sistema Evaluación de Desempeño por Competencias</t>
  </si>
  <si>
    <t xml:space="preserve">4.4. Gestionar los acuerdos de desempeño </t>
  </si>
  <si>
    <t xml:space="preserve">4.5. Aplicar la evaluación de desempeño por competencias </t>
  </si>
  <si>
    <t xml:space="preserve">4.1.1 Remitir  las evaluaciones de desempeño por factores </t>
  </si>
  <si>
    <t xml:space="preserve">4.1.2 Registrar las calificaciones obtenidas </t>
  </si>
  <si>
    <t xml:space="preserve">4.2.1 Diseñar  acuerdo de desempeño por competencias </t>
  </si>
  <si>
    <t>4.2.2 Diseñar formulario y manual de evaluación de desempeño por competencias</t>
  </si>
  <si>
    <t>4.2.3 Gestionar plataforma virtual para evaluación de desempeño por competencias</t>
  </si>
  <si>
    <t>4.3.1 Impartir capacitación sobre nuevo formato y uso del acuerdo de desempeño</t>
  </si>
  <si>
    <t>4.3.2 Impartir capacitación sobre nuevo formato y uso del formulario de evaluación de desempeño por competencias</t>
  </si>
  <si>
    <t>4.4.1 Coordinar reuniones con los supervisores por unidad para definir los acuerdos de desempeño</t>
  </si>
  <si>
    <t xml:space="preserve">4.4.2 Gestionar firma y administración de los Acuerdos de Desempeño </t>
  </si>
  <si>
    <t>4.5.1 Remitir las evaluaciones de desempeño por competencias</t>
  </si>
  <si>
    <t xml:space="preserve">4.5.2 Registrar las calificaciones obtenidas </t>
  </si>
  <si>
    <t>5.1. Actualizar Politica de Seguridad y Salud Ocupacional</t>
  </si>
  <si>
    <t>5.2. Elaborar e implementar programa de seguridad e higiene ocupacional</t>
  </si>
  <si>
    <t xml:space="preserve">6.1.  Implementar plan de acción de mejoras </t>
  </si>
  <si>
    <t>6.1.1 Preparar plan de acción de mejora a partir de informe de resultados elaborado por DPyD</t>
  </si>
  <si>
    <t>5.1.1  Contratar consultores de SOH para revisión de prácticas actuales  de SOH y para asistencia en elaboración del Programa de SOH en la TN</t>
  </si>
  <si>
    <t>5.1.2 Realizar levantamiento de  información de Prácticas actuales de  SOH en TN</t>
  </si>
  <si>
    <t>5.1.3 Realizar revisión de Políticas y Procedimientos de SOH en conjunto con Consultor</t>
  </si>
  <si>
    <t xml:space="preserve">5.1.4 Preparar borradores de Políticas y Procedimeintos de SOH </t>
  </si>
  <si>
    <t>5.1.5 Validar borradores de Políticas y Procedimientos de SOH en conjunto con Consultor</t>
  </si>
  <si>
    <t xml:space="preserve">5.1.6 Aprobar Políticas y Procedimientos de SOH </t>
  </si>
  <si>
    <t>5.2.1 Preparar Programa de SOH acorde a mejoras identificadas durante levantamiento de información, en conjunto con Consultor</t>
  </si>
  <si>
    <t>5.2.2 Validar y aprobar  programa de SOH</t>
  </si>
  <si>
    <t>5.2.3 Presentar Plan aprobado a la MAE</t>
  </si>
  <si>
    <t>5.2.4 Ejecutar programa de SOH</t>
  </si>
  <si>
    <r>
      <rPr>
        <b/>
        <sz val="9"/>
        <color theme="1"/>
        <rFont val="Times New Roman"/>
        <family val="1"/>
      </rPr>
      <t xml:space="preserve">-DRH-1.1.1.A </t>
    </r>
    <r>
      <rPr>
        <sz val="9"/>
        <color theme="1"/>
        <rFont val="Times New Roman"/>
        <family val="1"/>
      </rPr>
      <t xml:space="preserve">Presentación Power Point
</t>
    </r>
    <r>
      <rPr>
        <b/>
        <sz val="9"/>
        <color theme="1"/>
        <rFont val="Times New Roman"/>
        <family val="1"/>
      </rPr>
      <t>-DRH-1.1.1.B</t>
    </r>
    <r>
      <rPr>
        <sz val="9"/>
        <color theme="1"/>
        <rFont val="Times New Roman"/>
        <family val="1"/>
      </rPr>
      <t xml:space="preserve">  Registro de Participantes
</t>
    </r>
    <r>
      <rPr>
        <b/>
        <sz val="9"/>
        <color theme="1"/>
        <rFont val="Times New Roman"/>
        <family val="1"/>
      </rPr>
      <t xml:space="preserve">-DRH-1.1.1.C </t>
    </r>
    <r>
      <rPr>
        <sz val="9"/>
        <color theme="1"/>
        <rFont val="Times New Roman"/>
        <family val="1"/>
      </rPr>
      <t>Fotografías del encuentro</t>
    </r>
  </si>
  <si>
    <r>
      <rPr>
        <b/>
        <sz val="9"/>
        <color theme="1"/>
        <rFont val="Times New Roman"/>
        <family val="1"/>
      </rPr>
      <t>-DRH-1.1.2.A</t>
    </r>
    <r>
      <rPr>
        <sz val="9"/>
        <color theme="1"/>
        <rFont val="Times New Roman"/>
        <family val="1"/>
      </rPr>
      <t xml:space="preserve">  Correos/ comunicaciones
</t>
    </r>
    <r>
      <rPr>
        <b/>
        <sz val="9"/>
        <color theme="1"/>
        <rFont val="Times New Roman"/>
        <family val="1"/>
      </rPr>
      <t xml:space="preserve">-DRH-1.1.2.B </t>
    </r>
    <r>
      <rPr>
        <sz val="9"/>
        <color theme="1"/>
        <rFont val="Times New Roman"/>
        <family val="1"/>
      </rPr>
      <t xml:space="preserve"> Acuse de recibo </t>
    </r>
  </si>
  <si>
    <r>
      <rPr>
        <b/>
        <sz val="9"/>
        <color theme="1"/>
        <rFont val="Times New Roman"/>
        <family val="1"/>
      </rPr>
      <t>-DRH-1.1.3.A</t>
    </r>
    <r>
      <rPr>
        <sz val="9"/>
        <color theme="1"/>
        <rFont val="Times New Roman"/>
        <family val="1"/>
      </rPr>
      <t xml:space="preserve">  Informe de resultados obtenidos por persona y unidad</t>
    </r>
  </si>
  <si>
    <r>
      <rPr>
        <b/>
        <sz val="9"/>
        <color theme="1"/>
        <rFont val="Times New Roman"/>
        <family val="1"/>
      </rPr>
      <t>-DRH-2.1.1.A</t>
    </r>
    <r>
      <rPr>
        <sz val="9"/>
        <color theme="1"/>
        <rFont val="Times New Roman"/>
        <family val="1"/>
      </rPr>
      <t xml:space="preserve"> Formularios de acuerdo de desarrollo</t>
    </r>
  </si>
  <si>
    <r>
      <rPr>
        <b/>
        <sz val="9"/>
        <color theme="1"/>
        <rFont val="Times New Roman"/>
        <family val="1"/>
      </rPr>
      <t>-DRH-2.2.1.A</t>
    </r>
    <r>
      <rPr>
        <sz val="9"/>
        <color theme="1"/>
        <rFont val="Times New Roman"/>
        <family val="1"/>
      </rPr>
      <t xml:space="preserve">  Correos/ comunicaciones</t>
    </r>
  </si>
  <si>
    <r>
      <rPr>
        <b/>
        <sz val="9"/>
        <color theme="1"/>
        <rFont val="Times New Roman"/>
        <family val="1"/>
      </rPr>
      <t>-DRH-2.1.2.A</t>
    </r>
    <r>
      <rPr>
        <sz val="9"/>
        <color theme="1"/>
        <rFont val="Times New Roman"/>
        <family val="1"/>
      </rPr>
      <t xml:space="preserve"> Correos/comunicaciones de convocatoria
</t>
    </r>
    <r>
      <rPr>
        <b/>
        <sz val="9"/>
        <color theme="1"/>
        <rFont val="Times New Roman"/>
        <family val="1"/>
      </rPr>
      <t xml:space="preserve">-DRH-2.1.2.B </t>
    </r>
    <r>
      <rPr>
        <sz val="9"/>
        <color theme="1"/>
        <rFont val="Times New Roman"/>
        <family val="1"/>
      </rPr>
      <t>Cronograma/plan de sesiones para definir los acuerdos de desarrollo</t>
    </r>
  </si>
  <si>
    <r>
      <rPr>
        <b/>
        <sz val="9"/>
        <color theme="1"/>
        <rFont val="Times New Roman"/>
        <family val="1"/>
      </rPr>
      <t xml:space="preserve">-DRH-2.2.2.A  </t>
    </r>
    <r>
      <rPr>
        <sz val="9"/>
        <color theme="1"/>
        <rFont val="Times New Roman"/>
        <family val="1"/>
      </rPr>
      <t xml:space="preserve">Correos/comunicaciones de solicitud de requerimentos
</t>
    </r>
    <r>
      <rPr>
        <b/>
        <sz val="9"/>
        <color theme="1"/>
        <rFont val="Times New Roman"/>
        <family val="1"/>
      </rPr>
      <t xml:space="preserve">-DRH-2.2.2.B </t>
    </r>
    <r>
      <rPr>
        <sz val="9"/>
        <color theme="1"/>
        <rFont val="Times New Roman"/>
        <family val="1"/>
      </rPr>
      <t>Cronograma/plan de sesiones para capacitación</t>
    </r>
  </si>
  <si>
    <r>
      <rPr>
        <b/>
        <sz val="9"/>
        <color theme="1"/>
        <rFont val="Times New Roman"/>
        <family val="1"/>
      </rPr>
      <t>-DRH-2.2.3.A</t>
    </r>
    <r>
      <rPr>
        <sz val="9"/>
        <color theme="1"/>
        <rFont val="Times New Roman"/>
        <family val="1"/>
      </rPr>
      <t xml:space="preserve">   Presentación Power Point
</t>
    </r>
    <r>
      <rPr>
        <b/>
        <sz val="9"/>
        <color theme="1"/>
        <rFont val="Times New Roman"/>
        <family val="1"/>
      </rPr>
      <t xml:space="preserve">-DRH-2.2.3.B </t>
    </r>
    <r>
      <rPr>
        <sz val="9"/>
        <color theme="1"/>
        <rFont val="Times New Roman"/>
        <family val="1"/>
      </rPr>
      <t xml:space="preserve"> Registro de Participantes
</t>
    </r>
    <r>
      <rPr>
        <b/>
        <sz val="9"/>
        <color theme="1"/>
        <rFont val="Times New Roman"/>
        <family val="1"/>
      </rPr>
      <t>'DRH-2.2.3.C</t>
    </r>
    <r>
      <rPr>
        <sz val="9"/>
        <color theme="1"/>
        <rFont val="Times New Roman"/>
        <family val="1"/>
      </rPr>
      <t xml:space="preserve">  Fotografías del encuentro</t>
    </r>
  </si>
  <si>
    <r>
      <rPr>
        <b/>
        <sz val="9"/>
        <color theme="1"/>
        <rFont val="Times New Roman"/>
        <family val="1"/>
      </rPr>
      <t>-DRH-2.3.1.A</t>
    </r>
    <r>
      <rPr>
        <sz val="9"/>
        <color theme="1"/>
        <rFont val="Times New Roman"/>
        <family val="1"/>
      </rPr>
      <t xml:space="preserve">  Formulario de evaluación de capacitación
</t>
    </r>
    <r>
      <rPr>
        <b/>
        <sz val="9"/>
        <color theme="1"/>
        <rFont val="Times New Roman"/>
        <family val="1"/>
      </rPr>
      <t>-DRH-2.3.1.B</t>
    </r>
    <r>
      <rPr>
        <sz val="9"/>
        <color theme="1"/>
        <rFont val="Times New Roman"/>
        <family val="1"/>
      </rPr>
      <t xml:space="preserve">  Formulario de Impacto de la capatación</t>
    </r>
  </si>
  <si>
    <r>
      <rPr>
        <b/>
        <sz val="9"/>
        <color theme="1"/>
        <rFont val="Times New Roman"/>
        <family val="1"/>
      </rPr>
      <t xml:space="preserve">-DRH-2.3.2.A </t>
    </r>
    <r>
      <rPr>
        <sz val="9"/>
        <color theme="1"/>
        <rFont val="Times New Roman"/>
        <family val="1"/>
      </rPr>
      <t xml:space="preserve"> Informe de resultados obtenidos por persona y unidad</t>
    </r>
  </si>
  <si>
    <r>
      <rPr>
        <b/>
        <sz val="9"/>
        <color theme="1"/>
        <rFont val="Times New Roman"/>
        <family val="1"/>
      </rPr>
      <t>-DRH-3.1.1.A</t>
    </r>
    <r>
      <rPr>
        <sz val="9"/>
        <color theme="1"/>
        <rFont val="Times New Roman"/>
        <family val="1"/>
      </rPr>
      <t xml:space="preserve"> Documentos de referencias consultados</t>
    </r>
  </si>
  <si>
    <r>
      <rPr>
        <b/>
        <sz val="9"/>
        <color theme="1"/>
        <rFont val="Times New Roman"/>
        <family val="1"/>
      </rPr>
      <t>-DRH-3.1.2.A</t>
    </r>
    <r>
      <rPr>
        <sz val="9"/>
        <color theme="1"/>
        <rFont val="Times New Roman"/>
        <family val="1"/>
      </rPr>
      <t xml:space="preserve">  Borrador de metodología para Proceso de Reclutamiento y Selección de Personal por Competencias</t>
    </r>
  </si>
  <si>
    <t>7. Cambio de Cultura Organizacional</t>
  </si>
  <si>
    <t>8.1. Realizar diagnóstico del nivel de Cumplimiento del Reglamento Núm. 523-09, de Relaciones Laborales en la Administración Pública</t>
  </si>
  <si>
    <t>8.2. Preparar e implementar plan de acción enfocado al cierre de la brecha de cumplimiento identificada en el diagóstico</t>
  </si>
  <si>
    <t>8.3. Determinar porcentaje logrado en el cierre de la Brecha en el Cumplimiento del Reglamento Núm. 523-09</t>
  </si>
  <si>
    <t>8.1.1 Definir metodología para elaboración de Diagnóstico</t>
  </si>
  <si>
    <t>8.1.2 Realizar levantamiento de información de acuerdo a metodología definida</t>
  </si>
  <si>
    <t>8.1.3 Elaborar borrador de informe diagnóstico</t>
  </si>
  <si>
    <t>8.1.4 Validar y aprobar borrador de informe diagnóstico</t>
  </si>
  <si>
    <t>8.2.1 Elaborar plan de acción enfocado al cierre del nivel de la brecha identificada en informe diagnóstico</t>
  </si>
  <si>
    <t>8.2.2 Validar acciones propuestas en el Plan de Cierre de Brecha de Cumplimiento al Reglamento Núm. 523-09</t>
  </si>
  <si>
    <t xml:space="preserve">8.2.3 Ejecutar las acciones propuestas en el Plan </t>
  </si>
  <si>
    <t>8.3.1 Definir metodología para medición del nivel de reducción de la brecha</t>
  </si>
  <si>
    <t>8.3.2 Llevar a cabo medición del nivel de reducción de la brecha, en base a método establecido</t>
  </si>
  <si>
    <t>1. Programas de Fomento a la Ética y la Integridad</t>
  </si>
  <si>
    <t>2. Actualización y Difusión del Código de Ética Institucional de la TN.</t>
  </si>
  <si>
    <t>1.1. Aplicar encuestas para medir el conocimiento de los servidores públicos en la institución sobre temas relacionados a la ética, integridad, transparencia y prácticas anticorrupción.</t>
  </si>
  <si>
    <t>1.2. Sensibilizar a los servidores públicos sobre temas relacionados al impacto de la ética y los valores en la función pública. A considerar:
• Ética profesional
• Ética personal
• Ética civil o ciudadana
• Educación en valores</t>
  </si>
  <si>
    <t>1.3. Sensibilizar a los servidores públicos de la institución sobre los siguientes temas:
• Deberes y derechos del Servidor Público
• Régimen Ético y disciplinario</t>
  </si>
  <si>
    <t>1.4. Promocionar a través  de los recursos disponibles los pasos a seguir para que los servidores públicos puedan solicitar asesoría  sobre dudas de carácter moral en el ejercicio de sus funciones.</t>
  </si>
  <si>
    <t xml:space="preserve">1.5. Promoción de los medios para la recepción de denuncias en la institución. </t>
  </si>
  <si>
    <t xml:space="preserve">2.1. Actualizar código de ética </t>
  </si>
  <si>
    <t xml:space="preserve">2.2.  Gestionar de aprobación del Código de Etica Institucional </t>
  </si>
  <si>
    <t>2.3. Distribuir y promover  su contenido entre los servidores de la institución.</t>
  </si>
  <si>
    <t xml:space="preserve">1.1.1 Diseñar encuesta enfocada en medir las variables de ética, integridad, transparencia y prácticas anticorrupción </t>
  </si>
  <si>
    <t>1.1.2 Aplicar encuesta a servidores de la TN</t>
  </si>
  <si>
    <t>1.1.3 Realizar informe de resultados de la aplicación de la encuesta</t>
  </si>
  <si>
    <t>1.1.4 Presentar resultados a los interesados</t>
  </si>
  <si>
    <t xml:space="preserve">1.1.5 Preparar plan de acción en base a las mejoras identificadas </t>
  </si>
  <si>
    <t xml:space="preserve">1.1.6 Ejecutar plan de acción en base a las mejoras identificadas </t>
  </si>
  <si>
    <t>11.1.7 Aplicar encuesta a servidores de la TN</t>
  </si>
  <si>
    <t>11.1.8 Realizar informe de resultados de la aplicación de la encuesta</t>
  </si>
  <si>
    <t>1.1.9 Presentar resultados a los interesados</t>
  </si>
  <si>
    <t xml:space="preserve">1.1.10 Preparar plan de acción en base a las mejoras identificadas </t>
  </si>
  <si>
    <t xml:space="preserve">1.1.11 Ejecutar plan de acción en base a las mejoras identificadas </t>
  </si>
  <si>
    <t>1.2.1 Coordinar jornada de sensibilización para los temas de: 
• Ética profesional
• Ética personal
• Ética civil o ciudadana
• Educación en valores</t>
  </si>
  <si>
    <t>1.2.2 Llevar a cabo jornadad de sensibilización para los temas de: 
• Ética profesional
• Ética personal
• Ética civil o ciudadana</t>
  </si>
  <si>
    <t xml:space="preserve">1.2.3 Evaluar jornada de sensibilización </t>
  </si>
  <si>
    <t>1.2.4 Llevar a cabo jornada de sensibilización para los temas de: 
• Educación en valores</t>
  </si>
  <si>
    <t xml:space="preserve">1.2.5  Evaluar jornada de sensibilización </t>
  </si>
  <si>
    <t>1.3.1 Coordinar jornada de sensibilización para los temas de: 
• Deberes y derechos del Servidor Público
• Régimen Ético y disciplinario</t>
  </si>
  <si>
    <t>1.3.2 Llevar a cabo jornadad de sensibilización</t>
  </si>
  <si>
    <t xml:space="preserve">1.3.3 Evaluar jornada de sensibilización </t>
  </si>
  <si>
    <t xml:space="preserve">1.4.1 Disponer de un medio a través del cual los servidores públicos puedan solicitar asesoría sobre dudas de carácter moral en el ejercicio de sus funciones (Habilitar correo electrónico) </t>
  </si>
  <si>
    <t>1.4.2 Preparar plan de difusión de Orientación sobre Dudas de Carácter Moral en el ejercicio de las funciones de los colaboradores de TN</t>
  </si>
  <si>
    <t>1.4.3  Ejecutar plan de difusión</t>
  </si>
  <si>
    <t>1.5.1 Coordinación de actividades de Sensibilización a los servidores sobre la forma en que deben presentar sus denuncias.</t>
  </si>
  <si>
    <t>1.5.2 Ejecutar jornadas de sensibilización</t>
  </si>
  <si>
    <t xml:space="preserve">2.1.1  Llevar a cabo revisión del Código de Etica Institucional </t>
  </si>
  <si>
    <t>2.1.2 Incorporar oportunidades de mejora identificadas durante revisón</t>
  </si>
  <si>
    <t>2.1.3 Incluir los lineamientos de NOBACI y DIGEIG</t>
  </si>
  <si>
    <t>2.2.1  Someter a validación y aprobación del Codigo de Etica actualizado, por parte de DIGEIG  y  MAE***</t>
  </si>
  <si>
    <t>2.3.1 Coordinar jornadas de  difusión sobre la filosofía institucional, misión, visión y valores institucionales y  del Codigo de Etica Actualizado</t>
  </si>
  <si>
    <t>2.3.2 Ejecutar jornadas de difusión</t>
  </si>
  <si>
    <t>1. Implementación de Plan de Mejora a partir de Resultados Medición de Satisfacción de Servidores con Servicios de la DAF</t>
  </si>
  <si>
    <t xml:space="preserve">2. Organización del Fondo Documental </t>
  </si>
  <si>
    <t>3. Conformación de Comité de Planificación y Presupuesto</t>
  </si>
  <si>
    <t>4. Costeo de la Planificación Institucional</t>
  </si>
  <si>
    <t>6. Adecuación de Planta Física de TN</t>
  </si>
  <si>
    <t xml:space="preserve">1.1.  Implementar plan de acción de mejoras </t>
  </si>
  <si>
    <t>1.1.1 Preparar plan de acción de mejora a partir de informe de resultados elaborado por DPyD</t>
  </si>
  <si>
    <t>1.1.2 Ejecutar plan de acción de mejora elaborado en coordinación con DPyD</t>
  </si>
  <si>
    <t>2.1. Realizar diagnóstico de estado actual del proceso de la sección de archivo.</t>
  </si>
  <si>
    <t>2.2. Implementar propuesta  de mejoras identificadas en informe diagnóstico</t>
  </si>
  <si>
    <t>2.1.1 Realizar levantamiento de información del proceso actual de sección de archivo</t>
  </si>
  <si>
    <t xml:space="preserve">2.1.2 Preparar borrador de informe diagnóstico </t>
  </si>
  <si>
    <t>2.1.3 Validar y aprobar borrador de informe diagnóstico</t>
  </si>
  <si>
    <t>2.2.1 Preparar plan de acción para implementación de propuestas  de mejoras identificadas en informe diagnóstico</t>
  </si>
  <si>
    <t>2.2.2 Ejecutar plan de acción de Mejoras identificadas en diagnóstico</t>
  </si>
  <si>
    <t>3.1. Preparar  propuesta de formación de Comité de Planificación y Presupuesto</t>
  </si>
  <si>
    <t>3.2. Conformar comité de Gestión de  Planificación y Presupuesto</t>
  </si>
  <si>
    <t>3.1.1 Elaborar propuesta para creación del comité, incluyendo razones que sustenten la creación del mismo y criterios para selección de futuros integrantes (metodología)</t>
  </si>
  <si>
    <t>3.1.2 Validar y revisar la propuesta</t>
  </si>
  <si>
    <t xml:space="preserve">3.1.3  Presentar propuesta a la MAE para su aprobación </t>
  </si>
  <si>
    <t>3.1.4 Aprobar propuesta para conformación de Comité de Planificación y Desarrollo</t>
  </si>
  <si>
    <t>3.2.1  Realizar convocatoria formal a nuevos integrantes del Comité de Planificación y Presupuesto, y demás interesados</t>
  </si>
  <si>
    <t>3.2.2 Llevar a cabo reunión para Juramentación Oficial del nuevo  Comité de Planificación y Presupuesto</t>
  </si>
  <si>
    <t>4.1. Preparar Diagnóstico de Requerimientos Institucionales 2019</t>
  </si>
  <si>
    <t>4.2. Elaborar presupuesto estimado para proceso de Planificación Institucional 2019</t>
  </si>
  <si>
    <t>4.3. Preparar herramientas para seguimiento a la ejecución del presupuesto estimado para los requerimientos de Planificación Institucional</t>
  </si>
  <si>
    <t>4.1.1 Realizar levantamiento de requerimientos de planificación institucional de las distintas áreas, acorde a la metodología definida por DPyD. Contemplar las fuentes siguientes:
- POA
- Proyectos
- Capacitaciones durante el año
- Ingreso de nuevo personal
- Recursos Tecnológicos
- Recursos materiales
- Eventos institucionales</t>
  </si>
  <si>
    <t>4.1.2 Validar diagnóstico de requerimientos elaborado con los directores y encargados de áreas</t>
  </si>
  <si>
    <t xml:space="preserve">4.2.1 Preparar propuesta de Presupuesto para la Planificación Institucional de 2019, asignando los recursos en base a la prioridad de las necesidades </t>
  </si>
  <si>
    <t xml:space="preserve">4.2.2 Validar propuesta de Presupuesto de la Planificación Institucional 2019 </t>
  </si>
  <si>
    <t>4.2.3 Socializar propuesta de presupuesto validada con las áreas</t>
  </si>
  <si>
    <t>4.3.1  Preparar Matriz Anual de Seguimiento a la Ejecución del Presupuesto de Planificación Institucional
- Incluir Tope de Recursos Financieros por unidad organizativa durante el año</t>
  </si>
  <si>
    <t>4.3.2 Preparar matriz de Seguimiento Trimestral a  la Ejecución del Presupuesto de Planificación Institucional
- Incluir Tope de Recursos Financieros por unidad organizativa para cada trimestre</t>
  </si>
  <si>
    <t xml:space="preserve">4.3.3 Aprobar borradores de matrices para monitoreo a la ejecución </t>
  </si>
  <si>
    <t>5.1.1 Preparar Programa de Reciclaje Institucional, abarcando:
- Reducción en el Cunsumo de Energía Eléctrica 
- Reducción en el Consumo de Papel
- Habilitación de cajas de Acopio de Papel
- Habilitación de Zafacones para cada Tipo de Residuo (papel, plástico, vidrio, basura orgánica)
- Reducción en consumo de Combustible (transportación)***
- Socialización de la importancia de las 3R (Reducir, Reutilizar y Reciclar) a todos los servidores de TN
- Definir estrategía de Reconocimiento/Incentivo a los servidores por áreas donde sean más Eco-Friendly</t>
  </si>
  <si>
    <t>5.1.2 Validar propuesta de Programa de Reciclaje Institucional 2018</t>
  </si>
  <si>
    <t>5.2.1 Ejecutar las actividades definidas en el Programa de Reciclaje Institucional 2018 (gestionar recursos y cumplir con acciones planteadas)</t>
  </si>
  <si>
    <t>5.2.2 Llevar a cabo jornada de sensibilización acerca de la importancia de las 3R (Reducir, Reutilizar y Reciclar) y del programa de Reciclaje a iniciarse en TN</t>
  </si>
  <si>
    <t>5.2.3  Hacer publicaciones trimestrales en el News Letter y en el Mural Institucional de las unidades donde se haya registrado el menor consumo de papel, que hayan reciclado más materiales, consumo de menos tinta, y demás logros en general</t>
  </si>
  <si>
    <t>6.1. Realizar diagnóstico de estado actual de las instalaciones físicas de la TN</t>
  </si>
  <si>
    <t>6.2. Preparar propuesta para adecuación de espacios identificados en el diagnóstico</t>
  </si>
  <si>
    <t>6.3. Implementar Plan de de Adecuación Física TN</t>
  </si>
  <si>
    <t>6.1.1 Realizar levantamiento de las condiciones actuales de las instalaciones físicas de la TN</t>
  </si>
  <si>
    <t xml:space="preserve">6.1.2 Preparar informe diagnóstico de la situación actual de la planta física de TN e incluir recomendaciones </t>
  </si>
  <si>
    <t>6.1.3 Validar informe diagnóstico y las recomendaciones incluidas</t>
  </si>
  <si>
    <t>6.2.1  Elaborar Plan de Adecuación Física TN en base a recomendaciones incluidas en el infrome diagnóstico</t>
  </si>
  <si>
    <t xml:space="preserve">6.2.2 Validar propuesta de Plan de Adecuación Física de la TN </t>
  </si>
  <si>
    <t>6.3.1 Llevar a cabo implementación de acciones propuestas para adecuación de los espacios establecidos</t>
  </si>
  <si>
    <t>1. Diseño del Modelo Conceptual del Pago de las Nóminas Electrónica en Moneda Extranjera del Gobierno General</t>
  </si>
  <si>
    <t>2. Diseño del Modelo Funcional del Pago de las Nóminas electrónica en Moneda Extranjera del Gobierno General</t>
  </si>
  <si>
    <t>1.1. Realizar levantamiento de requerimientos por parte de las Tesorerías Institucionales.</t>
  </si>
  <si>
    <t>1.2. Preparar análisis de las informaciones levantadas para elaboración del modelo conceptual del PNME</t>
  </si>
  <si>
    <t>1.3. Preparar el Modelo Conceptual para el PNME vía electrónica</t>
  </si>
  <si>
    <t>2.1. Elaborar Modelo Funcional del PNME</t>
  </si>
  <si>
    <t xml:space="preserve">3.2. Implementar adecuaciones realizadas a la funcionalidad en el SIGEF para el Pago de Deuda Externa en Euros por XML a través del LBTR   </t>
  </si>
  <si>
    <t>1.1.1. Llevar a cabo reuniones y levantamiento de informaciones en el MAP</t>
  </si>
  <si>
    <t>1.1.2 Llevar a cabo reuniones y levantamiento de informaciones en la Tesorería de la Seguridad Social</t>
  </si>
  <si>
    <t>1.1.3  Llevar a cabo reuniones y levantamiento de informaciones en la DGII</t>
  </si>
  <si>
    <t>1.1.4 Llevar a cabo reuniones y levantamiento de informaciones en el MITUR</t>
  </si>
  <si>
    <t>1.1.5 Llevar a cabo reuniones y levantamiento de informaciones en el MIREX</t>
  </si>
  <si>
    <t>1.1.6 Llevar a cabo reuniones y levantamiento de informaciones en el MIDEREC</t>
  </si>
  <si>
    <t>1.1.7  Llevar a cabo reuniones y levantamiento de informaciones en el Ministerio de Defensa</t>
  </si>
  <si>
    <t>1.1.8  Llevar a cabo reuniones y levantamiento de informaciones en el MESCyT</t>
  </si>
  <si>
    <t>1.1.9  Llevar a cabo reuniones y levantamiento de informaciones en la CGR</t>
  </si>
  <si>
    <t>1.1.10  Llevar a cabo reuniones y levantamiento de informaciones en el Banco de Reservas</t>
  </si>
  <si>
    <t>1.1.11  Llevar a cabo reuniones y levantamiento de informaciones en el Banco Central</t>
  </si>
  <si>
    <t>1.2.1 Elaborar Mapa de Proceso Actual del PNME en base a las informaciones recopiladas</t>
  </si>
  <si>
    <t xml:space="preserve">1.2.2 Realizar análisis del Mapa de Proceso de PNME actual </t>
  </si>
  <si>
    <t>1.2.3 Preparar Mapa de Proceso Propuesto de PNME</t>
  </si>
  <si>
    <t xml:space="preserve">1.2.4 Elaborar informe sobre el proceso actual y el propuesto del Pago de Nómina en Monedas Extranjeras </t>
  </si>
  <si>
    <t>1.2.5 Validar y aprobar el proceso propuesto para el PNME</t>
  </si>
  <si>
    <t>1.3.1 Elaborar primer borrador del Modelo Conceptual para el PNME vía electrónica</t>
  </si>
  <si>
    <t>1.3.2 Realizar revisión del primer borrador del Modelo Conceptual del PNME vía electrónica</t>
  </si>
  <si>
    <t>1.3.3 Coordinar reunión de socialización con las Instituciones involucradas</t>
  </si>
  <si>
    <t>1.3.4 Realizar socialización con instituciones involucradas sobre el Modelo Conceptual del PNME Vía Electrónica</t>
  </si>
  <si>
    <t xml:space="preserve">1.3.5 Realizar ajustes al primer borrador del Modelo Conceptual del PNME vía electrónica, en base a observaciones de la sesión de socialización </t>
  </si>
  <si>
    <t>1.3.6 Validar y aprobar el Modelo Conceptual del PNME vía electrónica con ajustes incorporados</t>
  </si>
  <si>
    <t>1.3.7 Coordinar y llevar a cabo reunión de presentación a Instituciones involucradas del Modelo Conceptual actualizado</t>
  </si>
  <si>
    <t>1.3.8 Entregar Modelo Conceptual elaborado al área funcional del DAFI</t>
  </si>
  <si>
    <t xml:space="preserve">2.1.2 Gestionar contratación de consultor externo </t>
  </si>
  <si>
    <t>2.1.3 Elaborar borrador  Modelo Funcional</t>
  </si>
  <si>
    <t>2.1.4 Validar Modelo Funcional</t>
  </si>
  <si>
    <t>2.1.5 Suministrar al DAFI el  Modelo Funcional.</t>
  </si>
  <si>
    <t>3.1.5 Realizar Pruebas de los ajustes sugeridos en el SIGEF</t>
  </si>
  <si>
    <t>3.1.6  Realizar ajustes y  adecuaciones  en el SIGEF en produccion</t>
  </si>
  <si>
    <t>3.2.1 Dar seguimiento a las  capacitaciones por parte del DAFI a las instituciones involucradas</t>
  </si>
  <si>
    <t>3.1.1  Levar a cabo la reunión  con el  Banco Central y Credito Publico para identificar ajustes y  adecuaciones a realizar</t>
  </si>
  <si>
    <t>3.1.2 Elaborar matriz de los ajustes y adecuaciones  requeridos y remitir al DAFI</t>
  </si>
  <si>
    <t>3.1.3 Realizar ajustes al XML para los pagos en Euro</t>
  </si>
  <si>
    <t>3.1.4  Llevar a cabo la reunión  con Credito Publico para identificar ajustes y  adecuaciones a realizar</t>
  </si>
  <si>
    <t>1. Implementación de Sistema de Gestión de Clientes (CRM - Customer Relationship Management)</t>
  </si>
  <si>
    <t>2. Implementación del Sistema de Gestión Documental</t>
  </si>
  <si>
    <t>3. Implementación de las Normas de Tecnología de la Información y la Comunicación
(NORTIC)</t>
  </si>
  <si>
    <t>4. Implementación e Integración de los Sistemas de información  requeridos por los departamentos</t>
  </si>
  <si>
    <t>5. Implementación del Sistema de Tickets para Help Desk y Gestión de TI</t>
  </si>
  <si>
    <t>6. Implementación del Sistema de Monitoreo y Control de Infraestructura de TI</t>
  </si>
  <si>
    <t>7. Implementación del sistema de seguridad perimetral</t>
  </si>
  <si>
    <t>8. Implementación de las Buenas Practicas en TI, según el Estándar Internacionales ITIL Foundation</t>
  </si>
  <si>
    <t>9. Migración del Sistema LBTR del Banco Central, desde la DAFI hacia Data Center de Tesorería Nacional</t>
  </si>
  <si>
    <t xml:space="preserve"> </t>
  </si>
  <si>
    <t>10. Mejora al Sistema de Inventario Institucional</t>
  </si>
  <si>
    <t>11. Elaboración e Implementación del Plan de Recuperación de Desastres y Prevención de Riesgos</t>
  </si>
  <si>
    <t>12. Implementación de Plan de Mejora a partir de Resultados Medición de Satisfacción de Servidores con Servicios del DTI</t>
  </si>
  <si>
    <t>1.1. Realizar instalación y configuración de servidor virtualizado para la instalación del Sistema de Gestión de Clientes (CRM)</t>
  </si>
  <si>
    <t>1.2. Realizar Instalación y Configuración del Sistema de Gestión de Clientes (CRM)</t>
  </si>
  <si>
    <t>1.3. Hacer Testing del sistema e implementación en áreas piloto</t>
  </si>
  <si>
    <t>1.4. Asociar las funciones del sistema con los procesos de la institución, implementar las funciones estándar y las funciones personalizadas</t>
  </si>
  <si>
    <t>1.5. Capacitar a los usuarios del sistema</t>
  </si>
  <si>
    <t>1.6. Elaborar Informe y documentación del sistemas</t>
  </si>
  <si>
    <t>1.1.1 Instalar servidor con sistema operativo y actualizaciones</t>
  </si>
  <si>
    <t>1.1.2 Configurar servidor para soportar los servicios del Sistema de Gestión de Clientes (CRM)</t>
  </si>
  <si>
    <t>1.2.1 Instalar sistema para Sistema de Gestión de Clientes (CRM)</t>
  </si>
  <si>
    <t>1.2.2 Configurar todos los subsistema del CRM</t>
  </si>
  <si>
    <t>1.3.1 Realizar las pruebas de sistema</t>
  </si>
  <si>
    <t>1.3.2 Realizar reuniones de coordinación con las pilotos</t>
  </si>
  <si>
    <t>1.3.3 Implementar en áreas pilotos</t>
  </si>
  <si>
    <t>1.4.1 Determinar los procesos que serán asociados a las funciones del sistema</t>
  </si>
  <si>
    <t>1.4.2 Asociar las funciones del sistema a los procesos internos de la institución</t>
  </si>
  <si>
    <t>1.4.3 Realizar las implementaciones estándar y personalizada</t>
  </si>
  <si>
    <t>1.5.1 Establecer fechas para las capacitaciones</t>
  </si>
  <si>
    <t>1.5.2 Realizar las capacitaciones según la coordinación con las áreas</t>
  </si>
  <si>
    <t>1.6.1 Elaborar las documentaciones necesaria de los sistemas</t>
  </si>
  <si>
    <t>1.6.2 Desplegar y promover el sistema mediante a las documentaciones realizadas</t>
  </si>
  <si>
    <t>2.1. Realizar Instalación de complementos y modulos del sistema Alfresco Content Services.</t>
  </si>
  <si>
    <t xml:space="preserve">2.2. Hacer configuración y testing del Sistema </t>
  </si>
  <si>
    <t>2.3. Implementar Sistema Alfresco  en el área piloto (DPyD)</t>
  </si>
  <si>
    <t>2.4. Crear estructura estándar documental</t>
  </si>
  <si>
    <t>2.5. Capacitar de los servidores sobre del sistema.</t>
  </si>
  <si>
    <t>2.6.  Preparar documentación del sistema y Manual de Usuario</t>
  </si>
  <si>
    <t>2.1.1  Verificar requerimientos del sistema</t>
  </si>
  <si>
    <t>2.1.2 Instalar servidor que cumpla con los requerimientos del sistema</t>
  </si>
  <si>
    <t>2.1.3 Instalar Actualizaciones del Sistema Alfresco Content Service en el servidor preparado</t>
  </si>
  <si>
    <t>2.1.4 Realizar instalación de los módulos complementarios del sistema de gestión</t>
  </si>
  <si>
    <t>2.2.1  Realizar integración del Active Directory</t>
  </si>
  <si>
    <t>2.2.2 Configurar notificaciones para correo electrónico</t>
  </si>
  <si>
    <t>2.2.3 Realizar pruebas administrativas: 
- Roles y permisos 
- Creación de Directorios
- Cargas y creación de documentos
- Asignación de permisos para visualización y carga de documentos</t>
  </si>
  <si>
    <t xml:space="preserve">2.2.4 Realizar pruebas de usuarios </t>
  </si>
  <si>
    <t xml:space="preserve">2.2.5 Preparar informe de QA (Aseguramiento de la Calidad, validación) </t>
  </si>
  <si>
    <t>2.2.6 Realizar ajustes en base a resultados de informe de QA</t>
  </si>
  <si>
    <t>2.3.1 Coordinar capacitación con Area Piloto</t>
  </si>
  <si>
    <t>2.3.2 Capacitar el área sobre el uso del sistema</t>
  </si>
  <si>
    <t>2.3.3 Realizar seguimiento al funcionamiento del sistema</t>
  </si>
  <si>
    <t xml:space="preserve">2.3.4 Realizar ajustes y retroalimentación del sistema </t>
  </si>
  <si>
    <t>2.4.1  Realizar levantamiento para identificar las fuente, creadores y procesos de los contenidos</t>
  </si>
  <si>
    <t xml:space="preserve">2.4.2 Definir estructura documetal </t>
  </si>
  <si>
    <t>2.4.3 Asociar las funciones del sistema con los procesos de la institución, implementar las funciones estándar y las funciones personalizadas.</t>
  </si>
  <si>
    <t xml:space="preserve">2.4.4 Preparar documentación de la estructura definida </t>
  </si>
  <si>
    <t xml:space="preserve">2.5.1 Preparar plan de capacitación </t>
  </si>
  <si>
    <t>2.5.2 Ejecutar plan de capacitación</t>
  </si>
  <si>
    <t>2.6.1 Elaborar borrador de Manual de Usuario de Sistema Alfresco Content Service</t>
  </si>
  <si>
    <t>2.6.2 Validar y aprobar manual de usuario</t>
  </si>
  <si>
    <t>3.1. Realizar Estudio, análisis y discusión de las Normativas A4 (Norma sobre Interoperabilidad entre los Organismos del Gobierno Dominicano) y A5  (Norma sobre la Prestación y Automatización de los Servicios Públicos del Estado Dominicano)</t>
  </si>
  <si>
    <t>3.2. Implementar las medidas recomendadas por la OPTIC en la normativa A5 (Norma sobre la Prestación y Automatización de los Servicios Públicos del Estado Dominicano)</t>
  </si>
  <si>
    <t>3.3. Preparar escenarios y solicitar las evaluaciones correspondientes a la OPTIC de la normativa A5 (Norma sobre la Prestación y Automatización de los Servicios Públicos del Estado Dominicano)</t>
  </si>
  <si>
    <t>3.4. Documentar y publicar todo el proceso de certificación  de la NORTIC A5 (Norma sobre la Prestación y Automatización de los Servicios Públicos del Estado Dominicano) en los medios digitales de la Institución (Portal Institucional, Redes Sociales, Boletín Informativo, etc.)</t>
  </si>
  <si>
    <t>3.5. Implementar las medidas recomendadas por la OPTIC en la normativa A4 (Norma sobre Interoperabilidad entre los Organismos del Gobierno Dominicano)</t>
  </si>
  <si>
    <t>3.6. Preparar escenarios y solicitar las evaluaciones correspondientes a la OPTIC de la normativa A4 (Norma sobre Interoperabilidad entre los Organismos del Gobierno Dominicano)</t>
  </si>
  <si>
    <t>3.7. Documentar y publicar todo el proceso de certificación  de la NORTIC A4 (Norma sobre Interoperabilidad entre los Organismos del Gobierno Dominicano) en los medios digitales de la Institución (Portal Institucional, Redes Sociales, Boletín Informativo, etc.)</t>
  </si>
  <si>
    <t>3.1.1 Realizar un diagnistico para determinar si estan dadas las condicionmes para implemnetar las NORTICs A4 y A5</t>
  </si>
  <si>
    <t>3.1.2 Solicitar el apoyo de la maxima autoridad y de las areas correspondientes al fortalezimiento institucional</t>
  </si>
  <si>
    <t>3.1.3 Informe de resultado y determinación de implementación</t>
  </si>
  <si>
    <t>3.2.1 Determinar el alcance de implementación de la NORTIC A5</t>
  </si>
  <si>
    <t>3.2.2 Verificar que los Servicios que ofrece la Tesorería Nacional cumplan con lo dispuesto en la normativa</t>
  </si>
  <si>
    <t>3.2.3 Realizar los cambios que sean requeridos en los servicios para cumplir normativa</t>
  </si>
  <si>
    <t xml:space="preserve">3.2.4 Identificar y automatizar los servicios que todavia no esten en linea </t>
  </si>
  <si>
    <t>3.3.1 Lograr la firma de la carta de autorización por parte de la maxima autoridad, para solicitud de evaluación</t>
  </si>
  <si>
    <t>3.3.2 Coordinar con la OPTIC las   evaluaciones para la NORTIC A5</t>
  </si>
  <si>
    <t>3.3.3 Realizar los ajustes que surjan en la evaluación</t>
  </si>
  <si>
    <t>3.3.4 Solicitar la insignia de la certificación y publicarla</t>
  </si>
  <si>
    <t>3.4.1 Documentar todo el proceso para posterior auditoria</t>
  </si>
  <si>
    <t>3.4.2 Desplegar y promover la certificación en todos los medios digitales y de comunicación de la Tesorería</t>
  </si>
  <si>
    <t>3.5.1 Determinar el alcance de implementación de la NORTIC A4</t>
  </si>
  <si>
    <t>3.5.2 Verificar que los Servicios que ofrece la Tesorería Nacional cumplan con lo dispuesto en la normativa</t>
  </si>
  <si>
    <t>3.5.3 Realizar los cambios que sean requeridos en los servicios para cumplir normativa</t>
  </si>
  <si>
    <t xml:space="preserve">3.5.4 Identificar y automatizar los servicios que todavia no esten en linea </t>
  </si>
  <si>
    <t>3.6.1 Lograr la firma de la carta de autorización por parte de la maxima autoridad, para solicitud de evaluación</t>
  </si>
  <si>
    <t>3.6.2 Coordinar con la OPTIC las   evaluaciones para la NORTIC A4</t>
  </si>
  <si>
    <t>3.6.3 Realizar los ajustes que surjan en la evaluación</t>
  </si>
  <si>
    <t>3.6.4 Solicitar la insignia de la certificación y publicarla</t>
  </si>
  <si>
    <t>3.7.1 Documentar todo el proceso para posterior auditoria</t>
  </si>
  <si>
    <t>3.7.2 Desplegar y promover la certificación en todos los medios digitales y de comunicación de la Tesorería</t>
  </si>
  <si>
    <t>4.1. Hacer Analisis, diseño y desarrollo, implementación y documentación del modulo de Recursos Humanos (Integración Subsistemas de Nómina con el Sistema de Expediente de Empleado), según levantamiento, Capacitación del personal que utilizara el sistema.</t>
  </si>
  <si>
    <t>4.2. Aplicar encuesta de satisfacción relativa a la implemnetación del sistema (Integración Subsistemas de Nómina con el Sistema de Expediente de Empleado) en el área beneficiada, y elaborar reporte.</t>
  </si>
  <si>
    <t>4.3. Hacer Analisis, diseño y desarrollo, implementación y documentación del modulo de Sistema de Atención a Tesorerías Institucionales (SATI), segun levantamiento, Capacitación del personal que utilizara el sistema.</t>
  </si>
  <si>
    <t>4.4. Hacer Analisis, diseño y desarrollo, implementación y documentación del modulo de Gestión de Consultas Médicas, segun levantamiento, Capacitación del personal que utilizara el sistema.</t>
  </si>
  <si>
    <t>4.5. Aplicar encuesta de satisfacción relativa a la implemnetación de los sistemas en las áreas beneficiadas, y elaborar reporte.</t>
  </si>
  <si>
    <t>4.6. Realizar Analisis, diseño y desarrollo, implementación y documentación del modulo de Crear aplicación para Recepcion de Solicitudes de Certificaciones de Cuentas, segun levantamiento, Capacitación del personal que utilizara el sistema.</t>
  </si>
  <si>
    <t>4.7. Realizar Analisis, diseño y desarrollo, implementación y documentación del modulo de Sistema de Fianzas Aduanales, segun levantamiento, Capacitación del personal que utilizara el sistema.</t>
  </si>
  <si>
    <t>4.8. Aplicar encuesta de satisfacción relativa a la implemnetación de los sistemas en las áreas beneficiadas, y elaborar reporte.</t>
  </si>
  <si>
    <t>4.9. Realizar Analisis, diseño y desarrollo, implementación y documentación del modulo de Módulo Conciliación Bancaria, segun levantamiento, Capacitación del personal que utilizara el sistema.</t>
  </si>
  <si>
    <t>4.10. Aplicar encuesta de satisfacción relativa a la implemnetación de los sistemas en las áreas beneficiadas, y elaborar reporte.</t>
  </si>
  <si>
    <t>4.1.1 Realizar análisis y diseño del módulo</t>
  </si>
  <si>
    <t>4.1.2 Desarrollar e implementar el subsistema</t>
  </si>
  <si>
    <t>4.1.3 Crear documentación del sistema y manuales de usuarios</t>
  </si>
  <si>
    <t>4.1.4 Capacitar a los usuarios del módulo</t>
  </si>
  <si>
    <t>4.2.1 Definir preguntas y formato de la encuesta</t>
  </si>
  <si>
    <t>4.2.2 Realizar encuesta a los usuarios del subsistema</t>
  </si>
  <si>
    <t>4.2.3 Realizar informe de resultados de la encuesta</t>
  </si>
  <si>
    <t>4.3.1 Realizar analisis y diseño del módulo</t>
  </si>
  <si>
    <t>4.3.2 Desarrollar e implementar el subsistema</t>
  </si>
  <si>
    <t>4.3.3 Crear documentación del sistema y manuales de usuarios</t>
  </si>
  <si>
    <t>4.3.4 Capacitar a los usuarios del módulo</t>
  </si>
  <si>
    <t>4.4.1 Realizar análisis y diseño del módulo</t>
  </si>
  <si>
    <t>4.4.2 Desarrollar e implementar el subsistema</t>
  </si>
  <si>
    <t>4.4.3 Crear documentación del sistema y manuales de usuarios</t>
  </si>
  <si>
    <t>4.4.4 Capacitar a los usuarios del módulo</t>
  </si>
  <si>
    <t>4.5.1 Definir preguntas y formato de la encuesta</t>
  </si>
  <si>
    <t>4.5.2 Realizar encuesta a los usuarios del subsistema</t>
  </si>
  <si>
    <t>4.5.3 Realizar informe de resultados de la encuesta</t>
  </si>
  <si>
    <t>4.6.1 Realizar análisis y diseño del módulo</t>
  </si>
  <si>
    <t>4.6.2 Desarrollar e implementar el subsistema</t>
  </si>
  <si>
    <t>4.6.3 Crear documentación del sistema y manuales de usuarios</t>
  </si>
  <si>
    <t>4.6.4 Capacitar a los ususrios del módulo</t>
  </si>
  <si>
    <t>4.7.1 Realizar análisis y diseño del modulo</t>
  </si>
  <si>
    <t>4.7.2 Desarrollar e implementar el subsistema</t>
  </si>
  <si>
    <t>4.7.3 Crear documentación del sistema y manuales de usuarios</t>
  </si>
  <si>
    <t>4.7.4 Capacitar a los usuarios del módulo</t>
  </si>
  <si>
    <t>4.8.1 Definir preguntas y formato de la encuesta</t>
  </si>
  <si>
    <t>4.8.2 Realizar encuesta a los usuarios del subsistema</t>
  </si>
  <si>
    <t>4.8.3 Realizar informe de resultados de la encuesta</t>
  </si>
  <si>
    <t>4.9.1 Realizar análisis y diseño del modulo</t>
  </si>
  <si>
    <t>4.9.2 Desarrollar e implementar el subsistema</t>
  </si>
  <si>
    <t>4.9.3 Crear documentación del sistema y manuales de usuarios</t>
  </si>
  <si>
    <t>4.9.4 Capacitar a los ususrios del módulo</t>
  </si>
  <si>
    <t>4.10.1 Definir preguntas y formato de la encuesta</t>
  </si>
  <si>
    <t>4.10.2 Realizar encuesta a los usuarios del subsistema</t>
  </si>
  <si>
    <t>4.10.3 Realizar informe de resultados de la encuesta</t>
  </si>
  <si>
    <t>5.1. Realizar Instalación y configuración de servidor virtualizado para la instalación del Sistema de tickests y gestión de TI.</t>
  </si>
  <si>
    <t>5.2. Realizar Instalación y Configuración del sistema de tickests y gestión de TI.</t>
  </si>
  <si>
    <t>5.3. Hacer Testing del sistema e implementación en areas piloto.</t>
  </si>
  <si>
    <t>5.4. Asociar las funciones del sistema con los procesos de la institución, implementar las funciones estándar y las funciones personalizadas.</t>
  </si>
  <si>
    <t>5.5. Capacitar de los servidores sobre el sistema</t>
  </si>
  <si>
    <t>5.6. Elaborar informe y documentación del sistema</t>
  </si>
  <si>
    <t>5.1.1 Instalar servidor con sistema operativo y actualizaciones</t>
  </si>
  <si>
    <t>5.1.2 Configurar servidor para soportar los servicios del helpdesk y gestión de TI</t>
  </si>
  <si>
    <t xml:space="preserve">5.2.1 Instalar sistema para tickests, helpdesk y gestión de TI </t>
  </si>
  <si>
    <t>5.2.2 Configurar todos los subsistemas para gestión integral de TI</t>
  </si>
  <si>
    <t>5.3.1 Realizar las pruebas de sistema</t>
  </si>
  <si>
    <t>5.3.2 Selecionar y hacer reunión de coordinación con las pilotos</t>
  </si>
  <si>
    <t>5.3.3 Implementar en áreas pilotos</t>
  </si>
  <si>
    <t>5.4.1 Determinar los procesos que serán asociados a las funciones del sistema</t>
  </si>
  <si>
    <t>5.4.2 Asociar las funciones del sistema a los procesos internos de la institución</t>
  </si>
  <si>
    <t>5.4.3 Realizar las implementaciones estándar y personalizada</t>
  </si>
  <si>
    <t>5.5.1 Establecer fechas para las capacitaciones</t>
  </si>
  <si>
    <t>5.5.2 Realizar las capacitaciones según la coordinación con las áreas</t>
  </si>
  <si>
    <t>5.6.1 Elaborar las documentaciones necesaria de los sistemas</t>
  </si>
  <si>
    <t>5.6.2 Desplegar y promover el sistema mediante a las documentaciones realizadas</t>
  </si>
  <si>
    <t>6.1. Realizar Instalación y configuración de servidor virtualizado para la instalación del Sistema de Monitoreo y Control Pandora FMS</t>
  </si>
  <si>
    <t>6.2. Llevar a cabo la Instalación y Configuración del sistema de Monitoreo Pandora FMS</t>
  </si>
  <si>
    <t>6.3. Hacer Prueba y reconfiguración para optimizar el sistema de monitoreo</t>
  </si>
  <si>
    <t>6.4. Asociar las funciones del sistema con la infraestructura tecnológica de la TN (Redes, Cableado y Servidores)</t>
  </si>
  <si>
    <t>6.5. Documentar las funcionalidad del sistemas de monitoreo para futuras tomas de decisiones</t>
  </si>
  <si>
    <t>6.6. Realizar Informe trimestral del resultado del monitoreo de la infraestructura de TN</t>
  </si>
  <si>
    <t>6.1.1 Instalar servidor con sistema operativo y actualizaciones</t>
  </si>
  <si>
    <t>6.1.2 Configurar servidor para soportar los servicios del sistema de monitoreo y control</t>
  </si>
  <si>
    <t>6.2.1 Instalar sistema para monitoreo y control</t>
  </si>
  <si>
    <t>6.2.2 Configurar todos los subsistema para el monitoreo y control</t>
  </si>
  <si>
    <t>6.3.1 Realizar las pruebas del sistema</t>
  </si>
  <si>
    <t>6.3.2 Recofigurar los susbsistema para optimizarlo</t>
  </si>
  <si>
    <t>6.4.1 Asociar las funciones del sistema con las redes de datos</t>
  </si>
  <si>
    <t>6.4.2 Asociar las funciones del sistema con la infraestructura de servidores</t>
  </si>
  <si>
    <t>6.4.3 Asociar las funciones del sistema con los servicios que ofrecemos</t>
  </si>
  <si>
    <t>6.5.1 Documentar todo el proceso</t>
  </si>
  <si>
    <t>6.5.2 Hacer manual de usuario</t>
  </si>
  <si>
    <t>6.6.1 Realizar informes trimestral</t>
  </si>
  <si>
    <t>6.6.2 Recomendar medidas según resultado del informe trimestral</t>
  </si>
  <si>
    <t>7.1. Gestionar la adquisición de equipos de seguridad perimetral (UTM, AntiVirus, AntiSpam)</t>
  </si>
  <si>
    <t>7.2. Configurar y administrar equipos de seguridad adquiridos de acuerdo a los parámetros de buenas prácticas</t>
  </si>
  <si>
    <t>7.3. Preparar plan de implementación de sistema de seguridad perimetral, según lo acordado entre los entes involucrados</t>
  </si>
  <si>
    <t>7.4. Implementar el plan de seguridad perimetral aprobado</t>
  </si>
  <si>
    <t>7.5. Implementar controles de seguridad en el desarrollo de sistemas de información y en el datacenter para minimizar las amenazas de seguridad</t>
  </si>
  <si>
    <t>7.6. Elaborar Informe y documentación del resultado</t>
  </si>
  <si>
    <t>7.1.1 Hacer la solicitud de compra de equipos UTM</t>
  </si>
  <si>
    <t>7.1.2 Hacer la solicitud de compra de licencias para sistemas de seguridad</t>
  </si>
  <si>
    <t>7.2.1 Definir los parametros de seguridad que se van a implementar</t>
  </si>
  <si>
    <t>7.2.2 Configurar los equipos con parametros elegidos</t>
  </si>
  <si>
    <t>7.2.3 Configurar el sistema de administración de la seguridad perimetral</t>
  </si>
  <si>
    <t>7.3.1 Convocar reunión con el  suplidor que nos asesora en esta implementación</t>
  </si>
  <si>
    <t>7.3.2 Investigar y consultar sobre seguridad perimetral</t>
  </si>
  <si>
    <t>7.3.3 Crear plan de implementación de la seguridad perimetral</t>
  </si>
  <si>
    <t>7.4.1 Someter plan de seguridad perimetral a aprobación</t>
  </si>
  <si>
    <t>7.4.2 Implementar plan de seguridad</t>
  </si>
  <si>
    <t>7.5.1 Implementar controles de seguridad a los usuarios del dominio</t>
  </si>
  <si>
    <t>7.5.2 Implementar controles de seguridad a los usuarios de los sistemas y las bases de datos</t>
  </si>
  <si>
    <t>7.5.3 Implementar controles de seguridad para el acceso al departamento de TI y su Data Center</t>
  </si>
  <si>
    <t>7.6.1 Crear informe de resultado de la implementación</t>
  </si>
  <si>
    <t>7.6.2 Desplegar y promover los nuevos planes e implementaciones de seguridad tecnologica</t>
  </si>
  <si>
    <t>8.1. Realizar Estudio, análisis y discusión del estándar internacional de buenas practicas ITIL Foundation, para proponer un plan de implementación para las buenas practicas de TI</t>
  </si>
  <si>
    <t>8.2. Gestionar con las máximas autoridades la aprobación del plan de implementación de las buenas practicas ITIL</t>
  </si>
  <si>
    <t>8.3. Ejecutar plan de implementación de buenas prácticas ITIL</t>
  </si>
  <si>
    <t>8.4. Preparar Informe y documentación del resultado</t>
  </si>
  <si>
    <t>8.1.1 Llevar a cabo estudio e investigación sobre el estandar de buenas practicas internacional ITIL en su versión 3</t>
  </si>
  <si>
    <t>8.1.2 Analizar y discutir sobre los modulos que son posibles implementar en la institución</t>
  </si>
  <si>
    <t xml:space="preserve">8.1.3 Proponer un plan de implementación que sea viable para la institución </t>
  </si>
  <si>
    <t>8.2.1 Reunión con los directores y encargados para sencibilizarlos y lograr el apoyo de estos</t>
  </si>
  <si>
    <t>8.2.2 Gestinar aprobación de las maximas autoridades para implementar el plan</t>
  </si>
  <si>
    <t>8.3.1 Reunión con los involucrados de las areas directos para informarles sobre los nuevos cambios que provocara esta buena practica en TI</t>
  </si>
  <si>
    <t>8.3.2 Implementar la etapa de ITIL "Operaciones del Servicio"</t>
  </si>
  <si>
    <t>8.3.3 Implementar la etapa de ITIL "Mejora Continua del  Servicio"</t>
  </si>
  <si>
    <t>8.4.1 Crear informes de resultados</t>
  </si>
  <si>
    <t>8.4.2 Desplegar informe</t>
  </si>
  <si>
    <t>9.1. Hacer levantamiento de los requerimientos necesarios para el traslado de los equipos y el sistema que se encuentran en la DAFI (Ministerio de Hacienda)</t>
  </si>
  <si>
    <t>9.2. Diagnosticar posibles fallas en el traslado de los equipos y conexiones para mitigarlas</t>
  </si>
  <si>
    <t>9.3. Coordinar la migración de los sistemas con la DAFI, el Banco Central y suplidor externo de internet</t>
  </si>
  <si>
    <t>9.4. Realizar la migración y las pruebas correspondiente</t>
  </si>
  <si>
    <t>9.5. Informe y documentación del resultado</t>
  </si>
  <si>
    <t>9.1.1 Solicitar información a la DAFI sobre los requerimientos de los equipos</t>
  </si>
  <si>
    <t>9.1.2 Solicitar información al Banco Central sobre la configuración mas idonea para los equipos</t>
  </si>
  <si>
    <t>9.2.1 Realizar estudio sobre posibles fallas al trasladar los equipos</t>
  </si>
  <si>
    <t>9.2.2 Verificar las conexiones que son requeridas para el traslado</t>
  </si>
  <si>
    <t>9.3.1 Coordinar el traslado con la DAFI y el Banco Central</t>
  </si>
  <si>
    <t xml:space="preserve">9.3.2 Contratar suplidor de servicios de internet para las conexiones de los equipos </t>
  </si>
  <si>
    <t>9.4.1 Realizar la migración</t>
  </si>
  <si>
    <t>9.4.2 Hacer las pruebas de conexión y trabajo</t>
  </si>
  <si>
    <t>9.5.1 Realizar informe</t>
  </si>
  <si>
    <t>9.5.2 Desplegar informe</t>
  </si>
  <si>
    <t>10.1. Realizar levantamiento de necesidades de mejora al sistema</t>
  </si>
  <si>
    <t>10.2. Realizar mejoras según levantamiento</t>
  </si>
  <si>
    <t>10.1.1 Coordinar reunión para levantamiento</t>
  </si>
  <si>
    <t>10.1.2 Realizar levantamiento de las mejoras</t>
  </si>
  <si>
    <t>10.2.1 Ejecutar las mejoras y probar</t>
  </si>
  <si>
    <t>10.2.2 Liberar a producción las mejoras realizadas</t>
  </si>
  <si>
    <t xml:space="preserve">11.1. Preparar y Ejecutar Plan de Recuperación  Desastres de  y Prevención de Riesgos </t>
  </si>
  <si>
    <t xml:space="preserve">11.1.1 Elaborar Plan de Recuperación  Desastres de  y Prevención de Riesgos </t>
  </si>
  <si>
    <t xml:space="preserve">11.1.2 Aprobar  Plan de Recuperación  Desastres de  y Prevención de Riesgos </t>
  </si>
  <si>
    <t xml:space="preserve">11.1.3 Implementar  Plan de Recuperación  Desastres de  y Prevención de Riesgos </t>
  </si>
  <si>
    <t xml:space="preserve">12.1.  Implementar plan de acción de mejoras </t>
  </si>
  <si>
    <t>1. Elaboración del Diagnóstico para la incorporación de los Poderes y Organismos Especiales en la CUT.</t>
  </si>
  <si>
    <t>2. Elaboración del Plan de Despliegue para la Incorporación de los Poderes y Organismos Especiales en la CUT.</t>
  </si>
  <si>
    <t>3. Capacitación y Entrenamiento en el Sistema SIRIT</t>
  </si>
  <si>
    <t xml:space="preserve">4. Documentación de Procesos y Procedimientos para el Proyecto SIRIT </t>
  </si>
  <si>
    <t>5. Diagnóstico y Propuesta para la Disminución de los Anticipos Financieros</t>
  </si>
  <si>
    <t>6. Capacitación y Entrenamiento a las Unidades Ejecutoras de Proyectos con Recursos Externos</t>
  </si>
  <si>
    <t>7. Documentación de Procesos y Procedimientos para el Proyecto Incorporación de UEPEX en CUT</t>
  </si>
  <si>
    <t>8. Definición e Implementación de un Sistema de Monitoreo Seguimiento y Evaluación de las Tesorerías Institucionales</t>
  </si>
  <si>
    <t>9. Evaluación del Nivel de Satisfacción de las Instituciones Atendidas</t>
  </si>
  <si>
    <t>10. Implementación de la Propuesta para el cumplimiento de la Política de Pago.</t>
  </si>
  <si>
    <t>1.1. Preparar el Diagnóstico para la incorporación de los Poderes y Organismos Especiales en la CUT.</t>
  </si>
  <si>
    <t>1.2. Aprobar el Diagnóstico para la incorporación de los Poderes y Organismos Especiales en la CUT.</t>
  </si>
  <si>
    <t>1.1.1 Definir metodología a seguir para realizar levantamiento con el Consultor Externo</t>
  </si>
  <si>
    <t>1.1.2 Llevar a cabo levantamiento de información</t>
  </si>
  <si>
    <t>1.1.3 Realizar análisis y compilación de las informaciones levantadas</t>
  </si>
  <si>
    <t>1.1.4 Elaborar borrador preliminar de Diagnóstico</t>
  </si>
  <si>
    <t>1.2.1  Someter al Comité Directivo la revisión del borrador preliminar de Diagnóstico</t>
  </si>
  <si>
    <t>1.2.2 Aprobar y validar informe</t>
  </si>
  <si>
    <t>1.2.3 Someter a aprobación del Tesorero Nacional la versión final del informe</t>
  </si>
  <si>
    <t>1.2.4 Aprobar Informe Final</t>
  </si>
  <si>
    <t>2.1. Elaborar el Plan de Despliegue para la Incorporación de los Poderes y Organismos Especiales en la CUT.</t>
  </si>
  <si>
    <t>2.2. Aprobar el Plan de Despliegue para la Incorporación de los Poderes y Organismos Especiales en la CUT.</t>
  </si>
  <si>
    <t>2.1.1 Definir actividades del Plan de Despliegue (Fijar programación de fechas y recursos para las actividades definidas)</t>
  </si>
  <si>
    <t>2.2.1 Validar el Plan de Despliegue para la Incorporación de los Poderes y Organismos Especiales en la CUT, por parte del Director de DNyCTI.</t>
  </si>
  <si>
    <t>3.1. Preparar Plan de Capacitación a las Instituciones de recaudación directa en el sistema SIRIT</t>
  </si>
  <si>
    <t xml:space="preserve">3.2. Impartir Capacitaciones para implementación del Sistema SIRIT </t>
  </si>
  <si>
    <t>3.1.1 Elaborar borrador de programa para Capacitaciones respecto al Sistema SIRIT</t>
  </si>
  <si>
    <t>3.1.2 Validación de borrador de la programación fijada para llevar a cabo entrenamiento de SIRIT</t>
  </si>
  <si>
    <t>3.2.1  Realizar jornadas de Capacitación al Ministerio de Hacienda y sus 3 dependencias de recaudación directa en el sistema SIRIT</t>
  </si>
  <si>
    <t>3.2.2 Realizar jornadas de Capacitación a las Instituciones de recaudación directa pilotos  en el sistema SIRIT</t>
  </si>
  <si>
    <t>3.2.3. Realizar jornadas de Entrenamiento a las Instituciones de recaudación directa en las instalaciones de sus Centros de Caja</t>
  </si>
  <si>
    <t xml:space="preserve">4.1. Documentar los procedimientos e instructivos del SIRIT </t>
  </si>
  <si>
    <t xml:space="preserve">4.2. Gestionar la aprobación de los procedimientos e instructivos del SIRIT </t>
  </si>
  <si>
    <t>4.1.1 Realizar plan de trabajo para levantamiento de procesos a documentar</t>
  </si>
  <si>
    <t>4.1.2 Realizar levantamiento de los procesos a ser documentados como parte del proyecto del SIRIT</t>
  </si>
  <si>
    <t>4.1.3 Preparar borradores de procedimientos correspondientes a procesos identificados</t>
  </si>
  <si>
    <t>4.2.1 Someter a revisión por parte de la Encargada del Proyecto SIRIT, los borradores de procedimientos levantados</t>
  </si>
  <si>
    <t>4.2.2 Someter a revisión por parte del Director de Administración de Cuentas los borradores de procedimientos levantados</t>
  </si>
  <si>
    <t>4.2.3 Someter a revisión por parte del Director de Normas y Coordinación de Tesorerías Institucionales, los borradores de procedimientos levantados</t>
  </si>
  <si>
    <t>4.2.4 Someter a revisión por parte del encargado de DPyD los borradores de procedimientos levantados</t>
  </si>
  <si>
    <t>4.2.5 Someter a revisión por parte del encargado de DJ los borradores de procedimientos levantados</t>
  </si>
  <si>
    <t>4.2.6 Someter a revisión por parte del Tesorero Nacional los borradores de procedimientos levantados</t>
  </si>
  <si>
    <t>5.1. Preparar Estudio de Factibilidad para el Disminución de los Anticipos Financieros.</t>
  </si>
  <si>
    <r>
      <t xml:space="preserve">5.2. Aprobar Propuesta para el </t>
    </r>
    <r>
      <rPr>
        <sz val="9"/>
        <color theme="1"/>
        <rFont val="Times New Roman"/>
        <family val="1"/>
      </rPr>
      <t>Disminución</t>
    </r>
    <r>
      <rPr>
        <b/>
        <sz val="9"/>
        <color rgb="FFFF0000"/>
        <rFont val="Times New Roman"/>
        <family val="1"/>
      </rPr>
      <t xml:space="preserve"> </t>
    </r>
    <r>
      <rPr>
        <sz val="9"/>
        <color rgb="FF000000"/>
        <rFont val="Times New Roman"/>
        <family val="1"/>
      </rPr>
      <t>de los Anticipos Financieros</t>
    </r>
  </si>
  <si>
    <t>5.1.1 Realizar levantamiento de información.</t>
  </si>
  <si>
    <t>5.1.2 Realizar análisis y compilación de las informaciones levantadas</t>
  </si>
  <si>
    <t>5.1.3  Elaborar borrador de Estudio de Factibilidad de Desmonte de Anticipos Financieros</t>
  </si>
  <si>
    <t>5.2.1 Someter a revisión por parte del Director Normas y Coordinación de Tesorerías Institucionales el borrador del Estudio de Factibilidad.</t>
  </si>
  <si>
    <t>5.2.2 Someter a revisión por parte del Tesorero Nacional el borrador del Estudio de Factibilidad</t>
  </si>
  <si>
    <t>6.1. Preparar Plan de Capacitación a las Unidades Ejecutoras de Proyectos con Recursos Externos</t>
  </si>
  <si>
    <t>6.2. Impartir Capacitaciones a las Unidades Ejecutoras de Proyecto en el pago a través de Web Services a beneficiarios finales .</t>
  </si>
  <si>
    <t>6.1.1 Elaborar borrador de programa para Capacitaciones respecto al Pago de Terceros a través del Webservice</t>
  </si>
  <si>
    <t>6.1.2 Validación de borrador de la programación fijada para llevar a cabo entrenamiento de las Unidades Ejecutoras de Proyectos con Recursos Externos</t>
  </si>
  <si>
    <r>
      <t>6.2.1 Realizar jornadas de Capacitación a las Unidades Ejecutoras de Proyectos con Recursos Externos</t>
    </r>
    <r>
      <rPr>
        <b/>
        <sz val="9"/>
        <color rgb="FFFF0000"/>
        <rFont val="Times New Roman"/>
        <family val="1"/>
      </rPr>
      <t xml:space="preserve"> (Fase I).
5 instituciones</t>
    </r>
  </si>
  <si>
    <r>
      <t>6.2.2 Realizar jornadas de Capacitación a las Unidades Ejecutoras de Proyectos con Recursos Externos</t>
    </r>
    <r>
      <rPr>
        <b/>
        <sz val="9"/>
        <color rgb="FFFF0000"/>
        <rFont val="Times New Roman"/>
        <family val="1"/>
      </rPr>
      <t xml:space="preserve"> (Fase II). 
3 instituciones</t>
    </r>
  </si>
  <si>
    <r>
      <t>6.2.3 Realizar jornadas de Capacitación a las Unidades Ejecutoras de Proyectos con Recursos Externos</t>
    </r>
    <r>
      <rPr>
        <b/>
        <sz val="9"/>
        <color rgb="FFFF0000"/>
        <rFont val="Times New Roman"/>
        <family val="1"/>
      </rPr>
      <t xml:space="preserve"> (Fase II). 
3 instituciones</t>
    </r>
  </si>
  <si>
    <r>
      <t>6.2.4 Realizar jornadas de Capacitación a las Unidades Ejecutoras de Proyectos con Recursos Externos</t>
    </r>
    <r>
      <rPr>
        <b/>
        <sz val="9"/>
        <color rgb="FFFF0000"/>
        <rFont val="Times New Roman"/>
        <family val="1"/>
      </rPr>
      <t xml:space="preserve"> (Fase II).
3 instituciones</t>
    </r>
  </si>
  <si>
    <r>
      <t>6.2.5 Realizar jornadas de Capacitación a las Unidades Ejecutoras de Proyectos con Recursos Externos</t>
    </r>
    <r>
      <rPr>
        <b/>
        <sz val="9"/>
        <color rgb="FFFF0000"/>
        <rFont val="Times New Roman"/>
        <family val="1"/>
      </rPr>
      <t xml:space="preserve"> (Fase II).
4 instituciones</t>
    </r>
  </si>
  <si>
    <r>
      <t xml:space="preserve">6.2.6.  Realizar Entrenamiento y acompañamiento a las Unidades Ejecutoras de Proyecto en el pago a través del Web Service  </t>
    </r>
    <r>
      <rPr>
        <b/>
        <sz val="9"/>
        <color rgb="FFFF0000"/>
        <rFont val="Times New Roman"/>
        <family val="1"/>
      </rPr>
      <t>(Fase I)</t>
    </r>
  </si>
  <si>
    <r>
      <t xml:space="preserve">6.2.7.  Realizar Entrenamiento y acompañamiento a las Unidades Ejecutoras de Proyecto en el pago a través del Web Service  </t>
    </r>
    <r>
      <rPr>
        <b/>
        <sz val="9"/>
        <color rgb="FFFF0000"/>
        <rFont val="Times New Roman"/>
        <family val="1"/>
      </rPr>
      <t>(Fase II)</t>
    </r>
  </si>
  <si>
    <t>7.1. Documentar los procedimientos e instructivos del Proyecto Incorporación de UEPEX en CUT</t>
  </si>
  <si>
    <t>7.2. Gestionar la aprobación de los procedimientos e instructivos del Proyecto Incorporación de UEPEX en CUT</t>
  </si>
  <si>
    <t>7.1.1 Realizar plan de trabajo para levantamiento de procesos a documentar</t>
  </si>
  <si>
    <t>7.1.2 Realizar levantamiento de los procesos a ser documentados como parte del Proyecto Incorporación de UEPEX en CUT</t>
  </si>
  <si>
    <t>7.1.3 Preparar borradores de procedimientos correspondientes a procesos identificados</t>
  </si>
  <si>
    <t>7.2.1 Someter a revisión por parte del Encargado del Proyecto Incorporación de UEPEX en CUT, los borradores de procedimientos levantados</t>
  </si>
  <si>
    <t>7.2.2 Someter a revisión por parte del Director de Administración de Cuentas los borradores de procedimientos levantados</t>
  </si>
  <si>
    <t>7.2.3 Someter a revisión por parte del Director Normas  y Coordinación de Tesorerías Institucionales, los borradores de procedimientos levantados</t>
  </si>
  <si>
    <t>7.2.4 Someter a revisión por parte del encargado de DPyD los borradores de procedimientos levantados</t>
  </si>
  <si>
    <t>7.2.5 Someter a revisión por parte del encargado de DJ los borradores de procedimientos levantados</t>
  </si>
  <si>
    <t>7.2.6 Someter a revisión por parte del Tesorero Nacional los borradores de procedimientos levantados</t>
  </si>
  <si>
    <t>8.1.  Realizar levantamiento de información de las tesorerías de todas las instituciones (inventario)</t>
  </si>
  <si>
    <t>8.2. Diseñar el Sistema de Monitoreo, Seguimiento y Evaluación de las Tesorerías Institucionales</t>
  </si>
  <si>
    <t>8.3. Gestionar la aprobación del diseño del Sistema de Monitoreo, Seguimiento y Evaluación de las Tesorerías Institucionales</t>
  </si>
  <si>
    <t>8.4. Dar seguimiento al desarrollo del Sistema de Información Informático para el  Monitoreo y Seguimiento de las Tesorerías Institucionales</t>
  </si>
  <si>
    <t xml:space="preserve">8.5. Implementar Sistema de Evaluación de las Tesorerías Institucionales </t>
  </si>
  <si>
    <t>8.6. Diseñar y preparar Planes de Acción para Cierre de las Brechas en el Cumplimiento de las Normativas</t>
  </si>
  <si>
    <t>8.1.1 Elaborar formulario para el levantamiento de información de las Tesorerías Institucionales.</t>
  </si>
  <si>
    <t xml:space="preserve">8.1.2 Elaborar un plan para el levantamiento de información de las Tesorerías Institucionales. </t>
  </si>
  <si>
    <t>8.1.3 Hacer levantamiento de información en las instituciones acorde al plan.</t>
  </si>
  <si>
    <t>8.1.4 Procesar las informaciones levantadas</t>
  </si>
  <si>
    <t>8.2.1  Elaborar modelo conceptual y funcional del Sistema de Información Informático para el  Monitoreo y Seguimiento de las Tesorerías Institucionales</t>
  </si>
  <si>
    <t>8.2.2  Elaborar procedimientos y formularios para la evaluación del cumplimiento de las normativas, procedimientos e instructivos del Sistema de Tesorerías Institucionales</t>
  </si>
  <si>
    <t>8.3.1  Someter a revisión por parte del Director Normas  y Coordinación de Tesorerías Institucionales, el borrador del modelo conceptual y funcional del Sistema de Información Informático para el  Monitoreo y Seguimiento de las Tesorerías Institucionales</t>
  </si>
  <si>
    <t>8.3.2 Someter a revisión por parte del Director Normas  y Coordinación de Tesorerías Institucionales, los borradores de los procedimientos de Evaluación del Cumplimiento de las Normativas de las Tesorerías Institucionales</t>
  </si>
  <si>
    <t>8.3.3 Someter a revisión por parte del encargado de DPyD los borradores de procedimientos levantados</t>
  </si>
  <si>
    <t>8.3.4 Someter a revisión por parte del encargado de DJ los borradores de procedimientos levantados</t>
  </si>
  <si>
    <t>8.3.5 Someter a revisión por parte del Tesorero Nacional los borradores de procedimientos levantados</t>
  </si>
  <si>
    <t>8.4.1 Suministrar al Departamento de Tecnología, el modelo conceptual y funcional del Sistema de Información Informático para el  Monitoreo y Seguimiento de las Tesorerías Institucionales para su desarrollo</t>
  </si>
  <si>
    <t>8.4.2. Dar seguimiento al desarrollo del Sistema</t>
  </si>
  <si>
    <t>8.4.3  Preparar informe de seguimiento de la implementación del Sistema de Información Informático para el  Monitoreo y Seguimiento de las Tesorerías Institucionales</t>
  </si>
  <si>
    <t>8.5.1 Realizar plan de evaluación del cumplimiento de las normativas en las instituciones.</t>
  </si>
  <si>
    <t>8.5.2 Evaluar el cumplimiento de las normativas, instructivos y procedimientos por parte de las Tesorerías Institucionales</t>
  </si>
  <si>
    <t>8.5.3 Procesar los resultados obtenidos en la evaluación de cumplimiento</t>
  </si>
  <si>
    <t>8.5.4. Preparar Informe cumplimiento de las normativas establecidas en el Sistema de Tesorería (por institución y general).</t>
  </si>
  <si>
    <t>8.6.1. Realizar y ejecutar planes de acción para las observaciones planteadas en los informes.</t>
  </si>
  <si>
    <t>8.6.2.  Preparar Informes de Ejecución de los Planes de Acción</t>
  </si>
  <si>
    <t>9.1. Ejecutar las acciones descritas en el  Plan de Acción de Mejora
Encuesta de Nivel de Satisfacción de Servicios a Usuarios -TN 2017</t>
  </si>
  <si>
    <t>9.2. Preparar encuesta para evaluar la satisfacción de las instituciones asistidas</t>
  </si>
  <si>
    <t>9.3. Evaluar nivel de satisfacción de las instituciones que reciben asistencia</t>
  </si>
  <si>
    <t xml:space="preserve">9.4. Preparar Informe de Encuesta de Satisfacción de Servicios. </t>
  </si>
  <si>
    <t xml:space="preserve">9.5. Dar seguimiento a las observaciones y/o recomendaciones planteadas en el Informe de Encuesta de Satisfacción de Servicios. </t>
  </si>
  <si>
    <t>9.2.1 Elaborar encuesta para la evaluación de la satisfacción de las Tesorerías Institucionales con los servicios brindados por TN.</t>
  </si>
  <si>
    <t xml:space="preserve">9.2.2 Elaborar un plan de aplicación de la encuesta a las Tesorerías Institucionales. </t>
  </si>
  <si>
    <t>9.3.1 Aplicar la encuesta del nivel de satisfacción de las instituciones</t>
  </si>
  <si>
    <t>9.3.2 Procesar los resultados obtenidos</t>
  </si>
  <si>
    <t xml:space="preserve">9.4.1 Elaborar Borrador de Informe de Encuesta de Satisfacción de Servicios. </t>
  </si>
  <si>
    <t>9.4.2 Someter a revisión borrador del informe por parte del Director de Normas y Coordinación de Tesorerías Institucionales</t>
  </si>
  <si>
    <t xml:space="preserve">9.5.1  Elaborar plan de acción en base a las recomendaciones planteadas </t>
  </si>
  <si>
    <t xml:space="preserve">9.5.2  Ejecutar las acciones descritas en el plan de acción  </t>
  </si>
  <si>
    <t>9.5.3  Preparar Informe de Ejecución de Plan de Acción.</t>
  </si>
  <si>
    <t>10.1. Actualizar propuesta para el cumplimiento de la Política de Pago.</t>
  </si>
  <si>
    <t>10.2. Gestionar aprobación de nueva  propuesta (propuesta actualizada) para  el cumplimiento de la Política de Pago.</t>
  </si>
  <si>
    <t>10.3. Implementar acciones planteadas en  la Propuesta para el cumplimiento de la Política de Pago.</t>
  </si>
  <si>
    <t>10.4. Dar seguimiento a la implementación de la propuesta para el cumplimiento de la Política de Pago.</t>
  </si>
  <si>
    <t xml:space="preserve">10.1.1 Analizar propuesta previa elaborada por el Comité Interinstitucional sobre Mejora para la Puntualidad en  los Pagos a Proveedores </t>
  </si>
  <si>
    <t>10.1.2 Elaborar un borrador con nueva propuesta para  el cumplimiento de la Política de Pago.</t>
  </si>
  <si>
    <t>10.2.1 Someter a revisión y aprobación por parte del Tesorero Nacional la nueva propuesta para  el cumplimiento de la Política de Pago.</t>
  </si>
  <si>
    <t>10.3 .1  Elaborar Plan de Acción a partir de la Propuesta para el cumplimiento de la Política de Pago.</t>
  </si>
  <si>
    <t>10.3.2. Ejecutar Plan de Acción para el cumplimiento de la Política de Pago</t>
  </si>
  <si>
    <t>10.4.1  Elaborar informe sobre la implementación de las acciones descritas para el cumplimiento de la Política de Pago</t>
  </si>
  <si>
    <r>
      <rPr>
        <b/>
        <sz val="9"/>
        <color rgb="FF000000"/>
        <rFont val="Times New Roman"/>
        <family val="1"/>
      </rPr>
      <t xml:space="preserve">1. Ángel Estrada </t>
    </r>
    <r>
      <rPr>
        <sz val="9"/>
        <color rgb="FF000000"/>
        <rFont val="Times New Roman"/>
        <family val="1"/>
      </rPr>
      <t xml:space="preserve">- Director Normas y Coordinación de Tesorerías Institucionales </t>
    </r>
  </si>
  <si>
    <r>
      <rPr>
        <b/>
        <sz val="9"/>
        <color rgb="FF000000"/>
        <rFont val="Times New Roman"/>
        <family val="1"/>
      </rPr>
      <t>1. Alberto Perdomo</t>
    </r>
    <r>
      <rPr>
        <sz val="9"/>
        <color rgb="FF000000"/>
        <rFont val="Times New Roman"/>
        <family val="1"/>
      </rPr>
      <t xml:space="preserve"> - Tesorero Nacional</t>
    </r>
  </si>
  <si>
    <r>
      <rPr>
        <b/>
        <sz val="9"/>
        <color rgb="FF000000"/>
        <rFont val="Times New Roman"/>
        <family val="1"/>
      </rPr>
      <t>1. Noemí Paulino</t>
    </r>
    <r>
      <rPr>
        <sz val="9"/>
        <color rgb="FF000000"/>
        <rFont val="Times New Roman"/>
        <family val="1"/>
      </rPr>
      <t xml:space="preserve"> - Encargada de División de Tesorerías Institucionales</t>
    </r>
  </si>
  <si>
    <t>1. Desarrollo e Implementación del Flujo de Caja por Moneda</t>
  </si>
  <si>
    <t>2. Programación y Ejecución de Recursos UEPEX</t>
  </si>
  <si>
    <t>3. Automatización de la Asignación de Cuota  pago</t>
  </si>
  <si>
    <t>4. Validación y Consolidación de la Programación del Devengado</t>
  </si>
  <si>
    <t>5. Acuerdos Interinstitucionales para Fortalecimiento de la Programación de Caja</t>
  </si>
  <si>
    <t>6. Estrategias para Gestionar Alternativas de Financiamiento de Corto Plazo</t>
  </si>
  <si>
    <t>7. Estrategias para Invertir los Excedentes Temporales de Caja y Remuneraciones de Saldos.</t>
  </si>
  <si>
    <t>8. Elaboración del Plan de Gestión  de los Riesgos Financieros en la gestión de activos y pasivos.</t>
  </si>
  <si>
    <t>9. Conformación del Comité de Gestión de Caja</t>
  </si>
  <si>
    <t>10. Generación de Excedentes para el Cierre de la Brecha Financiera.</t>
  </si>
  <si>
    <t>1.1. Realizar levantamiento de requerimientos por parte de los interesados</t>
  </si>
  <si>
    <t>1.2. Elaborar modelo funcional de Flujo de Caja Diario por Moneda</t>
  </si>
  <si>
    <t>1.3. Someter a aprobación modelo funcional desarrollado</t>
  </si>
  <si>
    <t>1.4. Llevar a cabo pruebas para validación del modelo funcional</t>
  </si>
  <si>
    <t xml:space="preserve">1.5. Implementar modelo funcional desarrollado </t>
  </si>
  <si>
    <t>1.1.1 Coordinar y llevar a cabo encuentro general de ambientación con las instituciones involucradas</t>
  </si>
  <si>
    <t>1.1.5 Coordinar y ejecutar encuentro con DIGEPRES para el levantamiento de información</t>
  </si>
  <si>
    <t>1.1.6 Coordinar y ejecutar encuentro con Dirección de Análisis y Política Fiscal para el levantamiento de información</t>
  </si>
  <si>
    <t>1.1.7 Coordinar encuentros con demás instituciones interesadas para el levantamiento de información</t>
  </si>
  <si>
    <t>1.1.8  Coordinar encuentros interesados internos para el levantamiento de información</t>
  </si>
  <si>
    <t>1.1.9 Preparar informe con las  informaciones levantadas</t>
  </si>
  <si>
    <t>1.2.1  Preparar propuesta de borrador del modelo funcional</t>
  </si>
  <si>
    <t>1.2.2 Recibir asistencia técnica de la DGAPF para elaboración de borrador del modelo funcional</t>
  </si>
  <si>
    <t>1.2.3 Socializar propuesta de borrador con las áreas de la TN involucradas</t>
  </si>
  <si>
    <t>1.2.4 Incorporar ajustes al borrador del modelo funcional</t>
  </si>
  <si>
    <t>1.3.1 Someter borrador de modelo funcional a validación por parte del Director de DPyEF</t>
  </si>
  <si>
    <t>1.3.2 Someter borrador de modelo funcional a aprobación por parte del Tesorero Nacional</t>
  </si>
  <si>
    <t>1.4.1  Coordinar y ejecutar pruebas al modelo funcional diseñado</t>
  </si>
  <si>
    <t>1.4.2 Preparar reporte con oportunidades de mejora detectadas durante las pruebas de validación</t>
  </si>
  <si>
    <t>1.4.3 Incorporar mejoras identificadas en el informe de Validación del Modelo Funcional</t>
  </si>
  <si>
    <t xml:space="preserve">1.5.1  Llevar a cabo sesiones de socialización y entrenamiento a los involucrados </t>
  </si>
  <si>
    <t>2.1. Realizar levantamiento de requerimientos para la asignación de cuota de pago</t>
  </si>
  <si>
    <t>2.2. Elaborar plantillas para la asignación de cuota de pago</t>
  </si>
  <si>
    <t>2.3. Validar funcionamiento e implementar las plantillas</t>
  </si>
  <si>
    <t>2.1.1 Coordinar y llevar a cabo encuentro con la DACyRF</t>
  </si>
  <si>
    <t>2.1.2 Coordinar y llevar a cabo encuentro con las UEPEX</t>
  </si>
  <si>
    <t>2.1.2 Coordinar y llevar a cabo encuentro con las DAFI</t>
  </si>
  <si>
    <t>2.2.1  Preparar propuesta de Plantilla para la asignación de cuota</t>
  </si>
  <si>
    <t>2.2.2 Socializar propuesta de borrador con los técnicos de DPyEF</t>
  </si>
  <si>
    <t>2.3.1  Coordinar y ejecutar pruebas a la nueva plantilla</t>
  </si>
  <si>
    <t>2.3.2  Incorporar ajustes a la plantilla</t>
  </si>
  <si>
    <t>2.3.3 Implementar plantillas para la asignación de cuota de pago</t>
  </si>
  <si>
    <t>3.1. Llevar a cabo revisión y adecuación de la definición del funcionamiento de cada uno de los parámetros dentro del SIGEF</t>
  </si>
  <si>
    <t>3.2. Desarrollar en la Plataforma Informática los requerimientos para la Automatización de la Cuota de Pago</t>
  </si>
  <si>
    <t>3.3. Pruebas en el SIGEF del nuevo requerimiento.</t>
  </si>
  <si>
    <t>3.4. Poner en  funcionamiento el modelo desarrollado de la automatización de la cuota de pago en el SIGEF</t>
  </si>
  <si>
    <t>3.1.1 Coordinar y llevar a cabo reuniones con la DAFI para la definición de los requerimientos</t>
  </si>
  <si>
    <t>3.1.2 Elaborar documento de requerimientos a la DAFI.</t>
  </si>
  <si>
    <t>3.1.3 Dar seguimiento a la Definición de los requerimientos con el área Funcional de la DAFI</t>
  </si>
  <si>
    <t>3.1.4  Coordinar y llevar a cabo encuentros internos para la validación de definición Funcional por parte de la DAFI.</t>
  </si>
  <si>
    <t>3.2.1 Dar Seguimiento a la Definición de los requerimientos con el área de Desarrollo</t>
  </si>
  <si>
    <t>3.2.2 Desarrollar en la Plataforma Informática los requerimientos para la Automatización de la Cuota de Pago</t>
  </si>
  <si>
    <t>3.3.1 Verificar que los requerimientos se desarrollaron de acuerdo a lo definido e identificar mejoras</t>
  </si>
  <si>
    <t>3.3.2 Solicitar a la DAFI la incorporación de las mejoras identificadas</t>
  </si>
  <si>
    <t>3.3.3 Realizar ajustes solicitados</t>
  </si>
  <si>
    <t>3.4.1 Dar Seguimiento a los desarrolladores de la DAFI para el registro de las operaciones de cuota de pago</t>
  </si>
  <si>
    <t>3.4.2 Capacitar al Personal involucrado</t>
  </si>
  <si>
    <t>4.1. Recibir capacitación sobre las funcionalidades definidas en la Programación del Devengado por parte de la DAFI</t>
  </si>
  <si>
    <t>4.2. Identificar y solicitar mejoras a la Funcionalidad de la Programación del Devengado</t>
  </si>
  <si>
    <t>4.3. Establecer procedimiento para la Reprogramación del Devengado por parte de las Instituciones</t>
  </si>
  <si>
    <t>4.4. Diseñar e Implementar  la Matriz interna para el seguimiento de la Consolidación de la Programación del Devengado</t>
  </si>
  <si>
    <t>4.1.1  Llevar a cabo sesiones de socialización y entrenamiento con la DAFI</t>
  </si>
  <si>
    <t>4.2.1 Coordinar y llevar a cabo reuniones para identificar mejoras en la Programación del Devengado con la DAFI.</t>
  </si>
  <si>
    <t>4.2.2 Solicitar los requerimientos sobre las mejoras identificadas a la DAFI</t>
  </si>
  <si>
    <t>4.2.3 Incorporar mejoras en el Sistema</t>
  </si>
  <si>
    <t xml:space="preserve">4.3.1  Coordinar encuentros internos para la definición de los procedimientos </t>
  </si>
  <si>
    <t>4.3.2 Preparar propuesta de Procedimiento</t>
  </si>
  <si>
    <t>4.3.3 Validar y aprobar propuesta de procedimientos para la Reprogramación del Devengado</t>
  </si>
  <si>
    <t xml:space="preserve">4.4.1  Coordinar encuentros internos para la definición de la Matriz </t>
  </si>
  <si>
    <t>4.4.2 Preparar Propuesta de Matriz</t>
  </si>
  <si>
    <t>4.4.3 Validar y Aprobar la Matriz de consolidación</t>
  </si>
  <si>
    <t xml:space="preserve">4.5.1  Llevar a cabo sesiones de socialización y entrenamiento a los involucrados </t>
  </si>
  <si>
    <t>5.1. Realizar levantamiento de las informaciones necesarias de cada Órgano Rector</t>
  </si>
  <si>
    <t>5.2. Levantar  requerimientos de Bancos Agentes</t>
  </si>
  <si>
    <t>5.3. Levantar requerimientos de otras instituciones del Sistema Financiero</t>
  </si>
  <si>
    <t>5.1.1 Coordinar y ejecutar encuentro con Ministerio de Hacienda</t>
  </si>
  <si>
    <t>5.1.2 Coordinar y ejecutar encuentro con DIGEPRES</t>
  </si>
  <si>
    <t>5.1.3 Coordinar y ejecutar encuentro con DIGECOG</t>
  </si>
  <si>
    <t>5.1.4 Coordinar y ejecutar encuentro con Crédito Público</t>
  </si>
  <si>
    <t xml:space="preserve">5.1.5 Coordinar y ejecutar encuentro con Política y Legislación Tributaria </t>
  </si>
  <si>
    <t>5.1.6 Coordinar y ejecutar encuentro con la Dirección de Análisis y Política Fiscal</t>
  </si>
  <si>
    <t>5.1.7 Coordinar y ejecutar encuentro con la Dirección General de Inversión Pública</t>
  </si>
  <si>
    <t>5.2.1 Coordinar y ejecutar encuentro con el Banco Central</t>
  </si>
  <si>
    <t>5.2.2 Análisis, definición  y recopilación de las informaciones y requerimientos necesarios del Banco Central</t>
  </si>
  <si>
    <t>5.2.3  Coordinar y ejecutar encuentro con el Banco Reservas</t>
  </si>
  <si>
    <t>5.2.4 Análisis, definición  y recopilación de las informaciones y requerimientos necesarios del Banco de Reservas</t>
  </si>
  <si>
    <t>6.1. Elaboración de carpeta de instrumentos de financiamiento.</t>
  </si>
  <si>
    <t xml:space="preserve">6.2. Llevar a cabo negociación con los interesados para logro de Acuerdos Interinstitucionales </t>
  </si>
  <si>
    <t>6.3. Elaborar normativa de Letras del Tesoro</t>
  </si>
  <si>
    <t>6.4. Elaborar documento de estrategia para gestionar alternativas de financiamiento de corto plazo.</t>
  </si>
  <si>
    <t>6.5. Desarrollar el Módulo de Registro para las Operaciones de Financiamiento</t>
  </si>
  <si>
    <t>6.1.1  Levantamiento de informaciones del mercado de valores</t>
  </si>
  <si>
    <t>6.1.2 Elaborar carpeta y presentar escenarios y simulación de alternativas para financiamiento corto plazo</t>
  </si>
  <si>
    <t>6.2.1 Coordinar y ejecutar encuentro con Crédito Publico.</t>
  </si>
  <si>
    <t>6.2.2 Coordinar y ejecutar encuentro con Banco Central.</t>
  </si>
  <si>
    <t>6.2.3 Coordinar y ejecutar encuentro con Banco de Reservas.</t>
  </si>
  <si>
    <t>6.2.4 Coordinar y ejecutar encuentro con CEVALDOM.</t>
  </si>
  <si>
    <t>6.2.5 Coordinar y ejecutar encuentro con Superintendencia de Valores.</t>
  </si>
  <si>
    <t>6.2.6 Coordinar y ejecutar encuentro con Bolsa de Valores.</t>
  </si>
  <si>
    <t>6.3.1  Preparar propuesta de borrador de la normativa.</t>
  </si>
  <si>
    <t>6.3.2 Validar propuesta de borrador de normativa</t>
  </si>
  <si>
    <t>6.3.3 Aprobación de Normativa de Letras del Tesoro</t>
  </si>
  <si>
    <t>6.4.1  Preparar propuesta de borrador del documento.</t>
  </si>
  <si>
    <t>6.4.2 Presentar propuesta de borrador del documento.</t>
  </si>
  <si>
    <t>6.4.3 Aprobación del documento final.</t>
  </si>
  <si>
    <t>6.5.1 Coordinar reuniones con DAFI</t>
  </si>
  <si>
    <t>6.5.2 Elaborar documento de requerimientos de la TN del modulo de financiamiento a la DAFI</t>
  </si>
  <si>
    <t>6.5.3 Presentar módulo (DAFI a TN)</t>
  </si>
  <si>
    <t>6.5.4 Asignar desarrolladores de la DAFI para el registro de las operaciones de inversión y Financiamiento</t>
  </si>
  <si>
    <t>6.5.5 Capacitar al personal</t>
  </si>
  <si>
    <t>6.5.6 Poner en funcionamiento el modulo</t>
  </si>
  <si>
    <t>6.5.7 Asistencia Técnica en la articulación del proyecto y el desarrollo del modelo Conceptual de la gestión de activos y pasivos y riesgos financieros.</t>
  </si>
  <si>
    <t>7.1. Elaboración de carpeta de instrumentos de Inversión</t>
  </si>
  <si>
    <t>7.2. Lograr Acuerdos Interinstitucionales con los interesados</t>
  </si>
  <si>
    <t>7.3. Elaborar normativa y política de inversiones</t>
  </si>
  <si>
    <t>7.4. Elaborar documento de estrategia para gestionar alternativas de inversión a corto plazo</t>
  </si>
  <si>
    <t xml:space="preserve">7.1.1  Levantamiento de informaciones </t>
  </si>
  <si>
    <t>7.1.2 Elaborar carpeta y presentar escenarios y simulación de alternativas para inversiones y operaciones overnight</t>
  </si>
  <si>
    <t>7.3.1  Preparar propuesta de borrador de la normativa.</t>
  </si>
  <si>
    <t>7.3.2 Presentar propuesta de borrador de normativa</t>
  </si>
  <si>
    <t>7.3.3 Aprobación de Normativa</t>
  </si>
  <si>
    <t>7.4.1  Preparar propuesta de borrador del documento.</t>
  </si>
  <si>
    <t>7.4.2 Presentar propuesta de borrador del documento.</t>
  </si>
  <si>
    <t>7.4.3 Aprobación del documento final.</t>
  </si>
  <si>
    <t>7.5.1 Coordinar reuniones con DAFI</t>
  </si>
  <si>
    <t>7.5.2 Coordinar reuniones con DIGECOG</t>
  </si>
  <si>
    <t>7.5.3 Coordinar reuniones con DIGEPRES</t>
  </si>
  <si>
    <t>7.5.4 Elaborar documento de requerimientos de la TN del modulo de inversión a la DAFI</t>
  </si>
  <si>
    <t>7. 5.5 Presentar módulo (DAFI a TN)</t>
  </si>
  <si>
    <t>7.5.6 Asignar desarrolladores de la DAFI para el registro de las operaciones de inversión</t>
  </si>
  <si>
    <t>7.5.7 Capacitar al personal</t>
  </si>
  <si>
    <t>7.5.8 Poner en funcionamiento el módulo</t>
  </si>
  <si>
    <t>8.1.  Definir y elaborar el Plan de Gestión  de Riesgos Financieros</t>
  </si>
  <si>
    <t>9.1. Presentar propuesta de formación de Comité de Caja Interinstitucional</t>
  </si>
  <si>
    <t>9.2. Discutir y aprobar Propuesta</t>
  </si>
  <si>
    <t>9.3. Conformar comité de Gestión de Caja Interinstitucional</t>
  </si>
  <si>
    <t>9.4. Elaborar Plan de Acción a ejecutar por el Comité de Caja Interinstitucional en 2019</t>
  </si>
  <si>
    <t>9.1.1 Elaborar documento de propuesta de Formación del Comité de Caja Interinstitucional</t>
  </si>
  <si>
    <t>9.2.2 Aprobar propuesta</t>
  </si>
  <si>
    <t>9.4.1 Elaborar y presentar Plan de Acción a ejecutar por el Comité de Caja Interinstitucional en 2019 a los integrantes del Comité</t>
  </si>
  <si>
    <t>9.3.1 Conformar el comité de caja interinstitucional</t>
  </si>
  <si>
    <t>9.3.2 Aprobar conformación de Comité de Caja Interinstitucional</t>
  </si>
  <si>
    <t>10.1. Determinar la variación de la brecha</t>
  </si>
  <si>
    <t xml:space="preserve">10.1.1 Identificar variables que generen excedentes o identificar fuentes de financiamiento y preparar propuesta para el cierre de la brecha financiera.
</t>
  </si>
  <si>
    <t>10.1.2 Presentar propuesta con  variables identificadas al Tesorero Nacional</t>
  </si>
  <si>
    <t>10.1.3 Elevar propuesta al Ministro de Hacienda</t>
  </si>
  <si>
    <t xml:space="preserve">10.1.4 Aprobar propuesta para cierre de porciento determinado de la Brecha Financiera </t>
  </si>
  <si>
    <t>1.1.2 Coordinar y ejecutar encuentro con Política y Legislación Tributaria para el levantamiento de información</t>
  </si>
  <si>
    <t>1.1.3 Coordinar y llevar a cabo  encuentro con Crédito Público para el levantamiento de información</t>
  </si>
  <si>
    <t>1.1.4 Coordinar y ejecutar encuentro con Inversión Pública para el levantamiento de información</t>
  </si>
  <si>
    <t xml:space="preserve">5. Implementación de Programa Tesorería Ecológica/Ecogreen/Am-biental </t>
  </si>
  <si>
    <t>1. Yubania Melo - Enc. División Financiera
2. Nohely Corsino - Contador I
3. Johanna Martínez - Analista de Presupuesto
4. Cruz Taveras - Técnico en Compras
5. Richard Alcántara - Contador I</t>
  </si>
  <si>
    <t>9.1.1 Coordinar reunión con la DAFI para solicitar desarrollo de matriz de parametrización.</t>
  </si>
  <si>
    <t>9.1.2 Coordinar reunión con la Contraloría General de la Republica (CGR) para establecer nuevos procedimientos a nivel de auditoría, según los cambios propuestos en el SIGEF.</t>
  </si>
  <si>
    <t xml:space="preserve">9.1.3 Establecer un plan de acción o desarrollo de la matriz. </t>
  </si>
  <si>
    <t>9.1.4  Darle seguimiento a implementación del plan.</t>
  </si>
  <si>
    <t>9.1.5  Identificar las instituciones que no poseen SIGEF.</t>
  </si>
  <si>
    <t>9.1.6 Coordinar reunión con la DAFI para presentar instituciones con necesidad de SIGEF.</t>
  </si>
  <si>
    <t xml:space="preserve">9.1.7  Enviar a las Tesorerías Institucionales, mediante correo electrónico, instrucción para la evaluación objetiva de los servicios, antes de enviar la encuesta. </t>
  </si>
  <si>
    <t>9.1.8 Desarrollar un plan de implementación de SIGEF en las instituciones identificadas.</t>
  </si>
  <si>
    <t>9.1.9  Comunicarse con las Tesorerías Institucionales e instruirlas en el llenado de las encuestas de evaluación del nivel satisfacción de los servicios ofrecidos, una vez se envíe la encuesta.</t>
  </si>
  <si>
    <t>9.1.10 Capacitar a los nuevos usuarios en cuanto a la funcionalidad del Sistema de Tesorería.</t>
  </si>
  <si>
    <t>1. Recurso externo (arquitecto, ingeniero civil)</t>
  </si>
  <si>
    <r>
      <rPr>
        <b/>
        <sz val="9"/>
        <color theme="1"/>
        <rFont val="Times New Roman"/>
        <family val="1"/>
      </rPr>
      <t>-DRH-3.1.3.A</t>
    </r>
    <r>
      <rPr>
        <sz val="9"/>
        <color theme="1"/>
        <rFont val="Times New Roman"/>
        <family val="1"/>
      </rPr>
      <t xml:space="preserve"> Propuesta de metodología aprobada</t>
    </r>
  </si>
  <si>
    <r>
      <rPr>
        <b/>
        <sz val="9"/>
        <color theme="1"/>
        <rFont val="Times New Roman"/>
        <family val="1"/>
      </rPr>
      <t>-DRH-3.2.1.A</t>
    </r>
    <r>
      <rPr>
        <sz val="9"/>
        <color theme="1"/>
        <rFont val="Times New Roman"/>
        <family val="1"/>
      </rPr>
      <t xml:space="preserve"> Correos/comunicaciones de convocatoria</t>
    </r>
  </si>
  <si>
    <r>
      <rPr>
        <b/>
        <sz val="9"/>
        <color theme="1"/>
        <rFont val="Times New Roman"/>
        <family val="1"/>
      </rPr>
      <t>-DRH-3.2.2.A</t>
    </r>
    <r>
      <rPr>
        <sz val="9"/>
        <color theme="1"/>
        <rFont val="Times New Roman"/>
        <family val="1"/>
      </rPr>
      <t xml:space="preserve"> Presentación Power Point
</t>
    </r>
    <r>
      <rPr>
        <b/>
        <sz val="9"/>
        <color theme="1"/>
        <rFont val="Times New Roman"/>
        <family val="1"/>
      </rPr>
      <t>-DRH-3.2.2.B</t>
    </r>
    <r>
      <rPr>
        <sz val="9"/>
        <color theme="1"/>
        <rFont val="Times New Roman"/>
        <family val="1"/>
      </rPr>
      <t xml:space="preserve">  Registro de Participantes
</t>
    </r>
    <r>
      <rPr>
        <b/>
        <sz val="9"/>
        <color theme="1"/>
        <rFont val="Times New Roman"/>
        <family val="1"/>
      </rPr>
      <t>-DRH-3.2.2.C</t>
    </r>
    <r>
      <rPr>
        <sz val="9"/>
        <color theme="1"/>
        <rFont val="Times New Roman"/>
        <family val="1"/>
      </rPr>
      <t xml:space="preserve"> Fotografías del encuentro</t>
    </r>
  </si>
  <si>
    <r>
      <rPr>
        <b/>
        <sz val="9"/>
        <color theme="1"/>
        <rFont val="Times New Roman"/>
        <family val="1"/>
      </rPr>
      <t xml:space="preserve">-DRH-3.3.1.A </t>
    </r>
    <r>
      <rPr>
        <sz val="9"/>
        <color theme="1"/>
        <rFont val="Times New Roman"/>
        <family val="1"/>
      </rPr>
      <t>Propuesta de metodología con mejoras incorporadas</t>
    </r>
  </si>
  <si>
    <r>
      <t>-</t>
    </r>
    <r>
      <rPr>
        <b/>
        <sz val="9"/>
        <color theme="1"/>
        <rFont val="Times New Roman"/>
        <family val="1"/>
      </rPr>
      <t>DRH-3.3.2.A</t>
    </r>
    <r>
      <rPr>
        <sz val="9"/>
        <color theme="1"/>
        <rFont val="Times New Roman"/>
        <family val="1"/>
      </rPr>
      <t xml:space="preserve">  Metodología con mejoras incorporadas aprobada por parte de involucrados TN</t>
    </r>
  </si>
  <si>
    <r>
      <rPr>
        <b/>
        <sz val="9"/>
        <color theme="1"/>
        <rFont val="Times New Roman"/>
        <family val="1"/>
      </rPr>
      <t>-DRH-3.3.3.A</t>
    </r>
    <r>
      <rPr>
        <sz val="9"/>
        <color theme="1"/>
        <rFont val="Times New Roman"/>
        <family val="1"/>
      </rPr>
      <t xml:space="preserve">   Metodología con mejoras incorporadas aprobada por parte del MAP</t>
    </r>
  </si>
  <si>
    <r>
      <rPr>
        <b/>
        <sz val="9"/>
        <color theme="1"/>
        <rFont val="Times New Roman"/>
        <family val="1"/>
      </rPr>
      <t>-DRH-3.4.1.A</t>
    </r>
    <r>
      <rPr>
        <sz val="9"/>
        <color theme="1"/>
        <rFont val="Times New Roman"/>
        <family val="1"/>
      </rPr>
      <t xml:space="preserve">  Correos/comunicaciones de convocatoria
</t>
    </r>
    <r>
      <rPr>
        <b/>
        <sz val="9"/>
        <color theme="1"/>
        <rFont val="Times New Roman"/>
        <family val="1"/>
      </rPr>
      <t xml:space="preserve">-DRH-3.4.1.B  </t>
    </r>
    <r>
      <rPr>
        <sz val="9"/>
        <color theme="1"/>
        <rFont val="Times New Roman"/>
        <family val="1"/>
      </rPr>
      <t>Cronograma/plan de sesiones para capacitación</t>
    </r>
  </si>
  <si>
    <r>
      <rPr>
        <b/>
        <sz val="9"/>
        <color theme="1"/>
        <rFont val="Times New Roman"/>
        <family val="1"/>
      </rPr>
      <t xml:space="preserve">-DRH-3.4.2.A </t>
    </r>
    <r>
      <rPr>
        <sz val="9"/>
        <color theme="1"/>
        <rFont val="Times New Roman"/>
        <family val="1"/>
      </rPr>
      <t xml:space="preserve"> Presentación Power Point
</t>
    </r>
    <r>
      <rPr>
        <b/>
        <sz val="9"/>
        <color theme="1"/>
        <rFont val="Times New Roman"/>
        <family val="1"/>
      </rPr>
      <t>-DRH-3.4.2.B</t>
    </r>
    <r>
      <rPr>
        <sz val="9"/>
        <color theme="1"/>
        <rFont val="Times New Roman"/>
        <family val="1"/>
      </rPr>
      <t xml:space="preserve">  Registro de Participantes
</t>
    </r>
    <r>
      <rPr>
        <b/>
        <sz val="9"/>
        <color theme="1"/>
        <rFont val="Times New Roman"/>
        <family val="1"/>
      </rPr>
      <t xml:space="preserve">-DRH-3.4.2.C  </t>
    </r>
    <r>
      <rPr>
        <sz val="9"/>
        <color theme="1"/>
        <rFont val="Times New Roman"/>
        <family val="1"/>
      </rPr>
      <t>Fotografías del encuentro</t>
    </r>
  </si>
  <si>
    <r>
      <rPr>
        <b/>
        <sz val="9"/>
        <color theme="1"/>
        <rFont val="Times New Roman"/>
        <family val="1"/>
      </rPr>
      <t xml:space="preserve">-DRH-4.1.1.A  </t>
    </r>
    <r>
      <rPr>
        <sz val="9"/>
        <color theme="1"/>
        <rFont val="Times New Roman"/>
        <family val="1"/>
      </rPr>
      <t>Correos/ Comunicaciones</t>
    </r>
  </si>
  <si>
    <r>
      <rPr>
        <b/>
        <sz val="9"/>
        <color theme="1"/>
        <rFont val="Times New Roman"/>
        <family val="1"/>
      </rPr>
      <t>-DRH-4.1.2.A</t>
    </r>
    <r>
      <rPr>
        <sz val="9"/>
        <color theme="1"/>
        <rFont val="Times New Roman"/>
        <family val="1"/>
      </rPr>
      <t xml:space="preserve">  Registro de calificaciones</t>
    </r>
  </si>
  <si>
    <r>
      <rPr>
        <b/>
        <sz val="9"/>
        <color theme="1"/>
        <rFont val="Times New Roman"/>
        <family val="1"/>
      </rPr>
      <t>-DRH-4.2.1.A</t>
    </r>
    <r>
      <rPr>
        <sz val="9"/>
        <color theme="1"/>
        <rFont val="Times New Roman"/>
        <family val="1"/>
      </rPr>
      <t xml:space="preserve">  Formulario  acuerdo de desempeño por competencias</t>
    </r>
  </si>
  <si>
    <r>
      <rPr>
        <b/>
        <sz val="9"/>
        <color theme="1"/>
        <rFont val="Times New Roman"/>
        <family val="1"/>
      </rPr>
      <t xml:space="preserve">-DRH-4.2.2.A </t>
    </r>
    <r>
      <rPr>
        <sz val="9"/>
        <color theme="1"/>
        <rFont val="Times New Roman"/>
        <family val="1"/>
      </rPr>
      <t xml:space="preserve">Formulario evaluación de desempeño por competencias
</t>
    </r>
    <r>
      <rPr>
        <b/>
        <sz val="9"/>
        <color theme="1"/>
        <rFont val="Times New Roman"/>
        <family val="1"/>
      </rPr>
      <t xml:space="preserve">-DRH-4.2.2.B </t>
    </r>
    <r>
      <rPr>
        <sz val="9"/>
        <color theme="1"/>
        <rFont val="Times New Roman"/>
        <family val="1"/>
      </rPr>
      <t>Manual de evaluacion de desempeño por competencias</t>
    </r>
  </si>
  <si>
    <r>
      <rPr>
        <b/>
        <sz val="9"/>
        <color theme="1"/>
        <rFont val="Times New Roman"/>
        <family val="1"/>
      </rPr>
      <t>-DRH-4.2.3.A</t>
    </r>
    <r>
      <rPr>
        <sz val="9"/>
        <color theme="1"/>
        <rFont val="Times New Roman"/>
        <family val="1"/>
      </rPr>
      <t xml:space="preserve"> Correos/ Comunicación de solicitud</t>
    </r>
  </si>
  <si>
    <r>
      <rPr>
        <b/>
        <sz val="9"/>
        <color theme="1"/>
        <rFont val="Times New Roman"/>
        <family val="1"/>
      </rPr>
      <t>-DRH-4.3.1.A</t>
    </r>
    <r>
      <rPr>
        <sz val="9"/>
        <color theme="1"/>
        <rFont val="Times New Roman"/>
        <family val="1"/>
      </rPr>
      <t xml:space="preserve"> Presentación Power Point
</t>
    </r>
    <r>
      <rPr>
        <b/>
        <sz val="9"/>
        <color theme="1"/>
        <rFont val="Times New Roman"/>
        <family val="1"/>
      </rPr>
      <t>-DRH-4.3.1.B</t>
    </r>
    <r>
      <rPr>
        <sz val="9"/>
        <color theme="1"/>
        <rFont val="Times New Roman"/>
        <family val="1"/>
      </rPr>
      <t xml:space="preserve">  Registro de Participantes
</t>
    </r>
    <r>
      <rPr>
        <b/>
        <sz val="9"/>
        <color theme="1"/>
        <rFont val="Times New Roman"/>
        <family val="1"/>
      </rPr>
      <t xml:space="preserve">-DRH-4.3.1.C </t>
    </r>
    <r>
      <rPr>
        <sz val="9"/>
        <color theme="1"/>
        <rFont val="Times New Roman"/>
        <family val="1"/>
      </rPr>
      <t xml:space="preserve"> Fotografías del encuentro</t>
    </r>
  </si>
  <si>
    <r>
      <rPr>
        <b/>
        <sz val="9"/>
        <color theme="1"/>
        <rFont val="Times New Roman"/>
        <family val="1"/>
      </rPr>
      <t>-DRH-4.3.2.A</t>
    </r>
    <r>
      <rPr>
        <sz val="9"/>
        <color theme="1"/>
        <rFont val="Times New Roman"/>
        <family val="1"/>
      </rPr>
      <t xml:space="preserve">  Presentación Power Point
</t>
    </r>
    <r>
      <rPr>
        <b/>
        <sz val="9"/>
        <color theme="1"/>
        <rFont val="Times New Roman"/>
        <family val="1"/>
      </rPr>
      <t>-DRH-4.3.2.B</t>
    </r>
    <r>
      <rPr>
        <sz val="9"/>
        <color theme="1"/>
        <rFont val="Times New Roman"/>
        <family val="1"/>
      </rPr>
      <t xml:space="preserve">  Registro de Participantes
</t>
    </r>
    <r>
      <rPr>
        <b/>
        <sz val="9"/>
        <color theme="1"/>
        <rFont val="Times New Roman"/>
        <family val="1"/>
      </rPr>
      <t>-DRH-4.3.2.C</t>
    </r>
    <r>
      <rPr>
        <sz val="9"/>
        <color theme="1"/>
        <rFont val="Times New Roman"/>
        <family val="1"/>
      </rPr>
      <t xml:space="preserve">  Fotografías del encuentro</t>
    </r>
  </si>
  <si>
    <r>
      <rPr>
        <b/>
        <sz val="9"/>
        <color theme="1"/>
        <rFont val="Times New Roman"/>
        <family val="1"/>
      </rPr>
      <t xml:space="preserve">-DRH-4.4.1.A </t>
    </r>
    <r>
      <rPr>
        <sz val="9"/>
        <color theme="1"/>
        <rFont val="Times New Roman"/>
        <family val="1"/>
      </rPr>
      <t xml:space="preserve"> Correos/comunicaciones de convocatoria</t>
    </r>
    <r>
      <rPr>
        <b/>
        <sz val="9"/>
        <color theme="1"/>
        <rFont val="Times New Roman"/>
        <family val="1"/>
      </rPr>
      <t xml:space="preserve"> 
-DRH-4.4.1.B</t>
    </r>
    <r>
      <rPr>
        <sz val="9"/>
        <color theme="1"/>
        <rFont val="Times New Roman"/>
        <family val="1"/>
      </rPr>
      <t xml:space="preserve"> Cronograma/plan de sesiones para definir los acuerdos de desarrollo</t>
    </r>
  </si>
  <si>
    <r>
      <rPr>
        <b/>
        <sz val="9"/>
        <color theme="1"/>
        <rFont val="Times New Roman"/>
        <family val="1"/>
      </rPr>
      <t>-DRH-4.4.2.A</t>
    </r>
    <r>
      <rPr>
        <sz val="9"/>
        <color theme="1"/>
        <rFont val="Times New Roman"/>
        <family val="1"/>
      </rPr>
      <t xml:space="preserve">  Correos/Comunicaciones
</t>
    </r>
    <r>
      <rPr>
        <b/>
        <sz val="9"/>
        <color theme="1"/>
        <rFont val="Times New Roman"/>
        <family val="1"/>
      </rPr>
      <t>-DRH-4.4.2.B</t>
    </r>
    <r>
      <rPr>
        <sz val="9"/>
        <color theme="1"/>
        <rFont val="Times New Roman"/>
        <family val="1"/>
      </rPr>
      <t xml:space="preserve"> Documentos firmados</t>
    </r>
  </si>
  <si>
    <r>
      <rPr>
        <b/>
        <sz val="9"/>
        <color theme="1"/>
        <rFont val="Times New Roman"/>
        <family val="1"/>
      </rPr>
      <t>-DRH-4.5.1.A</t>
    </r>
    <r>
      <rPr>
        <sz val="9"/>
        <color theme="1"/>
        <rFont val="Times New Roman"/>
        <family val="1"/>
      </rPr>
      <t xml:space="preserve"> Correos/Comunicaciones de acuse de recibo </t>
    </r>
  </si>
  <si>
    <r>
      <rPr>
        <b/>
        <sz val="9"/>
        <color theme="1"/>
        <rFont val="Times New Roman"/>
        <family val="1"/>
      </rPr>
      <t>-DRH-4.5.2.A</t>
    </r>
    <r>
      <rPr>
        <sz val="9"/>
        <color theme="1"/>
        <rFont val="Times New Roman"/>
        <family val="1"/>
      </rPr>
      <t xml:space="preserve"> Registro de calificaciones</t>
    </r>
  </si>
  <si>
    <r>
      <rPr>
        <b/>
        <sz val="9"/>
        <color rgb="FF000000"/>
        <rFont val="Times New Roman"/>
        <family val="1"/>
      </rPr>
      <t xml:space="preserve">-DRH-5.1.1.A </t>
    </r>
    <r>
      <rPr>
        <sz val="9"/>
        <color rgb="FF000000"/>
        <rFont val="Times New Roman"/>
        <family val="1"/>
      </rPr>
      <t>Enviar solicitud de contratación de consultores</t>
    </r>
  </si>
  <si>
    <r>
      <rPr>
        <b/>
        <sz val="9"/>
        <color rgb="FF000000"/>
        <rFont val="Times New Roman"/>
        <family val="1"/>
      </rPr>
      <t>-DRH-5.1.2.A</t>
    </r>
    <r>
      <rPr>
        <sz val="9"/>
        <color rgb="FF000000"/>
        <rFont val="Times New Roman"/>
        <family val="1"/>
      </rPr>
      <t xml:space="preserve">  Levantamiento realizado</t>
    </r>
  </si>
  <si>
    <r>
      <rPr>
        <b/>
        <sz val="9"/>
        <color rgb="FF000000"/>
        <rFont val="Times New Roman"/>
        <family val="1"/>
      </rPr>
      <t>-DRH-5.1.3.A</t>
    </r>
    <r>
      <rPr>
        <sz val="9"/>
        <color rgb="FF000000"/>
        <rFont val="Times New Roman"/>
        <family val="1"/>
      </rPr>
      <t xml:space="preserve"> Politicas revizadas </t>
    </r>
  </si>
  <si>
    <r>
      <rPr>
        <b/>
        <sz val="9"/>
        <color rgb="FF000000"/>
        <rFont val="Times New Roman"/>
        <family val="1"/>
      </rPr>
      <t>-DRH-5.1.4.A</t>
    </r>
    <r>
      <rPr>
        <sz val="9"/>
        <color rgb="FF000000"/>
        <rFont val="Times New Roman"/>
        <family val="1"/>
      </rPr>
      <t xml:space="preserve">  Realizadas la politicas de procedimientos de SOH</t>
    </r>
  </si>
  <si>
    <r>
      <rPr>
        <b/>
        <sz val="9"/>
        <color rgb="FF000000"/>
        <rFont val="Times New Roman"/>
        <family val="1"/>
      </rPr>
      <t>-DRH-5.1.5.A</t>
    </r>
    <r>
      <rPr>
        <sz val="9"/>
        <color rgb="FF000000"/>
        <rFont val="Times New Roman"/>
        <family val="1"/>
      </rPr>
      <t xml:space="preserve">  Validadas borradores de de Políticas y Procedimientos de SOH en conjunto con Consultor</t>
    </r>
  </si>
  <si>
    <r>
      <rPr>
        <b/>
        <sz val="9"/>
        <color rgb="FF000000"/>
        <rFont val="Times New Roman"/>
        <family val="1"/>
      </rPr>
      <t>-DRH-5.1.6.A</t>
    </r>
    <r>
      <rPr>
        <sz val="9"/>
        <color rgb="FF000000"/>
        <rFont val="Times New Roman"/>
        <family val="1"/>
      </rPr>
      <t xml:space="preserve">  Aprobadas  Políticas y Procedimientos de SOH </t>
    </r>
  </si>
  <si>
    <r>
      <rPr>
        <b/>
        <sz val="9"/>
        <color rgb="FF000000"/>
        <rFont val="Times New Roman"/>
        <family val="1"/>
      </rPr>
      <t>-DRH-5.2.1.A</t>
    </r>
    <r>
      <rPr>
        <sz val="9"/>
        <color rgb="FF000000"/>
        <rFont val="Times New Roman"/>
        <family val="1"/>
      </rPr>
      <t xml:space="preserve">  Elaborados los programas de acuerdo a las mejoras identificadas del SOH</t>
    </r>
  </si>
  <si>
    <r>
      <rPr>
        <b/>
        <sz val="9"/>
        <color rgb="FF000000"/>
        <rFont val="Times New Roman"/>
        <family val="1"/>
      </rPr>
      <t xml:space="preserve">-DRH-5.2.2.A </t>
    </r>
    <r>
      <rPr>
        <sz val="9"/>
        <color rgb="FF000000"/>
        <rFont val="Times New Roman"/>
        <family val="1"/>
      </rPr>
      <t>Validado el Programa de SOH</t>
    </r>
  </si>
  <si>
    <r>
      <rPr>
        <b/>
        <sz val="9"/>
        <color rgb="FF000000"/>
        <rFont val="Times New Roman"/>
        <family val="1"/>
      </rPr>
      <t xml:space="preserve">-DRH-5.2.3.A </t>
    </r>
    <r>
      <rPr>
        <sz val="9"/>
        <color rgb="FF000000"/>
        <rFont val="Times New Roman"/>
        <family val="1"/>
      </rPr>
      <t xml:space="preserve">Presentación Power Point
</t>
    </r>
    <r>
      <rPr>
        <b/>
        <sz val="9"/>
        <color rgb="FF000000"/>
        <rFont val="Times New Roman"/>
        <family val="1"/>
      </rPr>
      <t>-DRH-5.2.3.B</t>
    </r>
    <r>
      <rPr>
        <sz val="9"/>
        <color rgb="FF000000"/>
        <rFont val="Times New Roman"/>
        <family val="1"/>
      </rPr>
      <t xml:space="preserve"> Registro de Participantes
</t>
    </r>
  </si>
  <si>
    <r>
      <rPr>
        <b/>
        <sz val="9"/>
        <color theme="1"/>
        <rFont val="Times New Roman"/>
        <family val="1"/>
      </rPr>
      <t>-DRH-5.2.4.A</t>
    </r>
    <r>
      <rPr>
        <sz val="9"/>
        <color theme="1"/>
        <rFont val="Times New Roman"/>
        <family val="1"/>
      </rPr>
      <t xml:space="preserve"> Reporte de avances de la ejecución del Programa SOH</t>
    </r>
  </si>
  <si>
    <r>
      <rPr>
        <b/>
        <sz val="9"/>
        <color theme="1"/>
        <rFont val="Times New Roman"/>
        <family val="1"/>
      </rPr>
      <t>-DRH-6.1.1.A</t>
    </r>
    <r>
      <rPr>
        <sz val="9"/>
        <color theme="1"/>
        <rFont val="Times New Roman"/>
        <family val="1"/>
      </rPr>
      <t xml:space="preserve"> Documento de Plan de Acción de Mejoras</t>
    </r>
  </si>
  <si>
    <t xml:space="preserve">6.1.2 Ejecutar plan de acción de mejora </t>
  </si>
  <si>
    <r>
      <rPr>
        <b/>
        <sz val="9"/>
        <color theme="1"/>
        <rFont val="Times New Roman"/>
        <family val="1"/>
      </rPr>
      <t>-DRH-6.1.2.A</t>
    </r>
    <r>
      <rPr>
        <sz val="9"/>
        <color theme="1"/>
        <rFont val="Times New Roman"/>
        <family val="1"/>
      </rPr>
      <t xml:space="preserve"> Reporte de avances en la ejecución del Plan de Acción de Mejoras</t>
    </r>
  </si>
  <si>
    <r>
      <rPr>
        <b/>
        <sz val="9"/>
        <color theme="1"/>
        <rFont val="Times New Roman"/>
        <family val="1"/>
      </rPr>
      <t>-DRH-8.1.1.A</t>
    </r>
    <r>
      <rPr>
        <sz val="9"/>
        <color theme="1"/>
        <rFont val="Times New Roman"/>
        <family val="1"/>
      </rPr>
      <t xml:space="preserve"> Documento de metodología definida para elaboración de Diagnóstico</t>
    </r>
  </si>
  <si>
    <r>
      <rPr>
        <b/>
        <sz val="9"/>
        <color theme="1"/>
        <rFont val="Times New Roman"/>
        <family val="1"/>
      </rPr>
      <t xml:space="preserve">-DRH-8.1.2.A </t>
    </r>
    <r>
      <rPr>
        <sz val="9"/>
        <color theme="1"/>
        <rFont val="Times New Roman"/>
        <family val="1"/>
      </rPr>
      <t xml:space="preserve">Documentos de referencia consultados duirante levatamiento
</t>
    </r>
    <r>
      <rPr>
        <b/>
        <sz val="9"/>
        <color theme="1"/>
        <rFont val="Times New Roman"/>
        <family val="1"/>
      </rPr>
      <t>-DRH-8.1.2.B</t>
    </r>
    <r>
      <rPr>
        <sz val="9"/>
        <color theme="1"/>
        <rFont val="Times New Roman"/>
        <family val="1"/>
      </rPr>
      <t xml:space="preserve"> Documentos de compilación de información elaborados a modo de borrador</t>
    </r>
  </si>
  <si>
    <r>
      <rPr>
        <b/>
        <sz val="9"/>
        <color theme="1"/>
        <rFont val="Times New Roman"/>
        <family val="1"/>
      </rPr>
      <t>-DRH-8.1.3.A</t>
    </r>
    <r>
      <rPr>
        <sz val="9"/>
        <color theme="1"/>
        <rFont val="Times New Roman"/>
        <family val="1"/>
      </rPr>
      <t xml:space="preserve"> Borrador de informe diagnóstico</t>
    </r>
  </si>
  <si>
    <r>
      <rPr>
        <b/>
        <sz val="9"/>
        <color theme="1"/>
        <rFont val="Times New Roman"/>
        <family val="1"/>
      </rPr>
      <t>-DRH-8.1.4.A</t>
    </r>
    <r>
      <rPr>
        <sz val="9"/>
        <color theme="1"/>
        <rFont val="Times New Roman"/>
        <family val="1"/>
      </rPr>
      <t xml:space="preserve"> Informe Diagnóstico del nivel de Cumplimiento del Reglamento Núm. 523-09</t>
    </r>
  </si>
  <si>
    <r>
      <rPr>
        <b/>
        <sz val="9"/>
        <color theme="1"/>
        <rFont val="Times New Roman"/>
        <family val="1"/>
      </rPr>
      <t xml:space="preserve">-DRH-8.2.1.A </t>
    </r>
    <r>
      <rPr>
        <sz val="9"/>
        <color theme="1"/>
        <rFont val="Times New Roman"/>
        <family val="1"/>
      </rPr>
      <t>Borrador del Plan de acción  para cierre de la Brecha</t>
    </r>
  </si>
  <si>
    <r>
      <rPr>
        <b/>
        <sz val="9"/>
        <color theme="1"/>
        <rFont val="Times New Roman"/>
        <family val="1"/>
      </rPr>
      <t xml:space="preserve">-DRH-8.2.2.A </t>
    </r>
    <r>
      <rPr>
        <sz val="9"/>
        <color theme="1"/>
        <rFont val="Times New Roman"/>
        <family val="1"/>
      </rPr>
      <t xml:space="preserve"> Plan de acción validado</t>
    </r>
  </si>
  <si>
    <r>
      <rPr>
        <b/>
        <sz val="9"/>
        <color theme="1"/>
        <rFont val="Times New Roman"/>
        <family val="1"/>
      </rPr>
      <t>-DRH-8.2.3.A</t>
    </r>
    <r>
      <rPr>
        <sz val="9"/>
        <color theme="1"/>
        <rFont val="Times New Roman"/>
        <family val="1"/>
      </rPr>
      <t xml:space="preserve">  Reportes de avances de implementación del Plan</t>
    </r>
  </si>
  <si>
    <r>
      <rPr>
        <b/>
        <sz val="9"/>
        <color theme="1"/>
        <rFont val="Times New Roman"/>
        <family val="1"/>
      </rPr>
      <t xml:space="preserve">-DRH-8.3.1.A </t>
    </r>
    <r>
      <rPr>
        <sz val="9"/>
        <color theme="1"/>
        <rFont val="Times New Roman"/>
        <family val="1"/>
      </rPr>
      <t xml:space="preserve"> Metodología definida para la medición en la disminución de la brecha de cumplimiento del Reglamento de Ralaciones Laborales </t>
    </r>
  </si>
  <si>
    <r>
      <rPr>
        <b/>
        <sz val="9"/>
        <color theme="1"/>
        <rFont val="Times New Roman"/>
        <family val="1"/>
      </rPr>
      <t>-DRH-8.3.2.A</t>
    </r>
    <r>
      <rPr>
        <sz val="9"/>
        <color theme="1"/>
        <rFont val="Times New Roman"/>
        <family val="1"/>
      </rPr>
      <t xml:space="preserve">  Nivel de reducción logrado en la Brecha de Cumplimiento del Reglamento de Ralaciones Laborales </t>
    </r>
  </si>
  <si>
    <r>
      <rPr>
        <b/>
        <sz val="9"/>
        <color theme="1"/>
        <rFont val="Times New Roman"/>
        <family val="1"/>
      </rPr>
      <t>-DAF-1.1.1.A</t>
    </r>
    <r>
      <rPr>
        <sz val="9"/>
        <color theme="1"/>
        <rFont val="Times New Roman"/>
        <family val="1"/>
      </rPr>
      <t xml:space="preserve"> Presentación Power PointPlan de Acción de Mejoras.</t>
    </r>
  </si>
  <si>
    <r>
      <rPr>
        <b/>
        <sz val="9"/>
        <color theme="1"/>
        <rFont val="Times New Roman"/>
        <family val="1"/>
      </rPr>
      <t>-DAF-1.1.2.A</t>
    </r>
    <r>
      <rPr>
        <sz val="9"/>
        <color theme="1"/>
        <rFont val="Times New Roman"/>
        <family val="1"/>
      </rPr>
      <t xml:space="preserve">  Reporte mensual de avances en la ejecución del Plan de Acción de Mejoras</t>
    </r>
  </si>
  <si>
    <r>
      <rPr>
        <b/>
        <sz val="9"/>
        <color theme="1"/>
        <rFont val="Times New Roman"/>
        <family val="1"/>
      </rPr>
      <t>-DAF-2.1.1.A</t>
    </r>
    <r>
      <rPr>
        <sz val="9"/>
        <color theme="1"/>
        <rFont val="Times New Roman"/>
        <family val="1"/>
      </rPr>
      <t xml:space="preserve">  Documento con anotaciones preliminares del levantamiento.</t>
    </r>
  </si>
  <si>
    <r>
      <rPr>
        <b/>
        <sz val="9"/>
        <color theme="1"/>
        <rFont val="Times New Roman"/>
        <family val="1"/>
      </rPr>
      <t>-DAF-2.1.2.A</t>
    </r>
    <r>
      <rPr>
        <sz val="9"/>
        <color theme="1"/>
        <rFont val="Times New Roman"/>
        <family val="1"/>
      </rPr>
      <t xml:space="preserve"> Borrador de informe diagnóstico</t>
    </r>
  </si>
  <si>
    <r>
      <rPr>
        <b/>
        <sz val="9"/>
        <color theme="1"/>
        <rFont val="Times New Roman"/>
        <family val="1"/>
      </rPr>
      <t>-DAF-2.1.3.A</t>
    </r>
    <r>
      <rPr>
        <sz val="9"/>
        <color theme="1"/>
        <rFont val="Times New Roman"/>
        <family val="1"/>
      </rPr>
      <t xml:space="preserve"> Informe diagnóstico validado y aprobado</t>
    </r>
  </si>
  <si>
    <r>
      <rPr>
        <b/>
        <sz val="9"/>
        <color theme="1"/>
        <rFont val="Times New Roman"/>
        <family val="1"/>
      </rPr>
      <t>-DAF-2.2.1.A</t>
    </r>
    <r>
      <rPr>
        <sz val="9"/>
        <color theme="1"/>
        <rFont val="Times New Roman"/>
        <family val="1"/>
      </rPr>
      <t xml:space="preserve"> Plan de acción de mejoras propuesto</t>
    </r>
  </si>
  <si>
    <r>
      <rPr>
        <b/>
        <sz val="9"/>
        <color theme="1"/>
        <rFont val="Times New Roman"/>
        <family val="1"/>
      </rPr>
      <t>-DAF-2.2.1.A</t>
    </r>
    <r>
      <rPr>
        <sz val="9"/>
        <color theme="1"/>
        <rFont val="Times New Roman"/>
        <family val="1"/>
      </rPr>
      <t xml:space="preserve"> Reporte de avances de ejecución del plan de mejoras</t>
    </r>
  </si>
  <si>
    <r>
      <rPr>
        <b/>
        <sz val="9"/>
        <color theme="1"/>
        <rFont val="Times New Roman"/>
        <family val="1"/>
      </rPr>
      <t>-DAF-3.1.1.A</t>
    </r>
    <r>
      <rPr>
        <sz val="9"/>
        <color theme="1"/>
        <rFont val="Times New Roman"/>
        <family val="1"/>
      </rPr>
      <t xml:space="preserve">  Borrador de propuesta para conformación del Comité de Planificación y Presupuesto
</t>
    </r>
    <r>
      <rPr>
        <b/>
        <sz val="9"/>
        <color theme="1"/>
        <rFont val="Times New Roman"/>
        <family val="1"/>
      </rPr>
      <t>-DAF-3.1.1.B</t>
    </r>
    <r>
      <rPr>
        <sz val="9"/>
        <color theme="1"/>
        <rFont val="Times New Roman"/>
        <family val="1"/>
      </rPr>
      <t xml:space="preserve"> Criterios/Metodología para selección de integrantes del Comité</t>
    </r>
  </si>
  <si>
    <r>
      <rPr>
        <b/>
        <sz val="9"/>
        <color theme="1"/>
        <rFont val="Times New Roman"/>
        <family val="1"/>
      </rPr>
      <t>-DAF-3.1.2.A</t>
    </r>
    <r>
      <rPr>
        <sz val="9"/>
        <color theme="1"/>
        <rFont val="Times New Roman"/>
        <family val="1"/>
      </rPr>
      <t xml:space="preserve"> Propuesta de Conformación del Comité validada</t>
    </r>
  </si>
  <si>
    <r>
      <rPr>
        <b/>
        <sz val="9"/>
        <color theme="1"/>
        <rFont val="Times New Roman"/>
        <family val="1"/>
      </rPr>
      <t xml:space="preserve">-DAF-3.1.3.A </t>
    </r>
    <r>
      <rPr>
        <sz val="9"/>
        <color theme="1"/>
        <rFont val="Times New Roman"/>
        <family val="1"/>
      </rPr>
      <t xml:space="preserve">Correos y comunicaciones de convocatoria 
</t>
    </r>
    <r>
      <rPr>
        <b/>
        <sz val="9"/>
        <color theme="1"/>
        <rFont val="Times New Roman"/>
        <family val="1"/>
      </rPr>
      <t>-DAF-3.1.3.B</t>
    </r>
    <r>
      <rPr>
        <sz val="9"/>
        <color theme="1"/>
        <rFont val="Times New Roman"/>
        <family val="1"/>
      </rPr>
      <t xml:space="preserve"> Presentación de Power Point 
</t>
    </r>
    <r>
      <rPr>
        <b/>
        <sz val="9"/>
        <color theme="1"/>
        <rFont val="Times New Roman"/>
        <family val="1"/>
      </rPr>
      <t>-DAF-3.1.3.C</t>
    </r>
    <r>
      <rPr>
        <sz val="9"/>
        <color theme="1"/>
        <rFont val="Times New Roman"/>
        <family val="1"/>
      </rPr>
      <t xml:space="preserve"> Registro de Participantes
1.3.4 Fotos del encuentro</t>
    </r>
  </si>
  <si>
    <r>
      <rPr>
        <b/>
        <sz val="9"/>
        <color theme="1"/>
        <rFont val="Times New Roman"/>
        <family val="1"/>
      </rPr>
      <t>-DAF-3.1.4.A</t>
    </r>
    <r>
      <rPr>
        <sz val="9"/>
        <color theme="1"/>
        <rFont val="Times New Roman"/>
        <family val="1"/>
      </rPr>
      <t xml:space="preserve"> Propuesta de Conformación del Comité aprobada</t>
    </r>
  </si>
  <si>
    <r>
      <rPr>
        <b/>
        <sz val="9"/>
        <color theme="1"/>
        <rFont val="Times New Roman"/>
        <family val="1"/>
      </rPr>
      <t>-DAF-3.2.1.A</t>
    </r>
    <r>
      <rPr>
        <sz val="9"/>
        <color theme="1"/>
        <rFont val="Times New Roman"/>
        <family val="1"/>
      </rPr>
      <t xml:space="preserve"> Correos y comunicaciones de convocatoria </t>
    </r>
  </si>
  <si>
    <r>
      <rPr>
        <b/>
        <sz val="9"/>
        <color theme="1"/>
        <rFont val="Times New Roman"/>
        <family val="1"/>
      </rPr>
      <t>-DAF-3.2.2.A</t>
    </r>
    <r>
      <rPr>
        <sz val="9"/>
        <color theme="1"/>
        <rFont val="Times New Roman"/>
        <family val="1"/>
      </rPr>
      <t xml:space="preserve">  Registro de Participantes
</t>
    </r>
    <r>
      <rPr>
        <b/>
        <sz val="9"/>
        <color theme="1"/>
        <rFont val="Times New Roman"/>
        <family val="1"/>
      </rPr>
      <t>-DAF-3.2.2.B</t>
    </r>
    <r>
      <rPr>
        <sz val="9"/>
        <color theme="1"/>
        <rFont val="Times New Roman"/>
        <family val="1"/>
      </rPr>
      <t xml:space="preserve"> Fotos del encuentro
</t>
    </r>
    <r>
      <rPr>
        <b/>
        <sz val="9"/>
        <color theme="1"/>
        <rFont val="Times New Roman"/>
        <family val="1"/>
      </rPr>
      <t xml:space="preserve">-DAF-3.2.2.C </t>
    </r>
    <r>
      <rPr>
        <sz val="9"/>
        <color theme="1"/>
        <rFont val="Times New Roman"/>
        <family val="1"/>
      </rPr>
      <t>Acta de Constitución del Comité de Planificación y Presupuesto</t>
    </r>
  </si>
  <si>
    <r>
      <rPr>
        <b/>
        <sz val="9"/>
        <color theme="1"/>
        <rFont val="Times New Roman"/>
        <family val="1"/>
      </rPr>
      <t xml:space="preserve">-DAF-4.1.1.A </t>
    </r>
    <r>
      <rPr>
        <sz val="9"/>
        <color theme="1"/>
        <rFont val="Times New Roman"/>
        <family val="1"/>
      </rPr>
      <t xml:space="preserve"> Correos/cominicaciones solicitando información al respecto 
</t>
    </r>
    <r>
      <rPr>
        <b/>
        <sz val="9"/>
        <color theme="1"/>
        <rFont val="Times New Roman"/>
        <family val="1"/>
      </rPr>
      <t>-DAF-4.1.1.B</t>
    </r>
    <r>
      <rPr>
        <sz val="9"/>
        <color theme="1"/>
        <rFont val="Times New Roman"/>
        <family val="1"/>
      </rPr>
      <t xml:space="preserve">  Correos de convocatoria a las áreas para sesiones de acercamiento y levantamiento
</t>
    </r>
    <r>
      <rPr>
        <b/>
        <sz val="9"/>
        <color theme="1"/>
        <rFont val="Times New Roman"/>
        <family val="1"/>
      </rPr>
      <t>-DAF-4.1.1.C</t>
    </r>
    <r>
      <rPr>
        <sz val="9"/>
        <color theme="1"/>
        <rFont val="Times New Roman"/>
        <family val="1"/>
      </rPr>
      <t xml:space="preserve">  Registros de Participantes de los encuentros
</t>
    </r>
    <r>
      <rPr>
        <b/>
        <sz val="9"/>
        <color theme="1"/>
        <rFont val="Times New Roman"/>
        <family val="1"/>
      </rPr>
      <t>-DAF-4.1.1.D</t>
    </r>
    <r>
      <rPr>
        <sz val="9"/>
        <color theme="1"/>
        <rFont val="Times New Roman"/>
        <family val="1"/>
      </rPr>
      <t xml:space="preserve">  Fotos de las reuniones 
1.1.5 Listado de requerimientos identificados</t>
    </r>
  </si>
  <si>
    <r>
      <rPr>
        <b/>
        <sz val="9"/>
        <color theme="1"/>
        <rFont val="Times New Roman"/>
        <family val="1"/>
      </rPr>
      <t>-DAF-4.1.2.A</t>
    </r>
    <r>
      <rPr>
        <sz val="9"/>
        <color theme="1"/>
        <rFont val="Times New Roman"/>
        <family val="1"/>
      </rPr>
      <t xml:space="preserve">  Diagnóstico de requerimientos del proceso de Planificación Institucional validado</t>
    </r>
  </si>
  <si>
    <r>
      <rPr>
        <b/>
        <sz val="9"/>
        <color theme="1"/>
        <rFont val="Times New Roman"/>
        <family val="1"/>
      </rPr>
      <t>-DAF-4.2.1.A</t>
    </r>
    <r>
      <rPr>
        <sz val="9"/>
        <color theme="1"/>
        <rFont val="Times New Roman"/>
        <family val="1"/>
      </rPr>
      <t xml:space="preserve">  Borrador de Presupuesto estimado para Planificación Institucional de 2019</t>
    </r>
  </si>
  <si>
    <r>
      <rPr>
        <b/>
        <sz val="9"/>
        <color theme="1"/>
        <rFont val="Times New Roman"/>
        <family val="1"/>
      </rPr>
      <t>-DAF-4.2.2.A</t>
    </r>
    <r>
      <rPr>
        <sz val="9"/>
        <color theme="1"/>
        <rFont val="Times New Roman"/>
        <family val="1"/>
      </rPr>
      <t xml:space="preserve">  Presupuesto estimado para Planificación Institucional de 2019 validado</t>
    </r>
  </si>
  <si>
    <r>
      <rPr>
        <b/>
        <sz val="9"/>
        <color theme="1"/>
        <rFont val="Times New Roman"/>
        <family val="1"/>
      </rPr>
      <t>-DAF-4.2.3.A</t>
    </r>
    <r>
      <rPr>
        <sz val="9"/>
        <color theme="1"/>
        <rFont val="Times New Roman"/>
        <family val="1"/>
      </rPr>
      <t xml:space="preserve"> Correos/comunicaciones de convocatoria para la sesión de socialización
</t>
    </r>
    <r>
      <rPr>
        <b/>
        <sz val="9"/>
        <color theme="1"/>
        <rFont val="Times New Roman"/>
        <family val="1"/>
      </rPr>
      <t>-DAF-4.2.3.B</t>
    </r>
    <r>
      <rPr>
        <sz val="9"/>
        <color theme="1"/>
        <rFont val="Times New Roman"/>
        <family val="1"/>
      </rPr>
      <t xml:space="preserve"> Fotos de la sesión de socialización
</t>
    </r>
    <r>
      <rPr>
        <b/>
        <sz val="9"/>
        <color theme="1"/>
        <rFont val="Times New Roman"/>
        <family val="1"/>
      </rPr>
      <t>-DAF-4.2.3.C</t>
    </r>
    <r>
      <rPr>
        <sz val="9"/>
        <color theme="1"/>
        <rFont val="Times New Roman"/>
        <family val="1"/>
      </rPr>
      <t xml:space="preserve"> Registro de participantes 
2.3.4 Presentación Power Point</t>
    </r>
  </si>
  <si>
    <r>
      <rPr>
        <b/>
        <sz val="9"/>
        <color theme="1"/>
        <rFont val="Times New Roman"/>
        <family val="1"/>
      </rPr>
      <t>-DAF-4.3.1.A</t>
    </r>
    <r>
      <rPr>
        <sz val="9"/>
        <color theme="1"/>
        <rFont val="Times New Roman"/>
        <family val="1"/>
      </rPr>
      <t xml:space="preserve"> Borrador de Matriz de Seguimiento Anual a la Ejecución del Presupuesto de Planificación Institucional</t>
    </r>
  </si>
  <si>
    <r>
      <rPr>
        <b/>
        <sz val="9"/>
        <color theme="1"/>
        <rFont val="Times New Roman"/>
        <family val="1"/>
      </rPr>
      <t>-DAF-4.3.2.A</t>
    </r>
    <r>
      <rPr>
        <sz val="9"/>
        <color theme="1"/>
        <rFont val="Times New Roman"/>
        <family val="1"/>
      </rPr>
      <t xml:space="preserve"> Borrador de Matriz  de Seguimiento Trimestral a la Ejecución del Presupuesto de Planificación Institucional</t>
    </r>
  </si>
  <si>
    <r>
      <rPr>
        <b/>
        <sz val="9"/>
        <color theme="1"/>
        <rFont val="Times New Roman"/>
        <family val="1"/>
      </rPr>
      <t>-DAF-4.3.3.A</t>
    </r>
    <r>
      <rPr>
        <sz val="9"/>
        <color theme="1"/>
        <rFont val="Times New Roman"/>
        <family val="1"/>
      </rPr>
      <t xml:space="preserve">  Matriz de Seguimiento Anual a la Ejecución del Presupuesto de Planificación Institucional aprobada
</t>
    </r>
    <r>
      <rPr>
        <b/>
        <sz val="9"/>
        <color theme="1"/>
        <rFont val="Times New Roman"/>
        <family val="1"/>
      </rPr>
      <t>-DAF-4.3.3.B</t>
    </r>
    <r>
      <rPr>
        <sz val="9"/>
        <color theme="1"/>
        <rFont val="Times New Roman"/>
        <family val="1"/>
      </rPr>
      <t xml:space="preserve"> Matriz de Seguimiento Trimestral a la Ejecución del Presupuesto de Planificación Institucional aprobada</t>
    </r>
  </si>
  <si>
    <r>
      <rPr>
        <b/>
        <sz val="9"/>
        <color theme="1"/>
        <rFont val="Times New Roman"/>
        <family val="1"/>
      </rPr>
      <t>-DAF-6.1.1.A</t>
    </r>
    <r>
      <rPr>
        <sz val="9"/>
        <color theme="1"/>
        <rFont val="Times New Roman"/>
        <family val="1"/>
      </rPr>
      <t xml:space="preserve"> Fotografías d elos espacios físicos tomadas durante el levantamiento
</t>
    </r>
    <r>
      <rPr>
        <b/>
        <sz val="9"/>
        <color theme="1"/>
        <rFont val="Times New Roman"/>
        <family val="1"/>
      </rPr>
      <t>-DAF-6.1.1.B</t>
    </r>
    <r>
      <rPr>
        <sz val="9"/>
        <color theme="1"/>
        <rFont val="Times New Roman"/>
        <family val="1"/>
      </rPr>
      <t xml:space="preserve"> Documento con anotaciones de lo observado durante el levantamiento</t>
    </r>
  </si>
  <si>
    <r>
      <rPr>
        <b/>
        <sz val="9"/>
        <color theme="1"/>
        <rFont val="Times New Roman"/>
        <family val="1"/>
      </rPr>
      <t>-DAF-6.1.2.A</t>
    </r>
    <r>
      <rPr>
        <sz val="9"/>
        <color theme="1"/>
        <rFont val="Times New Roman"/>
        <family val="1"/>
      </rPr>
      <t xml:space="preserve"> Borrador de informe diagnóstico sobre situación actual de las instalaciones físicas de TN</t>
    </r>
  </si>
  <si>
    <r>
      <rPr>
        <b/>
        <sz val="9"/>
        <color theme="1"/>
        <rFont val="Times New Roman"/>
        <family val="1"/>
      </rPr>
      <t>-DAF-6.1.3.A</t>
    </r>
    <r>
      <rPr>
        <sz val="9"/>
        <color theme="1"/>
        <rFont val="Times New Roman"/>
        <family val="1"/>
      </rPr>
      <t xml:space="preserve"> Informe diagnóstico validado</t>
    </r>
  </si>
  <si>
    <r>
      <rPr>
        <b/>
        <sz val="9"/>
        <color theme="1"/>
        <rFont val="Times New Roman"/>
        <family val="1"/>
      </rPr>
      <t>-DAF-6.2.1.A</t>
    </r>
    <r>
      <rPr>
        <sz val="9"/>
        <color theme="1"/>
        <rFont val="Times New Roman"/>
        <family val="1"/>
      </rPr>
      <t xml:space="preserve"> Borrador de Plan de Adecuación Física de TN</t>
    </r>
  </si>
  <si>
    <r>
      <rPr>
        <b/>
        <sz val="9"/>
        <color theme="1"/>
        <rFont val="Times New Roman"/>
        <family val="1"/>
      </rPr>
      <t>-DAF-6.2.2.A</t>
    </r>
    <r>
      <rPr>
        <sz val="9"/>
        <color theme="1"/>
        <rFont val="Times New Roman"/>
        <family val="1"/>
      </rPr>
      <t xml:space="preserve"> Plan de Adecuación Física de TN validado</t>
    </r>
  </si>
  <si>
    <r>
      <rPr>
        <b/>
        <sz val="9"/>
        <color theme="1"/>
        <rFont val="Times New Roman"/>
        <family val="1"/>
      </rPr>
      <t>-DAF-6.3.1.A</t>
    </r>
    <r>
      <rPr>
        <sz val="9"/>
        <color theme="1"/>
        <rFont val="Times New Roman"/>
        <family val="1"/>
      </rPr>
      <t xml:space="preserve">  Reporte de avances mensual de la implementación del Plan</t>
    </r>
  </si>
  <si>
    <r>
      <rPr>
        <b/>
        <sz val="9"/>
        <color theme="1"/>
        <rFont val="Times New Roman"/>
        <family val="1"/>
      </rPr>
      <t>-CEP-1.1.1.A</t>
    </r>
    <r>
      <rPr>
        <sz val="9"/>
        <color theme="1"/>
        <rFont val="Times New Roman"/>
        <family val="1"/>
      </rPr>
      <t xml:space="preserve"> Formulario de Encuesta aprobado</t>
    </r>
  </si>
  <si>
    <r>
      <rPr>
        <b/>
        <sz val="9"/>
        <color theme="1"/>
        <rFont val="Times New Roman"/>
        <family val="1"/>
      </rPr>
      <t>-CEP-1.1.2.A</t>
    </r>
    <r>
      <rPr>
        <sz val="9"/>
        <color theme="1"/>
        <rFont val="Times New Roman"/>
        <family val="1"/>
      </rPr>
      <t xml:space="preserve">  Reporte del Sistema de encuesta con cantidad de encuestados que ya completaron la encuesta</t>
    </r>
  </si>
  <si>
    <r>
      <rPr>
        <b/>
        <sz val="9"/>
        <color theme="1"/>
        <rFont val="Times New Roman"/>
        <family val="1"/>
      </rPr>
      <t>-CEP-1.1.3.A</t>
    </r>
    <r>
      <rPr>
        <sz val="9"/>
        <color theme="1"/>
        <rFont val="Times New Roman"/>
        <family val="1"/>
      </rPr>
      <t xml:space="preserve">  Informe de Resultados de la Encuesta</t>
    </r>
  </si>
  <si>
    <r>
      <rPr>
        <b/>
        <sz val="9"/>
        <color theme="1"/>
        <rFont val="Times New Roman"/>
        <family val="1"/>
      </rPr>
      <t>-CEP-1.1.4.A</t>
    </r>
    <r>
      <rPr>
        <sz val="9"/>
        <color theme="1"/>
        <rFont val="Times New Roman"/>
        <family val="1"/>
      </rPr>
      <t xml:space="preserve">  Correos  de convocatoria
</t>
    </r>
    <r>
      <rPr>
        <b/>
        <sz val="9"/>
        <color theme="1"/>
        <rFont val="Times New Roman"/>
        <family val="1"/>
      </rPr>
      <t xml:space="preserve">-CEP-1.1.4.B </t>
    </r>
    <r>
      <rPr>
        <sz val="9"/>
        <color theme="1"/>
        <rFont val="Times New Roman"/>
        <family val="1"/>
      </rPr>
      <t xml:space="preserve">Registro de Participantes
</t>
    </r>
    <r>
      <rPr>
        <b/>
        <sz val="9"/>
        <color theme="1"/>
        <rFont val="Times New Roman"/>
        <family val="1"/>
      </rPr>
      <t>-CEP-1.1.4.C</t>
    </r>
    <r>
      <rPr>
        <sz val="9"/>
        <color theme="1"/>
        <rFont val="Times New Roman"/>
        <family val="1"/>
      </rPr>
      <t xml:space="preserve"> Presentación en Power Point
</t>
    </r>
    <r>
      <rPr>
        <b/>
        <sz val="9"/>
        <color theme="1"/>
        <rFont val="Times New Roman"/>
        <family val="1"/>
      </rPr>
      <t>-CEP-1.1.4.D</t>
    </r>
    <r>
      <rPr>
        <sz val="9"/>
        <color theme="1"/>
        <rFont val="Times New Roman"/>
        <family val="1"/>
      </rPr>
      <t xml:space="preserve"> Fotos del encuentro</t>
    </r>
  </si>
  <si>
    <r>
      <rPr>
        <b/>
        <sz val="9"/>
        <color theme="1"/>
        <rFont val="Times New Roman"/>
        <family val="1"/>
      </rPr>
      <t>-CEP-1.1.5.A</t>
    </r>
    <r>
      <rPr>
        <sz val="9"/>
        <color theme="1"/>
        <rFont val="Times New Roman"/>
        <family val="1"/>
      </rPr>
      <t xml:space="preserve"> Plan de acción de Mejoras</t>
    </r>
  </si>
  <si>
    <r>
      <rPr>
        <b/>
        <sz val="9"/>
        <color theme="1"/>
        <rFont val="Times New Roman"/>
        <family val="1"/>
      </rPr>
      <t>-CEP-1.1.6.A</t>
    </r>
    <r>
      <rPr>
        <sz val="9"/>
        <color theme="1"/>
        <rFont val="Times New Roman"/>
        <family val="1"/>
      </rPr>
      <t xml:space="preserve"> Reporte de Avances </t>
    </r>
  </si>
  <si>
    <r>
      <rPr>
        <b/>
        <sz val="9"/>
        <color theme="1"/>
        <rFont val="Times New Roman"/>
        <family val="1"/>
      </rPr>
      <t xml:space="preserve">-CEP-1.1.7.A </t>
    </r>
    <r>
      <rPr>
        <sz val="9"/>
        <color theme="1"/>
        <rFont val="Times New Roman"/>
        <family val="1"/>
      </rPr>
      <t>Reporte del Sistema de encuesta con cantidad de encuestados que ya completaron la encuesta</t>
    </r>
  </si>
  <si>
    <r>
      <rPr>
        <b/>
        <sz val="9"/>
        <color theme="1"/>
        <rFont val="Times New Roman"/>
        <family val="1"/>
      </rPr>
      <t xml:space="preserve">-CEP-1.1.8.A </t>
    </r>
    <r>
      <rPr>
        <sz val="9"/>
        <color theme="1"/>
        <rFont val="Times New Roman"/>
        <family val="1"/>
      </rPr>
      <t>Informe de Resultados de la Encuesta</t>
    </r>
  </si>
  <si>
    <r>
      <rPr>
        <b/>
        <sz val="9"/>
        <color theme="1"/>
        <rFont val="Times New Roman"/>
        <family val="1"/>
      </rPr>
      <t>-CEP-1.1.9.A</t>
    </r>
    <r>
      <rPr>
        <sz val="9"/>
        <color theme="1"/>
        <rFont val="Times New Roman"/>
        <family val="1"/>
      </rPr>
      <t xml:space="preserve"> Correos  de convocatoria
</t>
    </r>
    <r>
      <rPr>
        <b/>
        <sz val="9"/>
        <color theme="1"/>
        <rFont val="Times New Roman"/>
        <family val="1"/>
      </rPr>
      <t xml:space="preserve">-CEP-1.1.9.B </t>
    </r>
    <r>
      <rPr>
        <sz val="9"/>
        <color theme="1"/>
        <rFont val="Times New Roman"/>
        <family val="1"/>
      </rPr>
      <t xml:space="preserve">Registro de Participantes
</t>
    </r>
    <r>
      <rPr>
        <b/>
        <sz val="9"/>
        <color theme="1"/>
        <rFont val="Times New Roman"/>
        <family val="1"/>
      </rPr>
      <t>-CEP-1.1.9.C</t>
    </r>
    <r>
      <rPr>
        <sz val="9"/>
        <color theme="1"/>
        <rFont val="Times New Roman"/>
        <family val="1"/>
      </rPr>
      <t xml:space="preserve"> Presentación en Power Point
</t>
    </r>
    <r>
      <rPr>
        <b/>
        <sz val="9"/>
        <color theme="1"/>
        <rFont val="Times New Roman"/>
        <family val="1"/>
      </rPr>
      <t>-CEP-1.1.9.D</t>
    </r>
    <r>
      <rPr>
        <sz val="9"/>
        <color theme="1"/>
        <rFont val="Times New Roman"/>
        <family val="1"/>
      </rPr>
      <t xml:space="preserve"> Fotos del encuentro</t>
    </r>
  </si>
  <si>
    <r>
      <rPr>
        <b/>
        <sz val="9"/>
        <color theme="1"/>
        <rFont val="Times New Roman"/>
        <family val="1"/>
      </rPr>
      <t>-CEP-1.1.10.A</t>
    </r>
    <r>
      <rPr>
        <sz val="9"/>
        <color theme="1"/>
        <rFont val="Times New Roman"/>
        <family val="1"/>
      </rPr>
      <t xml:space="preserve"> Plan de acción de Mejoras</t>
    </r>
  </si>
  <si>
    <r>
      <rPr>
        <b/>
        <sz val="9"/>
        <color theme="1"/>
        <rFont val="Times New Roman"/>
        <family val="1"/>
      </rPr>
      <t>-CEP-1.1.11.A</t>
    </r>
    <r>
      <rPr>
        <sz val="9"/>
        <color theme="1"/>
        <rFont val="Times New Roman"/>
        <family val="1"/>
      </rPr>
      <t xml:space="preserve"> Reporte de Avances </t>
    </r>
  </si>
  <si>
    <r>
      <rPr>
        <b/>
        <sz val="9"/>
        <color theme="1"/>
        <rFont val="Times New Roman"/>
        <family val="1"/>
      </rPr>
      <t>-CEP-1.2.1.A</t>
    </r>
    <r>
      <rPr>
        <sz val="9"/>
        <color theme="1"/>
        <rFont val="Times New Roman"/>
        <family val="1"/>
      </rPr>
      <t xml:space="preserve"> Correos  de convocatoria
</t>
    </r>
    <r>
      <rPr>
        <b/>
        <sz val="9"/>
        <color theme="1"/>
        <rFont val="Times New Roman"/>
        <family val="1"/>
      </rPr>
      <t xml:space="preserve">-CEP-1.2.1.B </t>
    </r>
    <r>
      <rPr>
        <sz val="9"/>
        <color theme="1"/>
        <rFont val="Times New Roman"/>
        <family val="1"/>
      </rPr>
      <t>Plan/Cronograma de Jornadas de Sensibilización</t>
    </r>
  </si>
  <si>
    <r>
      <rPr>
        <b/>
        <sz val="9"/>
        <color theme="1"/>
        <rFont val="Times New Roman"/>
        <family val="1"/>
      </rPr>
      <t xml:space="preserve">-CEP-1.2.2.A </t>
    </r>
    <r>
      <rPr>
        <sz val="9"/>
        <color theme="1"/>
        <rFont val="Times New Roman"/>
        <family val="1"/>
      </rPr>
      <t xml:space="preserve"> Registro de Participantes
</t>
    </r>
    <r>
      <rPr>
        <b/>
        <sz val="9"/>
        <color theme="1"/>
        <rFont val="Times New Roman"/>
        <family val="1"/>
      </rPr>
      <t xml:space="preserve">-CEP-1.2.2.B </t>
    </r>
    <r>
      <rPr>
        <sz val="9"/>
        <color theme="1"/>
        <rFont val="Times New Roman"/>
        <family val="1"/>
      </rPr>
      <t xml:space="preserve"> Presentación en Power Point
</t>
    </r>
    <r>
      <rPr>
        <b/>
        <sz val="9"/>
        <color theme="1"/>
        <rFont val="Times New Roman"/>
        <family val="1"/>
      </rPr>
      <t>-CEP-1.2.2.A</t>
    </r>
    <r>
      <rPr>
        <sz val="9"/>
        <color theme="1"/>
        <rFont val="Times New Roman"/>
        <family val="1"/>
      </rPr>
      <t xml:space="preserve">  Fotos del encuentro</t>
    </r>
  </si>
  <si>
    <r>
      <rPr>
        <b/>
        <sz val="9"/>
        <color theme="1"/>
        <rFont val="Times New Roman"/>
        <family val="1"/>
      </rPr>
      <t xml:space="preserve">-CEP-1.2.3.A </t>
    </r>
    <r>
      <rPr>
        <sz val="9"/>
        <color theme="1"/>
        <rFont val="Times New Roman"/>
        <family val="1"/>
      </rPr>
      <t xml:space="preserve"> Formulario de Evaluación de Actividades***
</t>
    </r>
    <r>
      <rPr>
        <b/>
        <sz val="9"/>
        <color theme="1"/>
        <rFont val="Times New Roman"/>
        <family val="1"/>
      </rPr>
      <t>-CEP-1.2.3.B</t>
    </r>
    <r>
      <rPr>
        <sz val="9"/>
        <color theme="1"/>
        <rFont val="Times New Roman"/>
        <family val="1"/>
      </rPr>
      <t xml:space="preserve">  Reporte de resultados de la evaluación de la actividad</t>
    </r>
  </si>
  <si>
    <r>
      <rPr>
        <b/>
        <sz val="9"/>
        <color theme="1"/>
        <rFont val="Times New Roman"/>
        <family val="1"/>
      </rPr>
      <t>-CEP-1.2.4.A</t>
    </r>
    <r>
      <rPr>
        <sz val="9"/>
        <color theme="1"/>
        <rFont val="Times New Roman"/>
        <family val="1"/>
      </rPr>
      <t xml:space="preserve">  Material difundido mediante Outlook, murales y entregados en las áreas
</t>
    </r>
    <r>
      <rPr>
        <b/>
        <sz val="9"/>
        <color theme="1"/>
        <rFont val="Times New Roman"/>
        <family val="1"/>
      </rPr>
      <t>-CEP-1.2.4.B</t>
    </r>
    <r>
      <rPr>
        <sz val="9"/>
        <color theme="1"/>
        <rFont val="Times New Roman"/>
        <family val="1"/>
      </rPr>
      <t xml:space="preserve"> Fotografías de los eventos</t>
    </r>
  </si>
  <si>
    <r>
      <rPr>
        <b/>
        <sz val="9"/>
        <color theme="1"/>
        <rFont val="Times New Roman"/>
        <family val="1"/>
      </rPr>
      <t>-CEP-1.2.5.A</t>
    </r>
    <r>
      <rPr>
        <sz val="9"/>
        <color theme="1"/>
        <rFont val="Times New Roman"/>
        <family val="1"/>
      </rPr>
      <t xml:space="preserve"> Formulario de Evaluación de Actividades***
</t>
    </r>
    <r>
      <rPr>
        <b/>
        <sz val="9"/>
        <color theme="1"/>
        <rFont val="Times New Roman"/>
        <family val="1"/>
      </rPr>
      <t xml:space="preserve">-CEP-1.2.5.B </t>
    </r>
    <r>
      <rPr>
        <sz val="9"/>
        <color theme="1"/>
        <rFont val="Times New Roman"/>
        <family val="1"/>
      </rPr>
      <t>Reporte de resultados de la evaluación de la actividad</t>
    </r>
  </si>
  <si>
    <r>
      <rPr>
        <b/>
        <sz val="9"/>
        <color theme="1"/>
        <rFont val="Times New Roman"/>
        <family val="1"/>
      </rPr>
      <t xml:space="preserve">-CEP-1.3.1.A </t>
    </r>
    <r>
      <rPr>
        <sz val="9"/>
        <color theme="1"/>
        <rFont val="Times New Roman"/>
        <family val="1"/>
      </rPr>
      <t xml:space="preserve">Correos  de convocatoria
</t>
    </r>
    <r>
      <rPr>
        <b/>
        <sz val="9"/>
        <color theme="1"/>
        <rFont val="Times New Roman"/>
        <family val="1"/>
      </rPr>
      <t>-CEP-1.3.1.B</t>
    </r>
    <r>
      <rPr>
        <sz val="9"/>
        <color theme="1"/>
        <rFont val="Times New Roman"/>
        <family val="1"/>
      </rPr>
      <t xml:space="preserve">  Plan/Cronograma de Jornadas de Sensibilización</t>
    </r>
  </si>
  <si>
    <r>
      <rPr>
        <b/>
        <sz val="9"/>
        <color theme="1"/>
        <rFont val="Times New Roman"/>
        <family val="1"/>
      </rPr>
      <t>-CEP-1.3.2.A</t>
    </r>
    <r>
      <rPr>
        <sz val="9"/>
        <color theme="1"/>
        <rFont val="Times New Roman"/>
        <family val="1"/>
      </rPr>
      <t xml:space="preserve"> Registro de Participantes
</t>
    </r>
    <r>
      <rPr>
        <b/>
        <sz val="9"/>
        <color theme="1"/>
        <rFont val="Times New Roman"/>
        <family val="1"/>
      </rPr>
      <t>-CEP-1.3.2.B</t>
    </r>
    <r>
      <rPr>
        <sz val="9"/>
        <color theme="1"/>
        <rFont val="Times New Roman"/>
        <family val="1"/>
      </rPr>
      <t xml:space="preserve"> Presentación en Power Point
</t>
    </r>
    <r>
      <rPr>
        <b/>
        <sz val="9"/>
        <color theme="1"/>
        <rFont val="Times New Roman"/>
        <family val="1"/>
      </rPr>
      <t>-CEP-1.3.2.C</t>
    </r>
    <r>
      <rPr>
        <sz val="9"/>
        <color theme="1"/>
        <rFont val="Times New Roman"/>
        <family val="1"/>
      </rPr>
      <t xml:space="preserve"> Fotos del encuentro</t>
    </r>
  </si>
  <si>
    <r>
      <rPr>
        <b/>
        <sz val="9"/>
        <color theme="1"/>
        <rFont val="Times New Roman"/>
        <family val="1"/>
      </rPr>
      <t xml:space="preserve">-CEP-1.3.3.A </t>
    </r>
    <r>
      <rPr>
        <sz val="9"/>
        <color theme="1"/>
        <rFont val="Times New Roman"/>
        <family val="1"/>
      </rPr>
      <t xml:space="preserve">Formulario de Evaluación de Actividades***
</t>
    </r>
    <r>
      <rPr>
        <b/>
        <sz val="9"/>
        <color theme="1"/>
        <rFont val="Times New Roman"/>
        <family val="1"/>
      </rPr>
      <t>-CEP-1.3.3.B</t>
    </r>
    <r>
      <rPr>
        <sz val="9"/>
        <color theme="1"/>
        <rFont val="Times New Roman"/>
        <family val="1"/>
      </rPr>
      <t xml:space="preserve">  Reporte de resultados de la evaluación de la actividad</t>
    </r>
  </si>
  <si>
    <r>
      <rPr>
        <b/>
        <sz val="9"/>
        <color theme="1"/>
        <rFont val="Times New Roman"/>
        <family val="1"/>
      </rPr>
      <t>-CEP-1.4.1.A</t>
    </r>
    <r>
      <rPr>
        <sz val="9"/>
        <color theme="1"/>
        <rFont val="Times New Roman"/>
        <family val="1"/>
      </rPr>
      <t xml:space="preserve"> Correo electrónico habilitado</t>
    </r>
  </si>
  <si>
    <r>
      <rPr>
        <b/>
        <sz val="9"/>
        <color theme="1"/>
        <rFont val="Times New Roman"/>
        <family val="1"/>
      </rPr>
      <t xml:space="preserve">-CEP-1.4.2.A </t>
    </r>
    <r>
      <rPr>
        <sz val="9"/>
        <color theme="1"/>
        <rFont val="Times New Roman"/>
        <family val="1"/>
      </rPr>
      <t>Plan de Difusión aprobado</t>
    </r>
  </si>
  <si>
    <r>
      <rPr>
        <b/>
        <sz val="9"/>
        <color theme="1"/>
        <rFont val="Times New Roman"/>
        <family val="1"/>
      </rPr>
      <t>-CEP-1.4.3.A</t>
    </r>
    <r>
      <rPr>
        <sz val="9"/>
        <color theme="1"/>
        <rFont val="Times New Roman"/>
        <family val="1"/>
      </rPr>
      <t xml:space="preserve">  Reporte de ejecución del Plan de Difusión</t>
    </r>
  </si>
  <si>
    <r>
      <rPr>
        <b/>
        <sz val="9"/>
        <color theme="1"/>
        <rFont val="Times New Roman"/>
        <family val="1"/>
      </rPr>
      <t>-CEP-1.5.1.A</t>
    </r>
    <r>
      <rPr>
        <sz val="9"/>
        <color theme="1"/>
        <rFont val="Times New Roman"/>
        <family val="1"/>
      </rPr>
      <t xml:space="preserve"> Correos  de convocatoria
</t>
    </r>
    <r>
      <rPr>
        <b/>
        <sz val="9"/>
        <color theme="1"/>
        <rFont val="Times New Roman"/>
        <family val="1"/>
      </rPr>
      <t>-CEP-1.5.1.B</t>
    </r>
    <r>
      <rPr>
        <sz val="9"/>
        <color theme="1"/>
        <rFont val="Times New Roman"/>
        <family val="1"/>
      </rPr>
      <t xml:space="preserve"> Plan/Cronograma de Jornadas de Sensibilización</t>
    </r>
  </si>
  <si>
    <r>
      <rPr>
        <b/>
        <sz val="9"/>
        <color theme="1"/>
        <rFont val="Times New Roman"/>
        <family val="1"/>
      </rPr>
      <t>-CEP-1.5.2.A</t>
    </r>
    <r>
      <rPr>
        <sz val="9"/>
        <color theme="1"/>
        <rFont val="Times New Roman"/>
        <family val="1"/>
      </rPr>
      <t xml:space="preserve"> Registro de Participantes
</t>
    </r>
    <r>
      <rPr>
        <b/>
        <sz val="9"/>
        <color theme="1"/>
        <rFont val="Times New Roman"/>
        <family val="1"/>
      </rPr>
      <t>-CEP-1.5.2.B</t>
    </r>
    <r>
      <rPr>
        <sz val="9"/>
        <color theme="1"/>
        <rFont val="Times New Roman"/>
        <family val="1"/>
      </rPr>
      <t xml:space="preserve"> Presentación en Power Point
</t>
    </r>
    <r>
      <rPr>
        <b/>
        <sz val="9"/>
        <color theme="1"/>
        <rFont val="Times New Roman"/>
        <family val="1"/>
      </rPr>
      <t>-CEP-1.5.2.C</t>
    </r>
    <r>
      <rPr>
        <sz val="9"/>
        <color theme="1"/>
        <rFont val="Times New Roman"/>
        <family val="1"/>
      </rPr>
      <t xml:space="preserve"> Fotos del encuentro</t>
    </r>
  </si>
  <si>
    <r>
      <rPr>
        <b/>
        <sz val="9"/>
        <color theme="1"/>
        <rFont val="Times New Roman"/>
        <family val="1"/>
      </rPr>
      <t>-CEP-2.1.1.A</t>
    </r>
    <r>
      <rPr>
        <sz val="9"/>
        <color theme="1"/>
        <rFont val="Times New Roman"/>
        <family val="1"/>
      </rPr>
      <t xml:space="preserve"> Acta de Reunión de la CEP
</t>
    </r>
    <r>
      <rPr>
        <b/>
        <sz val="9"/>
        <color theme="1"/>
        <rFont val="Times New Roman"/>
        <family val="1"/>
      </rPr>
      <t xml:space="preserve">-CEP-2.1.1.B </t>
    </r>
    <r>
      <rPr>
        <sz val="9"/>
        <color theme="1"/>
        <rFont val="Times New Roman"/>
        <family val="1"/>
      </rPr>
      <t xml:space="preserve"> Correos electrónicos de intercambio de informaciones</t>
    </r>
  </si>
  <si>
    <r>
      <rPr>
        <b/>
        <sz val="9"/>
        <color theme="1"/>
        <rFont val="Times New Roman"/>
        <family val="1"/>
      </rPr>
      <t>-CEP-2.1.2.A</t>
    </r>
    <r>
      <rPr>
        <sz val="9"/>
        <color theme="1"/>
        <rFont val="Times New Roman"/>
        <family val="1"/>
      </rPr>
      <t xml:space="preserve"> Borrador del Codigo de Etica con Oportunidades de mejora incorporadas</t>
    </r>
  </si>
  <si>
    <r>
      <rPr>
        <b/>
        <sz val="9"/>
        <color theme="1"/>
        <rFont val="Times New Roman"/>
        <family val="1"/>
      </rPr>
      <t>-CEP-2.1.3.A</t>
    </r>
    <r>
      <rPr>
        <sz val="9"/>
        <color theme="1"/>
        <rFont val="Times New Roman"/>
        <family val="1"/>
      </rPr>
      <t xml:space="preserve"> Codigo de Etica con lineamientos de NOBACI y DIGEIG incorporados</t>
    </r>
  </si>
  <si>
    <r>
      <rPr>
        <b/>
        <sz val="9"/>
        <color theme="1"/>
        <rFont val="Times New Roman"/>
        <family val="1"/>
      </rPr>
      <t>-CEP-2.2.1.A</t>
    </r>
    <r>
      <rPr>
        <sz val="9"/>
        <color theme="1"/>
        <rFont val="Times New Roman"/>
        <family val="1"/>
      </rPr>
      <t xml:space="preserve"> Código de Etica aprobado</t>
    </r>
  </si>
  <si>
    <r>
      <rPr>
        <b/>
        <sz val="9"/>
        <color theme="1"/>
        <rFont val="Times New Roman"/>
        <family val="1"/>
      </rPr>
      <t>-CEP-2.3.1.A</t>
    </r>
    <r>
      <rPr>
        <sz val="9"/>
        <color theme="1"/>
        <rFont val="Times New Roman"/>
        <family val="1"/>
      </rPr>
      <t xml:space="preserve"> Correos  de convocatoria
</t>
    </r>
    <r>
      <rPr>
        <b/>
        <sz val="9"/>
        <color theme="1"/>
        <rFont val="Times New Roman"/>
        <family val="1"/>
      </rPr>
      <t>-CEP-2.3.1.B</t>
    </r>
    <r>
      <rPr>
        <sz val="9"/>
        <color theme="1"/>
        <rFont val="Times New Roman"/>
        <family val="1"/>
      </rPr>
      <t xml:space="preserve"> Plan/Cronograma de Jornadas de Difusón </t>
    </r>
  </si>
  <si>
    <r>
      <rPr>
        <b/>
        <sz val="9"/>
        <color theme="1"/>
        <rFont val="Times New Roman"/>
        <family val="1"/>
      </rPr>
      <t xml:space="preserve">-CEP-2.3.2.A </t>
    </r>
    <r>
      <rPr>
        <sz val="9"/>
        <color theme="1"/>
        <rFont val="Times New Roman"/>
        <family val="1"/>
      </rPr>
      <t xml:space="preserve">Registro de Participantes
</t>
    </r>
    <r>
      <rPr>
        <b/>
        <sz val="9"/>
        <color theme="1"/>
        <rFont val="Times New Roman"/>
        <family val="1"/>
      </rPr>
      <t>-CEP-2.3.2.B</t>
    </r>
    <r>
      <rPr>
        <sz val="9"/>
        <color theme="1"/>
        <rFont val="Times New Roman"/>
        <family val="1"/>
      </rPr>
      <t xml:space="preserve"> Presentación en Power Point
</t>
    </r>
    <r>
      <rPr>
        <b/>
        <sz val="9"/>
        <color theme="1"/>
        <rFont val="Times New Roman"/>
        <family val="1"/>
      </rPr>
      <t xml:space="preserve">-CEP-2.3.2.C </t>
    </r>
    <r>
      <rPr>
        <sz val="9"/>
        <color theme="1"/>
        <rFont val="Times New Roman"/>
        <family val="1"/>
      </rPr>
      <t>Fotos del encuentro</t>
    </r>
  </si>
  <si>
    <t xml:space="preserve">3.1. Adecuar la funcionalidad en el SIGEF para el Pago de Deuda Externa en Euros por XML a través del LBTR   </t>
  </si>
  <si>
    <t>Pago de Deuda Externa en Euros por XML a través del LBTR</t>
  </si>
  <si>
    <r>
      <rPr>
        <b/>
        <sz val="9"/>
        <color theme="1"/>
        <rFont val="Times New Roman"/>
        <family val="1"/>
      </rPr>
      <t>-DAD-1.2.1.A</t>
    </r>
    <r>
      <rPr>
        <sz val="9"/>
        <color theme="1"/>
        <rFont val="Times New Roman"/>
        <family val="1"/>
      </rPr>
      <t xml:space="preserve"> Mapa de Proceso actual del PNME elaborado</t>
    </r>
  </si>
  <si>
    <r>
      <rPr>
        <b/>
        <sz val="9"/>
        <color theme="1"/>
        <rFont val="Times New Roman"/>
        <family val="1"/>
      </rPr>
      <t>-DAD-1.1.1.A</t>
    </r>
    <r>
      <rPr>
        <sz val="9"/>
        <color theme="1"/>
        <rFont val="Times New Roman"/>
        <family val="1"/>
      </rPr>
      <t xml:space="preserve">  Correos de convocatoria 
</t>
    </r>
    <r>
      <rPr>
        <b/>
        <sz val="9"/>
        <color theme="1"/>
        <rFont val="Times New Roman"/>
        <family val="1"/>
      </rPr>
      <t>-DAD-1.1.1.B</t>
    </r>
    <r>
      <rPr>
        <sz val="9"/>
        <color theme="1"/>
        <rFont val="Times New Roman"/>
        <family val="1"/>
      </rPr>
      <t xml:space="preserve">  Registro de Participantes
</t>
    </r>
    <r>
      <rPr>
        <b/>
        <sz val="9"/>
        <color theme="1"/>
        <rFont val="Times New Roman"/>
        <family val="1"/>
      </rPr>
      <t xml:space="preserve"> -DAD-1.1.1.C  </t>
    </r>
    <r>
      <rPr>
        <sz val="9"/>
        <color theme="1"/>
        <rFont val="Times New Roman"/>
        <family val="1"/>
      </rPr>
      <t>Presentación en Power Point
4. Fotos de la reunión</t>
    </r>
  </si>
  <si>
    <r>
      <rPr>
        <b/>
        <sz val="9"/>
        <color theme="1"/>
        <rFont val="Times New Roman"/>
        <family val="1"/>
      </rPr>
      <t>-DAD-1.2.2.A</t>
    </r>
    <r>
      <rPr>
        <sz val="9"/>
        <color theme="1"/>
        <rFont val="Times New Roman"/>
        <family val="1"/>
      </rPr>
      <t xml:space="preserve"> Borrador de informe del Análisis del Mapa de Procesos de PNME actual</t>
    </r>
  </si>
  <si>
    <r>
      <rPr>
        <b/>
        <sz val="9"/>
        <color theme="1"/>
        <rFont val="Times New Roman"/>
        <family val="1"/>
      </rPr>
      <t>-DAD-1.2.3.A</t>
    </r>
    <r>
      <rPr>
        <sz val="9"/>
        <color theme="1"/>
        <rFont val="Times New Roman"/>
        <family val="1"/>
      </rPr>
      <t xml:space="preserve"> Mapa de Proceso propuesto de PNME preliminar </t>
    </r>
  </si>
  <si>
    <r>
      <rPr>
        <b/>
        <sz val="9"/>
        <color theme="1"/>
        <rFont val="Times New Roman"/>
        <family val="1"/>
      </rPr>
      <t>-DAD-1.2.4.A</t>
    </r>
    <r>
      <rPr>
        <sz val="9"/>
        <color theme="1"/>
        <rFont val="Times New Roman"/>
        <family val="1"/>
      </rPr>
      <t xml:space="preserve"> Borrador de informe del Proceso Actual y Propuesto de PMNE elaborado</t>
    </r>
  </si>
  <si>
    <r>
      <rPr>
        <b/>
        <sz val="9"/>
        <color theme="1"/>
        <rFont val="Times New Roman"/>
        <family val="1"/>
      </rPr>
      <t>-DAD-1.2.5.A</t>
    </r>
    <r>
      <rPr>
        <sz val="9"/>
        <color theme="1"/>
        <rFont val="Times New Roman"/>
        <family val="1"/>
      </rPr>
      <t xml:space="preserve"> Informe sobre Proceso Actual y Propuesto de PNME aprobado</t>
    </r>
  </si>
  <si>
    <r>
      <rPr>
        <b/>
        <sz val="9"/>
        <color theme="1"/>
        <rFont val="Times New Roman"/>
        <family val="1"/>
      </rPr>
      <t xml:space="preserve">-DAD-1.3.1.A </t>
    </r>
    <r>
      <rPr>
        <sz val="9"/>
        <color theme="1"/>
        <rFont val="Times New Roman"/>
        <family val="1"/>
      </rPr>
      <t>Primer borrador del Modelo Conceptual para el PNME vía electrónica elaborado</t>
    </r>
  </si>
  <si>
    <r>
      <rPr>
        <b/>
        <sz val="9"/>
        <color theme="1"/>
        <rFont val="Times New Roman"/>
        <family val="1"/>
      </rPr>
      <t xml:space="preserve">-DAD-1.3.2.A </t>
    </r>
    <r>
      <rPr>
        <sz val="9"/>
        <color theme="1"/>
        <rFont val="Times New Roman"/>
        <family val="1"/>
      </rPr>
      <t xml:space="preserve"> Reporte de observaciones realizadas al primer borrador del Modelo Conceptual</t>
    </r>
  </si>
  <si>
    <r>
      <rPr>
        <b/>
        <sz val="9"/>
        <color theme="1"/>
        <rFont val="Times New Roman"/>
        <family val="1"/>
      </rPr>
      <t>-DAD-1.3.3.A</t>
    </r>
    <r>
      <rPr>
        <sz val="9"/>
        <color theme="1"/>
        <rFont val="Times New Roman"/>
        <family val="1"/>
      </rPr>
      <t xml:space="preserve">   Correos de convocatoria 
</t>
    </r>
    <r>
      <rPr>
        <b/>
        <sz val="9"/>
        <color theme="1"/>
        <rFont val="Times New Roman"/>
        <family val="1"/>
      </rPr>
      <t>-DAD-1.3.3.B</t>
    </r>
    <r>
      <rPr>
        <sz val="9"/>
        <color theme="1"/>
        <rFont val="Times New Roman"/>
        <family val="1"/>
      </rPr>
      <t xml:space="preserve"> Cronograma/horario del encuentro</t>
    </r>
  </si>
  <si>
    <r>
      <rPr>
        <b/>
        <sz val="9"/>
        <color theme="1"/>
        <rFont val="Times New Roman"/>
        <family val="1"/>
      </rPr>
      <t xml:space="preserve">-DAD-1.3.4.A </t>
    </r>
    <r>
      <rPr>
        <sz val="9"/>
        <color theme="1"/>
        <rFont val="Times New Roman"/>
        <family val="1"/>
      </rPr>
      <t xml:space="preserve">  Registro de Participantes
</t>
    </r>
    <r>
      <rPr>
        <b/>
        <sz val="9"/>
        <color theme="1"/>
        <rFont val="Times New Roman"/>
        <family val="1"/>
      </rPr>
      <t xml:space="preserve">-DAD-1.3.4.B  </t>
    </r>
    <r>
      <rPr>
        <sz val="9"/>
        <color theme="1"/>
        <rFont val="Times New Roman"/>
        <family val="1"/>
      </rPr>
      <t xml:space="preserve">Presentación en Power Point
</t>
    </r>
    <r>
      <rPr>
        <b/>
        <sz val="9"/>
        <color theme="1"/>
        <rFont val="Times New Roman"/>
        <family val="1"/>
      </rPr>
      <t>-DAD-1.3.4.C</t>
    </r>
    <r>
      <rPr>
        <sz val="9"/>
        <color theme="1"/>
        <rFont val="Times New Roman"/>
        <family val="1"/>
      </rPr>
      <t xml:space="preserve"> Fotos de la reunión</t>
    </r>
  </si>
  <si>
    <r>
      <rPr>
        <b/>
        <sz val="9"/>
        <color theme="1"/>
        <rFont val="Times New Roman"/>
        <family val="1"/>
      </rPr>
      <t>-DAD-1.3.5.A</t>
    </r>
    <r>
      <rPr>
        <sz val="9"/>
        <color theme="1"/>
        <rFont val="Times New Roman"/>
        <family val="1"/>
      </rPr>
      <t xml:space="preserve">  Primer borrador del Modelo Conceptual con ajustes incorporados </t>
    </r>
  </si>
  <si>
    <r>
      <rPr>
        <b/>
        <sz val="9"/>
        <color theme="1"/>
        <rFont val="Times New Roman"/>
        <family val="1"/>
      </rPr>
      <t>-DAD-1.3.6.A</t>
    </r>
    <r>
      <rPr>
        <sz val="9"/>
        <color theme="1"/>
        <rFont val="Times New Roman"/>
        <family val="1"/>
      </rPr>
      <t xml:space="preserve">  Modelo Conceptual del PMNE aprobado</t>
    </r>
  </si>
  <si>
    <r>
      <rPr>
        <b/>
        <sz val="9"/>
        <color theme="1"/>
        <rFont val="Times New Roman"/>
        <family val="1"/>
      </rPr>
      <t xml:space="preserve">-DAD-1.3.7.A </t>
    </r>
    <r>
      <rPr>
        <sz val="9"/>
        <color theme="1"/>
        <rFont val="Times New Roman"/>
        <family val="1"/>
      </rPr>
      <t xml:space="preserve">  Correos de convocatoria 
</t>
    </r>
    <r>
      <rPr>
        <b/>
        <sz val="9"/>
        <color theme="1"/>
        <rFont val="Times New Roman"/>
        <family val="1"/>
      </rPr>
      <t>-DAD-1.3.7.B</t>
    </r>
    <r>
      <rPr>
        <sz val="9"/>
        <color theme="1"/>
        <rFont val="Times New Roman"/>
        <family val="1"/>
      </rPr>
      <t xml:space="preserve">  Cronograma/horario del encuentro
</t>
    </r>
    <r>
      <rPr>
        <b/>
        <sz val="9"/>
        <color theme="1"/>
        <rFont val="Times New Roman"/>
        <family val="1"/>
      </rPr>
      <t xml:space="preserve">-DAD-1.3.7.C </t>
    </r>
    <r>
      <rPr>
        <sz val="9"/>
        <color theme="1"/>
        <rFont val="Times New Roman"/>
        <family val="1"/>
      </rPr>
      <t xml:space="preserve"> Registro de Participantes
</t>
    </r>
    <r>
      <rPr>
        <b/>
        <sz val="9"/>
        <color theme="1"/>
        <rFont val="Times New Roman"/>
        <family val="1"/>
      </rPr>
      <t xml:space="preserve">-DAD-1.3.7.D </t>
    </r>
    <r>
      <rPr>
        <sz val="9"/>
        <color theme="1"/>
        <rFont val="Times New Roman"/>
        <family val="1"/>
      </rPr>
      <t xml:space="preserve"> Presentación en Power Point
</t>
    </r>
    <r>
      <rPr>
        <b/>
        <sz val="9"/>
        <color theme="1"/>
        <rFont val="Times New Roman"/>
        <family val="1"/>
      </rPr>
      <t xml:space="preserve">-DAD-1.3.7.E </t>
    </r>
    <r>
      <rPr>
        <sz val="9"/>
        <color theme="1"/>
        <rFont val="Times New Roman"/>
        <family val="1"/>
      </rPr>
      <t xml:space="preserve"> Fotos de la reunión</t>
    </r>
  </si>
  <si>
    <r>
      <rPr>
        <b/>
        <sz val="9"/>
        <color theme="1"/>
        <rFont val="Times New Roman"/>
        <family val="1"/>
      </rPr>
      <t>-DAD-1.3.8.A</t>
    </r>
    <r>
      <rPr>
        <sz val="9"/>
        <color theme="1"/>
        <rFont val="Times New Roman"/>
        <family val="1"/>
      </rPr>
      <t xml:space="preserve">  Comunicación de Remisión del Modelo Conceptual al DAFI</t>
    </r>
  </si>
  <si>
    <r>
      <rPr>
        <b/>
        <sz val="9"/>
        <color theme="1"/>
        <rFont val="Times New Roman"/>
        <family val="1"/>
      </rPr>
      <t>-DAD-2.1.2.A</t>
    </r>
    <r>
      <rPr>
        <sz val="9"/>
        <color theme="1"/>
        <rFont val="Times New Roman"/>
        <family val="1"/>
      </rPr>
      <t xml:space="preserve">  Contrato del Consultor Externo</t>
    </r>
  </si>
  <si>
    <r>
      <rPr>
        <b/>
        <sz val="9"/>
        <color theme="1"/>
        <rFont val="Times New Roman"/>
        <family val="1"/>
      </rPr>
      <t xml:space="preserve">-DAD-2.1.3.A </t>
    </r>
    <r>
      <rPr>
        <sz val="9"/>
        <color theme="1"/>
        <rFont val="Times New Roman"/>
        <family val="1"/>
      </rPr>
      <t xml:space="preserve"> Borardor del Modelo Funcional elaborado</t>
    </r>
  </si>
  <si>
    <r>
      <rPr>
        <b/>
        <sz val="9"/>
        <color theme="1"/>
        <rFont val="Times New Roman"/>
        <family val="1"/>
      </rPr>
      <t>-DAD-2.1.4.A</t>
    </r>
    <r>
      <rPr>
        <sz val="9"/>
        <color theme="1"/>
        <rFont val="Times New Roman"/>
        <family val="1"/>
      </rPr>
      <t xml:space="preserve"> Modelo Funcional del PMNE aprobado </t>
    </r>
  </si>
  <si>
    <r>
      <rPr>
        <b/>
        <sz val="9"/>
        <color theme="1"/>
        <rFont val="Times New Roman"/>
        <family val="1"/>
      </rPr>
      <t>-DAD-2.1.5.A</t>
    </r>
    <r>
      <rPr>
        <sz val="9"/>
        <color theme="1"/>
        <rFont val="Times New Roman"/>
        <family val="1"/>
      </rPr>
      <t xml:space="preserve"> Comunicación de Remisión del Modelo Conceptual al DAFI</t>
    </r>
  </si>
  <si>
    <r>
      <rPr>
        <b/>
        <sz val="9"/>
        <color theme="1"/>
        <rFont val="Times New Roman"/>
        <family val="1"/>
      </rPr>
      <t>-DAD-3.1.1.A</t>
    </r>
    <r>
      <rPr>
        <sz val="9"/>
        <color theme="1"/>
        <rFont val="Times New Roman"/>
        <family val="1"/>
      </rPr>
      <t xml:space="preserve"> Listado de Participante
</t>
    </r>
    <r>
      <rPr>
        <b/>
        <sz val="9"/>
        <color theme="1"/>
        <rFont val="Times New Roman"/>
        <family val="1"/>
      </rPr>
      <t>-DAD-3.1.1.B</t>
    </r>
    <r>
      <rPr>
        <sz val="9"/>
        <color theme="1"/>
        <rFont val="Times New Roman"/>
        <family val="1"/>
      </rPr>
      <t xml:space="preserve"> Correo de convocatoria</t>
    </r>
  </si>
  <si>
    <r>
      <rPr>
        <b/>
        <sz val="9"/>
        <color theme="1"/>
        <rFont val="Times New Roman"/>
        <family val="1"/>
      </rPr>
      <t>-DAD-3.1.2.A</t>
    </r>
    <r>
      <rPr>
        <sz val="9"/>
        <color theme="1"/>
        <rFont val="Times New Roman"/>
        <family val="1"/>
      </rPr>
      <t xml:space="preserve"> Matriz  de ajustes a realizar elaborada </t>
    </r>
  </si>
  <si>
    <r>
      <rPr>
        <b/>
        <sz val="9"/>
        <color theme="1"/>
        <rFont val="Times New Roman"/>
        <family val="1"/>
      </rPr>
      <t>-DAD-3.1.3.A</t>
    </r>
    <r>
      <rPr>
        <sz val="9"/>
        <color theme="1"/>
        <rFont val="Times New Roman"/>
        <family val="1"/>
      </rPr>
      <t xml:space="preserve"> Correo de solicitud al DAFI</t>
    </r>
  </si>
  <si>
    <r>
      <rPr>
        <b/>
        <sz val="9"/>
        <color theme="1"/>
        <rFont val="Times New Roman"/>
        <family val="1"/>
      </rPr>
      <t xml:space="preserve">-DAD-3.1.4.A  </t>
    </r>
    <r>
      <rPr>
        <sz val="9"/>
        <color theme="1"/>
        <rFont val="Times New Roman"/>
        <family val="1"/>
      </rPr>
      <t xml:space="preserve">Listado de Participante
</t>
    </r>
    <r>
      <rPr>
        <b/>
        <sz val="9"/>
        <color theme="1"/>
        <rFont val="Times New Roman"/>
        <family val="1"/>
      </rPr>
      <t>-DAD-3.1.4.B</t>
    </r>
    <r>
      <rPr>
        <sz val="9"/>
        <color theme="1"/>
        <rFont val="Times New Roman"/>
        <family val="1"/>
      </rPr>
      <t xml:space="preserve">  Correo de convocatoria</t>
    </r>
  </si>
  <si>
    <r>
      <rPr>
        <b/>
        <sz val="9"/>
        <color theme="1"/>
        <rFont val="Times New Roman"/>
        <family val="1"/>
      </rPr>
      <t>-DAD-3.1.5.A</t>
    </r>
    <r>
      <rPr>
        <sz val="9"/>
        <color theme="1"/>
        <rFont val="Times New Roman"/>
        <family val="1"/>
      </rPr>
      <t xml:space="preserve"> Pantallas de pruebas realizadas</t>
    </r>
  </si>
  <si>
    <r>
      <rPr>
        <b/>
        <sz val="9"/>
        <color theme="1"/>
        <rFont val="Times New Roman"/>
        <family val="1"/>
      </rPr>
      <t>-DAD-3.2.1.A</t>
    </r>
    <r>
      <rPr>
        <sz val="9"/>
        <color theme="1"/>
        <rFont val="Times New Roman"/>
        <family val="1"/>
      </rPr>
      <t xml:space="preserve"> Fotografías de sesiones de capacitaciones
</t>
    </r>
    <r>
      <rPr>
        <b/>
        <sz val="9"/>
        <color theme="1"/>
        <rFont val="Times New Roman"/>
        <family val="1"/>
      </rPr>
      <t>-DAD-3.2.1.B</t>
    </r>
    <r>
      <rPr>
        <sz val="9"/>
        <color theme="1"/>
        <rFont val="Times New Roman"/>
        <family val="1"/>
      </rPr>
      <t xml:space="preserve"> Registros de participantes</t>
    </r>
  </si>
  <si>
    <r>
      <rPr>
        <b/>
        <sz val="9"/>
        <color theme="1"/>
        <rFont val="Times New Roman"/>
        <family val="1"/>
      </rPr>
      <t>-DAD-3.1.6.A</t>
    </r>
    <r>
      <rPr>
        <sz val="9"/>
        <color theme="1"/>
        <rFont val="Times New Roman"/>
        <family val="1"/>
      </rPr>
      <t xml:space="preserve"> Pantallas en producción con ajustes funcionando </t>
    </r>
  </si>
  <si>
    <r>
      <rPr>
        <b/>
        <sz val="9"/>
        <color theme="1"/>
        <rFont val="Times New Roman"/>
        <family val="1"/>
      </rPr>
      <t>-DTI-1.1.1.A</t>
    </r>
    <r>
      <rPr>
        <sz val="9"/>
        <color theme="1"/>
        <rFont val="Times New Roman"/>
        <family val="1"/>
      </rPr>
      <t xml:space="preserve"> Printscreen del servidor instalandose</t>
    </r>
  </si>
  <si>
    <r>
      <rPr>
        <b/>
        <sz val="9"/>
        <color theme="1"/>
        <rFont val="Times New Roman"/>
        <family val="1"/>
      </rPr>
      <t>-DTI-1.1.2.A</t>
    </r>
    <r>
      <rPr>
        <sz val="9"/>
        <color theme="1"/>
        <rFont val="Times New Roman"/>
        <family val="1"/>
      </rPr>
      <t xml:space="preserve"> Printscreen que muestre la configuración del servidor</t>
    </r>
  </si>
  <si>
    <r>
      <rPr>
        <b/>
        <sz val="9"/>
        <color theme="1"/>
        <rFont val="Times New Roman"/>
        <family val="1"/>
      </rPr>
      <t>-DTI-1.2.1.A</t>
    </r>
    <r>
      <rPr>
        <sz val="9"/>
        <color theme="1"/>
        <rFont val="Times New Roman"/>
        <family val="1"/>
      </rPr>
      <t xml:space="preserve"> Printscreen instalando sistema de Gestión de Clientes (CRM)</t>
    </r>
  </si>
  <si>
    <r>
      <rPr>
        <b/>
        <sz val="9"/>
        <color theme="1"/>
        <rFont val="Times New Roman"/>
        <family val="1"/>
      </rPr>
      <t>-DTI-1.2.2.A</t>
    </r>
    <r>
      <rPr>
        <sz val="9"/>
        <color theme="1"/>
        <rFont val="Times New Roman"/>
        <family val="1"/>
      </rPr>
      <t xml:space="preserve"> Printscreen instalando y configurando todos los subsistema</t>
    </r>
  </si>
  <si>
    <r>
      <rPr>
        <b/>
        <sz val="9"/>
        <color theme="1"/>
        <rFont val="Times New Roman"/>
        <family val="1"/>
      </rPr>
      <t xml:space="preserve">-DTI-1.3.1.A </t>
    </r>
    <r>
      <rPr>
        <sz val="9"/>
        <color theme="1"/>
        <rFont val="Times New Roman"/>
        <family val="1"/>
      </rPr>
      <t>Resultado de las pruebas realizadas</t>
    </r>
  </si>
  <si>
    <r>
      <rPr>
        <b/>
        <sz val="9"/>
        <color theme="1"/>
        <rFont val="Times New Roman"/>
        <family val="1"/>
      </rPr>
      <t>-DTI-1.3.2.A</t>
    </r>
    <r>
      <rPr>
        <sz val="9"/>
        <color theme="1"/>
        <rFont val="Times New Roman"/>
        <family val="1"/>
      </rPr>
      <t xml:space="preserve">  Correo convocando a las pilotos</t>
    </r>
  </si>
  <si>
    <r>
      <rPr>
        <b/>
        <sz val="9"/>
        <color theme="1"/>
        <rFont val="Times New Roman"/>
        <family val="1"/>
      </rPr>
      <t>-DTI-1.3.3.A</t>
    </r>
    <r>
      <rPr>
        <sz val="9"/>
        <color theme="1"/>
        <rFont val="Times New Roman"/>
        <family val="1"/>
      </rPr>
      <t xml:space="preserve">  Cronograma de implementación</t>
    </r>
  </si>
  <si>
    <r>
      <rPr>
        <b/>
        <sz val="9"/>
        <color theme="1"/>
        <rFont val="Times New Roman"/>
        <family val="1"/>
      </rPr>
      <t>-DTI-1.4.1.A</t>
    </r>
    <r>
      <rPr>
        <sz val="9"/>
        <color theme="1"/>
        <rFont val="Times New Roman"/>
        <family val="1"/>
      </rPr>
      <t xml:space="preserve">  Lista de los procesos que seran vinculados a las funciones del sistema</t>
    </r>
  </si>
  <si>
    <r>
      <rPr>
        <b/>
        <sz val="9"/>
        <color theme="1"/>
        <rFont val="Times New Roman"/>
        <family val="1"/>
      </rPr>
      <t xml:space="preserve">-DTI-1.4.2.A </t>
    </r>
    <r>
      <rPr>
        <sz val="9"/>
        <color theme="1"/>
        <rFont val="Times New Roman"/>
        <family val="1"/>
      </rPr>
      <t>Lista las funciones que se asociaran a los procesos</t>
    </r>
  </si>
  <si>
    <r>
      <rPr>
        <b/>
        <sz val="9"/>
        <color theme="1"/>
        <rFont val="Times New Roman"/>
        <family val="1"/>
      </rPr>
      <t>-DTI-1.4.3.A</t>
    </r>
    <r>
      <rPr>
        <sz val="9"/>
        <color theme="1"/>
        <rFont val="Times New Roman"/>
        <family val="1"/>
      </rPr>
      <t xml:space="preserve"> Printscreen de las implementaciones</t>
    </r>
  </si>
  <si>
    <r>
      <rPr>
        <b/>
        <sz val="9"/>
        <color theme="1"/>
        <rFont val="Times New Roman"/>
        <family val="1"/>
      </rPr>
      <t>-DTI-1.5.1.A</t>
    </r>
    <r>
      <rPr>
        <sz val="9"/>
        <color theme="1"/>
        <rFont val="Times New Roman"/>
        <family val="1"/>
      </rPr>
      <t xml:space="preserve"> Cronograma para las capacitaciones</t>
    </r>
  </si>
  <si>
    <r>
      <rPr>
        <b/>
        <sz val="9"/>
        <color theme="1"/>
        <rFont val="Times New Roman"/>
        <family val="1"/>
      </rPr>
      <t>-DTI-1.5.2.A</t>
    </r>
    <r>
      <rPr>
        <sz val="9"/>
        <color theme="1"/>
        <rFont val="Times New Roman"/>
        <family val="1"/>
      </rPr>
      <t xml:space="preserve"> Correos electronicos coordinando las capacitaciones</t>
    </r>
  </si>
  <si>
    <r>
      <rPr>
        <b/>
        <sz val="9"/>
        <color theme="1"/>
        <rFont val="Times New Roman"/>
        <family val="1"/>
      </rPr>
      <t>-DTI-1.6.1.A</t>
    </r>
    <r>
      <rPr>
        <sz val="9"/>
        <color theme="1"/>
        <rFont val="Times New Roman"/>
        <family val="1"/>
      </rPr>
      <t xml:space="preserve"> Documentación de la implmentación de los sistemas</t>
    </r>
  </si>
  <si>
    <r>
      <rPr>
        <b/>
        <sz val="9"/>
        <color theme="1"/>
        <rFont val="Times New Roman"/>
        <family val="1"/>
      </rPr>
      <t xml:space="preserve">-DTI-1.6.2.A </t>
    </r>
    <r>
      <rPr>
        <sz val="9"/>
        <color theme="1"/>
        <rFont val="Times New Roman"/>
        <family val="1"/>
      </rPr>
      <t>Printscreen de las promociones hecha al sistema</t>
    </r>
  </si>
  <si>
    <r>
      <rPr>
        <b/>
        <sz val="9"/>
        <color theme="1"/>
        <rFont val="Times New Roman"/>
        <family val="1"/>
      </rPr>
      <t>-DTI-2.1.1.A</t>
    </r>
    <r>
      <rPr>
        <sz val="9"/>
        <color theme="1"/>
        <rFont val="Times New Roman"/>
        <family val="1"/>
      </rPr>
      <t xml:space="preserve"> Link del sistema Alfresco con listado de requerimientos</t>
    </r>
  </si>
  <si>
    <r>
      <rPr>
        <b/>
        <sz val="9"/>
        <color theme="1"/>
        <rFont val="Times New Roman"/>
        <family val="1"/>
      </rPr>
      <t>-DTI-2.1.2.A</t>
    </r>
    <r>
      <rPr>
        <sz val="9"/>
        <color theme="1"/>
        <rFont val="Times New Roman"/>
        <family val="1"/>
      </rPr>
      <t xml:space="preserve"> Printscreen de servidor que cumple los requerimientos instalado </t>
    </r>
  </si>
  <si>
    <r>
      <rPr>
        <b/>
        <sz val="9"/>
        <color theme="1"/>
        <rFont val="Times New Roman"/>
        <family val="1"/>
      </rPr>
      <t xml:space="preserve">-DTI-2.1.3.A </t>
    </r>
    <r>
      <rPr>
        <sz val="9"/>
        <color theme="1"/>
        <rFont val="Times New Roman"/>
        <family val="1"/>
      </rPr>
      <t xml:space="preserve"> Printscreen de Sistema Alfresco instalado en servidor</t>
    </r>
  </si>
  <si>
    <r>
      <rPr>
        <b/>
        <sz val="9"/>
        <color theme="1"/>
        <rFont val="Times New Roman"/>
        <family val="1"/>
      </rPr>
      <t>-DTI-2.1.4.A</t>
    </r>
    <r>
      <rPr>
        <sz val="9"/>
        <color theme="1"/>
        <rFont val="Times New Roman"/>
        <family val="1"/>
      </rPr>
      <t xml:space="preserve"> Printscreen de módulos complementarios instalados</t>
    </r>
  </si>
  <si>
    <r>
      <rPr>
        <b/>
        <sz val="9"/>
        <color theme="1"/>
        <rFont val="Times New Roman"/>
        <family val="1"/>
      </rPr>
      <t>-DTI-2.2.1.A</t>
    </r>
    <r>
      <rPr>
        <sz val="9"/>
        <color theme="1"/>
        <rFont val="Times New Roman"/>
        <family val="1"/>
      </rPr>
      <t xml:space="preserve"> Printscreen de Active Directory integrado</t>
    </r>
  </si>
  <si>
    <r>
      <rPr>
        <b/>
        <sz val="9"/>
        <color theme="1"/>
        <rFont val="Times New Roman"/>
        <family val="1"/>
      </rPr>
      <t>-DTI-2.2.2.A</t>
    </r>
    <r>
      <rPr>
        <sz val="9"/>
        <color theme="1"/>
        <rFont val="Times New Roman"/>
        <family val="1"/>
      </rPr>
      <t xml:space="preserve"> Printscreen de notificaciones para correo electrónico configuradas</t>
    </r>
  </si>
  <si>
    <r>
      <rPr>
        <b/>
        <sz val="9"/>
        <color theme="1"/>
        <rFont val="Times New Roman"/>
        <family val="1"/>
      </rPr>
      <t>-DTI-2.2.3.A</t>
    </r>
    <r>
      <rPr>
        <sz val="9"/>
        <color theme="1"/>
        <rFont val="Times New Roman"/>
        <family val="1"/>
      </rPr>
      <t xml:space="preserve"> Reporte de pruebas administrativas realizadas</t>
    </r>
  </si>
  <si>
    <r>
      <rPr>
        <b/>
        <sz val="9"/>
        <color theme="1"/>
        <rFont val="Times New Roman"/>
        <family val="1"/>
      </rPr>
      <t>-DTI-2.2.4.A</t>
    </r>
    <r>
      <rPr>
        <sz val="9"/>
        <color theme="1"/>
        <rFont val="Times New Roman"/>
        <family val="1"/>
      </rPr>
      <t xml:space="preserve"> Reporte de pruebas de usuarios realizadas</t>
    </r>
  </si>
  <si>
    <r>
      <rPr>
        <b/>
        <sz val="9"/>
        <color theme="1"/>
        <rFont val="Times New Roman"/>
        <family val="1"/>
      </rPr>
      <t>-DTI-2.2.5.A</t>
    </r>
    <r>
      <rPr>
        <sz val="9"/>
        <color theme="1"/>
        <rFont val="Times New Roman"/>
        <family val="1"/>
      </rPr>
      <t xml:space="preserve"> Informe de QA elaborado y aprobado</t>
    </r>
  </si>
  <si>
    <r>
      <rPr>
        <b/>
        <sz val="9"/>
        <color theme="1"/>
        <rFont val="Times New Roman"/>
        <family val="1"/>
      </rPr>
      <t>-DTI-2.2.6.A</t>
    </r>
    <r>
      <rPr>
        <sz val="9"/>
        <color theme="1"/>
        <rFont val="Times New Roman"/>
        <family val="1"/>
      </rPr>
      <t xml:space="preserve"> Printscreens, fotografías, listado de ajustes realizados al Sistema Alfresco </t>
    </r>
  </si>
  <si>
    <r>
      <rPr>
        <b/>
        <sz val="9"/>
        <color theme="1"/>
        <rFont val="Times New Roman"/>
        <family val="1"/>
      </rPr>
      <t>-DTI-2.3.1.A</t>
    </r>
    <r>
      <rPr>
        <sz val="9"/>
        <color theme="1"/>
        <rFont val="Times New Roman"/>
        <family val="1"/>
      </rPr>
      <t xml:space="preserve"> Correos de convocatoria
</t>
    </r>
    <r>
      <rPr>
        <b/>
        <sz val="9"/>
        <color theme="1"/>
        <rFont val="Times New Roman"/>
        <family val="1"/>
      </rPr>
      <t xml:space="preserve">-DTI-2.3.1.B </t>
    </r>
    <r>
      <rPr>
        <sz val="9"/>
        <color theme="1"/>
        <rFont val="Times New Roman"/>
        <family val="1"/>
      </rPr>
      <t>Cronograma de sesiones de capacitación</t>
    </r>
  </si>
  <si>
    <r>
      <rPr>
        <b/>
        <sz val="9"/>
        <color theme="1"/>
        <rFont val="Times New Roman"/>
        <family val="1"/>
      </rPr>
      <t>-DTI-2.3.2.A</t>
    </r>
    <r>
      <rPr>
        <sz val="9"/>
        <color theme="1"/>
        <rFont val="Times New Roman"/>
        <family val="1"/>
      </rPr>
      <t xml:space="preserve"> Registro de Participantes
</t>
    </r>
    <r>
      <rPr>
        <b/>
        <sz val="9"/>
        <color theme="1"/>
        <rFont val="Times New Roman"/>
        <family val="1"/>
      </rPr>
      <t>-DTI-2.3.2.B</t>
    </r>
    <r>
      <rPr>
        <sz val="9"/>
        <color theme="1"/>
        <rFont val="Times New Roman"/>
        <family val="1"/>
      </rPr>
      <t xml:space="preserve"> Presentación en Power Point
</t>
    </r>
    <r>
      <rPr>
        <b/>
        <sz val="9"/>
        <color theme="1"/>
        <rFont val="Times New Roman"/>
        <family val="1"/>
      </rPr>
      <t>-DTI-2.3.2.C</t>
    </r>
    <r>
      <rPr>
        <sz val="9"/>
        <color theme="1"/>
        <rFont val="Times New Roman"/>
        <family val="1"/>
      </rPr>
      <t xml:space="preserve"> Fotos de la sesión</t>
    </r>
  </si>
  <si>
    <r>
      <rPr>
        <b/>
        <sz val="9"/>
        <color theme="1"/>
        <rFont val="Times New Roman"/>
        <family val="1"/>
      </rPr>
      <t>-DTI-2.3.3.A</t>
    </r>
    <r>
      <rPr>
        <sz val="9"/>
        <color theme="1"/>
        <rFont val="Times New Roman"/>
        <family val="1"/>
      </rPr>
      <t xml:space="preserve"> Reporte de asistencias/inconvenientes registrados</t>
    </r>
  </si>
  <si>
    <r>
      <rPr>
        <b/>
        <sz val="9"/>
        <color theme="1"/>
        <rFont val="Times New Roman"/>
        <family val="1"/>
      </rPr>
      <t>-DTI-2.3.4.A</t>
    </r>
    <r>
      <rPr>
        <sz val="9"/>
        <color theme="1"/>
        <rFont val="Times New Roman"/>
        <family val="1"/>
      </rPr>
      <t xml:space="preserve"> Printscreens, fotografías, listado de ajustes realizados al Sistema Alfresco </t>
    </r>
  </si>
  <si>
    <r>
      <rPr>
        <b/>
        <sz val="9"/>
        <color theme="1"/>
        <rFont val="Times New Roman"/>
        <family val="1"/>
      </rPr>
      <t>-DTI-2.4.1.A</t>
    </r>
    <r>
      <rPr>
        <sz val="9"/>
        <color theme="1"/>
        <rFont val="Times New Roman"/>
        <family val="1"/>
      </rPr>
      <t xml:space="preserve"> Reporte de las informaciones obtenidas del levantamiento</t>
    </r>
  </si>
  <si>
    <r>
      <rPr>
        <b/>
        <sz val="9"/>
        <color theme="1"/>
        <rFont val="Times New Roman"/>
        <family val="1"/>
      </rPr>
      <t>-DTI-2.4.2.A</t>
    </r>
    <r>
      <rPr>
        <sz val="9"/>
        <color theme="1"/>
        <rFont val="Times New Roman"/>
        <family val="1"/>
      </rPr>
      <t xml:space="preserve"> Informe preliminar de la Definición de la Estructura Documental</t>
    </r>
  </si>
  <si>
    <r>
      <rPr>
        <b/>
        <sz val="9"/>
        <color theme="1"/>
        <rFont val="Times New Roman"/>
        <family val="1"/>
      </rPr>
      <t>-DTI-2.4.3.A</t>
    </r>
    <r>
      <rPr>
        <sz val="9"/>
        <color theme="1"/>
        <rFont val="Times New Roman"/>
        <family val="1"/>
      </rPr>
      <t xml:space="preserve"> Reporte de Funciones asociadas con los procesos de la institución</t>
    </r>
  </si>
  <si>
    <r>
      <rPr>
        <b/>
        <sz val="9"/>
        <color theme="1"/>
        <rFont val="Times New Roman"/>
        <family val="1"/>
      </rPr>
      <t>-DTI-2.4.4.A</t>
    </r>
    <r>
      <rPr>
        <sz val="9"/>
        <color theme="1"/>
        <rFont val="Times New Roman"/>
        <family val="1"/>
      </rPr>
      <t xml:space="preserve"> Informe aprobado acerca de la Definición de la Estructura Documenrtal </t>
    </r>
  </si>
  <si>
    <r>
      <rPr>
        <b/>
        <sz val="9"/>
        <color theme="1"/>
        <rFont val="Times New Roman"/>
        <family val="1"/>
      </rPr>
      <t>-DTI-2.5.1.A</t>
    </r>
    <r>
      <rPr>
        <sz val="9"/>
        <color theme="1"/>
        <rFont val="Times New Roman"/>
        <family val="1"/>
      </rPr>
      <t xml:space="preserve"> Plan de capacitación elaborado</t>
    </r>
  </si>
  <si>
    <r>
      <rPr>
        <b/>
        <sz val="9"/>
        <color theme="1"/>
        <rFont val="Times New Roman"/>
        <family val="1"/>
      </rPr>
      <t>-DTI-2.5.2.A</t>
    </r>
    <r>
      <rPr>
        <sz val="9"/>
        <color theme="1"/>
        <rFont val="Times New Roman"/>
        <family val="1"/>
      </rPr>
      <t xml:space="preserve"> Reporte de avances </t>
    </r>
  </si>
  <si>
    <r>
      <t>-</t>
    </r>
    <r>
      <rPr>
        <b/>
        <sz val="9"/>
        <color theme="1"/>
        <rFont val="Times New Roman"/>
        <family val="1"/>
      </rPr>
      <t>DTI-2.6.1.A</t>
    </r>
    <r>
      <rPr>
        <sz val="9"/>
        <color theme="1"/>
        <rFont val="Times New Roman"/>
        <family val="1"/>
      </rPr>
      <t xml:space="preserve"> Borrador del Manual de Usuario del Sistema Alfresco Content Service</t>
    </r>
  </si>
  <si>
    <r>
      <rPr>
        <b/>
        <sz val="9"/>
        <color theme="1"/>
        <rFont val="Times New Roman"/>
        <family val="1"/>
      </rPr>
      <t>-DTI-2.6.2.A</t>
    </r>
    <r>
      <rPr>
        <sz val="9"/>
        <color theme="1"/>
        <rFont val="Times New Roman"/>
        <family val="1"/>
      </rPr>
      <t xml:space="preserve"> Manual de Usuario aprobado</t>
    </r>
  </si>
  <si>
    <r>
      <rPr>
        <b/>
        <sz val="9"/>
        <color theme="1"/>
        <rFont val="Times New Roman"/>
        <family val="1"/>
      </rPr>
      <t>-DTI-3.1.1.A</t>
    </r>
    <r>
      <rPr>
        <sz val="9"/>
        <color theme="1"/>
        <rFont val="Times New Roman"/>
        <family val="1"/>
      </rPr>
      <t xml:space="preserve"> Informe de resultado de diagnostico
</t>
    </r>
    <r>
      <rPr>
        <b/>
        <sz val="9"/>
        <color theme="1"/>
        <rFont val="Times New Roman"/>
        <family val="1"/>
      </rPr>
      <t>-DTI-3.1.1.B</t>
    </r>
    <r>
      <rPr>
        <sz val="9"/>
        <color theme="1"/>
        <rFont val="Times New Roman"/>
        <family val="1"/>
      </rPr>
      <t xml:space="preserve">  NORTICs A4 y A5</t>
    </r>
  </si>
  <si>
    <r>
      <rPr>
        <b/>
        <sz val="9"/>
        <color theme="1"/>
        <rFont val="Times New Roman"/>
        <family val="1"/>
      </rPr>
      <t>-DTI-3.1.2.A</t>
    </r>
    <r>
      <rPr>
        <sz val="9"/>
        <color theme="1"/>
        <rFont val="Times New Roman"/>
        <family val="1"/>
      </rPr>
      <t xml:space="preserve"> Correos electronico
</t>
    </r>
    <r>
      <rPr>
        <b/>
        <sz val="9"/>
        <color theme="1"/>
        <rFont val="Times New Roman"/>
        <family val="1"/>
      </rPr>
      <t>-DTI-3.1.2.B</t>
    </r>
    <r>
      <rPr>
        <sz val="9"/>
        <color theme="1"/>
        <rFont val="Times New Roman"/>
        <family val="1"/>
      </rPr>
      <t xml:space="preserve"> Carta de la maxima autoridad solicitando la certificación a la OPTIC</t>
    </r>
  </si>
  <si>
    <r>
      <rPr>
        <b/>
        <sz val="9"/>
        <color theme="1"/>
        <rFont val="Times New Roman"/>
        <family val="1"/>
      </rPr>
      <t>-DTI-3.1.3.A</t>
    </r>
    <r>
      <rPr>
        <sz val="9"/>
        <color theme="1"/>
        <rFont val="Times New Roman"/>
        <family val="1"/>
      </rPr>
      <t xml:space="preserve"> Informe que determina la factibilidad de la certificación</t>
    </r>
  </si>
  <si>
    <r>
      <rPr>
        <b/>
        <sz val="9"/>
        <color theme="1"/>
        <rFont val="Times New Roman"/>
        <family val="1"/>
      </rPr>
      <t xml:space="preserve">-DTI-3.2.1.A </t>
    </r>
    <r>
      <rPr>
        <sz val="9"/>
        <color theme="1"/>
        <rFont val="Times New Roman"/>
        <family val="1"/>
      </rPr>
      <t>Informe del alcance que tendra la certificación</t>
    </r>
  </si>
  <si>
    <r>
      <rPr>
        <b/>
        <sz val="9"/>
        <color theme="1"/>
        <rFont val="Times New Roman"/>
        <family val="1"/>
      </rPr>
      <t>-DTI-3.2.2.A</t>
    </r>
    <r>
      <rPr>
        <sz val="9"/>
        <color theme="1"/>
        <rFont val="Times New Roman"/>
        <family val="1"/>
      </rPr>
      <t xml:space="preserve">  Links de servicios con sus caracteristicas y definiciones
</t>
    </r>
    <r>
      <rPr>
        <b/>
        <sz val="9"/>
        <color theme="1"/>
        <rFont val="Times New Roman"/>
        <family val="1"/>
      </rPr>
      <t xml:space="preserve">-DTI-3.2.2.B </t>
    </r>
    <r>
      <rPr>
        <sz val="9"/>
        <color theme="1"/>
        <rFont val="Times New Roman"/>
        <family val="1"/>
      </rPr>
      <t>NORTIC A5</t>
    </r>
  </si>
  <si>
    <r>
      <rPr>
        <b/>
        <sz val="9"/>
        <color theme="1"/>
        <rFont val="Times New Roman"/>
        <family val="1"/>
      </rPr>
      <t>-DTI-3.2.3.A</t>
    </r>
    <r>
      <rPr>
        <sz val="9"/>
        <color theme="1"/>
        <rFont val="Times New Roman"/>
        <family val="1"/>
      </rPr>
      <t xml:space="preserve"> Links de los servicios antes y despues de las mejoras</t>
    </r>
  </si>
  <si>
    <r>
      <rPr>
        <b/>
        <sz val="9"/>
        <color theme="1"/>
        <rFont val="Times New Roman"/>
        <family val="1"/>
      </rPr>
      <t>-DTI-3.2.4.A</t>
    </r>
    <r>
      <rPr>
        <sz val="9"/>
        <color theme="1"/>
        <rFont val="Times New Roman"/>
        <family val="1"/>
      </rPr>
      <t xml:space="preserve"> Listado de los servicios que no estan automatizados y en linea</t>
    </r>
  </si>
  <si>
    <r>
      <rPr>
        <b/>
        <sz val="9"/>
        <color theme="1"/>
        <rFont val="Times New Roman"/>
        <family val="1"/>
      </rPr>
      <t xml:space="preserve">-DTI-3.3.1.A </t>
    </r>
    <r>
      <rPr>
        <sz val="9"/>
        <color theme="1"/>
        <rFont val="Times New Roman"/>
        <family val="1"/>
      </rPr>
      <t>Carta firmada por la maxima autoridad</t>
    </r>
  </si>
  <si>
    <r>
      <rPr>
        <b/>
        <sz val="9"/>
        <color theme="1"/>
        <rFont val="Times New Roman"/>
        <family val="1"/>
      </rPr>
      <t>-DTI-3.3.2.A</t>
    </r>
    <r>
      <rPr>
        <sz val="9"/>
        <color theme="1"/>
        <rFont val="Times New Roman"/>
        <family val="1"/>
      </rPr>
      <t xml:space="preserve">  Correos de comunicación para la coordinación de las evaluaciones con la OPTIC</t>
    </r>
  </si>
  <si>
    <r>
      <rPr>
        <b/>
        <sz val="9"/>
        <color theme="1"/>
        <rFont val="Times New Roman"/>
        <family val="1"/>
      </rPr>
      <t xml:space="preserve">-DTI-3.3.3.A  </t>
    </r>
    <r>
      <rPr>
        <sz val="9"/>
        <color theme="1"/>
        <rFont val="Times New Roman"/>
        <family val="1"/>
      </rPr>
      <t>Informe de las evaluaciones enviado por la OPTIC</t>
    </r>
  </si>
  <si>
    <r>
      <rPr>
        <b/>
        <sz val="9"/>
        <color theme="1"/>
        <rFont val="Times New Roman"/>
        <family val="1"/>
      </rPr>
      <t xml:space="preserve">-DTI-3.3.4.A </t>
    </r>
    <r>
      <rPr>
        <sz val="9"/>
        <color theme="1"/>
        <rFont val="Times New Roman"/>
        <family val="1"/>
      </rPr>
      <t>Comunicaciones solicitando la insignia de la NORTIC A5</t>
    </r>
  </si>
  <si>
    <r>
      <rPr>
        <b/>
        <sz val="9"/>
        <color theme="1"/>
        <rFont val="Times New Roman"/>
        <family val="1"/>
      </rPr>
      <t>-DTI-3.4.1.A</t>
    </r>
    <r>
      <rPr>
        <sz val="9"/>
        <color theme="1"/>
        <rFont val="Times New Roman"/>
        <family val="1"/>
      </rPr>
      <t xml:space="preserve">  Documento que dettalla todo el proceso de certificación</t>
    </r>
  </si>
  <si>
    <r>
      <rPr>
        <b/>
        <sz val="9"/>
        <color theme="1"/>
        <rFont val="Times New Roman"/>
        <family val="1"/>
      </rPr>
      <t>-DTI-3.4.2.A</t>
    </r>
    <r>
      <rPr>
        <sz val="9"/>
        <color theme="1"/>
        <rFont val="Times New Roman"/>
        <family val="1"/>
      </rPr>
      <t xml:space="preserve"> Links de las vistas de todos los medios de comunicación en donde aparece la insignia de la certificación A5</t>
    </r>
  </si>
  <si>
    <r>
      <rPr>
        <b/>
        <sz val="9"/>
        <color theme="1"/>
        <rFont val="Times New Roman"/>
        <family val="1"/>
      </rPr>
      <t>-DTI-3.5.1.A</t>
    </r>
    <r>
      <rPr>
        <sz val="9"/>
        <color theme="1"/>
        <rFont val="Times New Roman"/>
        <family val="1"/>
      </rPr>
      <t xml:space="preserve"> Informe del alcance que tendra la certificación</t>
    </r>
  </si>
  <si>
    <r>
      <rPr>
        <b/>
        <sz val="9"/>
        <color theme="1"/>
        <rFont val="Times New Roman"/>
        <family val="1"/>
      </rPr>
      <t>-DTI-3.5.2.A</t>
    </r>
    <r>
      <rPr>
        <sz val="9"/>
        <color theme="1"/>
        <rFont val="Times New Roman"/>
        <family val="1"/>
      </rPr>
      <t xml:space="preserve"> Links de servicios con sus caracteristicas y definiciones
</t>
    </r>
    <r>
      <rPr>
        <b/>
        <sz val="9"/>
        <color theme="1"/>
        <rFont val="Times New Roman"/>
        <family val="1"/>
      </rPr>
      <t xml:space="preserve">-DTI-3.5.2.B </t>
    </r>
    <r>
      <rPr>
        <sz val="9"/>
        <color theme="1"/>
        <rFont val="Times New Roman"/>
        <family val="1"/>
      </rPr>
      <t xml:space="preserve"> NORTIC A4</t>
    </r>
  </si>
  <si>
    <r>
      <rPr>
        <b/>
        <sz val="9"/>
        <color theme="1"/>
        <rFont val="Times New Roman"/>
        <family val="1"/>
      </rPr>
      <t>-DTI-3.5.3.A</t>
    </r>
    <r>
      <rPr>
        <sz val="9"/>
        <color theme="1"/>
        <rFont val="Times New Roman"/>
        <family val="1"/>
      </rPr>
      <t xml:space="preserve"> Links de los servicios antes y despues de las mejoras</t>
    </r>
  </si>
  <si>
    <r>
      <rPr>
        <b/>
        <sz val="9"/>
        <color theme="1"/>
        <rFont val="Times New Roman"/>
        <family val="1"/>
      </rPr>
      <t>-DTI-3.5.4.A</t>
    </r>
    <r>
      <rPr>
        <sz val="9"/>
        <color theme="1"/>
        <rFont val="Times New Roman"/>
        <family val="1"/>
      </rPr>
      <t xml:space="preserve"> Listado de los servicios que no estan automatizados y en linea</t>
    </r>
  </si>
  <si>
    <r>
      <rPr>
        <b/>
        <sz val="9"/>
        <color theme="1"/>
        <rFont val="Times New Roman"/>
        <family val="1"/>
      </rPr>
      <t>-DTI-3.6.1.A</t>
    </r>
    <r>
      <rPr>
        <sz val="9"/>
        <color theme="1"/>
        <rFont val="Times New Roman"/>
        <family val="1"/>
      </rPr>
      <t xml:space="preserve"> Carta firmada por la maxima autoridad</t>
    </r>
  </si>
  <si>
    <r>
      <rPr>
        <b/>
        <sz val="9"/>
        <color theme="1"/>
        <rFont val="Times New Roman"/>
        <family val="1"/>
      </rPr>
      <t xml:space="preserve">-DTI-3.6.2.A </t>
    </r>
    <r>
      <rPr>
        <sz val="9"/>
        <color theme="1"/>
        <rFont val="Times New Roman"/>
        <family val="1"/>
      </rPr>
      <t>Correos de comunicación para la coordinación de las evaluaciones con la OPTIC</t>
    </r>
  </si>
  <si>
    <r>
      <rPr>
        <b/>
        <sz val="9"/>
        <color theme="1"/>
        <rFont val="Times New Roman"/>
        <family val="1"/>
      </rPr>
      <t xml:space="preserve">-DTI-3.6.3.A </t>
    </r>
    <r>
      <rPr>
        <sz val="9"/>
        <color theme="1"/>
        <rFont val="Times New Roman"/>
        <family val="1"/>
      </rPr>
      <t xml:space="preserve"> Informe de las evaluaciones enviado por la OPTIC</t>
    </r>
  </si>
  <si>
    <r>
      <rPr>
        <b/>
        <sz val="9"/>
        <color theme="1"/>
        <rFont val="Times New Roman"/>
        <family val="1"/>
      </rPr>
      <t xml:space="preserve">-DTI-3.6.4.A </t>
    </r>
    <r>
      <rPr>
        <sz val="9"/>
        <color theme="1"/>
        <rFont val="Times New Roman"/>
        <family val="1"/>
      </rPr>
      <t xml:space="preserve"> Comunicaciones solicitando la insignia de la NORTIC A4</t>
    </r>
  </si>
  <si>
    <r>
      <rPr>
        <b/>
        <sz val="9"/>
        <color theme="1"/>
        <rFont val="Times New Roman"/>
        <family val="1"/>
      </rPr>
      <t xml:space="preserve">-DTI-3.7.1.A </t>
    </r>
    <r>
      <rPr>
        <sz val="9"/>
        <color theme="1"/>
        <rFont val="Times New Roman"/>
        <family val="1"/>
      </rPr>
      <t xml:space="preserve"> Documento que dettalla todo el proceso de certificación</t>
    </r>
  </si>
  <si>
    <r>
      <rPr>
        <b/>
        <sz val="9"/>
        <color theme="1"/>
        <rFont val="Times New Roman"/>
        <family val="1"/>
      </rPr>
      <t xml:space="preserve">-DTI-3.7.2.A </t>
    </r>
    <r>
      <rPr>
        <sz val="9"/>
        <color theme="1"/>
        <rFont val="Times New Roman"/>
        <family val="1"/>
      </rPr>
      <t xml:space="preserve"> Links de las vistas de todos los medios de comunicación en donde aparece la insignia de la certificación A4</t>
    </r>
  </si>
  <si>
    <r>
      <rPr>
        <b/>
        <sz val="9"/>
        <color theme="1"/>
        <rFont val="Times New Roman"/>
        <family val="1"/>
      </rPr>
      <t xml:space="preserve">-DTI-4.1.1.A </t>
    </r>
    <r>
      <rPr>
        <sz val="9"/>
        <color theme="1"/>
        <rFont val="Times New Roman"/>
        <family val="1"/>
      </rPr>
      <t>Documentación del analisis</t>
    </r>
  </si>
  <si>
    <r>
      <rPr>
        <b/>
        <sz val="9"/>
        <color theme="1"/>
        <rFont val="Times New Roman"/>
        <family val="1"/>
      </rPr>
      <t>-DTI-4.1.2.A</t>
    </r>
    <r>
      <rPr>
        <sz val="9"/>
        <color theme="1"/>
        <rFont val="Times New Roman"/>
        <family val="1"/>
      </rPr>
      <t xml:space="preserve"> Modulo del Sistema de RRHH en el SITNA</t>
    </r>
  </si>
  <si>
    <r>
      <rPr>
        <b/>
        <sz val="9"/>
        <color theme="1"/>
        <rFont val="Times New Roman"/>
        <family val="1"/>
      </rPr>
      <t>-DTI-4.1.3.A</t>
    </r>
    <r>
      <rPr>
        <sz val="9"/>
        <color theme="1"/>
        <rFont val="Times New Roman"/>
        <family val="1"/>
      </rPr>
      <t xml:space="preserve"> Manuales de usuarios</t>
    </r>
  </si>
  <si>
    <r>
      <rPr>
        <b/>
        <sz val="9"/>
        <color theme="1"/>
        <rFont val="Times New Roman"/>
        <family val="1"/>
      </rPr>
      <t>-DTI-4.1.4.A</t>
    </r>
    <r>
      <rPr>
        <sz val="9"/>
        <color theme="1"/>
        <rFont val="Times New Roman"/>
        <family val="1"/>
      </rPr>
      <t xml:space="preserve"> Lista de usuarios capacitados</t>
    </r>
  </si>
  <si>
    <r>
      <rPr>
        <b/>
        <sz val="9"/>
        <color theme="1"/>
        <rFont val="Times New Roman"/>
        <family val="1"/>
      </rPr>
      <t>-DTI-4.2.1.A</t>
    </r>
    <r>
      <rPr>
        <sz val="9"/>
        <color theme="1"/>
        <rFont val="Times New Roman"/>
        <family val="1"/>
      </rPr>
      <t xml:space="preserve"> Lista de pteguntas que contendra la encuesta</t>
    </r>
  </si>
  <si>
    <r>
      <rPr>
        <b/>
        <sz val="9"/>
        <color theme="1"/>
        <rFont val="Times New Roman"/>
        <family val="1"/>
      </rPr>
      <t>-DTI-4.2.2.A</t>
    </r>
    <r>
      <rPr>
        <sz val="9"/>
        <color theme="1"/>
        <rFont val="Times New Roman"/>
        <family val="1"/>
      </rPr>
      <t xml:space="preserve"> Printscreende sistema de encuesta</t>
    </r>
  </si>
  <si>
    <r>
      <rPr>
        <b/>
        <sz val="9"/>
        <color theme="1"/>
        <rFont val="Times New Roman"/>
        <family val="1"/>
      </rPr>
      <t>-DTI-4.2.3.A</t>
    </r>
    <r>
      <rPr>
        <sz val="9"/>
        <color theme="1"/>
        <rFont val="Times New Roman"/>
        <family val="1"/>
      </rPr>
      <t xml:space="preserve"> Informe de resultado</t>
    </r>
  </si>
  <si>
    <r>
      <rPr>
        <b/>
        <sz val="9"/>
        <color theme="1"/>
        <rFont val="Times New Roman"/>
        <family val="1"/>
      </rPr>
      <t>-DTI-4.3.1.A</t>
    </r>
    <r>
      <rPr>
        <sz val="9"/>
        <color theme="1"/>
        <rFont val="Times New Roman"/>
        <family val="1"/>
      </rPr>
      <t xml:space="preserve"> Documentación del analisis</t>
    </r>
  </si>
  <si>
    <r>
      <rPr>
        <b/>
        <sz val="9"/>
        <color theme="1"/>
        <rFont val="Times New Roman"/>
        <family val="1"/>
      </rPr>
      <t>-DTI-4.3.2.A</t>
    </r>
    <r>
      <rPr>
        <sz val="9"/>
        <color theme="1"/>
        <rFont val="Times New Roman"/>
        <family val="1"/>
      </rPr>
      <t xml:space="preserve"> Modulo del Sistema de RRHH en el SITNA</t>
    </r>
  </si>
  <si>
    <r>
      <rPr>
        <b/>
        <sz val="9"/>
        <color theme="1"/>
        <rFont val="Times New Roman"/>
        <family val="1"/>
      </rPr>
      <t>-DTI-4.3.3.A</t>
    </r>
    <r>
      <rPr>
        <sz val="9"/>
        <color theme="1"/>
        <rFont val="Times New Roman"/>
        <family val="1"/>
      </rPr>
      <t xml:space="preserve"> Manuales de usuarios</t>
    </r>
  </si>
  <si>
    <r>
      <rPr>
        <b/>
        <sz val="9"/>
        <color theme="1"/>
        <rFont val="Times New Roman"/>
        <family val="1"/>
      </rPr>
      <t>-DTI-4.3.4.A</t>
    </r>
    <r>
      <rPr>
        <sz val="9"/>
        <color theme="1"/>
        <rFont val="Times New Roman"/>
        <family val="1"/>
      </rPr>
      <t xml:space="preserve"> Lista de usuarios capacitados</t>
    </r>
  </si>
  <si>
    <r>
      <rPr>
        <b/>
        <sz val="9"/>
        <color theme="1"/>
        <rFont val="Times New Roman"/>
        <family val="1"/>
      </rPr>
      <t>-DTI-4.4.1.A</t>
    </r>
    <r>
      <rPr>
        <sz val="9"/>
        <color theme="1"/>
        <rFont val="Times New Roman"/>
        <family val="1"/>
      </rPr>
      <t xml:space="preserve"> Documentación del analisis</t>
    </r>
  </si>
  <si>
    <r>
      <rPr>
        <b/>
        <sz val="9"/>
        <color theme="1"/>
        <rFont val="Times New Roman"/>
        <family val="1"/>
      </rPr>
      <t>-DTI-4.4.2.A</t>
    </r>
    <r>
      <rPr>
        <sz val="9"/>
        <color theme="1"/>
        <rFont val="Times New Roman"/>
        <family val="1"/>
      </rPr>
      <t xml:space="preserve"> Modulo del Sistema de RRHH en el SITNA</t>
    </r>
  </si>
  <si>
    <r>
      <rPr>
        <b/>
        <sz val="9"/>
        <color theme="1"/>
        <rFont val="Times New Roman"/>
        <family val="1"/>
      </rPr>
      <t>-DTI-4.4.3.A</t>
    </r>
    <r>
      <rPr>
        <sz val="9"/>
        <color theme="1"/>
        <rFont val="Times New Roman"/>
        <family val="1"/>
      </rPr>
      <t xml:space="preserve"> Manuales de usuarios</t>
    </r>
  </si>
  <si>
    <r>
      <rPr>
        <b/>
        <sz val="9"/>
        <color theme="1"/>
        <rFont val="Times New Roman"/>
        <family val="1"/>
      </rPr>
      <t>-DTI-4.4.4.A</t>
    </r>
    <r>
      <rPr>
        <sz val="9"/>
        <color theme="1"/>
        <rFont val="Times New Roman"/>
        <family val="1"/>
      </rPr>
      <t xml:space="preserve"> Lista de usuarios capacitados</t>
    </r>
  </si>
  <si>
    <r>
      <rPr>
        <b/>
        <sz val="9"/>
        <color theme="1"/>
        <rFont val="Times New Roman"/>
        <family val="1"/>
      </rPr>
      <t>-DTI-4.5.1.A</t>
    </r>
    <r>
      <rPr>
        <sz val="9"/>
        <color theme="1"/>
        <rFont val="Times New Roman"/>
        <family val="1"/>
      </rPr>
      <t xml:space="preserve"> Lista de pteguntas que contendra la encuesta</t>
    </r>
  </si>
  <si>
    <r>
      <rPr>
        <b/>
        <sz val="9"/>
        <color theme="1"/>
        <rFont val="Times New Roman"/>
        <family val="1"/>
      </rPr>
      <t>-DTI-4.5.2.A</t>
    </r>
    <r>
      <rPr>
        <sz val="9"/>
        <color theme="1"/>
        <rFont val="Times New Roman"/>
        <family val="1"/>
      </rPr>
      <t xml:space="preserve"> Printscreende sistema de encuesta</t>
    </r>
  </si>
  <si>
    <r>
      <rPr>
        <b/>
        <sz val="9"/>
        <color theme="1"/>
        <rFont val="Times New Roman"/>
        <family val="1"/>
      </rPr>
      <t>-DTI-4.5.3.A</t>
    </r>
    <r>
      <rPr>
        <sz val="9"/>
        <color theme="1"/>
        <rFont val="Times New Roman"/>
        <family val="1"/>
      </rPr>
      <t xml:space="preserve"> Informe de resultado</t>
    </r>
  </si>
  <si>
    <r>
      <rPr>
        <b/>
        <sz val="9"/>
        <color theme="1"/>
        <rFont val="Times New Roman"/>
        <family val="1"/>
      </rPr>
      <t>-DTI-4.6.1.A</t>
    </r>
    <r>
      <rPr>
        <sz val="9"/>
        <color theme="1"/>
        <rFont val="Times New Roman"/>
        <family val="1"/>
      </rPr>
      <t xml:space="preserve"> Documentación del analisis</t>
    </r>
  </si>
  <si>
    <r>
      <rPr>
        <b/>
        <sz val="9"/>
        <color theme="1"/>
        <rFont val="Times New Roman"/>
        <family val="1"/>
      </rPr>
      <t xml:space="preserve">-DTI-4.6.2.A  </t>
    </r>
    <r>
      <rPr>
        <sz val="9"/>
        <color theme="1"/>
        <rFont val="Times New Roman"/>
        <family val="1"/>
      </rPr>
      <t>Modulo del Sistema de RRHH en el SITNA</t>
    </r>
  </si>
  <si>
    <r>
      <rPr>
        <b/>
        <sz val="9"/>
        <color theme="1"/>
        <rFont val="Times New Roman"/>
        <family val="1"/>
      </rPr>
      <t>-DTI-4.6.3.A</t>
    </r>
    <r>
      <rPr>
        <sz val="9"/>
        <color theme="1"/>
        <rFont val="Times New Roman"/>
        <family val="1"/>
      </rPr>
      <t xml:space="preserve"> Manuales de usuarios</t>
    </r>
  </si>
  <si>
    <r>
      <rPr>
        <b/>
        <sz val="9"/>
        <color theme="1"/>
        <rFont val="Times New Roman"/>
        <family val="1"/>
      </rPr>
      <t>-DTI-4.6.4.A</t>
    </r>
    <r>
      <rPr>
        <sz val="9"/>
        <color theme="1"/>
        <rFont val="Times New Roman"/>
        <family val="1"/>
      </rPr>
      <t xml:space="preserve"> Lista de usuarios capacitados</t>
    </r>
  </si>
  <si>
    <r>
      <rPr>
        <b/>
        <sz val="9"/>
        <color theme="1"/>
        <rFont val="Times New Roman"/>
        <family val="1"/>
      </rPr>
      <t>-DTI-4.7.1.A</t>
    </r>
    <r>
      <rPr>
        <sz val="9"/>
        <color theme="1"/>
        <rFont val="Times New Roman"/>
        <family val="1"/>
      </rPr>
      <t xml:space="preserve"> Documentación del analisis</t>
    </r>
  </si>
  <si>
    <r>
      <rPr>
        <b/>
        <sz val="9"/>
        <color theme="1"/>
        <rFont val="Times New Roman"/>
        <family val="1"/>
      </rPr>
      <t>-DTI-4.7.2.A</t>
    </r>
    <r>
      <rPr>
        <sz val="9"/>
        <color theme="1"/>
        <rFont val="Times New Roman"/>
        <family val="1"/>
      </rPr>
      <t xml:space="preserve"> Modulo del Sistema de RRHH en el SITNA</t>
    </r>
  </si>
  <si>
    <r>
      <rPr>
        <b/>
        <sz val="9"/>
        <color theme="1"/>
        <rFont val="Times New Roman"/>
        <family val="1"/>
      </rPr>
      <t>-DTI-4.7.3.A</t>
    </r>
    <r>
      <rPr>
        <sz val="9"/>
        <color theme="1"/>
        <rFont val="Times New Roman"/>
        <family val="1"/>
      </rPr>
      <t xml:space="preserve"> Manuales de usuarios</t>
    </r>
  </si>
  <si>
    <r>
      <rPr>
        <b/>
        <sz val="9"/>
        <color theme="1"/>
        <rFont val="Times New Roman"/>
        <family val="1"/>
      </rPr>
      <t>-DTI-4.7.4.A</t>
    </r>
    <r>
      <rPr>
        <sz val="9"/>
        <color theme="1"/>
        <rFont val="Times New Roman"/>
        <family val="1"/>
      </rPr>
      <t xml:space="preserve"> Lista de usuarios capacitados</t>
    </r>
  </si>
  <si>
    <r>
      <rPr>
        <b/>
        <sz val="9"/>
        <color theme="1"/>
        <rFont val="Times New Roman"/>
        <family val="1"/>
      </rPr>
      <t>-DTI-4.8.1.A</t>
    </r>
    <r>
      <rPr>
        <sz val="9"/>
        <color theme="1"/>
        <rFont val="Times New Roman"/>
        <family val="1"/>
      </rPr>
      <t xml:space="preserve"> Lista de pteguntas que contendra la encuesta</t>
    </r>
  </si>
  <si>
    <r>
      <rPr>
        <b/>
        <sz val="9"/>
        <color theme="1"/>
        <rFont val="Times New Roman"/>
        <family val="1"/>
      </rPr>
      <t>-DTI-4.8.2.A</t>
    </r>
    <r>
      <rPr>
        <sz val="9"/>
        <color theme="1"/>
        <rFont val="Times New Roman"/>
        <family val="1"/>
      </rPr>
      <t xml:space="preserve"> Printscreende sistema de encuesta</t>
    </r>
  </si>
  <si>
    <r>
      <rPr>
        <b/>
        <sz val="9"/>
        <color theme="1"/>
        <rFont val="Times New Roman"/>
        <family val="1"/>
      </rPr>
      <t>-DTI-4.8.3.A</t>
    </r>
    <r>
      <rPr>
        <sz val="9"/>
        <color theme="1"/>
        <rFont val="Times New Roman"/>
        <family val="1"/>
      </rPr>
      <t xml:space="preserve"> Informe de resultado</t>
    </r>
  </si>
  <si>
    <r>
      <rPr>
        <b/>
        <sz val="9"/>
        <color theme="1"/>
        <rFont val="Times New Roman"/>
        <family val="1"/>
      </rPr>
      <t>-DTI-4.9.1.A</t>
    </r>
    <r>
      <rPr>
        <sz val="9"/>
        <color theme="1"/>
        <rFont val="Times New Roman"/>
        <family val="1"/>
      </rPr>
      <t xml:space="preserve"> Documentación del analisis</t>
    </r>
  </si>
  <si>
    <r>
      <rPr>
        <b/>
        <sz val="9"/>
        <color theme="1"/>
        <rFont val="Times New Roman"/>
        <family val="1"/>
      </rPr>
      <t>-DTI-4.9.2.A</t>
    </r>
    <r>
      <rPr>
        <sz val="9"/>
        <color theme="1"/>
        <rFont val="Times New Roman"/>
        <family val="1"/>
      </rPr>
      <t xml:space="preserve"> Modulo del Sistema de RRHH en el SITNA</t>
    </r>
  </si>
  <si>
    <r>
      <rPr>
        <b/>
        <sz val="9"/>
        <color theme="1"/>
        <rFont val="Times New Roman"/>
        <family val="1"/>
      </rPr>
      <t xml:space="preserve">-DTI-4.9.3.A </t>
    </r>
    <r>
      <rPr>
        <sz val="9"/>
        <color theme="1"/>
        <rFont val="Times New Roman"/>
        <family val="1"/>
      </rPr>
      <t>Manuales de usuarios</t>
    </r>
  </si>
  <si>
    <r>
      <rPr>
        <b/>
        <sz val="9"/>
        <color theme="1"/>
        <rFont val="Times New Roman"/>
        <family val="1"/>
      </rPr>
      <t>-DTI-4.9.4.A</t>
    </r>
    <r>
      <rPr>
        <sz val="9"/>
        <color theme="1"/>
        <rFont val="Times New Roman"/>
        <family val="1"/>
      </rPr>
      <t xml:space="preserve"> Lista de usuarios capacitados</t>
    </r>
  </si>
  <si>
    <r>
      <rPr>
        <b/>
        <sz val="9"/>
        <color theme="1"/>
        <rFont val="Times New Roman"/>
        <family val="1"/>
      </rPr>
      <t>-DTI-4.10.1.A</t>
    </r>
    <r>
      <rPr>
        <sz val="9"/>
        <color theme="1"/>
        <rFont val="Times New Roman"/>
        <family val="1"/>
      </rPr>
      <t xml:space="preserve"> Lista de pteguntas que contendra la encuesta</t>
    </r>
  </si>
  <si>
    <r>
      <rPr>
        <b/>
        <sz val="9"/>
        <color theme="1"/>
        <rFont val="Times New Roman"/>
        <family val="1"/>
      </rPr>
      <t>-DTI-4.10.2.A</t>
    </r>
    <r>
      <rPr>
        <sz val="9"/>
        <color theme="1"/>
        <rFont val="Times New Roman"/>
        <family val="1"/>
      </rPr>
      <t xml:space="preserve"> Printscreende sistema de encuesta</t>
    </r>
  </si>
  <si>
    <r>
      <rPr>
        <b/>
        <sz val="9"/>
        <color theme="1"/>
        <rFont val="Times New Roman"/>
        <family val="1"/>
      </rPr>
      <t xml:space="preserve">-DTI-4.10.3.A  </t>
    </r>
    <r>
      <rPr>
        <sz val="9"/>
        <color theme="1"/>
        <rFont val="Times New Roman"/>
        <family val="1"/>
      </rPr>
      <t>Informe de resultado</t>
    </r>
  </si>
  <si>
    <r>
      <rPr>
        <b/>
        <sz val="9"/>
        <color theme="1"/>
        <rFont val="Times New Roman"/>
        <family val="1"/>
      </rPr>
      <t>-DTI-5.1.1.A</t>
    </r>
    <r>
      <rPr>
        <sz val="9"/>
        <color theme="1"/>
        <rFont val="Times New Roman"/>
        <family val="1"/>
      </rPr>
      <t xml:space="preserve"> Printscreen del servidor instalandose</t>
    </r>
  </si>
  <si>
    <r>
      <rPr>
        <b/>
        <sz val="9"/>
        <color theme="1"/>
        <rFont val="Times New Roman"/>
        <family val="1"/>
      </rPr>
      <t>-DTI-5.1.2.A</t>
    </r>
    <r>
      <rPr>
        <sz val="9"/>
        <color theme="1"/>
        <rFont val="Times New Roman"/>
        <family val="1"/>
      </rPr>
      <t xml:space="preserve"> Printscreen que muestre la configuración del servidor</t>
    </r>
  </si>
  <si>
    <r>
      <rPr>
        <b/>
        <sz val="9"/>
        <color theme="1"/>
        <rFont val="Times New Roman"/>
        <family val="1"/>
      </rPr>
      <t xml:space="preserve">-DTI-5.2.1.A </t>
    </r>
    <r>
      <rPr>
        <sz val="9"/>
        <color theme="1"/>
        <rFont val="Times New Roman"/>
        <family val="1"/>
      </rPr>
      <t>Printscreen instalando sistema de tikets y helpdesk</t>
    </r>
  </si>
  <si>
    <r>
      <rPr>
        <b/>
        <sz val="9"/>
        <color theme="1"/>
        <rFont val="Times New Roman"/>
        <family val="1"/>
      </rPr>
      <t>-DTI-5.2.2.A</t>
    </r>
    <r>
      <rPr>
        <sz val="9"/>
        <color theme="1"/>
        <rFont val="Times New Roman"/>
        <family val="1"/>
      </rPr>
      <t xml:space="preserve">  Printscreen instalando y configurando todos los subsistema</t>
    </r>
  </si>
  <si>
    <r>
      <rPr>
        <b/>
        <sz val="9"/>
        <color theme="1"/>
        <rFont val="Times New Roman"/>
        <family val="1"/>
      </rPr>
      <t>-DTI-5.3.1.A</t>
    </r>
    <r>
      <rPr>
        <sz val="9"/>
        <color theme="1"/>
        <rFont val="Times New Roman"/>
        <family val="1"/>
      </rPr>
      <t xml:space="preserve">  Resultado de las pruebas realizadas</t>
    </r>
  </si>
  <si>
    <r>
      <rPr>
        <b/>
        <sz val="9"/>
        <color theme="1"/>
        <rFont val="Times New Roman"/>
        <family val="1"/>
      </rPr>
      <t>-DTI-5.3.2.A</t>
    </r>
    <r>
      <rPr>
        <sz val="9"/>
        <color theme="1"/>
        <rFont val="Times New Roman"/>
        <family val="1"/>
      </rPr>
      <t xml:space="preserve"> Correo convocando a las pilotos</t>
    </r>
  </si>
  <si>
    <r>
      <rPr>
        <b/>
        <sz val="9"/>
        <color theme="1"/>
        <rFont val="Times New Roman"/>
        <family val="1"/>
      </rPr>
      <t>-DTI-5.3.3.A</t>
    </r>
    <r>
      <rPr>
        <sz val="9"/>
        <color theme="1"/>
        <rFont val="Times New Roman"/>
        <family val="1"/>
      </rPr>
      <t xml:space="preserve"> Cronograma de implementación</t>
    </r>
  </si>
  <si>
    <r>
      <rPr>
        <b/>
        <sz val="9"/>
        <color theme="1"/>
        <rFont val="Times New Roman"/>
        <family val="1"/>
      </rPr>
      <t>-DTI-5.4.1.A</t>
    </r>
    <r>
      <rPr>
        <sz val="9"/>
        <color theme="1"/>
        <rFont val="Times New Roman"/>
        <family val="1"/>
      </rPr>
      <t xml:space="preserve"> Lista de los procesos que seran vinculados a las funciones del sistema</t>
    </r>
  </si>
  <si>
    <r>
      <rPr>
        <b/>
        <sz val="9"/>
        <color theme="1"/>
        <rFont val="Times New Roman"/>
        <family val="1"/>
      </rPr>
      <t>-DTI-5.4.2.A</t>
    </r>
    <r>
      <rPr>
        <sz val="9"/>
        <color theme="1"/>
        <rFont val="Times New Roman"/>
        <family val="1"/>
      </rPr>
      <t xml:space="preserve"> Lista las funciones que se asociaran a los procesos</t>
    </r>
  </si>
  <si>
    <r>
      <rPr>
        <b/>
        <sz val="9"/>
        <color theme="1"/>
        <rFont val="Times New Roman"/>
        <family val="1"/>
      </rPr>
      <t>-DTI-5.4.3.A</t>
    </r>
    <r>
      <rPr>
        <sz val="9"/>
        <color theme="1"/>
        <rFont val="Times New Roman"/>
        <family val="1"/>
      </rPr>
      <t xml:space="preserve"> Printscreen de las implementaciones</t>
    </r>
  </si>
  <si>
    <r>
      <rPr>
        <b/>
        <sz val="9"/>
        <color theme="1"/>
        <rFont val="Times New Roman"/>
        <family val="1"/>
      </rPr>
      <t>-DTI-5.5.1.A</t>
    </r>
    <r>
      <rPr>
        <sz val="9"/>
        <color theme="1"/>
        <rFont val="Times New Roman"/>
        <family val="1"/>
      </rPr>
      <t xml:space="preserve"> Cronograma para las capacitaciones</t>
    </r>
  </si>
  <si>
    <r>
      <rPr>
        <b/>
        <sz val="9"/>
        <color theme="1"/>
        <rFont val="Times New Roman"/>
        <family val="1"/>
      </rPr>
      <t>-DTI-5.5.2.A</t>
    </r>
    <r>
      <rPr>
        <sz val="9"/>
        <color theme="1"/>
        <rFont val="Times New Roman"/>
        <family val="1"/>
      </rPr>
      <t xml:space="preserve"> Correos electronicos coordinando las capacitaciones</t>
    </r>
  </si>
  <si>
    <r>
      <rPr>
        <b/>
        <sz val="9"/>
        <color theme="1"/>
        <rFont val="Times New Roman"/>
        <family val="1"/>
      </rPr>
      <t>-DTI-5.6.1.A</t>
    </r>
    <r>
      <rPr>
        <sz val="9"/>
        <color theme="1"/>
        <rFont val="Times New Roman"/>
        <family val="1"/>
      </rPr>
      <t xml:space="preserve"> Documentación de la implmentación de los sistemas</t>
    </r>
  </si>
  <si>
    <r>
      <rPr>
        <b/>
        <sz val="9"/>
        <color theme="1"/>
        <rFont val="Times New Roman"/>
        <family val="1"/>
      </rPr>
      <t>-DTI-5.6.2.A</t>
    </r>
    <r>
      <rPr>
        <sz val="9"/>
        <color theme="1"/>
        <rFont val="Times New Roman"/>
        <family val="1"/>
      </rPr>
      <t xml:space="preserve"> Printscreen de las promociones hecha al sistema</t>
    </r>
  </si>
  <si>
    <r>
      <rPr>
        <b/>
        <sz val="9"/>
        <color theme="1"/>
        <rFont val="Times New Roman"/>
        <family val="1"/>
      </rPr>
      <t>-DTI-6.1.1.A</t>
    </r>
    <r>
      <rPr>
        <sz val="9"/>
        <color theme="1"/>
        <rFont val="Times New Roman"/>
        <family val="1"/>
      </rPr>
      <t xml:space="preserve"> Printscreen del servidor instalandose</t>
    </r>
  </si>
  <si>
    <r>
      <rPr>
        <b/>
        <sz val="9"/>
        <color theme="1"/>
        <rFont val="Times New Roman"/>
        <family val="1"/>
      </rPr>
      <t xml:space="preserve">-DTI-6.1.2.A </t>
    </r>
    <r>
      <rPr>
        <sz val="9"/>
        <color theme="1"/>
        <rFont val="Times New Roman"/>
        <family val="1"/>
      </rPr>
      <t>Printscreen que muestre la configuración del servidor</t>
    </r>
  </si>
  <si>
    <r>
      <rPr>
        <b/>
        <sz val="9"/>
        <color theme="1"/>
        <rFont val="Times New Roman"/>
        <family val="1"/>
      </rPr>
      <t>-DTI-6.2.1.A</t>
    </r>
    <r>
      <rPr>
        <sz val="9"/>
        <color theme="1"/>
        <rFont val="Times New Roman"/>
        <family val="1"/>
      </rPr>
      <t xml:space="preserve"> Printscreen instalando sistema de monitoreo t control</t>
    </r>
  </si>
  <si>
    <r>
      <rPr>
        <b/>
        <sz val="9"/>
        <color theme="1"/>
        <rFont val="Times New Roman"/>
        <family val="1"/>
      </rPr>
      <t>-DTI-6.2.2.A</t>
    </r>
    <r>
      <rPr>
        <sz val="9"/>
        <color theme="1"/>
        <rFont val="Times New Roman"/>
        <family val="1"/>
      </rPr>
      <t xml:space="preserve"> Printscreen instalando y configurando todos los subsistema</t>
    </r>
  </si>
  <si>
    <r>
      <rPr>
        <b/>
        <sz val="9"/>
        <color theme="1"/>
        <rFont val="Times New Roman"/>
        <family val="1"/>
      </rPr>
      <t>-DTI-6.3.1.A</t>
    </r>
    <r>
      <rPr>
        <sz val="9"/>
        <color theme="1"/>
        <rFont val="Times New Roman"/>
        <family val="1"/>
      </rPr>
      <t xml:space="preserve"> Printscreen de pruebas realizadas</t>
    </r>
  </si>
  <si>
    <r>
      <rPr>
        <b/>
        <sz val="9"/>
        <color theme="1"/>
        <rFont val="Times New Roman"/>
        <family val="1"/>
      </rPr>
      <t>-DTI-6.3.2.A</t>
    </r>
    <r>
      <rPr>
        <sz val="9"/>
        <color theme="1"/>
        <rFont val="Times New Roman"/>
        <family val="1"/>
      </rPr>
      <t xml:space="preserve"> Printscreen de reconfiguracion para optimizar</t>
    </r>
  </si>
  <si>
    <r>
      <rPr>
        <b/>
        <sz val="9"/>
        <color theme="1"/>
        <rFont val="Times New Roman"/>
        <family val="1"/>
      </rPr>
      <t>-DTI-6.4.1.A</t>
    </r>
    <r>
      <rPr>
        <sz val="9"/>
        <color theme="1"/>
        <rFont val="Times New Roman"/>
        <family val="1"/>
      </rPr>
      <t xml:space="preserve"> Lista las funciones que se asociaran a la red de datos</t>
    </r>
  </si>
  <si>
    <r>
      <rPr>
        <b/>
        <sz val="9"/>
        <color theme="1"/>
        <rFont val="Times New Roman"/>
        <family val="1"/>
      </rPr>
      <t>-DTI-6.4.2.A</t>
    </r>
    <r>
      <rPr>
        <sz val="9"/>
        <color theme="1"/>
        <rFont val="Times New Roman"/>
        <family val="1"/>
      </rPr>
      <t xml:space="preserve"> Lista las caracteristicas de los servidores que se asociaran a al sistema</t>
    </r>
  </si>
  <si>
    <r>
      <rPr>
        <b/>
        <sz val="9"/>
        <color theme="1"/>
        <rFont val="Times New Roman"/>
        <family val="1"/>
      </rPr>
      <t>-DTI-6.4.3.A</t>
    </r>
    <r>
      <rPr>
        <sz val="9"/>
        <color theme="1"/>
        <rFont val="Times New Roman"/>
        <family val="1"/>
      </rPr>
      <t xml:space="preserve"> Lista describiendo los servicios que se relacionaran con el sistema de monoitoreo</t>
    </r>
  </si>
  <si>
    <r>
      <rPr>
        <b/>
        <sz val="9"/>
        <color theme="1"/>
        <rFont val="Times New Roman"/>
        <family val="1"/>
      </rPr>
      <t>-DTI-6.5.1.A</t>
    </r>
    <r>
      <rPr>
        <sz val="9"/>
        <color theme="1"/>
        <rFont val="Times New Roman"/>
        <family val="1"/>
      </rPr>
      <t xml:space="preserve"> Documentación de la implmentación de los sistemas</t>
    </r>
  </si>
  <si>
    <r>
      <rPr>
        <b/>
        <sz val="9"/>
        <color theme="1"/>
        <rFont val="Times New Roman"/>
        <family val="1"/>
      </rPr>
      <t>-DTI-6.5.2.A</t>
    </r>
    <r>
      <rPr>
        <sz val="9"/>
        <color theme="1"/>
        <rFont val="Times New Roman"/>
        <family val="1"/>
      </rPr>
      <t xml:space="preserve"> Manual de usuario</t>
    </r>
  </si>
  <si>
    <r>
      <rPr>
        <b/>
        <sz val="9"/>
        <color theme="1"/>
        <rFont val="Times New Roman"/>
        <family val="1"/>
      </rPr>
      <t>-DTI-6.6.1.A</t>
    </r>
    <r>
      <rPr>
        <sz val="9"/>
        <color theme="1"/>
        <rFont val="Times New Roman"/>
        <family val="1"/>
      </rPr>
      <t xml:space="preserve"> Informes de resultado</t>
    </r>
  </si>
  <si>
    <r>
      <rPr>
        <b/>
        <sz val="9"/>
        <color theme="1"/>
        <rFont val="Times New Roman"/>
        <family val="1"/>
      </rPr>
      <t>-DTI-6.6.2.A</t>
    </r>
    <r>
      <rPr>
        <sz val="9"/>
        <color theme="1"/>
        <rFont val="Times New Roman"/>
        <family val="1"/>
      </rPr>
      <t xml:space="preserve"> Documento recomendando las medidas de corrección a los sistemas</t>
    </r>
  </si>
  <si>
    <r>
      <rPr>
        <b/>
        <sz val="9"/>
        <color theme="1"/>
        <rFont val="Times New Roman"/>
        <family val="1"/>
      </rPr>
      <t xml:space="preserve">-DTI-7.1.1.A </t>
    </r>
    <r>
      <rPr>
        <sz val="9"/>
        <color theme="1"/>
        <rFont val="Times New Roman"/>
        <family val="1"/>
      </rPr>
      <t>Carta de solicitud para la compra de los equipos</t>
    </r>
  </si>
  <si>
    <r>
      <rPr>
        <b/>
        <sz val="9"/>
        <color theme="1"/>
        <rFont val="Times New Roman"/>
        <family val="1"/>
      </rPr>
      <t xml:space="preserve">-DTI-7.1.2.A </t>
    </r>
    <r>
      <rPr>
        <sz val="9"/>
        <color theme="1"/>
        <rFont val="Times New Roman"/>
        <family val="1"/>
      </rPr>
      <t>Carta de solicitud para la compra de las licencias</t>
    </r>
  </si>
  <si>
    <r>
      <rPr>
        <b/>
        <sz val="9"/>
        <color theme="1"/>
        <rFont val="Times New Roman"/>
        <family val="1"/>
      </rPr>
      <t xml:space="preserve">-DTI-7.2.1.A </t>
    </r>
    <r>
      <rPr>
        <sz val="9"/>
        <color theme="1"/>
        <rFont val="Times New Roman"/>
        <family val="1"/>
      </rPr>
      <t xml:space="preserve"> Lista de los parametros seguridad a implementar </t>
    </r>
  </si>
  <si>
    <r>
      <rPr>
        <b/>
        <sz val="9"/>
        <color theme="1"/>
        <rFont val="Times New Roman"/>
        <family val="1"/>
      </rPr>
      <t>-DTI-7.2.2.A</t>
    </r>
    <r>
      <rPr>
        <sz val="9"/>
        <color theme="1"/>
        <rFont val="Times New Roman"/>
        <family val="1"/>
      </rPr>
      <t xml:space="preserve"> Printscreen de la configuración de los equipos</t>
    </r>
  </si>
  <si>
    <r>
      <rPr>
        <b/>
        <sz val="9"/>
        <color theme="1"/>
        <rFont val="Times New Roman"/>
        <family val="1"/>
      </rPr>
      <t>-DTI-7.2.3.A</t>
    </r>
    <r>
      <rPr>
        <sz val="9"/>
        <color theme="1"/>
        <rFont val="Times New Roman"/>
        <family val="1"/>
      </rPr>
      <t xml:space="preserve"> Printscreen de la configuración del sistema de administración</t>
    </r>
  </si>
  <si>
    <r>
      <rPr>
        <b/>
        <sz val="9"/>
        <color theme="1"/>
        <rFont val="Times New Roman"/>
        <family val="1"/>
      </rPr>
      <t>-DTI-7.3.1.A</t>
    </r>
    <r>
      <rPr>
        <sz val="9"/>
        <color theme="1"/>
        <rFont val="Times New Roman"/>
        <family val="1"/>
      </rPr>
      <t xml:space="preserve"> Correo electronico de la convocatoria a esa reunión</t>
    </r>
  </si>
  <si>
    <r>
      <rPr>
        <b/>
        <sz val="9"/>
        <color theme="1"/>
        <rFont val="Times New Roman"/>
        <family val="1"/>
      </rPr>
      <t xml:space="preserve">-DTI-7.3.2.A </t>
    </r>
    <r>
      <rPr>
        <sz val="9"/>
        <color theme="1"/>
        <rFont val="Times New Roman"/>
        <family val="1"/>
      </rPr>
      <t xml:space="preserve"> Printscreen de las paginas web consultadas</t>
    </r>
  </si>
  <si>
    <r>
      <rPr>
        <b/>
        <sz val="9"/>
        <color theme="1"/>
        <rFont val="Times New Roman"/>
        <family val="1"/>
      </rPr>
      <t xml:space="preserve">-DTI-7.3.3.A </t>
    </r>
    <r>
      <rPr>
        <sz val="9"/>
        <color theme="1"/>
        <rFont val="Times New Roman"/>
        <family val="1"/>
      </rPr>
      <t xml:space="preserve"> Plan de implementación de la seguridad perimetral</t>
    </r>
  </si>
  <si>
    <r>
      <rPr>
        <b/>
        <sz val="9"/>
        <color theme="1"/>
        <rFont val="Times New Roman"/>
        <family val="1"/>
      </rPr>
      <t>-DTI-7.4.1.A</t>
    </r>
    <r>
      <rPr>
        <sz val="9"/>
        <color theme="1"/>
        <rFont val="Times New Roman"/>
        <family val="1"/>
      </rPr>
      <t xml:space="preserve">  Comunicaciones de sometimiento del plan</t>
    </r>
  </si>
  <si>
    <r>
      <rPr>
        <b/>
        <sz val="9"/>
        <color theme="1"/>
        <rFont val="Times New Roman"/>
        <family val="1"/>
      </rPr>
      <t>-DTI-7.4.2.A</t>
    </r>
    <r>
      <rPr>
        <sz val="9"/>
        <color theme="1"/>
        <rFont val="Times New Roman"/>
        <family val="1"/>
      </rPr>
      <t xml:space="preserve">  Documento de implementación del plan</t>
    </r>
  </si>
  <si>
    <r>
      <rPr>
        <b/>
        <sz val="9"/>
        <color theme="1"/>
        <rFont val="Times New Roman"/>
        <family val="1"/>
      </rPr>
      <t xml:space="preserve">-DTI-7.5.1.A </t>
    </r>
    <r>
      <rPr>
        <sz val="9"/>
        <color theme="1"/>
        <rFont val="Times New Roman"/>
        <family val="1"/>
      </rPr>
      <t xml:space="preserve"> Printscreen de las politicas de seguridad implementadas a los usuarios del dominio</t>
    </r>
  </si>
  <si>
    <r>
      <rPr>
        <b/>
        <sz val="9"/>
        <color theme="1"/>
        <rFont val="Times New Roman"/>
        <family val="1"/>
      </rPr>
      <t>-DTI-7.5.2.A</t>
    </r>
    <r>
      <rPr>
        <sz val="9"/>
        <color theme="1"/>
        <rFont val="Times New Roman"/>
        <family val="1"/>
      </rPr>
      <t xml:space="preserve"> Printscreen de las politicas de seguridad implementadas a los usuarios de los sistemas de información</t>
    </r>
  </si>
  <si>
    <r>
      <rPr>
        <b/>
        <sz val="9"/>
        <color theme="1"/>
        <rFont val="Times New Roman"/>
        <family val="1"/>
      </rPr>
      <t>-DTI-7.5.3.A</t>
    </r>
    <r>
      <rPr>
        <sz val="9"/>
        <color theme="1"/>
        <rFont val="Times New Roman"/>
        <family val="1"/>
      </rPr>
      <t xml:space="preserve"> Politica de acceso al departamento de TI y su Data Center</t>
    </r>
  </si>
  <si>
    <r>
      <rPr>
        <b/>
        <sz val="9"/>
        <color theme="1"/>
        <rFont val="Times New Roman"/>
        <family val="1"/>
      </rPr>
      <t>-DTI-7.6.1.A</t>
    </r>
    <r>
      <rPr>
        <sz val="9"/>
        <color theme="1"/>
        <rFont val="Times New Roman"/>
        <family val="1"/>
      </rPr>
      <t xml:space="preserve"> Informe del resultado de la implementación</t>
    </r>
  </si>
  <si>
    <r>
      <rPr>
        <b/>
        <sz val="9"/>
        <color theme="1"/>
        <rFont val="Times New Roman"/>
        <family val="1"/>
      </rPr>
      <t xml:space="preserve">-DTI-7.6.2.A </t>
    </r>
    <r>
      <rPr>
        <sz val="9"/>
        <color theme="1"/>
        <rFont val="Times New Roman"/>
        <family val="1"/>
      </rPr>
      <t xml:space="preserve"> Correos promoviendo los nuevos planes de seguridad</t>
    </r>
  </si>
  <si>
    <r>
      <rPr>
        <b/>
        <sz val="9"/>
        <color theme="1"/>
        <rFont val="Times New Roman"/>
        <family val="1"/>
      </rPr>
      <t>-DTI-8.1.1.A</t>
    </r>
    <r>
      <rPr>
        <sz val="9"/>
        <color theme="1"/>
        <rFont val="Times New Roman"/>
        <family val="1"/>
      </rPr>
      <t xml:space="preserve">  Links de investigación e  imagenes de libros</t>
    </r>
  </si>
  <si>
    <r>
      <rPr>
        <b/>
        <sz val="9"/>
        <color theme="1"/>
        <rFont val="Times New Roman"/>
        <family val="1"/>
      </rPr>
      <t>-DTI-8.1.2.A</t>
    </r>
    <r>
      <rPr>
        <sz val="9"/>
        <color theme="1"/>
        <rFont val="Times New Roman"/>
        <family val="1"/>
      </rPr>
      <t xml:space="preserve">  Concluciones del analisis de los posibles modulos a implementar</t>
    </r>
  </si>
  <si>
    <r>
      <rPr>
        <b/>
        <sz val="9"/>
        <color theme="1"/>
        <rFont val="Times New Roman"/>
        <family val="1"/>
      </rPr>
      <t>-DTI-8.1.3.A</t>
    </r>
    <r>
      <rPr>
        <sz val="9"/>
        <color theme="1"/>
        <rFont val="Times New Roman"/>
        <family val="1"/>
      </rPr>
      <t xml:space="preserve"> Plan de implementación</t>
    </r>
  </si>
  <si>
    <r>
      <rPr>
        <b/>
        <sz val="9"/>
        <color theme="1"/>
        <rFont val="Times New Roman"/>
        <family val="1"/>
      </rPr>
      <t>-DTI-8.2.1.A</t>
    </r>
    <r>
      <rPr>
        <sz val="9"/>
        <color theme="1"/>
        <rFont val="Times New Roman"/>
        <family val="1"/>
      </rPr>
      <t xml:space="preserve"> Correos y actas de reuniones</t>
    </r>
  </si>
  <si>
    <r>
      <rPr>
        <b/>
        <sz val="9"/>
        <color theme="1"/>
        <rFont val="Times New Roman"/>
        <family val="1"/>
      </rPr>
      <t xml:space="preserve">-DTI-8.2.2.A </t>
    </r>
    <r>
      <rPr>
        <sz val="9"/>
        <color theme="1"/>
        <rFont val="Times New Roman"/>
        <family val="1"/>
      </rPr>
      <t>Comunicaciones solictando aprobación del plan</t>
    </r>
  </si>
  <si>
    <r>
      <rPr>
        <b/>
        <sz val="9"/>
        <color theme="1"/>
        <rFont val="Times New Roman"/>
        <family val="1"/>
      </rPr>
      <t>-DTI-8.3.1.A</t>
    </r>
    <r>
      <rPr>
        <sz val="9"/>
        <color theme="1"/>
        <rFont val="Times New Roman"/>
        <family val="1"/>
      </rPr>
      <t xml:space="preserve"> Correos y actas de reuniones</t>
    </r>
  </si>
  <si>
    <r>
      <rPr>
        <b/>
        <sz val="9"/>
        <color theme="1"/>
        <rFont val="Times New Roman"/>
        <family val="1"/>
      </rPr>
      <t>-DTI-8.3.2.A</t>
    </r>
    <r>
      <rPr>
        <sz val="9"/>
        <color theme="1"/>
        <rFont val="Times New Roman"/>
        <family val="1"/>
      </rPr>
      <t xml:space="preserve"> Printscreen de la implamentación de "Operaciones del Servicio"</t>
    </r>
  </si>
  <si>
    <r>
      <rPr>
        <b/>
        <sz val="9"/>
        <color theme="1"/>
        <rFont val="Times New Roman"/>
        <family val="1"/>
      </rPr>
      <t>-DTI-8.3.3.A</t>
    </r>
    <r>
      <rPr>
        <sz val="9"/>
        <color theme="1"/>
        <rFont val="Times New Roman"/>
        <family val="1"/>
      </rPr>
      <t xml:space="preserve"> Printscreen de la implamentación de "Mejora Continua del  Servicio"</t>
    </r>
  </si>
  <si>
    <r>
      <rPr>
        <b/>
        <sz val="9"/>
        <color theme="1"/>
        <rFont val="Times New Roman"/>
        <family val="1"/>
      </rPr>
      <t>-DTI-8.4.2.A</t>
    </r>
    <r>
      <rPr>
        <sz val="9"/>
        <color theme="1"/>
        <rFont val="Times New Roman"/>
        <family val="1"/>
      </rPr>
      <t xml:space="preserve"> Printscreen de la promoción</t>
    </r>
  </si>
  <si>
    <r>
      <rPr>
        <b/>
        <sz val="9"/>
        <color theme="1"/>
        <rFont val="Times New Roman"/>
        <family val="1"/>
      </rPr>
      <t>-DTI-8.4.1.A</t>
    </r>
    <r>
      <rPr>
        <sz val="9"/>
        <color theme="1"/>
        <rFont val="Times New Roman"/>
        <family val="1"/>
      </rPr>
      <t xml:space="preserve"> Informe de resultado</t>
    </r>
  </si>
  <si>
    <r>
      <rPr>
        <b/>
        <sz val="9"/>
        <color theme="1"/>
        <rFont val="Times New Roman"/>
        <family val="1"/>
      </rPr>
      <t>-DTI-9.1.1.A</t>
    </r>
    <r>
      <rPr>
        <sz val="9"/>
        <color theme="1"/>
        <rFont val="Times New Roman"/>
        <family val="1"/>
      </rPr>
      <t xml:space="preserve"> Correo electronico solicitando la información a la DAFI</t>
    </r>
  </si>
  <si>
    <r>
      <rPr>
        <b/>
        <sz val="9"/>
        <color theme="1"/>
        <rFont val="Times New Roman"/>
        <family val="1"/>
      </rPr>
      <t>-DTI-9.1.2.A</t>
    </r>
    <r>
      <rPr>
        <sz val="9"/>
        <color theme="1"/>
        <rFont val="Times New Roman"/>
        <family val="1"/>
      </rPr>
      <t xml:space="preserve"> Correo electronico solicitando la información al Banco Central</t>
    </r>
  </si>
  <si>
    <r>
      <rPr>
        <b/>
        <sz val="9"/>
        <color theme="1"/>
        <rFont val="Times New Roman"/>
        <family val="1"/>
      </rPr>
      <t>-DTI-9.2.1.A</t>
    </r>
    <r>
      <rPr>
        <sz val="9"/>
        <color theme="1"/>
        <rFont val="Times New Roman"/>
        <family val="1"/>
      </rPr>
      <t xml:space="preserve"> Informe del estudio</t>
    </r>
  </si>
  <si>
    <r>
      <rPr>
        <b/>
        <sz val="9"/>
        <color theme="1"/>
        <rFont val="Times New Roman"/>
        <family val="1"/>
      </rPr>
      <t>-DTI-9.2.2.A</t>
    </r>
    <r>
      <rPr>
        <sz val="9"/>
        <color theme="1"/>
        <rFont val="Times New Roman"/>
        <family val="1"/>
      </rPr>
      <t xml:space="preserve"> Definir las conexiones requeridas</t>
    </r>
  </si>
  <si>
    <r>
      <rPr>
        <b/>
        <sz val="9"/>
        <color theme="1"/>
        <rFont val="Times New Roman"/>
        <family val="1"/>
      </rPr>
      <t>-DTI-9.3.1.A</t>
    </r>
    <r>
      <rPr>
        <sz val="9"/>
        <color theme="1"/>
        <rFont val="Times New Roman"/>
        <family val="1"/>
      </rPr>
      <t xml:space="preserve"> Correo y llamadas de coordinacion con la DAFI y el Banco Central</t>
    </r>
  </si>
  <si>
    <r>
      <rPr>
        <b/>
        <sz val="9"/>
        <color theme="1"/>
        <rFont val="Times New Roman"/>
        <family val="1"/>
      </rPr>
      <t xml:space="preserve">-DTI-9.3.2.A </t>
    </r>
    <r>
      <rPr>
        <sz val="9"/>
        <color theme="1"/>
        <rFont val="Times New Roman"/>
        <family val="1"/>
      </rPr>
      <t>Solicito de contratación de servicios profecionales del suplidor de internet</t>
    </r>
  </si>
  <si>
    <r>
      <rPr>
        <b/>
        <sz val="9"/>
        <color theme="1"/>
        <rFont val="Times New Roman"/>
        <family val="1"/>
      </rPr>
      <t>-DTI-9.4.1.A</t>
    </r>
    <r>
      <rPr>
        <sz val="9"/>
        <color theme="1"/>
        <rFont val="Times New Roman"/>
        <family val="1"/>
      </rPr>
      <t xml:space="preserve"> Printscreen e imagenes de los trabajos de migración</t>
    </r>
  </si>
  <si>
    <r>
      <rPr>
        <b/>
        <sz val="9"/>
        <color theme="1"/>
        <rFont val="Times New Roman"/>
        <family val="1"/>
      </rPr>
      <t>-DTI-9.4.2.A</t>
    </r>
    <r>
      <rPr>
        <sz val="9"/>
        <color theme="1"/>
        <rFont val="Times New Roman"/>
        <family val="1"/>
      </rPr>
      <t xml:space="preserve"> Printscreen e imagenes de las pruebas de conexión y puesta en producción</t>
    </r>
  </si>
  <si>
    <r>
      <rPr>
        <b/>
        <sz val="9"/>
        <color theme="1"/>
        <rFont val="Times New Roman"/>
        <family val="1"/>
      </rPr>
      <t>-DTI-9.5.1.A</t>
    </r>
    <r>
      <rPr>
        <sz val="9"/>
        <color theme="1"/>
        <rFont val="Times New Roman"/>
        <family val="1"/>
      </rPr>
      <t xml:space="preserve"> Informe de resultados</t>
    </r>
  </si>
  <si>
    <r>
      <rPr>
        <b/>
        <sz val="9"/>
        <color theme="1"/>
        <rFont val="Times New Roman"/>
        <family val="1"/>
      </rPr>
      <t>-DTI-9.5.2.A</t>
    </r>
    <r>
      <rPr>
        <sz val="9"/>
        <color theme="1"/>
        <rFont val="Times New Roman"/>
        <family val="1"/>
      </rPr>
      <t xml:space="preserve"> Printscreen de la promoción</t>
    </r>
  </si>
  <si>
    <r>
      <rPr>
        <b/>
        <sz val="9"/>
        <color theme="1"/>
        <rFont val="Times New Roman"/>
        <family val="1"/>
      </rPr>
      <t>-DTI-10.1.1.A</t>
    </r>
    <r>
      <rPr>
        <sz val="9"/>
        <color theme="1"/>
        <rFont val="Times New Roman"/>
        <family val="1"/>
      </rPr>
      <t xml:space="preserve"> Correos de coordinación</t>
    </r>
  </si>
  <si>
    <r>
      <rPr>
        <b/>
        <sz val="9"/>
        <color theme="1"/>
        <rFont val="Times New Roman"/>
        <family val="1"/>
      </rPr>
      <t>-DTI-10.1.2.A</t>
    </r>
    <r>
      <rPr>
        <sz val="9"/>
        <color theme="1"/>
        <rFont val="Times New Roman"/>
        <family val="1"/>
      </rPr>
      <t xml:space="preserve"> Lista de elementos surgidos en el levantamiento</t>
    </r>
  </si>
  <si>
    <r>
      <rPr>
        <b/>
        <sz val="9"/>
        <color theme="1"/>
        <rFont val="Times New Roman"/>
        <family val="1"/>
      </rPr>
      <t>-DTI-10.2.1.A</t>
    </r>
    <r>
      <rPr>
        <sz val="9"/>
        <color theme="1"/>
        <rFont val="Times New Roman"/>
        <family val="1"/>
      </rPr>
      <t xml:space="preserve"> Resultados de las pruebas realizadas</t>
    </r>
  </si>
  <si>
    <r>
      <rPr>
        <b/>
        <sz val="9"/>
        <color theme="1"/>
        <rFont val="Times New Roman"/>
        <family val="1"/>
      </rPr>
      <t>-DTI-10.2.2.A</t>
    </r>
    <r>
      <rPr>
        <sz val="9"/>
        <color theme="1"/>
        <rFont val="Times New Roman"/>
        <family val="1"/>
      </rPr>
      <t xml:space="preserve"> Printscreen del sistema con las mejoras</t>
    </r>
  </si>
  <si>
    <r>
      <rPr>
        <b/>
        <sz val="9"/>
        <color theme="1"/>
        <rFont val="Times New Roman"/>
        <family val="1"/>
      </rPr>
      <t>-DTI-11.1.1.A</t>
    </r>
    <r>
      <rPr>
        <sz val="9"/>
        <color theme="1"/>
        <rFont val="Times New Roman"/>
        <family val="1"/>
      </rPr>
      <t xml:space="preserve"> Borrador del Plan de Recuperación  Desastres de  y Prevención de Riesgos </t>
    </r>
  </si>
  <si>
    <r>
      <rPr>
        <b/>
        <sz val="9"/>
        <color theme="1"/>
        <rFont val="Times New Roman"/>
        <family val="1"/>
      </rPr>
      <t>-DTI-11.1.2.A</t>
    </r>
    <r>
      <rPr>
        <sz val="9"/>
        <color theme="1"/>
        <rFont val="Times New Roman"/>
        <family val="1"/>
      </rPr>
      <t xml:space="preserve">  Plan de Recuperación  Desastres de  y Prevención de Riesgos </t>
    </r>
  </si>
  <si>
    <r>
      <rPr>
        <b/>
        <sz val="9"/>
        <color theme="1"/>
        <rFont val="Times New Roman"/>
        <family val="1"/>
      </rPr>
      <t>-DTI-11.1.3.A</t>
    </r>
    <r>
      <rPr>
        <sz val="9"/>
        <color theme="1"/>
        <rFont val="Times New Roman"/>
        <family val="1"/>
      </rPr>
      <t xml:space="preserve"> Reporte de Avances en implementación del Plan de Recuperación  Desastres de  y Prevención de Riesgos </t>
    </r>
  </si>
  <si>
    <r>
      <rPr>
        <b/>
        <sz val="9"/>
        <color theme="1"/>
        <rFont val="Times New Roman"/>
        <family val="1"/>
      </rPr>
      <t>-DTI-12.1.1.A</t>
    </r>
    <r>
      <rPr>
        <sz val="9"/>
        <color theme="1"/>
        <rFont val="Times New Roman"/>
        <family val="1"/>
      </rPr>
      <t xml:space="preserve"> Reporte mensual de avances en la ejecución del Plan de Acción de Mejoras</t>
    </r>
  </si>
  <si>
    <t>12.1.1 Ejecutar plan de acción de mejora preparado en coordinación con DPyD</t>
  </si>
  <si>
    <r>
      <rPr>
        <b/>
        <sz val="9"/>
        <color theme="1"/>
        <rFont val="Times New Roman"/>
        <family val="1"/>
      </rPr>
      <t>-DNyCTI-1.1.1.A</t>
    </r>
    <r>
      <rPr>
        <sz val="9"/>
        <color theme="1"/>
        <rFont val="Times New Roman"/>
        <family val="1"/>
      </rPr>
      <t xml:space="preserve"> Metodologia definida para el levantamiento</t>
    </r>
  </si>
  <si>
    <t>-DNyCTI-1.1.2.A Documentos de referencia vistos durante levantamiento.</t>
  </si>
  <si>
    <r>
      <rPr>
        <b/>
        <sz val="9"/>
        <color theme="1"/>
        <rFont val="Times New Roman"/>
        <family val="1"/>
      </rPr>
      <t>-DNyCTI-1.1.3.A</t>
    </r>
    <r>
      <rPr>
        <sz val="9"/>
        <color theme="1"/>
        <rFont val="Times New Roman"/>
        <family val="1"/>
      </rPr>
      <t xml:space="preserve">   Análisis puntuales cuantitativos y cualitativos realizados previo a la elaboración del borrador del diagnóstico.</t>
    </r>
  </si>
  <si>
    <r>
      <rPr>
        <b/>
        <sz val="9"/>
        <color theme="1"/>
        <rFont val="Times New Roman"/>
        <family val="1"/>
      </rPr>
      <t>-DNyCTI-1.1.4.A</t>
    </r>
    <r>
      <rPr>
        <sz val="9"/>
        <color theme="1"/>
        <rFont val="Times New Roman"/>
        <family val="1"/>
      </rPr>
      <t xml:space="preserve">   Borrador del diagnóstico</t>
    </r>
  </si>
  <si>
    <r>
      <rPr>
        <b/>
        <sz val="9"/>
        <color theme="1"/>
        <rFont val="Times New Roman"/>
        <family val="1"/>
      </rPr>
      <t xml:space="preserve">-DNyCTI-1.2.1.A </t>
    </r>
    <r>
      <rPr>
        <sz val="9"/>
        <color theme="1"/>
        <rFont val="Times New Roman"/>
        <family val="1"/>
      </rPr>
      <t xml:space="preserve"> Acuse de Recibo de Comunicación enviada</t>
    </r>
  </si>
  <si>
    <r>
      <rPr>
        <b/>
        <sz val="9"/>
        <color theme="1"/>
        <rFont val="Times New Roman"/>
        <family val="1"/>
      </rPr>
      <t>-DNyCTI-1.2.2.A</t>
    </r>
    <r>
      <rPr>
        <sz val="9"/>
        <color theme="1"/>
        <rFont val="Times New Roman"/>
        <family val="1"/>
      </rPr>
      <t xml:space="preserve">   Diagnóstico validado/revisado por  el Comité Directivo</t>
    </r>
  </si>
  <si>
    <r>
      <rPr>
        <b/>
        <sz val="9"/>
        <color theme="1"/>
        <rFont val="Times New Roman"/>
        <family val="1"/>
      </rPr>
      <t xml:space="preserve">-DNyCTI-1.2.3.A </t>
    </r>
    <r>
      <rPr>
        <sz val="9"/>
        <color theme="1"/>
        <rFont val="Times New Roman"/>
        <family val="1"/>
      </rPr>
      <t xml:space="preserve"> Acuse de Recibo de Comunicación enviada</t>
    </r>
  </si>
  <si>
    <r>
      <rPr>
        <b/>
        <sz val="9"/>
        <color theme="1"/>
        <rFont val="Times New Roman"/>
        <family val="1"/>
      </rPr>
      <t>-DNyCTI-1.2.4.A</t>
    </r>
    <r>
      <rPr>
        <sz val="9"/>
        <color theme="1"/>
        <rFont val="Times New Roman"/>
        <family val="1"/>
      </rPr>
      <t xml:space="preserve">    Diagnóstico aprobado por el Tesorero Nacional </t>
    </r>
  </si>
  <si>
    <r>
      <rPr>
        <b/>
        <sz val="9"/>
        <color theme="1"/>
        <rFont val="Times New Roman"/>
        <family val="1"/>
      </rPr>
      <t>-DNyCTI-2.1.1.A</t>
    </r>
    <r>
      <rPr>
        <sz val="9"/>
        <color theme="1"/>
        <rFont val="Times New Roman"/>
        <family val="1"/>
      </rPr>
      <t xml:space="preserve">   Plan de Despliegue en Project</t>
    </r>
  </si>
  <si>
    <r>
      <rPr>
        <b/>
        <sz val="9"/>
        <color theme="1"/>
        <rFont val="Times New Roman"/>
        <family val="1"/>
      </rPr>
      <t>-DNyCTI-2.2.1.A</t>
    </r>
    <r>
      <rPr>
        <sz val="9"/>
        <color theme="1"/>
        <rFont val="Times New Roman"/>
        <family val="1"/>
      </rPr>
      <t xml:space="preserve">   Plan de Despliegue validado</t>
    </r>
  </si>
  <si>
    <r>
      <rPr>
        <b/>
        <sz val="9"/>
        <color theme="1"/>
        <rFont val="Times New Roman"/>
        <family val="1"/>
      </rPr>
      <t>-DNyCTI-3.1.1.A</t>
    </r>
    <r>
      <rPr>
        <sz val="9"/>
        <color theme="1"/>
        <rFont val="Times New Roman"/>
        <family val="1"/>
      </rPr>
      <t xml:space="preserve">  Borrador de Plan de Capacitación</t>
    </r>
  </si>
  <si>
    <r>
      <rPr>
        <b/>
        <sz val="9"/>
        <color theme="1"/>
        <rFont val="Times New Roman"/>
        <family val="1"/>
      </rPr>
      <t>-DNyCTI-3.1.2.A</t>
    </r>
    <r>
      <rPr>
        <sz val="9"/>
        <color theme="1"/>
        <rFont val="Times New Roman"/>
        <family val="1"/>
      </rPr>
      <t xml:space="preserve">   Plan de Capacitación validado</t>
    </r>
  </si>
  <si>
    <r>
      <rPr>
        <b/>
        <sz val="9"/>
        <color theme="1"/>
        <rFont val="Times New Roman"/>
        <family val="1"/>
      </rPr>
      <t xml:space="preserve">-DNyCTI-3.2.1.A </t>
    </r>
    <r>
      <rPr>
        <sz val="9"/>
        <color theme="1"/>
        <rFont val="Times New Roman"/>
        <family val="1"/>
      </rPr>
      <t xml:space="preserve"> Registros de Participantes de las Jornadas de Capacitación a las Instituciones de recaudación directa en el sistema SIRIT
</t>
    </r>
    <r>
      <rPr>
        <b/>
        <sz val="9"/>
        <rFont val="Times New Roman"/>
        <family val="1"/>
      </rPr>
      <t>-DNyCTI-3.2.1.B</t>
    </r>
    <r>
      <rPr>
        <sz val="9"/>
        <rFont val="Times New Roman"/>
        <family val="1"/>
      </rPr>
      <t xml:space="preserve">  Fotografías de los encuentros</t>
    </r>
  </si>
  <si>
    <r>
      <rPr>
        <b/>
        <sz val="9"/>
        <color theme="1"/>
        <rFont val="Times New Roman"/>
        <family val="1"/>
      </rPr>
      <t>-DNyCTI-3.2.2.A</t>
    </r>
    <r>
      <rPr>
        <sz val="9"/>
        <color theme="1"/>
        <rFont val="Times New Roman"/>
        <family val="1"/>
      </rPr>
      <t xml:space="preserve">  Registros de Participantes de las Jornadas de Capacitación a las Instituciones de recaudación directa en el sistema SIRIT
</t>
    </r>
    <r>
      <rPr>
        <b/>
        <sz val="9"/>
        <rFont val="Times New Roman"/>
        <family val="1"/>
      </rPr>
      <t>-DNyCTI-3.2.2.B</t>
    </r>
    <r>
      <rPr>
        <sz val="9"/>
        <rFont val="Times New Roman"/>
        <family val="1"/>
      </rPr>
      <t xml:space="preserve"> Fotografías de los encuentros</t>
    </r>
  </si>
  <si>
    <r>
      <rPr>
        <b/>
        <sz val="9"/>
        <color theme="1"/>
        <rFont val="Times New Roman"/>
        <family val="1"/>
      </rPr>
      <t>-DNyCTI-3.2.3.A</t>
    </r>
    <r>
      <rPr>
        <sz val="9"/>
        <color theme="1"/>
        <rFont val="Times New Roman"/>
        <family val="1"/>
      </rPr>
      <t xml:space="preserve">  Registros de Participantes de las Jornadas de Entrenamiento a las Instituciones de recaudación directa en las instalaciones de sus Centros de Caja
</t>
    </r>
    <r>
      <rPr>
        <b/>
        <sz val="9"/>
        <rFont val="Times New Roman"/>
        <family val="1"/>
      </rPr>
      <t>-DNyCTI-3.2.3.B</t>
    </r>
    <r>
      <rPr>
        <sz val="9"/>
        <rFont val="Times New Roman"/>
        <family val="1"/>
      </rPr>
      <t xml:space="preserve">  Fotografías de los encuentros</t>
    </r>
  </si>
  <si>
    <r>
      <rPr>
        <b/>
        <sz val="9"/>
        <color theme="1"/>
        <rFont val="Times New Roman"/>
        <family val="1"/>
      </rPr>
      <t>-DNyCTI-4.1.1.A</t>
    </r>
    <r>
      <rPr>
        <sz val="9"/>
        <color theme="1"/>
        <rFont val="Times New Roman"/>
        <family val="1"/>
      </rPr>
      <t xml:space="preserve">  Plan de Trabajo para Ejecución del levantamiento de los Procesos</t>
    </r>
  </si>
  <si>
    <r>
      <rPr>
        <b/>
        <sz val="9"/>
        <color theme="1"/>
        <rFont val="Times New Roman"/>
        <family val="1"/>
      </rPr>
      <t>-DNyCTI-4.1.2.A</t>
    </r>
    <r>
      <rPr>
        <sz val="9"/>
        <color theme="1"/>
        <rFont val="Times New Roman"/>
        <family val="1"/>
      </rPr>
      <t xml:space="preserve"> Documentos de referencia generados durante el levantamiento de información (flujogramas de procesos, etc.)</t>
    </r>
  </si>
  <si>
    <r>
      <rPr>
        <b/>
        <sz val="9"/>
        <color theme="1"/>
        <rFont val="Times New Roman"/>
        <family val="1"/>
      </rPr>
      <t>-DNyCTI-4.1.3.A</t>
    </r>
    <r>
      <rPr>
        <sz val="9"/>
        <color theme="1"/>
        <rFont val="Times New Roman"/>
        <family val="1"/>
      </rPr>
      <t xml:space="preserve"> Borradores de los procedimientos de los procesos identificados</t>
    </r>
  </si>
  <si>
    <r>
      <rPr>
        <b/>
        <sz val="9"/>
        <color theme="1"/>
        <rFont val="Times New Roman"/>
        <family val="1"/>
      </rPr>
      <t>-DNyCTI-4.2.1.A</t>
    </r>
    <r>
      <rPr>
        <sz val="9"/>
        <color theme="1"/>
        <rFont val="Times New Roman"/>
        <family val="1"/>
      </rPr>
      <t xml:space="preserve">   Procedimientos aprobados por Encargada del Proyecto</t>
    </r>
  </si>
  <si>
    <r>
      <rPr>
        <b/>
        <sz val="9"/>
        <color theme="1"/>
        <rFont val="Times New Roman"/>
        <family val="1"/>
      </rPr>
      <t xml:space="preserve">-DNyCTI-4.2.2.A </t>
    </r>
    <r>
      <rPr>
        <sz val="9"/>
        <color theme="1"/>
        <rFont val="Times New Roman"/>
        <family val="1"/>
      </rPr>
      <t xml:space="preserve">   Procedimientos aprobados por Director de DACyRF</t>
    </r>
  </si>
  <si>
    <r>
      <rPr>
        <b/>
        <sz val="9"/>
        <color theme="1"/>
        <rFont val="Times New Roman"/>
        <family val="1"/>
      </rPr>
      <t xml:space="preserve">-DNyCTI-4.2.3.A </t>
    </r>
    <r>
      <rPr>
        <sz val="9"/>
        <color theme="1"/>
        <rFont val="Times New Roman"/>
        <family val="1"/>
      </rPr>
      <t xml:space="preserve">    Procedimientos aprobados por Director de DNyCTI</t>
    </r>
  </si>
  <si>
    <r>
      <rPr>
        <b/>
        <sz val="9"/>
        <color theme="1"/>
        <rFont val="Times New Roman"/>
        <family val="1"/>
      </rPr>
      <t xml:space="preserve">-DNyCTI-4.2.4.A </t>
    </r>
    <r>
      <rPr>
        <sz val="9"/>
        <color theme="1"/>
        <rFont val="Times New Roman"/>
        <family val="1"/>
      </rPr>
      <t xml:space="preserve">   Procedimientos aprobados por encargado de DPyD</t>
    </r>
  </si>
  <si>
    <r>
      <rPr>
        <b/>
        <sz val="9"/>
        <color theme="1"/>
        <rFont val="Times New Roman"/>
        <family val="1"/>
      </rPr>
      <t xml:space="preserve">-DNyCTI-4.2.5.A </t>
    </r>
    <r>
      <rPr>
        <sz val="9"/>
        <color theme="1"/>
        <rFont val="Times New Roman"/>
        <family val="1"/>
      </rPr>
      <t xml:space="preserve"> Procedimientos aprobados por encargado de DJ</t>
    </r>
  </si>
  <si>
    <r>
      <rPr>
        <b/>
        <sz val="9"/>
        <color theme="1"/>
        <rFont val="Times New Roman"/>
        <family val="1"/>
      </rPr>
      <t xml:space="preserve">-DNyCTI-4.2.6.A </t>
    </r>
    <r>
      <rPr>
        <sz val="9"/>
        <color theme="1"/>
        <rFont val="Times New Roman"/>
        <family val="1"/>
      </rPr>
      <t xml:space="preserve"> Procedimientos aprobados por el Tesorero Nacional</t>
    </r>
  </si>
  <si>
    <r>
      <rPr>
        <b/>
        <sz val="9"/>
        <color rgb="FF000000"/>
        <rFont val="Times New Roman"/>
        <family val="1"/>
      </rPr>
      <t>-DNyCTI-5.1.1.A</t>
    </r>
    <r>
      <rPr>
        <sz val="9"/>
        <color rgb="FF000000"/>
        <rFont val="Times New Roman"/>
        <family val="1"/>
      </rPr>
      <t xml:space="preserve">   Documentos de referencia vistos durante levantamiento</t>
    </r>
  </si>
  <si>
    <r>
      <rPr>
        <b/>
        <sz val="9"/>
        <color rgb="FF000000"/>
        <rFont val="Times New Roman"/>
        <family val="1"/>
      </rPr>
      <t>-DNyCTI-5.1.2.A</t>
    </r>
    <r>
      <rPr>
        <sz val="9"/>
        <color rgb="FF000000"/>
        <rFont val="Times New Roman"/>
        <family val="1"/>
      </rPr>
      <t xml:space="preserve">  Análisis cuantitativos y cualitativos realizados para el Estudio de Factibilidad </t>
    </r>
  </si>
  <si>
    <r>
      <rPr>
        <b/>
        <sz val="9"/>
        <color rgb="FF000000"/>
        <rFont val="Times New Roman"/>
        <family val="1"/>
      </rPr>
      <t>-DNyCTI-5.1.3.A</t>
    </r>
    <r>
      <rPr>
        <sz val="9"/>
        <color rgb="FF000000"/>
        <rFont val="Times New Roman"/>
        <family val="1"/>
      </rPr>
      <t xml:space="preserve">  Borrador Estudio de Factibilidad de Desmonte de Anticipos Financieros</t>
    </r>
  </si>
  <si>
    <r>
      <rPr>
        <b/>
        <sz val="9"/>
        <color rgb="FF000000"/>
        <rFont val="Times New Roman"/>
        <family val="1"/>
      </rPr>
      <t>-DNyCTI-5.2.1.A</t>
    </r>
    <r>
      <rPr>
        <sz val="9"/>
        <color rgb="FF000000"/>
        <rFont val="Times New Roman"/>
        <family val="1"/>
      </rPr>
      <t xml:space="preserve"> Borrador de Estudio de Factibilidad validado y firmado por el Director de DNyCTI</t>
    </r>
  </si>
  <si>
    <r>
      <rPr>
        <b/>
        <sz val="9"/>
        <color rgb="FF000000"/>
        <rFont val="Times New Roman"/>
        <family val="1"/>
      </rPr>
      <t>-DNyCTI-5.2.2.A</t>
    </r>
    <r>
      <rPr>
        <sz val="9"/>
        <color rgb="FF000000"/>
        <rFont val="Times New Roman"/>
        <family val="1"/>
      </rPr>
      <t xml:space="preserve">  Estudio de Factibilidad validado y firmado por el Tesorero Nacional</t>
    </r>
  </si>
  <si>
    <r>
      <rPr>
        <b/>
        <sz val="9"/>
        <color theme="1"/>
        <rFont val="Times New Roman"/>
        <family val="1"/>
      </rPr>
      <t xml:space="preserve">-DNyCTI-6.1.1.A </t>
    </r>
    <r>
      <rPr>
        <sz val="9"/>
        <color theme="1"/>
        <rFont val="Times New Roman"/>
        <family val="1"/>
      </rPr>
      <t xml:space="preserve"> Borrador de Plan de Capacitación</t>
    </r>
  </si>
  <si>
    <r>
      <rPr>
        <b/>
        <sz val="9"/>
        <color theme="1"/>
        <rFont val="Times New Roman"/>
        <family val="1"/>
      </rPr>
      <t>-DNyCTI-6.1.2.A</t>
    </r>
    <r>
      <rPr>
        <sz val="9"/>
        <color theme="1"/>
        <rFont val="Times New Roman"/>
        <family val="1"/>
      </rPr>
      <t xml:space="preserve"> Plan de Capacitación validado</t>
    </r>
  </si>
  <si>
    <r>
      <rPr>
        <b/>
        <sz val="9"/>
        <color theme="1"/>
        <rFont val="Times New Roman"/>
        <family val="1"/>
      </rPr>
      <t>-DNyCTI-6.2.1.A</t>
    </r>
    <r>
      <rPr>
        <sz val="9"/>
        <color theme="1"/>
        <rFont val="Times New Roman"/>
        <family val="1"/>
      </rPr>
      <t xml:space="preserve">  Registros de Participantes de las Jornadas de Capacitación a  las Unidades Ejecutoras de Proyectos con Recursos Externos respecto al Pago de Terceros a través del Webservice
</t>
    </r>
    <r>
      <rPr>
        <b/>
        <sz val="9"/>
        <rFont val="Times New Roman"/>
        <family val="1"/>
      </rPr>
      <t>-DNyCTI-6.2.1.B</t>
    </r>
    <r>
      <rPr>
        <sz val="9"/>
        <rFont val="Times New Roman"/>
        <family val="1"/>
      </rPr>
      <t xml:space="preserve"> Fotografías de los encuentros</t>
    </r>
  </si>
  <si>
    <r>
      <rPr>
        <b/>
        <sz val="9"/>
        <color theme="1"/>
        <rFont val="Times New Roman"/>
        <family val="1"/>
      </rPr>
      <t xml:space="preserve">-DNyCTI-6.2.2.A </t>
    </r>
    <r>
      <rPr>
        <sz val="9"/>
        <color theme="1"/>
        <rFont val="Times New Roman"/>
        <family val="1"/>
      </rPr>
      <t xml:space="preserve">  Registros de Participantes de las Jornadas de Capacitación  a las Unidades Ejecutoras de Proyectos con Recursos Externos en sus instalaciones respecto al Pago de Terceros a través del Webservice
</t>
    </r>
    <r>
      <rPr>
        <b/>
        <sz val="9"/>
        <rFont val="Times New Roman"/>
        <family val="1"/>
      </rPr>
      <t>-DNyCTI-6.2.2.B</t>
    </r>
    <r>
      <rPr>
        <sz val="9"/>
        <rFont val="Times New Roman"/>
        <family val="1"/>
      </rPr>
      <t xml:space="preserve"> Fotografías de los encuentros</t>
    </r>
  </si>
  <si>
    <r>
      <rPr>
        <b/>
        <sz val="9"/>
        <color theme="1"/>
        <rFont val="Times New Roman"/>
        <family val="1"/>
      </rPr>
      <t>-DNyCTI-6.2.3.A</t>
    </r>
    <r>
      <rPr>
        <sz val="9"/>
        <color theme="1"/>
        <rFont val="Times New Roman"/>
        <family val="1"/>
      </rPr>
      <t xml:space="preserve"> Registros de Participantes de las Jornadas de Capacitación a las Unidades Ejecutoras de Proyectos con Recursos Externos en sus instalaciones respecto al Pago de Terceros a través del Webservice
</t>
    </r>
    <r>
      <rPr>
        <b/>
        <sz val="9"/>
        <rFont val="Times New Roman"/>
        <family val="1"/>
      </rPr>
      <t xml:space="preserve">-DNyCTI-6.2.3.B  </t>
    </r>
    <r>
      <rPr>
        <sz val="9"/>
        <rFont val="Times New Roman"/>
        <family val="1"/>
      </rPr>
      <t>Fotografías de los encuentros</t>
    </r>
  </si>
  <si>
    <r>
      <rPr>
        <b/>
        <sz val="9"/>
        <color theme="1"/>
        <rFont val="Times New Roman"/>
        <family val="1"/>
      </rPr>
      <t>-DNyCTI-6.2.4.A</t>
    </r>
    <r>
      <rPr>
        <sz val="9"/>
        <color theme="1"/>
        <rFont val="Times New Roman"/>
        <family val="1"/>
      </rPr>
      <t xml:space="preserve">   Registros de Participantes de las Jornadas de Capacitación  a las Unidades Ejecutoras de Proyectos con Recursos Externos en sus instalaciones respecto al Pago de Terceros a través del Webservice
</t>
    </r>
    <r>
      <rPr>
        <b/>
        <sz val="9"/>
        <rFont val="Times New Roman"/>
        <family val="1"/>
      </rPr>
      <t>-DNyCTI-6.2.4.B</t>
    </r>
    <r>
      <rPr>
        <sz val="9"/>
        <rFont val="Times New Roman"/>
        <family val="1"/>
      </rPr>
      <t xml:space="preserve"> Fotografías de los encuentros</t>
    </r>
  </si>
  <si>
    <r>
      <rPr>
        <b/>
        <sz val="9"/>
        <color theme="1"/>
        <rFont val="Times New Roman"/>
        <family val="1"/>
      </rPr>
      <t>-DNyCTI-6.2.5.A</t>
    </r>
    <r>
      <rPr>
        <sz val="9"/>
        <color theme="1"/>
        <rFont val="Times New Roman"/>
        <family val="1"/>
      </rPr>
      <t xml:space="preserve">  Registros de Participantes de las Jornadas de Capacitación  a las Unidades Ejecutoras de Proyectos con Recursos Externos en sus instalaciones respecto al Pago de Terceros a través del Webservice
</t>
    </r>
    <r>
      <rPr>
        <b/>
        <sz val="9"/>
        <rFont val="Times New Roman"/>
        <family val="1"/>
      </rPr>
      <t xml:space="preserve">-DNyCTI-6.2.5.B </t>
    </r>
    <r>
      <rPr>
        <sz val="9"/>
        <rFont val="Times New Roman"/>
        <family val="1"/>
      </rPr>
      <t xml:space="preserve"> Fotografías de los encuentros</t>
    </r>
  </si>
  <si>
    <r>
      <rPr>
        <b/>
        <sz val="9"/>
        <color theme="1"/>
        <rFont val="Times New Roman"/>
        <family val="1"/>
      </rPr>
      <t>-DNyCTI-6.2.6.A</t>
    </r>
    <r>
      <rPr>
        <sz val="9"/>
        <color theme="1"/>
        <rFont val="Times New Roman"/>
        <family val="1"/>
      </rPr>
      <t xml:space="preserve">  Registros de Participantes de las Jornadas de Entrenamiento a las Unidades Ejecutoras de Proyectos con Recursos Externos en sus instalaciones respecto al Pago de Terceros a través del Webservice
</t>
    </r>
    <r>
      <rPr>
        <b/>
        <sz val="9"/>
        <rFont val="Times New Roman"/>
        <family val="1"/>
      </rPr>
      <t>-DNyCTI-6.2.6.B</t>
    </r>
    <r>
      <rPr>
        <sz val="9"/>
        <rFont val="Times New Roman"/>
        <family val="1"/>
      </rPr>
      <t xml:space="preserve"> Fotografías de los encuentros</t>
    </r>
  </si>
  <si>
    <r>
      <rPr>
        <b/>
        <sz val="9"/>
        <color theme="1"/>
        <rFont val="Times New Roman"/>
        <family val="1"/>
      </rPr>
      <t>-DNyCTI-6.2.7.A</t>
    </r>
    <r>
      <rPr>
        <sz val="9"/>
        <color theme="1"/>
        <rFont val="Times New Roman"/>
        <family val="1"/>
      </rPr>
      <t xml:space="preserve">  Registros de Participantes de las Jornadas de Entrenamiento a las Unidades Ejecutoras de Proyectos con Recursos Externos en sus instalaciones respecto al Pago de Terceros a través del Webservice
</t>
    </r>
    <r>
      <rPr>
        <b/>
        <sz val="9"/>
        <rFont val="Times New Roman"/>
        <family val="1"/>
      </rPr>
      <t xml:space="preserve">-DNyCTI-6.2.7.B </t>
    </r>
    <r>
      <rPr>
        <sz val="9"/>
        <rFont val="Times New Roman"/>
        <family val="1"/>
      </rPr>
      <t xml:space="preserve"> Fotografías de los encuentros</t>
    </r>
  </si>
  <si>
    <r>
      <rPr>
        <b/>
        <sz val="9"/>
        <color theme="1"/>
        <rFont val="Times New Roman"/>
        <family val="1"/>
      </rPr>
      <t>-DNyCTI-7.1.1.A</t>
    </r>
    <r>
      <rPr>
        <sz val="9"/>
        <color theme="1"/>
        <rFont val="Times New Roman"/>
        <family val="1"/>
      </rPr>
      <t xml:space="preserve"> Plan de Trabajo para Ejecución del levantamiento de los Procesos</t>
    </r>
  </si>
  <si>
    <r>
      <rPr>
        <b/>
        <sz val="9"/>
        <color theme="1"/>
        <rFont val="Times New Roman"/>
        <family val="1"/>
      </rPr>
      <t xml:space="preserve">-DNyCTI-7.1.2.A </t>
    </r>
    <r>
      <rPr>
        <sz val="9"/>
        <color theme="1"/>
        <rFont val="Times New Roman"/>
        <family val="1"/>
      </rPr>
      <t xml:space="preserve"> Documentos de referencia generados durante el levantamiento de información (flujogramas de procesos, etc.)</t>
    </r>
  </si>
  <si>
    <r>
      <rPr>
        <b/>
        <sz val="9"/>
        <color theme="1"/>
        <rFont val="Times New Roman"/>
        <family val="1"/>
      </rPr>
      <t xml:space="preserve">-DNyCTI-7.1.3.A </t>
    </r>
    <r>
      <rPr>
        <sz val="9"/>
        <color theme="1"/>
        <rFont val="Times New Roman"/>
        <family val="1"/>
      </rPr>
      <t xml:space="preserve"> Borradores de los procedimientos de los procesos identificados</t>
    </r>
  </si>
  <si>
    <r>
      <rPr>
        <b/>
        <sz val="9"/>
        <color theme="1"/>
        <rFont val="Times New Roman"/>
        <family val="1"/>
      </rPr>
      <t xml:space="preserve">-DNyCTI-7.2.1.A </t>
    </r>
    <r>
      <rPr>
        <sz val="9"/>
        <color theme="1"/>
        <rFont val="Times New Roman"/>
        <family val="1"/>
      </rPr>
      <t xml:space="preserve"> Procedimientos aprobados por Encargado del Proyecto</t>
    </r>
  </si>
  <si>
    <r>
      <rPr>
        <b/>
        <sz val="9"/>
        <color theme="1"/>
        <rFont val="Times New Roman"/>
        <family val="1"/>
      </rPr>
      <t xml:space="preserve">-DNyCTI-7.2.2.A </t>
    </r>
    <r>
      <rPr>
        <sz val="9"/>
        <color theme="1"/>
        <rFont val="Times New Roman"/>
        <family val="1"/>
      </rPr>
      <t xml:space="preserve"> Procedimientos aprobados por Director de DACyRF</t>
    </r>
  </si>
  <si>
    <r>
      <rPr>
        <b/>
        <sz val="9"/>
        <color theme="1"/>
        <rFont val="Times New Roman"/>
        <family val="1"/>
      </rPr>
      <t xml:space="preserve">-DNyCTI-7.2.3.A </t>
    </r>
    <r>
      <rPr>
        <sz val="9"/>
        <color theme="1"/>
        <rFont val="Times New Roman"/>
        <family val="1"/>
      </rPr>
      <t xml:space="preserve"> Procedimientos aprobados por Director de DNyCTI</t>
    </r>
  </si>
  <si>
    <r>
      <rPr>
        <b/>
        <sz val="9"/>
        <color theme="1"/>
        <rFont val="Times New Roman"/>
        <family val="1"/>
      </rPr>
      <t xml:space="preserve">-DNyCTI-7.2.4.A </t>
    </r>
    <r>
      <rPr>
        <sz val="9"/>
        <color theme="1"/>
        <rFont val="Times New Roman"/>
        <family val="1"/>
      </rPr>
      <t xml:space="preserve"> Procedimientos aprobados por Encargado de DPyD</t>
    </r>
  </si>
  <si>
    <r>
      <rPr>
        <b/>
        <sz val="9"/>
        <color theme="1"/>
        <rFont val="Times New Roman"/>
        <family val="1"/>
      </rPr>
      <t xml:space="preserve">-DNyCTI-7.2.5.A </t>
    </r>
    <r>
      <rPr>
        <sz val="9"/>
        <color theme="1"/>
        <rFont val="Times New Roman"/>
        <family val="1"/>
      </rPr>
      <t xml:space="preserve"> Procedimientos aprobados por Encargada de DJ</t>
    </r>
  </si>
  <si>
    <r>
      <rPr>
        <b/>
        <sz val="9"/>
        <color theme="1"/>
        <rFont val="Times New Roman"/>
        <family val="1"/>
      </rPr>
      <t xml:space="preserve">-DNyCTI-7.2.6.A </t>
    </r>
    <r>
      <rPr>
        <sz val="9"/>
        <color theme="1"/>
        <rFont val="Times New Roman"/>
        <family val="1"/>
      </rPr>
      <t xml:space="preserve"> Procedimientos aprobados por el Tesorero Nacional</t>
    </r>
  </si>
  <si>
    <r>
      <rPr>
        <b/>
        <sz val="9"/>
        <color theme="1"/>
        <rFont val="Times New Roman"/>
        <family val="1"/>
      </rPr>
      <t>-DNyCTI-8.1.1.A</t>
    </r>
    <r>
      <rPr>
        <sz val="9"/>
        <color theme="1"/>
        <rFont val="Times New Roman"/>
        <family val="1"/>
      </rPr>
      <t xml:space="preserve">  Formulario de levantamiento de información de las Tesorerías Institucionales</t>
    </r>
  </si>
  <si>
    <r>
      <rPr>
        <b/>
        <sz val="9"/>
        <color theme="1"/>
        <rFont val="Times New Roman"/>
        <family val="1"/>
      </rPr>
      <t>-DNyCTI-8.1.2.A</t>
    </r>
    <r>
      <rPr>
        <sz val="9"/>
        <color theme="1"/>
        <rFont val="Times New Roman"/>
        <family val="1"/>
      </rPr>
      <t xml:space="preserve"> Plan de Levantamiento de información de las Tesorerías Institucionales</t>
    </r>
  </si>
  <si>
    <r>
      <rPr>
        <b/>
        <sz val="9"/>
        <color theme="1"/>
        <rFont val="Times New Roman"/>
        <family val="1"/>
      </rPr>
      <t>-DNyCTI-8.1.1.A</t>
    </r>
    <r>
      <rPr>
        <sz val="9"/>
        <color theme="1"/>
        <rFont val="Times New Roman"/>
        <family val="1"/>
      </rPr>
      <t xml:space="preserve"> Formularios de levantamiento de información de las Tesorerías Institucionales completados por institución</t>
    </r>
  </si>
  <si>
    <r>
      <rPr>
        <b/>
        <sz val="9"/>
        <color theme="1"/>
        <rFont val="Times New Roman"/>
        <family val="1"/>
      </rPr>
      <t xml:space="preserve">-DNyCTI-8.1.4.A </t>
    </r>
    <r>
      <rPr>
        <sz val="9"/>
        <color theme="1"/>
        <rFont val="Times New Roman"/>
        <family val="1"/>
      </rPr>
      <t>Archivo con informaciones compiladas y procesadas</t>
    </r>
  </si>
  <si>
    <r>
      <rPr>
        <b/>
        <sz val="9"/>
        <color theme="1"/>
        <rFont val="Times New Roman"/>
        <family val="1"/>
      </rPr>
      <t>-DNyCTI-8.2.1.A</t>
    </r>
    <r>
      <rPr>
        <sz val="9"/>
        <color theme="1"/>
        <rFont val="Times New Roman"/>
        <family val="1"/>
      </rPr>
      <t xml:space="preserve">  Borrador del Modelo Conceptual y Funcional del Sistema de Información Informático para el  Monitoreo y Seguimiento de las Tesorerías Institucionales</t>
    </r>
  </si>
  <si>
    <r>
      <rPr>
        <b/>
        <sz val="9"/>
        <color theme="1"/>
        <rFont val="Times New Roman"/>
        <family val="1"/>
      </rPr>
      <t xml:space="preserve">-DNyCTI-8.2.2.A </t>
    </r>
    <r>
      <rPr>
        <sz val="9"/>
        <color theme="1"/>
        <rFont val="Times New Roman"/>
        <family val="1"/>
      </rPr>
      <t xml:space="preserve"> Borradores de los procedimientos de los procesos </t>
    </r>
  </si>
  <si>
    <r>
      <rPr>
        <b/>
        <sz val="9"/>
        <color theme="1"/>
        <rFont val="Times New Roman"/>
        <family val="1"/>
      </rPr>
      <t>-DNyCTI-8.3.1.A</t>
    </r>
    <r>
      <rPr>
        <sz val="9"/>
        <color theme="1"/>
        <rFont val="Times New Roman"/>
        <family val="1"/>
      </rPr>
      <t xml:space="preserve"> Borrador del Modelo Funcional del Sistema de Información Informático para el  Monitoreo y Seguimiento de las Tesorerías Institucionales validado y firmado por el Director de DNyCTI</t>
    </r>
  </si>
  <si>
    <r>
      <rPr>
        <b/>
        <sz val="9"/>
        <color theme="1"/>
        <rFont val="Times New Roman"/>
        <family val="1"/>
      </rPr>
      <t>-DNyCTI-8.3.2.A</t>
    </r>
    <r>
      <rPr>
        <sz val="9"/>
        <color theme="1"/>
        <rFont val="Times New Roman"/>
        <family val="1"/>
      </rPr>
      <t xml:space="preserve">  Procedimientos aprobados por Director de DNyCTI</t>
    </r>
  </si>
  <si>
    <r>
      <rPr>
        <b/>
        <sz val="9"/>
        <color theme="1"/>
        <rFont val="Times New Roman"/>
        <family val="1"/>
      </rPr>
      <t>-DNyCTI-8.3.3.A</t>
    </r>
    <r>
      <rPr>
        <sz val="9"/>
        <color theme="1"/>
        <rFont val="Times New Roman"/>
        <family val="1"/>
      </rPr>
      <t xml:space="preserve">  Procedimientos aprobados por Encargado de DPyD</t>
    </r>
  </si>
  <si>
    <r>
      <rPr>
        <b/>
        <sz val="9"/>
        <color theme="1"/>
        <rFont val="Times New Roman"/>
        <family val="1"/>
      </rPr>
      <t>-DNyCTI-8.3.4.A</t>
    </r>
    <r>
      <rPr>
        <sz val="9"/>
        <color theme="1"/>
        <rFont val="Times New Roman"/>
        <family val="1"/>
      </rPr>
      <t xml:space="preserve">   Procedimientos aprobados por Encargada de DJ</t>
    </r>
  </si>
  <si>
    <r>
      <rPr>
        <b/>
        <sz val="9"/>
        <color theme="1"/>
        <rFont val="Times New Roman"/>
        <family val="1"/>
      </rPr>
      <t>-DNyCTI-8.3.5.A</t>
    </r>
    <r>
      <rPr>
        <sz val="9"/>
        <color theme="1"/>
        <rFont val="Times New Roman"/>
        <family val="1"/>
      </rPr>
      <t xml:space="preserve">  Procedimientos aprobados por el Tesorero Nacional</t>
    </r>
  </si>
  <si>
    <r>
      <rPr>
        <b/>
        <sz val="9"/>
        <color theme="1"/>
        <rFont val="Times New Roman"/>
        <family val="1"/>
      </rPr>
      <t>-DNyCTI-8.4.1.A</t>
    </r>
    <r>
      <rPr>
        <sz val="9"/>
        <color theme="1"/>
        <rFont val="Times New Roman"/>
        <family val="1"/>
      </rPr>
      <t xml:space="preserve">  Acuse de recibo del modelo conceptual y funcional del Sistema de Información Informático para el  Monitoreo y Seguimiento de las Tesorerías Institucionales</t>
    </r>
  </si>
  <si>
    <r>
      <rPr>
        <b/>
        <sz val="9"/>
        <color theme="1"/>
        <rFont val="Times New Roman"/>
        <family val="1"/>
      </rPr>
      <t>-DNyCTI-8.4.2.A</t>
    </r>
    <r>
      <rPr>
        <sz val="9"/>
        <color theme="1"/>
        <rFont val="Times New Roman"/>
        <family val="1"/>
      </rPr>
      <t xml:space="preserve">  Correos de seguimiento</t>
    </r>
  </si>
  <si>
    <r>
      <rPr>
        <b/>
        <sz val="9"/>
        <color theme="1"/>
        <rFont val="Times New Roman"/>
        <family val="1"/>
      </rPr>
      <t>-DNyCTI-8.4.3.A</t>
    </r>
    <r>
      <rPr>
        <sz val="9"/>
        <color theme="1"/>
        <rFont val="Times New Roman"/>
        <family val="1"/>
      </rPr>
      <t xml:space="preserve">   Informe de seguimiento de la implementación del Sistema de Información Informático para el  Monitoreo y Seguimiento de las Tesorerías Institucionales</t>
    </r>
  </si>
  <si>
    <r>
      <rPr>
        <b/>
        <sz val="9"/>
        <color theme="1"/>
        <rFont val="Times New Roman"/>
        <family val="1"/>
      </rPr>
      <t>-DNyCTI-8.5.1.A</t>
    </r>
    <r>
      <rPr>
        <sz val="9"/>
        <color theme="1"/>
        <rFont val="Times New Roman"/>
        <family val="1"/>
      </rPr>
      <t xml:space="preserve">  Plan de evaluación del cumplimiento de las normativas en las instituciones.</t>
    </r>
  </si>
  <si>
    <r>
      <rPr>
        <b/>
        <sz val="9"/>
        <color theme="1"/>
        <rFont val="Times New Roman"/>
        <family val="1"/>
      </rPr>
      <t>-DNyCTI-8.5.2.A</t>
    </r>
    <r>
      <rPr>
        <sz val="9"/>
        <color theme="1"/>
        <rFont val="Times New Roman"/>
        <family val="1"/>
      </rPr>
      <t xml:space="preserve">  Formularios de evaluación completados por institución</t>
    </r>
  </si>
  <si>
    <r>
      <rPr>
        <b/>
        <sz val="9"/>
        <color theme="1"/>
        <rFont val="Times New Roman"/>
        <family val="1"/>
      </rPr>
      <t>-DNyCTI-8.5.3.A</t>
    </r>
    <r>
      <rPr>
        <sz val="9"/>
        <color theme="1"/>
        <rFont val="Times New Roman"/>
        <family val="1"/>
      </rPr>
      <t xml:space="preserve"> Archivo con informaciones compiladas y resultados procesados</t>
    </r>
  </si>
  <si>
    <r>
      <rPr>
        <b/>
        <sz val="9"/>
        <color theme="1"/>
        <rFont val="Times New Roman"/>
        <family val="1"/>
      </rPr>
      <t>-DNyCTI-8.5.4.A</t>
    </r>
    <r>
      <rPr>
        <sz val="9"/>
        <color theme="1"/>
        <rFont val="Times New Roman"/>
        <family val="1"/>
      </rPr>
      <t xml:space="preserve">  Informe cumplimiento de las normativas establecidas en el Sistema de Tesorería (por institución y general).</t>
    </r>
  </si>
  <si>
    <r>
      <rPr>
        <b/>
        <sz val="9"/>
        <color theme="1"/>
        <rFont val="Times New Roman"/>
        <family val="1"/>
      </rPr>
      <t>-DNyCTI-8.6.1.A</t>
    </r>
    <r>
      <rPr>
        <sz val="9"/>
        <color theme="1"/>
        <rFont val="Times New Roman"/>
        <family val="1"/>
      </rPr>
      <t xml:space="preserve">  Plan de acción para las observaciones planteadas en el  Informe de seguimiento de la implementación del Sistema de Información Informático para el  Monitoreo y Seguimiento de las Tesorerías Institucionales
</t>
    </r>
    <r>
      <rPr>
        <b/>
        <sz val="9"/>
        <color theme="1"/>
        <rFont val="Times New Roman"/>
        <family val="1"/>
      </rPr>
      <t xml:space="preserve">
-DNyCTI-8.6.1.B</t>
    </r>
    <r>
      <rPr>
        <sz val="9"/>
        <color theme="1"/>
        <rFont val="Times New Roman"/>
        <family val="1"/>
      </rPr>
      <t xml:space="preserve">  Plan de acción del  Informe cumplimiento de las normativas establecidas en el Sistema de Tesorería (por institución y general).</t>
    </r>
  </si>
  <si>
    <r>
      <rPr>
        <b/>
        <sz val="9"/>
        <color theme="1"/>
        <rFont val="Times New Roman"/>
        <family val="1"/>
      </rPr>
      <t>-DNyCTI-8.6.2.A</t>
    </r>
    <r>
      <rPr>
        <sz val="9"/>
        <color theme="1"/>
        <rFont val="Times New Roman"/>
        <family val="1"/>
      </rPr>
      <t xml:space="preserve"> Informe del Plan de acción para las observaciones planteadas en el  Informe de seguimiento de la implementación del Sistema de Información Informático para el  Monitoreo y Seguimiento de las Tesorerías Institucionales
</t>
    </r>
    <r>
      <rPr>
        <b/>
        <sz val="9"/>
        <color theme="1"/>
        <rFont val="Times New Roman"/>
        <family val="1"/>
      </rPr>
      <t>-DNyCTI-8.6.2.B</t>
    </r>
    <r>
      <rPr>
        <sz val="9"/>
        <color theme="1"/>
        <rFont val="Times New Roman"/>
        <family val="1"/>
      </rPr>
      <t xml:space="preserve"> Informe del Plan de acción del  Informe cumplimiento de las normativas establecidas en el Sistema de Tesorería (por institución y general).</t>
    </r>
  </si>
  <si>
    <r>
      <rPr>
        <b/>
        <sz val="9"/>
        <color theme="1"/>
        <rFont val="Times New Roman"/>
        <family val="1"/>
      </rPr>
      <t xml:space="preserve">-DNyCTI-9.1.1.A </t>
    </r>
    <r>
      <rPr>
        <sz val="9"/>
        <color theme="1"/>
        <rFont val="Times New Roman"/>
        <family val="1"/>
      </rPr>
      <t xml:space="preserve">  Registro de participantes a la reunión.
</t>
    </r>
    <r>
      <rPr>
        <b/>
        <sz val="9"/>
        <color theme="1"/>
        <rFont val="Times New Roman"/>
        <family val="1"/>
      </rPr>
      <t xml:space="preserve">-DNyCTI-9.1.1.B  </t>
    </r>
    <r>
      <rPr>
        <sz val="9"/>
        <color theme="1"/>
        <rFont val="Times New Roman"/>
        <family val="1"/>
      </rPr>
      <t>Ayuda memoria sobre reunión</t>
    </r>
  </si>
  <si>
    <r>
      <rPr>
        <b/>
        <sz val="9"/>
        <color theme="1"/>
        <rFont val="Times New Roman"/>
        <family val="1"/>
      </rPr>
      <t>-DNyCTI-9.1.2.A</t>
    </r>
    <r>
      <rPr>
        <sz val="9"/>
        <color theme="1"/>
        <rFont val="Times New Roman"/>
        <family val="1"/>
      </rPr>
      <t xml:space="preserve">  Registro de participantes a la reunión.
</t>
    </r>
    <r>
      <rPr>
        <b/>
        <sz val="9"/>
        <color theme="1"/>
        <rFont val="Times New Roman"/>
        <family val="1"/>
      </rPr>
      <t xml:space="preserve">-DNyCTI-9.1.2.B  </t>
    </r>
    <r>
      <rPr>
        <sz val="9"/>
        <color theme="1"/>
        <rFont val="Times New Roman"/>
        <family val="1"/>
      </rPr>
      <t xml:space="preserve"> Ayuda memoria sobre reunión</t>
    </r>
  </si>
  <si>
    <r>
      <rPr>
        <b/>
        <sz val="9"/>
        <color theme="1"/>
        <rFont val="Times New Roman"/>
        <family val="1"/>
      </rPr>
      <t>-DNyCTI-9.1.3.A</t>
    </r>
    <r>
      <rPr>
        <sz val="9"/>
        <color theme="1"/>
        <rFont val="Times New Roman"/>
        <family val="1"/>
      </rPr>
      <t xml:space="preserve">    Plan de acción o desarrollo de la matriz. </t>
    </r>
  </si>
  <si>
    <r>
      <rPr>
        <b/>
        <sz val="9"/>
        <color theme="1"/>
        <rFont val="Times New Roman"/>
        <family val="1"/>
      </rPr>
      <t>-DNyCTI-9.1.4.A</t>
    </r>
    <r>
      <rPr>
        <sz val="9"/>
        <color theme="1"/>
        <rFont val="Times New Roman"/>
        <family val="1"/>
      </rPr>
      <t xml:space="preserve">  Informe de seguimiento del Plan de acción o desarrollo de la matriz</t>
    </r>
  </si>
  <si>
    <r>
      <rPr>
        <b/>
        <sz val="9"/>
        <color theme="1"/>
        <rFont val="Times New Roman"/>
        <family val="1"/>
      </rPr>
      <t>-DNyCTI-9.1.5.A</t>
    </r>
    <r>
      <rPr>
        <sz val="9"/>
        <color theme="1"/>
        <rFont val="Times New Roman"/>
        <family val="1"/>
      </rPr>
      <t xml:space="preserve"> Lista de instituciones que no poseen SIGEF</t>
    </r>
  </si>
  <si>
    <r>
      <rPr>
        <b/>
        <sz val="9"/>
        <color theme="1"/>
        <rFont val="Times New Roman"/>
        <family val="1"/>
      </rPr>
      <t>-DNyCTI-9.1.6.A</t>
    </r>
    <r>
      <rPr>
        <sz val="9"/>
        <color theme="1"/>
        <rFont val="Times New Roman"/>
        <family val="1"/>
      </rPr>
      <t xml:space="preserve">  Registro de participantes a la reunión.
</t>
    </r>
    <r>
      <rPr>
        <b/>
        <sz val="9"/>
        <color theme="1"/>
        <rFont val="Times New Roman"/>
        <family val="1"/>
      </rPr>
      <t xml:space="preserve">-DNyCTI-9.1.6.B </t>
    </r>
    <r>
      <rPr>
        <sz val="9"/>
        <color theme="1"/>
        <rFont val="Times New Roman"/>
        <family val="1"/>
      </rPr>
      <t xml:space="preserve"> Ayuda memoria sobre reunión</t>
    </r>
  </si>
  <si>
    <r>
      <rPr>
        <b/>
        <sz val="9"/>
        <color theme="1"/>
        <rFont val="Times New Roman"/>
        <family val="1"/>
      </rPr>
      <t>-DNyCTI-9.1.7.A</t>
    </r>
    <r>
      <rPr>
        <sz val="9"/>
        <color theme="1"/>
        <rFont val="Times New Roman"/>
        <family val="1"/>
      </rPr>
      <t xml:space="preserve"> Correos enviados a las Tesorerías Institucionales</t>
    </r>
  </si>
  <si>
    <r>
      <rPr>
        <b/>
        <sz val="9"/>
        <color theme="1"/>
        <rFont val="Times New Roman"/>
        <family val="1"/>
      </rPr>
      <t>-DNyCTI-9.1.8.A</t>
    </r>
    <r>
      <rPr>
        <sz val="9"/>
        <color theme="1"/>
        <rFont val="Times New Roman"/>
        <family val="1"/>
      </rPr>
      <t xml:space="preserve">   Plan de implementación de SIGEF en las instituciones identificadas.</t>
    </r>
  </si>
  <si>
    <r>
      <rPr>
        <b/>
        <sz val="9"/>
        <color theme="1"/>
        <rFont val="Times New Roman"/>
        <family val="1"/>
      </rPr>
      <t>-DNyCTI-9.1.9.A</t>
    </r>
    <r>
      <rPr>
        <sz val="9"/>
        <color theme="1"/>
        <rFont val="Times New Roman"/>
        <family val="1"/>
      </rPr>
      <t xml:space="preserve"> Registro de llamadas a las instituciones</t>
    </r>
  </si>
  <si>
    <r>
      <rPr>
        <b/>
        <sz val="9"/>
        <color theme="1"/>
        <rFont val="Times New Roman"/>
        <family val="1"/>
      </rPr>
      <t>-DNyCTI-9.1.10.A</t>
    </r>
    <r>
      <rPr>
        <sz val="9"/>
        <color theme="1"/>
        <rFont val="Times New Roman"/>
        <family val="1"/>
      </rPr>
      <t xml:space="preserve">  Registros de participantes en la capacitación
</t>
    </r>
    <r>
      <rPr>
        <b/>
        <sz val="9"/>
        <color theme="1"/>
        <rFont val="Times New Roman"/>
        <family val="1"/>
      </rPr>
      <t xml:space="preserve">-DNyCTI-9.1.10.B </t>
    </r>
    <r>
      <rPr>
        <sz val="9"/>
        <color theme="1"/>
        <rFont val="Times New Roman"/>
        <family val="1"/>
      </rPr>
      <t xml:space="preserve"> Fotos de la capacitación</t>
    </r>
  </si>
  <si>
    <r>
      <rPr>
        <b/>
        <sz val="9"/>
        <color theme="1"/>
        <rFont val="Times New Roman"/>
        <family val="1"/>
      </rPr>
      <t>-DNyCTI-9.2.1.A</t>
    </r>
    <r>
      <rPr>
        <sz val="9"/>
        <color theme="1"/>
        <rFont val="Times New Roman"/>
        <family val="1"/>
      </rPr>
      <t xml:space="preserve"> Formulario de Encuesta elaborado</t>
    </r>
  </si>
  <si>
    <r>
      <rPr>
        <b/>
        <sz val="9"/>
        <color theme="1"/>
        <rFont val="Times New Roman"/>
        <family val="1"/>
      </rPr>
      <t>-DNyCTI-9.2.2.A</t>
    </r>
    <r>
      <rPr>
        <sz val="9"/>
        <color theme="1"/>
        <rFont val="Times New Roman"/>
        <family val="1"/>
      </rPr>
      <t xml:space="preserve"> Plan de aplicación de encuesta</t>
    </r>
  </si>
  <si>
    <r>
      <rPr>
        <b/>
        <sz val="9"/>
        <color theme="1"/>
        <rFont val="Times New Roman"/>
        <family val="1"/>
      </rPr>
      <t>-DNyCTI-9.3.1.A</t>
    </r>
    <r>
      <rPr>
        <sz val="9"/>
        <color theme="1"/>
        <rFont val="Times New Roman"/>
        <family val="1"/>
      </rPr>
      <t xml:space="preserve">  Formularios de encuestas por instrucciones completados</t>
    </r>
  </si>
  <si>
    <r>
      <rPr>
        <b/>
        <sz val="9"/>
        <color theme="1"/>
        <rFont val="Times New Roman"/>
        <family val="1"/>
      </rPr>
      <t xml:space="preserve">-DNyCTI-9.3.2.A </t>
    </r>
    <r>
      <rPr>
        <sz val="9"/>
        <color theme="1"/>
        <rFont val="Times New Roman"/>
        <family val="1"/>
      </rPr>
      <t xml:space="preserve">   Archivo con informaciones compiladas y resultados procesados</t>
    </r>
  </si>
  <si>
    <r>
      <rPr>
        <b/>
        <sz val="9"/>
        <color theme="1"/>
        <rFont val="Times New Roman"/>
        <family val="1"/>
      </rPr>
      <t xml:space="preserve">-DNyCTI-9.4.1.A </t>
    </r>
    <r>
      <rPr>
        <sz val="9"/>
        <color theme="1"/>
        <rFont val="Times New Roman"/>
        <family val="1"/>
      </rPr>
      <t xml:space="preserve"> Borrador de Informe de Encuesta </t>
    </r>
  </si>
  <si>
    <r>
      <rPr>
        <b/>
        <sz val="9"/>
        <color theme="1"/>
        <rFont val="Times New Roman"/>
        <family val="1"/>
      </rPr>
      <t>-DNyCTI-9.4.2.A</t>
    </r>
    <r>
      <rPr>
        <sz val="9"/>
        <color theme="1"/>
        <rFont val="Times New Roman"/>
        <family val="1"/>
      </rPr>
      <t xml:space="preserve">    Borrador de Informe de Nivel de Satisfacción validado y firmado por el Director de DNyCTI</t>
    </r>
  </si>
  <si>
    <r>
      <rPr>
        <b/>
        <sz val="9"/>
        <color theme="1"/>
        <rFont val="Times New Roman"/>
        <family val="1"/>
      </rPr>
      <t>-DNyCTI-9.5.1.A</t>
    </r>
    <r>
      <rPr>
        <sz val="9"/>
        <color theme="1"/>
        <rFont val="Times New Roman"/>
        <family val="1"/>
      </rPr>
      <t xml:space="preserve">  Plan de acción para las observaciones planteadas en el  Informe de Nivel de Satisfacción de Servicios</t>
    </r>
  </si>
  <si>
    <r>
      <rPr>
        <b/>
        <sz val="9"/>
        <color theme="1"/>
        <rFont val="Times New Roman"/>
        <family val="1"/>
      </rPr>
      <t>-DNyCTI-9.5.2.A</t>
    </r>
    <r>
      <rPr>
        <sz val="9"/>
        <color theme="1"/>
        <rFont val="Times New Roman"/>
        <family val="1"/>
      </rPr>
      <t xml:space="preserve"> Resultados de ejecución de las acciones descritas en el plan</t>
    </r>
  </si>
  <si>
    <r>
      <rPr>
        <b/>
        <sz val="9"/>
        <color theme="1"/>
        <rFont val="Times New Roman"/>
        <family val="1"/>
      </rPr>
      <t>-DNyCTI-9.5.3.A</t>
    </r>
    <r>
      <rPr>
        <sz val="9"/>
        <color theme="1"/>
        <rFont val="Times New Roman"/>
        <family val="1"/>
      </rPr>
      <t xml:space="preserve"> Informe de Ejecución del Plan de Acción</t>
    </r>
  </si>
  <si>
    <r>
      <rPr>
        <b/>
        <sz val="9"/>
        <color theme="1"/>
        <rFont val="Times New Roman"/>
        <family val="1"/>
      </rPr>
      <t>-DNyCTI-10.1.1.A</t>
    </r>
    <r>
      <rPr>
        <sz val="9"/>
        <color theme="1"/>
        <rFont val="Times New Roman"/>
        <family val="1"/>
      </rPr>
      <t xml:space="preserve">  Registros de participantes de reuniones sostenidas
</t>
    </r>
    <r>
      <rPr>
        <b/>
        <sz val="9"/>
        <color theme="1"/>
        <rFont val="Times New Roman"/>
        <family val="1"/>
      </rPr>
      <t>-DNyCTI-10.1.1.B</t>
    </r>
    <r>
      <rPr>
        <sz val="9"/>
        <color theme="1"/>
        <rFont val="Times New Roman"/>
        <family val="1"/>
      </rPr>
      <t xml:space="preserve">   Ayudas memorias de las reuniones sostenidas</t>
    </r>
  </si>
  <si>
    <r>
      <rPr>
        <b/>
        <sz val="9"/>
        <color theme="1"/>
        <rFont val="Times New Roman"/>
        <family val="1"/>
      </rPr>
      <t xml:space="preserve">-DNyCTI-10.1.2.A </t>
    </r>
    <r>
      <rPr>
        <sz val="9"/>
        <color theme="1"/>
        <rFont val="Times New Roman"/>
        <family val="1"/>
      </rPr>
      <t xml:space="preserve">  Borrador de nueva propuesta para  el cumplimiento de la Política de Pago.</t>
    </r>
  </si>
  <si>
    <r>
      <rPr>
        <b/>
        <sz val="9"/>
        <color theme="1"/>
        <rFont val="Times New Roman"/>
        <family val="1"/>
      </rPr>
      <t xml:space="preserve">-DNyCTI-10.2.1.A  </t>
    </r>
    <r>
      <rPr>
        <sz val="9"/>
        <color theme="1"/>
        <rFont val="Times New Roman"/>
        <family val="1"/>
      </rPr>
      <t xml:space="preserve"> Borrador de nueva propuesta para  el cumplimiento de la Política de Pago validado y firmado por el Tesorero Nacional.</t>
    </r>
  </si>
  <si>
    <r>
      <rPr>
        <b/>
        <sz val="9"/>
        <color theme="1"/>
        <rFont val="Times New Roman"/>
        <family val="1"/>
      </rPr>
      <t>-DNyCTI-10.3.1.A</t>
    </r>
    <r>
      <rPr>
        <sz val="9"/>
        <color theme="1"/>
        <rFont val="Times New Roman"/>
        <family val="1"/>
      </rPr>
      <t xml:space="preserve">  Plan de Acción a partir de la Propuesta para el cumplimiento de la Política de Pago.</t>
    </r>
  </si>
  <si>
    <r>
      <rPr>
        <b/>
        <sz val="9"/>
        <color theme="1"/>
        <rFont val="Times New Roman"/>
        <family val="1"/>
      </rPr>
      <t>-DNyCTI-10.3.2.A</t>
    </r>
    <r>
      <rPr>
        <sz val="9"/>
        <color theme="1"/>
        <rFont val="Times New Roman"/>
        <family val="1"/>
      </rPr>
      <t xml:space="preserve">   Resultados de ejecución de las acciones descritas en el plan</t>
    </r>
  </si>
  <si>
    <r>
      <rPr>
        <b/>
        <sz val="9"/>
        <color theme="1"/>
        <rFont val="Times New Roman"/>
        <family val="1"/>
      </rPr>
      <t xml:space="preserve">-DNyCTI-10.4.1.A </t>
    </r>
    <r>
      <rPr>
        <sz val="9"/>
        <color theme="1"/>
        <rFont val="Times New Roman"/>
        <family val="1"/>
      </rPr>
      <t xml:space="preserve"> Informe de Ejecución del Plan de Acción</t>
    </r>
  </si>
  <si>
    <r>
      <rPr>
        <b/>
        <sz val="9"/>
        <color theme="1"/>
        <rFont val="Times New Roman"/>
        <family val="1"/>
      </rPr>
      <t>-DPyEF-1.1.1.A</t>
    </r>
    <r>
      <rPr>
        <sz val="9"/>
        <color theme="1"/>
        <rFont val="Times New Roman"/>
        <family val="1"/>
      </rPr>
      <t xml:space="preserve"> Ayuda memoria de las reuniones
</t>
    </r>
    <r>
      <rPr>
        <b/>
        <sz val="9"/>
        <color theme="1"/>
        <rFont val="Times New Roman"/>
        <family val="1"/>
      </rPr>
      <t>-DPyEF-1.1.1.B</t>
    </r>
    <r>
      <rPr>
        <sz val="9"/>
        <color theme="1"/>
        <rFont val="Times New Roman"/>
        <family val="1"/>
      </rPr>
      <t xml:space="preserve">  Registros de Participante
</t>
    </r>
    <r>
      <rPr>
        <b/>
        <sz val="9"/>
        <color theme="1"/>
        <rFont val="Times New Roman"/>
        <family val="1"/>
      </rPr>
      <t xml:space="preserve">-DPyEF-1.1.1.C </t>
    </r>
    <r>
      <rPr>
        <sz val="9"/>
        <color theme="1"/>
        <rFont val="Times New Roman"/>
        <family val="1"/>
      </rPr>
      <t xml:space="preserve"> Correos de las Convocatorias
</t>
    </r>
    <r>
      <rPr>
        <b/>
        <sz val="9"/>
        <color theme="1"/>
        <rFont val="Times New Roman"/>
        <family val="1"/>
      </rPr>
      <t>-DPyEF-1.1.1.D</t>
    </r>
    <r>
      <rPr>
        <sz val="9"/>
        <color theme="1"/>
        <rFont val="Times New Roman"/>
        <family val="1"/>
      </rPr>
      <t xml:space="preserve">  Fotografías de los encuentros
</t>
    </r>
    <r>
      <rPr>
        <b/>
        <sz val="9"/>
        <color theme="1"/>
        <rFont val="Times New Roman"/>
        <family val="1"/>
      </rPr>
      <t xml:space="preserve">-DPyEF-1.1.1.E  </t>
    </r>
    <r>
      <rPr>
        <sz val="9"/>
        <color theme="1"/>
        <rFont val="Times New Roman"/>
        <family val="1"/>
      </rPr>
      <t xml:space="preserve"> Presentación Power Point 
</t>
    </r>
    <r>
      <rPr>
        <b/>
        <sz val="9"/>
        <color theme="1"/>
        <rFont val="Times New Roman"/>
        <family val="1"/>
      </rPr>
      <t xml:space="preserve">-DPyEF-1.1.1.F  </t>
    </r>
    <r>
      <rPr>
        <sz val="9"/>
        <color theme="1"/>
        <rFont val="Times New Roman"/>
        <family val="1"/>
      </rPr>
      <t>Plantilla utilizada para levantamiento de información</t>
    </r>
  </si>
  <si>
    <r>
      <rPr>
        <b/>
        <sz val="9"/>
        <color theme="1"/>
        <rFont val="Times New Roman"/>
        <family val="1"/>
      </rPr>
      <t xml:space="preserve">-DPyEF-1.1.9.A </t>
    </r>
    <r>
      <rPr>
        <sz val="9"/>
        <color theme="1"/>
        <rFont val="Times New Roman"/>
        <family val="1"/>
      </rPr>
      <t xml:space="preserve"> Documento de Informe de los Requerimientos levantados</t>
    </r>
  </si>
  <si>
    <r>
      <rPr>
        <b/>
        <sz val="9"/>
        <color theme="1"/>
        <rFont val="Times New Roman"/>
        <family val="1"/>
      </rPr>
      <t xml:space="preserve">-DPyEF-1.2.1.A </t>
    </r>
    <r>
      <rPr>
        <sz val="9"/>
        <color theme="1"/>
        <rFont val="Times New Roman"/>
        <family val="1"/>
      </rPr>
      <t xml:space="preserve"> Borrador del Modelo Funcional de Flujo de Caja por Moneda</t>
    </r>
  </si>
  <si>
    <r>
      <rPr>
        <b/>
        <sz val="9"/>
        <color theme="1"/>
        <rFont val="Times New Roman"/>
        <family val="1"/>
      </rPr>
      <t xml:space="preserve">-DPyEF-1.2.2.A </t>
    </r>
    <r>
      <rPr>
        <sz val="9"/>
        <color theme="1"/>
        <rFont val="Times New Roman"/>
        <family val="1"/>
      </rPr>
      <t xml:space="preserve">Registros de Participante
</t>
    </r>
    <r>
      <rPr>
        <b/>
        <sz val="9"/>
        <color theme="1"/>
        <rFont val="Times New Roman"/>
        <family val="1"/>
      </rPr>
      <t xml:space="preserve">-DPyEF-1.2.2.B </t>
    </r>
    <r>
      <rPr>
        <sz val="9"/>
        <color theme="1"/>
        <rFont val="Times New Roman"/>
        <family val="1"/>
      </rPr>
      <t xml:space="preserve">Correos de las Convocatorias
</t>
    </r>
    <r>
      <rPr>
        <b/>
        <sz val="9"/>
        <color theme="1"/>
        <rFont val="Times New Roman"/>
        <family val="1"/>
      </rPr>
      <t>-DPyEF-1.2.2.C</t>
    </r>
    <r>
      <rPr>
        <sz val="9"/>
        <color theme="1"/>
        <rFont val="Times New Roman"/>
        <family val="1"/>
      </rPr>
      <t xml:space="preserve"> Fotografías del encuentro
</t>
    </r>
    <r>
      <rPr>
        <b/>
        <sz val="9"/>
        <color theme="1"/>
        <rFont val="Times New Roman"/>
        <family val="1"/>
      </rPr>
      <t xml:space="preserve">-DPyEF-1.2.2.D </t>
    </r>
    <r>
      <rPr>
        <sz val="9"/>
        <color theme="1"/>
        <rFont val="Times New Roman"/>
        <family val="1"/>
      </rPr>
      <t xml:space="preserve">Presentación Power Point </t>
    </r>
  </si>
  <si>
    <r>
      <rPr>
        <b/>
        <sz val="9"/>
        <color theme="1"/>
        <rFont val="Times New Roman"/>
        <family val="1"/>
      </rPr>
      <t>-DPyEF-1.2.3.A</t>
    </r>
    <r>
      <rPr>
        <sz val="9"/>
        <color theme="1"/>
        <rFont val="Times New Roman"/>
        <family val="1"/>
      </rPr>
      <t xml:space="preserve">  Registros de Participante
</t>
    </r>
    <r>
      <rPr>
        <b/>
        <sz val="9"/>
        <color theme="1"/>
        <rFont val="Times New Roman"/>
        <family val="1"/>
      </rPr>
      <t>-DPyEF-1.2.3.B</t>
    </r>
    <r>
      <rPr>
        <sz val="9"/>
        <color theme="1"/>
        <rFont val="Times New Roman"/>
        <family val="1"/>
      </rPr>
      <t xml:space="preserve"> Correos de las Convocatorias
</t>
    </r>
    <r>
      <rPr>
        <b/>
        <sz val="9"/>
        <color theme="1"/>
        <rFont val="Times New Roman"/>
        <family val="1"/>
      </rPr>
      <t xml:space="preserve">-DPyEF-1.2.3.C </t>
    </r>
    <r>
      <rPr>
        <sz val="9"/>
        <color theme="1"/>
        <rFont val="Times New Roman"/>
        <family val="1"/>
      </rPr>
      <t xml:space="preserve">Fotografías del encuentro
</t>
    </r>
    <r>
      <rPr>
        <b/>
        <sz val="9"/>
        <color theme="1"/>
        <rFont val="Times New Roman"/>
        <family val="1"/>
      </rPr>
      <t>-DPyEF-1.2.3.D</t>
    </r>
    <r>
      <rPr>
        <sz val="9"/>
        <color theme="1"/>
        <rFont val="Times New Roman"/>
        <family val="1"/>
      </rPr>
      <t xml:space="preserve"> Presentación Power Point </t>
    </r>
  </si>
  <si>
    <r>
      <rPr>
        <b/>
        <sz val="9"/>
        <color theme="1"/>
        <rFont val="Times New Roman"/>
        <family val="1"/>
      </rPr>
      <t>-DPyEF-1.2.4.A</t>
    </r>
    <r>
      <rPr>
        <sz val="9"/>
        <color theme="1"/>
        <rFont val="Times New Roman"/>
        <family val="1"/>
      </rPr>
      <t xml:space="preserve"> Reporte sobre los ajustes realizados al Borrador del Modelo Funcional</t>
    </r>
  </si>
  <si>
    <r>
      <rPr>
        <b/>
        <sz val="9"/>
        <color theme="1"/>
        <rFont val="Times New Roman"/>
        <family val="1"/>
      </rPr>
      <t>-DPyEF-1.3.1.A</t>
    </r>
    <r>
      <rPr>
        <sz val="9"/>
        <color theme="1"/>
        <rFont val="Times New Roman"/>
        <family val="1"/>
      </rPr>
      <t xml:space="preserve"> Modelo funcional aprobado por el Director de DPyEF</t>
    </r>
  </si>
  <si>
    <r>
      <rPr>
        <b/>
        <sz val="9"/>
        <color theme="1"/>
        <rFont val="Times New Roman"/>
        <family val="1"/>
      </rPr>
      <t>-DPyEF-1.3.2.A</t>
    </r>
    <r>
      <rPr>
        <sz val="9"/>
        <color theme="1"/>
        <rFont val="Times New Roman"/>
        <family val="1"/>
      </rPr>
      <t xml:space="preserve"> Modelo funcional aprobado por el tesorero Nacional</t>
    </r>
  </si>
  <si>
    <r>
      <rPr>
        <b/>
        <sz val="9"/>
        <color theme="1"/>
        <rFont val="Times New Roman"/>
        <family val="1"/>
      </rPr>
      <t>-DPyEF-1.4.1.A</t>
    </r>
    <r>
      <rPr>
        <sz val="9"/>
        <color theme="1"/>
        <rFont val="Times New Roman"/>
        <family val="1"/>
      </rPr>
      <t xml:space="preserve"> Registros de Participante
</t>
    </r>
    <r>
      <rPr>
        <b/>
        <sz val="9"/>
        <color theme="1"/>
        <rFont val="Times New Roman"/>
        <family val="1"/>
      </rPr>
      <t>-DPyEF-1.4.1.B</t>
    </r>
    <r>
      <rPr>
        <sz val="9"/>
        <color theme="1"/>
        <rFont val="Times New Roman"/>
        <family val="1"/>
      </rPr>
      <t xml:space="preserve"> Correos de las Convocatorias
</t>
    </r>
    <r>
      <rPr>
        <b/>
        <sz val="9"/>
        <color theme="1"/>
        <rFont val="Times New Roman"/>
        <family val="1"/>
      </rPr>
      <t>-DPyEF-1.4.1.C</t>
    </r>
    <r>
      <rPr>
        <sz val="9"/>
        <color theme="1"/>
        <rFont val="Times New Roman"/>
        <family val="1"/>
      </rPr>
      <t xml:space="preserve"> Fotografías del encuentro
</t>
    </r>
    <r>
      <rPr>
        <b/>
        <sz val="9"/>
        <color theme="1"/>
        <rFont val="Times New Roman"/>
        <family val="1"/>
      </rPr>
      <t>-DPyEF-1.4.1.D</t>
    </r>
    <r>
      <rPr>
        <sz val="9"/>
        <color theme="1"/>
        <rFont val="Times New Roman"/>
        <family val="1"/>
      </rPr>
      <t xml:space="preserve"> Formulario o documento utilizado para documentación de los eventos ocurridos durante las pruebas</t>
    </r>
  </si>
  <si>
    <r>
      <rPr>
        <b/>
        <sz val="9"/>
        <color theme="1"/>
        <rFont val="Times New Roman"/>
        <family val="1"/>
      </rPr>
      <t>-DPyEF-1.4.2.A</t>
    </r>
    <r>
      <rPr>
        <sz val="9"/>
        <color theme="1"/>
        <rFont val="Times New Roman"/>
        <family val="1"/>
      </rPr>
      <t xml:space="preserve"> Reporte de Eventualidades y Oportunidades de Mejora detectadas durante las pruebas</t>
    </r>
  </si>
  <si>
    <r>
      <rPr>
        <b/>
        <sz val="9"/>
        <color theme="1"/>
        <rFont val="Times New Roman"/>
        <family val="1"/>
      </rPr>
      <t>-DPyEF-1.4.3.A</t>
    </r>
    <r>
      <rPr>
        <sz val="9"/>
        <color theme="1"/>
        <rFont val="Times New Roman"/>
        <family val="1"/>
      </rPr>
      <t xml:space="preserve"> Modelo funcional mejoras incorporadas</t>
    </r>
  </si>
  <si>
    <r>
      <rPr>
        <b/>
        <sz val="9"/>
        <color theme="1"/>
        <rFont val="Times New Roman"/>
        <family val="1"/>
      </rPr>
      <t xml:space="preserve">-DPyEF-1.5.1.A </t>
    </r>
    <r>
      <rPr>
        <sz val="9"/>
        <color theme="1"/>
        <rFont val="Times New Roman"/>
        <family val="1"/>
      </rPr>
      <t xml:space="preserve">Registros de Participante
</t>
    </r>
    <r>
      <rPr>
        <b/>
        <sz val="9"/>
        <color theme="1"/>
        <rFont val="Times New Roman"/>
        <family val="1"/>
      </rPr>
      <t>-DPyEF-1.5.1.B</t>
    </r>
    <r>
      <rPr>
        <sz val="9"/>
        <color theme="1"/>
        <rFont val="Times New Roman"/>
        <family val="1"/>
      </rPr>
      <t xml:space="preserve"> Correos de las Convocatorias
</t>
    </r>
    <r>
      <rPr>
        <b/>
        <sz val="9"/>
        <color theme="1"/>
        <rFont val="Times New Roman"/>
        <family val="1"/>
      </rPr>
      <t>-DPyEF-1.5.1.C</t>
    </r>
    <r>
      <rPr>
        <sz val="9"/>
        <color theme="1"/>
        <rFont val="Times New Roman"/>
        <family val="1"/>
      </rPr>
      <t xml:space="preserve"> Fotografías del encuentro</t>
    </r>
  </si>
  <si>
    <r>
      <rPr>
        <b/>
        <sz val="9"/>
        <color theme="1"/>
        <rFont val="Times New Roman"/>
        <family val="1"/>
      </rPr>
      <t>-DPyEF-2.1.1.A</t>
    </r>
    <r>
      <rPr>
        <sz val="9"/>
        <color theme="1"/>
        <rFont val="Times New Roman"/>
        <family val="1"/>
      </rPr>
      <t xml:space="preserve">  Ayuda memoria de las reuniones
</t>
    </r>
    <r>
      <rPr>
        <b/>
        <sz val="9"/>
        <color theme="1"/>
        <rFont val="Times New Roman"/>
        <family val="1"/>
      </rPr>
      <t xml:space="preserve">-DPyEF-2.1.1.B  </t>
    </r>
    <r>
      <rPr>
        <sz val="9"/>
        <color theme="1"/>
        <rFont val="Times New Roman"/>
        <family val="1"/>
      </rPr>
      <t xml:space="preserve"> Registros de Participante
</t>
    </r>
    <r>
      <rPr>
        <b/>
        <sz val="9"/>
        <color theme="1"/>
        <rFont val="Times New Roman"/>
        <family val="1"/>
      </rPr>
      <t>-DPyEF-2.1.1.C</t>
    </r>
    <r>
      <rPr>
        <sz val="9"/>
        <color theme="1"/>
        <rFont val="Times New Roman"/>
        <family val="1"/>
      </rPr>
      <t xml:space="preserve">   Correos de las Convocatorias
</t>
    </r>
    <r>
      <rPr>
        <b/>
        <sz val="9"/>
        <color theme="1"/>
        <rFont val="Times New Roman"/>
        <family val="1"/>
      </rPr>
      <t xml:space="preserve">-DPyEF-2.1.1.D </t>
    </r>
    <r>
      <rPr>
        <sz val="9"/>
        <color theme="1"/>
        <rFont val="Times New Roman"/>
        <family val="1"/>
      </rPr>
      <t xml:space="preserve"> Fotografías de los encuentros
</t>
    </r>
    <r>
      <rPr>
        <b/>
        <sz val="9"/>
        <color theme="1"/>
        <rFont val="Times New Roman"/>
        <family val="1"/>
      </rPr>
      <t xml:space="preserve">-DPyEF-2.1.1.E </t>
    </r>
    <r>
      <rPr>
        <sz val="9"/>
        <color theme="1"/>
        <rFont val="Times New Roman"/>
        <family val="1"/>
      </rPr>
      <t xml:space="preserve"> Presentación Power Point 
</t>
    </r>
    <r>
      <rPr>
        <b/>
        <sz val="9"/>
        <color theme="1"/>
        <rFont val="Times New Roman"/>
        <family val="1"/>
      </rPr>
      <t xml:space="preserve">-DPyEF-2.1.1.F </t>
    </r>
    <r>
      <rPr>
        <sz val="9"/>
        <color theme="1"/>
        <rFont val="Times New Roman"/>
        <family val="1"/>
      </rPr>
      <t xml:space="preserve"> Plantilla utilizada para levantamiento de información</t>
    </r>
  </si>
  <si>
    <r>
      <rPr>
        <b/>
        <sz val="9"/>
        <color theme="1"/>
        <rFont val="Times New Roman"/>
        <family val="1"/>
      </rPr>
      <t xml:space="preserve">-DPyEF-2.2.1.A </t>
    </r>
    <r>
      <rPr>
        <sz val="9"/>
        <color theme="1"/>
        <rFont val="Times New Roman"/>
        <family val="1"/>
      </rPr>
      <t xml:space="preserve"> Plantilla Asignación de Cuota 
de Pago UEPEX</t>
    </r>
  </si>
  <si>
    <r>
      <rPr>
        <b/>
        <sz val="9"/>
        <color theme="1"/>
        <rFont val="Times New Roman"/>
        <family val="1"/>
      </rPr>
      <t>-DPyEF-2.2.2.A</t>
    </r>
    <r>
      <rPr>
        <sz val="9"/>
        <color theme="1"/>
        <rFont val="Times New Roman"/>
        <family val="1"/>
      </rPr>
      <t xml:space="preserve"> Registros de Participante
</t>
    </r>
    <r>
      <rPr>
        <b/>
        <sz val="9"/>
        <color theme="1"/>
        <rFont val="Times New Roman"/>
        <family val="1"/>
      </rPr>
      <t>-DPyEF-2.2.2.B</t>
    </r>
    <r>
      <rPr>
        <sz val="9"/>
        <color theme="1"/>
        <rFont val="Times New Roman"/>
        <family val="1"/>
      </rPr>
      <t xml:space="preserve"> Correos de las Convocatorias
</t>
    </r>
    <r>
      <rPr>
        <b/>
        <sz val="9"/>
        <color theme="1"/>
        <rFont val="Times New Roman"/>
        <family val="1"/>
      </rPr>
      <t>-DPyEF-2.2.2.C</t>
    </r>
    <r>
      <rPr>
        <sz val="9"/>
        <color theme="1"/>
        <rFont val="Times New Roman"/>
        <family val="1"/>
      </rPr>
      <t xml:space="preserve"> Fotografías del encuentro
</t>
    </r>
    <r>
      <rPr>
        <b/>
        <sz val="9"/>
        <color theme="1"/>
        <rFont val="Times New Roman"/>
        <family val="1"/>
      </rPr>
      <t>-DPyEF-2.2.2.D</t>
    </r>
    <r>
      <rPr>
        <sz val="9"/>
        <color theme="1"/>
        <rFont val="Times New Roman"/>
        <family val="1"/>
      </rPr>
      <t xml:space="preserve"> Presentación Power Point </t>
    </r>
  </si>
  <si>
    <r>
      <rPr>
        <b/>
        <sz val="9"/>
        <color theme="1"/>
        <rFont val="Times New Roman"/>
        <family val="1"/>
      </rPr>
      <t>-DPyEF-2.3.1.A</t>
    </r>
    <r>
      <rPr>
        <sz val="9"/>
        <color theme="1"/>
        <rFont val="Times New Roman"/>
        <family val="1"/>
      </rPr>
      <t xml:space="preserve"> Registros de Participante
</t>
    </r>
    <r>
      <rPr>
        <b/>
        <sz val="9"/>
        <color theme="1"/>
        <rFont val="Times New Roman"/>
        <family val="1"/>
      </rPr>
      <t>-DPyEF-2.3.1.B</t>
    </r>
    <r>
      <rPr>
        <sz val="9"/>
        <color theme="1"/>
        <rFont val="Times New Roman"/>
        <family val="1"/>
      </rPr>
      <t xml:space="preserve"> Correos de las Convocatorias
</t>
    </r>
    <r>
      <rPr>
        <b/>
        <sz val="9"/>
        <color theme="1"/>
        <rFont val="Times New Roman"/>
        <family val="1"/>
      </rPr>
      <t xml:space="preserve">-DPyEF-2.3.1.C </t>
    </r>
    <r>
      <rPr>
        <sz val="9"/>
        <color theme="1"/>
        <rFont val="Times New Roman"/>
        <family val="1"/>
      </rPr>
      <t xml:space="preserve">Fotografías del encuentro
</t>
    </r>
    <r>
      <rPr>
        <b/>
        <sz val="9"/>
        <color theme="1"/>
        <rFont val="Times New Roman"/>
        <family val="1"/>
      </rPr>
      <t>-DPyEF-2.3.1.D</t>
    </r>
    <r>
      <rPr>
        <sz val="9"/>
        <color theme="1"/>
        <rFont val="Times New Roman"/>
        <family val="1"/>
      </rPr>
      <t xml:space="preserve"> Formulario o documento utilizado para documentación de los eventos ocurridos durante las pruebas</t>
    </r>
  </si>
  <si>
    <r>
      <rPr>
        <b/>
        <sz val="9"/>
        <color theme="1"/>
        <rFont val="Times New Roman"/>
        <family val="1"/>
      </rPr>
      <t>-DPyEF-2.3.2.A</t>
    </r>
    <r>
      <rPr>
        <sz val="9"/>
        <color theme="1"/>
        <rFont val="Times New Roman"/>
        <family val="1"/>
      </rPr>
      <t xml:space="preserve"> Reporte sobre los ajustes realizados al
</t>
    </r>
    <r>
      <rPr>
        <b/>
        <sz val="9"/>
        <color theme="1"/>
        <rFont val="Times New Roman"/>
        <family val="1"/>
      </rPr>
      <t>-DPyEF-2.3.2.B</t>
    </r>
    <r>
      <rPr>
        <sz val="9"/>
        <color theme="1"/>
        <rFont val="Times New Roman"/>
        <family val="1"/>
      </rPr>
      <t xml:space="preserve"> Borrador del Modelo Funcional</t>
    </r>
  </si>
  <si>
    <r>
      <rPr>
        <b/>
        <sz val="9"/>
        <color theme="1"/>
        <rFont val="Times New Roman"/>
        <family val="1"/>
      </rPr>
      <t>-DPyEF-2.3.3.A</t>
    </r>
    <r>
      <rPr>
        <sz val="9"/>
        <color theme="1"/>
        <rFont val="Times New Roman"/>
        <family val="1"/>
      </rPr>
      <t xml:space="preserve"> Printscreens de reportes de plantillas </t>
    </r>
  </si>
  <si>
    <r>
      <rPr>
        <b/>
        <sz val="9"/>
        <color theme="1"/>
        <rFont val="Times New Roman"/>
        <family val="1"/>
      </rPr>
      <t>-DPyEF-3.1.1.A</t>
    </r>
    <r>
      <rPr>
        <sz val="9"/>
        <color theme="1"/>
        <rFont val="Times New Roman"/>
        <family val="1"/>
      </rPr>
      <t xml:space="preserve"> Registro de Participantes
</t>
    </r>
    <r>
      <rPr>
        <b/>
        <sz val="9"/>
        <color theme="1"/>
        <rFont val="Times New Roman"/>
        <family val="1"/>
      </rPr>
      <t>-DPyEF-3.1.1.B</t>
    </r>
    <r>
      <rPr>
        <sz val="9"/>
        <color theme="1"/>
        <rFont val="Times New Roman"/>
        <family val="1"/>
      </rPr>
      <t xml:space="preserve"> Fotos del encuentro
</t>
    </r>
    <r>
      <rPr>
        <b/>
        <sz val="9"/>
        <color theme="1"/>
        <rFont val="Times New Roman"/>
        <family val="1"/>
      </rPr>
      <t>-DPyEF-3.1.1.C</t>
    </r>
    <r>
      <rPr>
        <sz val="9"/>
        <color theme="1"/>
        <rFont val="Times New Roman"/>
        <family val="1"/>
      </rPr>
      <t xml:space="preserve"> Ayuda Memoria del Encuentro</t>
    </r>
  </si>
  <si>
    <r>
      <rPr>
        <b/>
        <sz val="9"/>
        <color theme="1"/>
        <rFont val="Times New Roman"/>
        <family val="1"/>
      </rPr>
      <t>-DPyEF-3.1.2.A</t>
    </r>
    <r>
      <rPr>
        <sz val="9"/>
        <color theme="1"/>
        <rFont val="Times New Roman"/>
        <family val="1"/>
      </rPr>
      <t xml:space="preserve"> Documento de requerimientos a la DAFI.</t>
    </r>
  </si>
  <si>
    <r>
      <rPr>
        <b/>
        <sz val="9"/>
        <color theme="1"/>
        <rFont val="Times New Roman"/>
        <family val="1"/>
      </rPr>
      <t>-DPyEF-3.1.3.A</t>
    </r>
    <r>
      <rPr>
        <sz val="9"/>
        <color theme="1"/>
        <rFont val="Times New Roman"/>
        <family val="1"/>
      </rPr>
      <t xml:space="preserve"> Correos electrónicos de seguimiento
-DPyEF-3.1.3.B Reportes de Seguimiento</t>
    </r>
  </si>
  <si>
    <r>
      <rPr>
        <b/>
        <sz val="9"/>
        <color theme="1"/>
        <rFont val="Times New Roman"/>
        <family val="1"/>
      </rPr>
      <t>-DPyEF-3.1.4.A</t>
    </r>
    <r>
      <rPr>
        <sz val="9"/>
        <color theme="1"/>
        <rFont val="Times New Roman"/>
        <family val="1"/>
      </rPr>
      <t xml:space="preserve"> Correos electrónicos de seguimiento
</t>
    </r>
    <r>
      <rPr>
        <b/>
        <sz val="9"/>
        <color theme="1"/>
        <rFont val="Times New Roman"/>
        <family val="1"/>
      </rPr>
      <t>-DPyEF-3.1.4.B</t>
    </r>
    <r>
      <rPr>
        <sz val="9"/>
        <color theme="1"/>
        <rFont val="Times New Roman"/>
        <family val="1"/>
      </rPr>
      <t xml:space="preserve"> Ayuda Memoria del Encuentro</t>
    </r>
  </si>
  <si>
    <r>
      <rPr>
        <b/>
        <sz val="9"/>
        <color theme="1"/>
        <rFont val="Times New Roman"/>
        <family val="1"/>
      </rPr>
      <t xml:space="preserve">-DPyEF-3.2.1.A </t>
    </r>
    <r>
      <rPr>
        <sz val="9"/>
        <color theme="1"/>
        <rFont val="Times New Roman"/>
        <family val="1"/>
      </rPr>
      <t xml:space="preserve">Correos electrónicos de seguimiento
</t>
    </r>
    <r>
      <rPr>
        <b/>
        <sz val="9"/>
        <color theme="1"/>
        <rFont val="Times New Roman"/>
        <family val="1"/>
      </rPr>
      <t>-DPyEF-3.2.1.B</t>
    </r>
    <r>
      <rPr>
        <sz val="9"/>
        <color theme="1"/>
        <rFont val="Times New Roman"/>
        <family val="1"/>
      </rPr>
      <t xml:space="preserve"> Reportes de Seguimiento</t>
    </r>
  </si>
  <si>
    <r>
      <rPr>
        <b/>
        <sz val="9"/>
        <color theme="1"/>
        <rFont val="Times New Roman"/>
        <family val="1"/>
      </rPr>
      <t>-DPyEF-3.2.2.A</t>
    </r>
    <r>
      <rPr>
        <sz val="9"/>
        <color theme="1"/>
        <rFont val="Times New Roman"/>
        <family val="1"/>
      </rPr>
      <t xml:space="preserve"> Reportes del DAFI sobre el Desarrollo de la Plataforma Informática</t>
    </r>
  </si>
  <si>
    <t xml:space="preserve">3.2.3  Presentar a la TN el nuevo modelo en de Automatización de la Cuota de Pago en Pre Producción. </t>
  </si>
  <si>
    <r>
      <rPr>
        <b/>
        <sz val="9"/>
        <color theme="1"/>
        <rFont val="Times New Roman"/>
        <family val="1"/>
      </rPr>
      <t>-DPyEF-3.2.3.A</t>
    </r>
    <r>
      <rPr>
        <sz val="9"/>
        <color theme="1"/>
        <rFont val="Times New Roman"/>
        <family val="1"/>
      </rPr>
      <t xml:space="preserve"> Registro de Participantes
</t>
    </r>
    <r>
      <rPr>
        <b/>
        <sz val="9"/>
        <color theme="1"/>
        <rFont val="Times New Roman"/>
        <family val="1"/>
      </rPr>
      <t>-DPyEF-3.2.3.B</t>
    </r>
    <r>
      <rPr>
        <sz val="9"/>
        <color theme="1"/>
        <rFont val="Times New Roman"/>
        <family val="1"/>
      </rPr>
      <t xml:space="preserve"> Fotos del encuentro</t>
    </r>
  </si>
  <si>
    <r>
      <rPr>
        <b/>
        <sz val="9"/>
        <color theme="1"/>
        <rFont val="Times New Roman"/>
        <family val="1"/>
      </rPr>
      <t xml:space="preserve">-DPyEF-3.3.1.A </t>
    </r>
    <r>
      <rPr>
        <sz val="9"/>
        <color theme="1"/>
        <rFont val="Times New Roman"/>
        <family val="1"/>
      </rPr>
      <t>Reportes de Validación</t>
    </r>
  </si>
  <si>
    <r>
      <rPr>
        <b/>
        <sz val="9"/>
        <color theme="1"/>
        <rFont val="Times New Roman"/>
        <family val="1"/>
      </rPr>
      <t xml:space="preserve">-DPyEF-3.3.2.A </t>
    </r>
    <r>
      <rPr>
        <sz val="9"/>
        <color theme="1"/>
        <rFont val="Times New Roman"/>
        <family val="1"/>
      </rPr>
      <t xml:space="preserve"> Correos electrónicos de solicitud.
</t>
    </r>
    <r>
      <rPr>
        <b/>
        <sz val="9"/>
        <color theme="1"/>
        <rFont val="Times New Roman"/>
        <family val="1"/>
      </rPr>
      <t>-DPyEF-3.3.2.B</t>
    </r>
    <r>
      <rPr>
        <sz val="9"/>
        <color theme="1"/>
        <rFont val="Times New Roman"/>
        <family val="1"/>
      </rPr>
      <t xml:space="preserve"> Comunicaciones formales de solicitud.</t>
    </r>
  </si>
  <si>
    <r>
      <rPr>
        <b/>
        <sz val="9"/>
        <color theme="1"/>
        <rFont val="Times New Roman"/>
        <family val="1"/>
      </rPr>
      <t>-DPyEF-3.3.3.A</t>
    </r>
    <r>
      <rPr>
        <sz val="9"/>
        <color theme="1"/>
        <rFont val="Times New Roman"/>
        <family val="1"/>
      </rPr>
      <t xml:space="preserve"> Reportes del DAFI  sobre los ajustes realizados.</t>
    </r>
  </si>
  <si>
    <r>
      <rPr>
        <b/>
        <sz val="9"/>
        <color theme="1"/>
        <rFont val="Times New Roman"/>
        <family val="1"/>
      </rPr>
      <t>-DPyEF-3.4.1.A</t>
    </r>
    <r>
      <rPr>
        <sz val="9"/>
        <color theme="1"/>
        <rFont val="Times New Roman"/>
        <family val="1"/>
      </rPr>
      <t xml:space="preserve"> Correos electrónicos de seguimiento
</t>
    </r>
    <r>
      <rPr>
        <b/>
        <sz val="9"/>
        <color theme="1"/>
        <rFont val="Times New Roman"/>
        <family val="1"/>
      </rPr>
      <t>-DPyEF-3.4.1.B</t>
    </r>
    <r>
      <rPr>
        <sz val="9"/>
        <color theme="1"/>
        <rFont val="Times New Roman"/>
        <family val="1"/>
      </rPr>
      <t xml:space="preserve"> Reportes de Seguimiento</t>
    </r>
  </si>
  <si>
    <r>
      <rPr>
        <b/>
        <sz val="9"/>
        <color theme="1"/>
        <rFont val="Times New Roman"/>
        <family val="1"/>
      </rPr>
      <t>-DPyEF-3.4.2.A</t>
    </r>
    <r>
      <rPr>
        <sz val="9"/>
        <color theme="1"/>
        <rFont val="Times New Roman"/>
        <family val="1"/>
      </rPr>
      <t xml:space="preserve"> Registro de Participantes
</t>
    </r>
    <r>
      <rPr>
        <b/>
        <sz val="9"/>
        <color theme="1"/>
        <rFont val="Times New Roman"/>
        <family val="1"/>
      </rPr>
      <t>-DPyEF-3.4.2.B</t>
    </r>
    <r>
      <rPr>
        <sz val="9"/>
        <color theme="1"/>
        <rFont val="Times New Roman"/>
        <family val="1"/>
      </rPr>
      <t xml:space="preserve"> Fotos del encuentro</t>
    </r>
  </si>
  <si>
    <r>
      <rPr>
        <b/>
        <sz val="9"/>
        <color theme="1"/>
        <rFont val="Times New Roman"/>
        <family val="1"/>
      </rPr>
      <t>-DPyEF-4.1.1.A</t>
    </r>
    <r>
      <rPr>
        <sz val="9"/>
        <color theme="1"/>
        <rFont val="Times New Roman"/>
        <family val="1"/>
      </rPr>
      <t xml:space="preserve"> Registro de Participantes
</t>
    </r>
    <r>
      <rPr>
        <b/>
        <sz val="9"/>
        <color theme="1"/>
        <rFont val="Times New Roman"/>
        <family val="1"/>
      </rPr>
      <t>-DPyEF-4.1.1.B</t>
    </r>
    <r>
      <rPr>
        <sz val="9"/>
        <color theme="1"/>
        <rFont val="Times New Roman"/>
        <family val="1"/>
      </rPr>
      <t xml:space="preserve"> Fotos del encuentro</t>
    </r>
  </si>
  <si>
    <r>
      <rPr>
        <b/>
        <sz val="9"/>
        <color theme="1"/>
        <rFont val="Times New Roman"/>
        <family val="1"/>
      </rPr>
      <t>-DPyEF-4.2.1.A</t>
    </r>
    <r>
      <rPr>
        <sz val="9"/>
        <color theme="1"/>
        <rFont val="Times New Roman"/>
        <family val="1"/>
      </rPr>
      <t xml:space="preserve"> Registro de Participantes
</t>
    </r>
    <r>
      <rPr>
        <b/>
        <sz val="9"/>
        <color theme="1"/>
        <rFont val="Times New Roman"/>
        <family val="1"/>
      </rPr>
      <t xml:space="preserve">-DPyEF-4.2.1.B </t>
    </r>
    <r>
      <rPr>
        <sz val="9"/>
        <color theme="1"/>
        <rFont val="Times New Roman"/>
        <family val="1"/>
      </rPr>
      <t xml:space="preserve"> Fotos del encuentro
</t>
    </r>
    <r>
      <rPr>
        <b/>
        <sz val="9"/>
        <color theme="1"/>
        <rFont val="Times New Roman"/>
        <family val="1"/>
      </rPr>
      <t xml:space="preserve">-DPyEF-4.2.1.C </t>
    </r>
    <r>
      <rPr>
        <sz val="9"/>
        <color theme="1"/>
        <rFont val="Times New Roman"/>
        <family val="1"/>
      </rPr>
      <t xml:space="preserve"> Ayuda Memoria del Encuentro</t>
    </r>
  </si>
  <si>
    <r>
      <rPr>
        <b/>
        <sz val="9"/>
        <color theme="1"/>
        <rFont val="Times New Roman"/>
        <family val="1"/>
      </rPr>
      <t xml:space="preserve">-DPyEF-4.2.2.A </t>
    </r>
    <r>
      <rPr>
        <sz val="9"/>
        <color theme="1"/>
        <rFont val="Times New Roman"/>
        <family val="1"/>
      </rPr>
      <t xml:space="preserve"> Correos electrónicos de solicitud.
</t>
    </r>
    <r>
      <rPr>
        <b/>
        <sz val="9"/>
        <color theme="1"/>
        <rFont val="Times New Roman"/>
        <family val="1"/>
      </rPr>
      <t>-DPyEF-4.2.2.B</t>
    </r>
    <r>
      <rPr>
        <sz val="9"/>
        <color theme="1"/>
        <rFont val="Times New Roman"/>
        <family val="1"/>
      </rPr>
      <t xml:space="preserve"> Comunicaciones formales de solicitud.</t>
    </r>
  </si>
  <si>
    <r>
      <rPr>
        <b/>
        <sz val="9"/>
        <color theme="1"/>
        <rFont val="Times New Roman"/>
        <family val="1"/>
      </rPr>
      <t>-DPyEF-4.2.3.A</t>
    </r>
    <r>
      <rPr>
        <sz val="9"/>
        <color theme="1"/>
        <rFont val="Times New Roman"/>
        <family val="1"/>
      </rPr>
      <t xml:space="preserve"> Reportes del DAFI  sobre los ajustes realizados.</t>
    </r>
  </si>
  <si>
    <r>
      <rPr>
        <b/>
        <sz val="9"/>
        <color theme="1"/>
        <rFont val="Times New Roman"/>
        <family val="1"/>
      </rPr>
      <t>-DPyEF-4.3.1.A</t>
    </r>
    <r>
      <rPr>
        <sz val="9"/>
        <color theme="1"/>
        <rFont val="Times New Roman"/>
        <family val="1"/>
      </rPr>
      <t xml:space="preserve"> Registro de Participantes
</t>
    </r>
    <r>
      <rPr>
        <b/>
        <sz val="9"/>
        <color theme="1"/>
        <rFont val="Times New Roman"/>
        <family val="1"/>
      </rPr>
      <t xml:space="preserve">-DPyEF-4.3.1.B </t>
    </r>
    <r>
      <rPr>
        <sz val="9"/>
        <color theme="1"/>
        <rFont val="Times New Roman"/>
        <family val="1"/>
      </rPr>
      <t xml:space="preserve"> Fotos del encuentro
</t>
    </r>
    <r>
      <rPr>
        <b/>
        <sz val="9"/>
        <color theme="1"/>
        <rFont val="Times New Roman"/>
        <family val="1"/>
      </rPr>
      <t xml:space="preserve">-DPyEF-4.3.1.C </t>
    </r>
    <r>
      <rPr>
        <sz val="9"/>
        <color theme="1"/>
        <rFont val="Times New Roman"/>
        <family val="1"/>
      </rPr>
      <t xml:space="preserve"> Ayuda Memoria del Encuentro</t>
    </r>
  </si>
  <si>
    <r>
      <rPr>
        <b/>
        <sz val="9"/>
        <color theme="1"/>
        <rFont val="Times New Roman"/>
        <family val="1"/>
      </rPr>
      <t>-DPyEF-4.3.2.A</t>
    </r>
    <r>
      <rPr>
        <sz val="9"/>
        <color theme="1"/>
        <rFont val="Times New Roman"/>
        <family val="1"/>
      </rPr>
      <t xml:space="preserve">  Propuesta de Procedimiento para la Reprogramación del Devengado por parte de las Instituciones.</t>
    </r>
  </si>
  <si>
    <r>
      <rPr>
        <b/>
        <sz val="9"/>
        <color theme="1"/>
        <rFont val="Times New Roman"/>
        <family val="1"/>
      </rPr>
      <t xml:space="preserve">-DPyEF-4.3.3.A </t>
    </r>
    <r>
      <rPr>
        <sz val="9"/>
        <color theme="1"/>
        <rFont val="Times New Roman"/>
        <family val="1"/>
      </rPr>
      <t xml:space="preserve"> Propuesta de Procedimiento para la Reprogramación del Devengado por parte de las Instituciones aprobada.</t>
    </r>
  </si>
  <si>
    <r>
      <rPr>
        <b/>
        <sz val="9"/>
        <color theme="1"/>
        <rFont val="Times New Roman"/>
        <family val="1"/>
      </rPr>
      <t xml:space="preserve">-DPyEF-4.4.1.A </t>
    </r>
    <r>
      <rPr>
        <sz val="9"/>
        <color theme="1"/>
        <rFont val="Times New Roman"/>
        <family val="1"/>
      </rPr>
      <t xml:space="preserve">Registro de Participantes
</t>
    </r>
    <r>
      <rPr>
        <b/>
        <sz val="9"/>
        <color theme="1"/>
        <rFont val="Times New Roman"/>
        <family val="1"/>
      </rPr>
      <t>-DPyEF-4.4.1.B</t>
    </r>
    <r>
      <rPr>
        <sz val="9"/>
        <color theme="1"/>
        <rFont val="Times New Roman"/>
        <family val="1"/>
      </rPr>
      <t xml:space="preserve"> Fotos del encuentro
</t>
    </r>
    <r>
      <rPr>
        <b/>
        <sz val="9"/>
        <color theme="1"/>
        <rFont val="Times New Roman"/>
        <family val="1"/>
      </rPr>
      <t xml:space="preserve">-DPyEF-4.4.1.C </t>
    </r>
    <r>
      <rPr>
        <sz val="9"/>
        <color theme="1"/>
        <rFont val="Times New Roman"/>
        <family val="1"/>
      </rPr>
      <t>Ayuda Memoria del Encuentro</t>
    </r>
  </si>
  <si>
    <r>
      <rPr>
        <b/>
        <sz val="9"/>
        <color theme="1"/>
        <rFont val="Times New Roman"/>
        <family val="1"/>
      </rPr>
      <t>-DPyEF-4.4.2.A</t>
    </r>
    <r>
      <rPr>
        <sz val="9"/>
        <color theme="1"/>
        <rFont val="Times New Roman"/>
        <family val="1"/>
      </rPr>
      <t xml:space="preserve"> Propuesta de Matriz interna para el seguimiento de la Consolidación de la Programación del Devengado</t>
    </r>
  </si>
  <si>
    <r>
      <rPr>
        <b/>
        <sz val="9"/>
        <color theme="1"/>
        <rFont val="Times New Roman"/>
        <family val="1"/>
      </rPr>
      <t>-DPyEF-4.4.3.A</t>
    </r>
    <r>
      <rPr>
        <sz val="9"/>
        <color theme="1"/>
        <rFont val="Times New Roman"/>
        <family val="1"/>
      </rPr>
      <t xml:space="preserve"> Propuesta de Matriz interna para el seguimiento de la Consolidación de la Programación del Devengado aprobada.</t>
    </r>
  </si>
  <si>
    <r>
      <rPr>
        <b/>
        <sz val="9"/>
        <color theme="1"/>
        <rFont val="Times New Roman"/>
        <family val="1"/>
      </rPr>
      <t>-DPyEF-4.5.1.A</t>
    </r>
    <r>
      <rPr>
        <sz val="9"/>
        <color theme="1"/>
        <rFont val="Times New Roman"/>
        <family val="1"/>
      </rPr>
      <t xml:space="preserve"> Registro de Participantes
</t>
    </r>
    <r>
      <rPr>
        <b/>
        <sz val="9"/>
        <color theme="1"/>
        <rFont val="Times New Roman"/>
        <family val="1"/>
      </rPr>
      <t xml:space="preserve">-DPyEF-4.5.1.B </t>
    </r>
    <r>
      <rPr>
        <sz val="9"/>
        <color theme="1"/>
        <rFont val="Times New Roman"/>
        <family val="1"/>
      </rPr>
      <t>Fotos del encuentro</t>
    </r>
  </si>
  <si>
    <r>
      <rPr>
        <b/>
        <sz val="11"/>
        <color theme="1"/>
        <rFont val="Times New Roman"/>
        <family val="1"/>
      </rPr>
      <t xml:space="preserve">-DPyEF-5.1.1.A </t>
    </r>
    <r>
      <rPr>
        <sz val="11"/>
        <color theme="1"/>
        <rFont val="Times New Roman"/>
        <family val="1"/>
      </rPr>
      <t xml:space="preserve"> Ayuda memoria de las reuniones
</t>
    </r>
    <r>
      <rPr>
        <b/>
        <sz val="11"/>
        <color theme="1"/>
        <rFont val="Times New Roman"/>
        <family val="1"/>
      </rPr>
      <t>-DPyEF-5.1.1.B</t>
    </r>
    <r>
      <rPr>
        <sz val="11"/>
        <color theme="1"/>
        <rFont val="Times New Roman"/>
        <family val="1"/>
      </rPr>
      <t xml:space="preserve">  Registros de Participante
</t>
    </r>
    <r>
      <rPr>
        <b/>
        <sz val="11"/>
        <color theme="1"/>
        <rFont val="Times New Roman"/>
        <family val="1"/>
      </rPr>
      <t xml:space="preserve">-DPyEF-5.1.1.C </t>
    </r>
    <r>
      <rPr>
        <sz val="11"/>
        <color theme="1"/>
        <rFont val="Times New Roman"/>
        <family val="1"/>
      </rPr>
      <t xml:space="preserve"> Correos de las Convocatorias
</t>
    </r>
    <r>
      <rPr>
        <b/>
        <sz val="11"/>
        <color theme="1"/>
        <rFont val="Times New Roman"/>
        <family val="1"/>
      </rPr>
      <t xml:space="preserve">-DPyEF-5.1.1.D </t>
    </r>
    <r>
      <rPr>
        <sz val="11"/>
        <color theme="1"/>
        <rFont val="Times New Roman"/>
        <family val="1"/>
      </rPr>
      <t xml:space="preserve"> Fotografías de los encuentros
</t>
    </r>
    <r>
      <rPr>
        <b/>
        <sz val="11"/>
        <color theme="1"/>
        <rFont val="Times New Roman"/>
        <family val="1"/>
      </rPr>
      <t xml:space="preserve">-DPyEF-5.1.1.E </t>
    </r>
    <r>
      <rPr>
        <sz val="11"/>
        <color theme="1"/>
        <rFont val="Times New Roman"/>
        <family val="1"/>
      </rPr>
      <t xml:space="preserve"> Presentación Power Point 
</t>
    </r>
    <r>
      <rPr>
        <b/>
        <sz val="11"/>
        <color theme="1"/>
        <rFont val="Times New Roman"/>
        <family val="1"/>
      </rPr>
      <t xml:space="preserve">-DPyEF-5.1.1.F </t>
    </r>
    <r>
      <rPr>
        <sz val="11"/>
        <color theme="1"/>
        <rFont val="Times New Roman"/>
        <family val="1"/>
      </rPr>
      <t xml:space="preserve"> Plantilla utilizada para levantamiento de información</t>
    </r>
  </si>
  <si>
    <r>
      <rPr>
        <b/>
        <sz val="11"/>
        <color theme="1"/>
        <rFont val="Times New Roman"/>
        <family val="1"/>
      </rPr>
      <t>-DPyEF-5.2.1.A</t>
    </r>
    <r>
      <rPr>
        <sz val="11"/>
        <color theme="1"/>
        <rFont val="Times New Roman"/>
        <family val="1"/>
      </rPr>
      <t xml:space="preserve">  Ayuda memoria de las reuniones
</t>
    </r>
    <r>
      <rPr>
        <b/>
        <sz val="11"/>
        <color theme="1"/>
        <rFont val="Times New Roman"/>
        <family val="1"/>
      </rPr>
      <t xml:space="preserve">-DPyEF-5.2.1.B </t>
    </r>
    <r>
      <rPr>
        <sz val="11"/>
        <color theme="1"/>
        <rFont val="Times New Roman"/>
        <family val="1"/>
      </rPr>
      <t xml:space="preserve"> Registros de Participante
</t>
    </r>
    <r>
      <rPr>
        <b/>
        <sz val="11"/>
        <color theme="1"/>
        <rFont val="Times New Roman"/>
        <family val="1"/>
      </rPr>
      <t xml:space="preserve">-DPyEF-5.2.1.C </t>
    </r>
    <r>
      <rPr>
        <sz val="11"/>
        <color theme="1"/>
        <rFont val="Times New Roman"/>
        <family val="1"/>
      </rPr>
      <t xml:space="preserve"> Correos de las Convocatorias
</t>
    </r>
    <r>
      <rPr>
        <b/>
        <sz val="11"/>
        <color theme="1"/>
        <rFont val="Times New Roman"/>
        <family val="1"/>
      </rPr>
      <t>-DPyEF-5.2.1.D</t>
    </r>
    <r>
      <rPr>
        <sz val="11"/>
        <color theme="1"/>
        <rFont val="Times New Roman"/>
        <family val="1"/>
      </rPr>
      <t xml:space="preserve">  Fotografías de los encuentros
</t>
    </r>
    <r>
      <rPr>
        <b/>
        <sz val="11"/>
        <color theme="1"/>
        <rFont val="Times New Roman"/>
        <family val="1"/>
      </rPr>
      <t xml:space="preserve">-DPyEF-5.2.1.E </t>
    </r>
    <r>
      <rPr>
        <sz val="11"/>
        <color theme="1"/>
        <rFont val="Times New Roman"/>
        <family val="1"/>
      </rPr>
      <t xml:space="preserve"> Presentación Power Point 
</t>
    </r>
    <r>
      <rPr>
        <b/>
        <sz val="11"/>
        <color theme="1"/>
        <rFont val="Times New Roman"/>
        <family val="1"/>
      </rPr>
      <t>-DPyEF-5.2.1.F</t>
    </r>
    <r>
      <rPr>
        <sz val="11"/>
        <color theme="1"/>
        <rFont val="Times New Roman"/>
        <family val="1"/>
      </rPr>
      <t xml:space="preserve">  Plantilla utilizada para levantamiento de información</t>
    </r>
  </si>
  <si>
    <r>
      <rPr>
        <b/>
        <sz val="9"/>
        <color theme="1"/>
        <rFont val="Times New Roman"/>
        <family val="1"/>
      </rPr>
      <t xml:space="preserve">-DPyEF-5.2.4.A </t>
    </r>
    <r>
      <rPr>
        <sz val="9"/>
        <color theme="1"/>
        <rFont val="Times New Roman"/>
        <family val="1"/>
      </rPr>
      <t>Plantilla con los requerimientos</t>
    </r>
  </si>
  <si>
    <t xml:space="preserve">5.3.1 Coordinar y ejecutar encuentro con otras instituciones financieras </t>
  </si>
  <si>
    <t>5.3.2 Análisis, definición  y recopilación de las informaciones y requerimientos necesarios otras instituciones del Sistema Financiero</t>
  </si>
  <si>
    <t>5.4. Elaboración y Aprobación de los contratos interinstitucionales</t>
  </si>
  <si>
    <t>5.4.1 Análisis, control y organización de las informaciones obtenidas.</t>
  </si>
  <si>
    <t>5.4.2  Elaboración de Borrador de Acuerdos.</t>
  </si>
  <si>
    <r>
      <rPr>
        <b/>
        <sz val="9"/>
        <color theme="1"/>
        <rFont val="Times New Roman"/>
        <family val="1"/>
      </rPr>
      <t xml:space="preserve">-DPyEF-5.3.1.A  </t>
    </r>
    <r>
      <rPr>
        <sz val="9"/>
        <color theme="1"/>
        <rFont val="Times New Roman"/>
        <family val="1"/>
      </rPr>
      <t xml:space="preserve">Ayuda memoria de las reuniones
</t>
    </r>
    <r>
      <rPr>
        <b/>
        <sz val="9"/>
        <color theme="1"/>
        <rFont val="Times New Roman"/>
        <family val="1"/>
      </rPr>
      <t>-DPyEF-5.3.1.B</t>
    </r>
    <r>
      <rPr>
        <sz val="9"/>
        <color theme="1"/>
        <rFont val="Times New Roman"/>
        <family val="1"/>
      </rPr>
      <t xml:space="preserve"> Registros de Participante
</t>
    </r>
    <r>
      <rPr>
        <b/>
        <sz val="9"/>
        <color theme="1"/>
        <rFont val="Times New Roman"/>
        <family val="1"/>
      </rPr>
      <t>-DPyEF-5.3.1.C</t>
    </r>
    <r>
      <rPr>
        <sz val="9"/>
        <color theme="1"/>
        <rFont val="Times New Roman"/>
        <family val="1"/>
      </rPr>
      <t xml:space="preserve"> Correos de las Convocatorias
</t>
    </r>
    <r>
      <rPr>
        <b/>
        <sz val="9"/>
        <color theme="1"/>
        <rFont val="Times New Roman"/>
        <family val="1"/>
      </rPr>
      <t>-DPyEF-5.3.1.D</t>
    </r>
    <r>
      <rPr>
        <sz val="9"/>
        <color theme="1"/>
        <rFont val="Times New Roman"/>
        <family val="1"/>
      </rPr>
      <t xml:space="preserve"> Fotografías de los encuentros
</t>
    </r>
    <r>
      <rPr>
        <b/>
        <sz val="9"/>
        <color theme="1"/>
        <rFont val="Times New Roman"/>
        <family val="1"/>
      </rPr>
      <t>-DPyEF-5.3.1.E</t>
    </r>
    <r>
      <rPr>
        <sz val="9"/>
        <color theme="1"/>
        <rFont val="Times New Roman"/>
        <family val="1"/>
      </rPr>
      <t xml:space="preserve"> Presentación Power Point </t>
    </r>
  </si>
  <si>
    <r>
      <rPr>
        <b/>
        <sz val="9"/>
        <color theme="1"/>
        <rFont val="Times New Roman"/>
        <family val="1"/>
      </rPr>
      <t>-DPyEF-5.3.2.A</t>
    </r>
    <r>
      <rPr>
        <sz val="9"/>
        <color theme="1"/>
        <rFont val="Times New Roman"/>
        <family val="1"/>
      </rPr>
      <t xml:space="preserve"> Plantilla utilizada para levantamiento de información</t>
    </r>
  </si>
  <si>
    <r>
      <rPr>
        <b/>
        <sz val="9"/>
        <color theme="1"/>
        <rFont val="Times New Roman"/>
        <family val="1"/>
      </rPr>
      <t>-DPyEF-5.4.3.A</t>
    </r>
    <r>
      <rPr>
        <sz val="9"/>
        <color theme="1"/>
        <rFont val="Times New Roman"/>
        <family val="1"/>
      </rPr>
      <t xml:space="preserve"> Contratos Interinstitucionales 
remitidos y aprobados</t>
    </r>
  </si>
  <si>
    <r>
      <rPr>
        <b/>
        <sz val="9"/>
        <color theme="1"/>
        <rFont val="Times New Roman"/>
        <family val="1"/>
      </rPr>
      <t>-DPyEF-5.4.2.A</t>
    </r>
    <r>
      <rPr>
        <sz val="9"/>
        <color theme="1"/>
        <rFont val="Times New Roman"/>
        <family val="1"/>
      </rPr>
      <t xml:space="preserve"> Borrador Elaborado</t>
    </r>
  </si>
  <si>
    <r>
      <rPr>
        <b/>
        <sz val="9"/>
        <color theme="1"/>
        <rFont val="Times New Roman"/>
        <family val="1"/>
      </rPr>
      <t xml:space="preserve">-DPyEF-5.4.1.A </t>
    </r>
    <r>
      <rPr>
        <sz val="9"/>
        <color theme="1"/>
        <rFont val="Times New Roman"/>
        <family val="1"/>
      </rPr>
      <t>Plantilla con los requerimientos</t>
    </r>
  </si>
  <si>
    <r>
      <rPr>
        <b/>
        <sz val="9"/>
        <color theme="1"/>
        <rFont val="Times New Roman"/>
        <family val="1"/>
      </rPr>
      <t>-DPyEF-6.1.1.A</t>
    </r>
    <r>
      <rPr>
        <sz val="9"/>
        <color theme="1"/>
        <rFont val="Times New Roman"/>
        <family val="1"/>
      </rPr>
      <t xml:space="preserve"> Ayuda memoria de las reuniones
</t>
    </r>
    <r>
      <rPr>
        <b/>
        <sz val="9"/>
        <color theme="1"/>
        <rFont val="Times New Roman"/>
        <family val="1"/>
      </rPr>
      <t>-DPyEF-6.1.1.B</t>
    </r>
    <r>
      <rPr>
        <sz val="9"/>
        <color theme="1"/>
        <rFont val="Times New Roman"/>
        <family val="1"/>
      </rPr>
      <t xml:space="preserve"> Registros de Participante
</t>
    </r>
    <r>
      <rPr>
        <b/>
        <sz val="9"/>
        <color theme="1"/>
        <rFont val="Times New Roman"/>
        <family val="1"/>
      </rPr>
      <t>-DPyEF-6.1.1.C</t>
    </r>
    <r>
      <rPr>
        <sz val="9"/>
        <color theme="1"/>
        <rFont val="Times New Roman"/>
        <family val="1"/>
      </rPr>
      <t xml:space="preserve"> Correos de las Convocatorias
</t>
    </r>
    <r>
      <rPr>
        <b/>
        <sz val="9"/>
        <color theme="1"/>
        <rFont val="Times New Roman"/>
        <family val="1"/>
      </rPr>
      <t>-DPyEF-6.1.1.D</t>
    </r>
    <r>
      <rPr>
        <sz val="9"/>
        <color theme="1"/>
        <rFont val="Times New Roman"/>
        <family val="1"/>
      </rPr>
      <t xml:space="preserve"> Comunicaciones de las convocatorias.
</t>
    </r>
    <r>
      <rPr>
        <b/>
        <sz val="9"/>
        <color theme="1"/>
        <rFont val="Times New Roman"/>
        <family val="1"/>
      </rPr>
      <t>-DPyEF-6.1.1.E</t>
    </r>
    <r>
      <rPr>
        <sz val="9"/>
        <color theme="1"/>
        <rFont val="Times New Roman"/>
        <family val="1"/>
      </rPr>
      <t xml:space="preserve"> Presentación Power Point 
</t>
    </r>
    <r>
      <rPr>
        <b/>
        <sz val="9"/>
        <color theme="1"/>
        <rFont val="Times New Roman"/>
        <family val="1"/>
      </rPr>
      <t>-DPyEF-6.1.1.F</t>
    </r>
    <r>
      <rPr>
        <sz val="9"/>
        <color theme="1"/>
        <rFont val="Times New Roman"/>
        <family val="1"/>
      </rPr>
      <t xml:space="preserve"> Plantilla utilizada para levantamiento de información</t>
    </r>
  </si>
  <si>
    <r>
      <rPr>
        <b/>
        <sz val="9"/>
        <color theme="1"/>
        <rFont val="Times New Roman"/>
        <family val="1"/>
      </rPr>
      <t>-DPyEF-6.1.2.A</t>
    </r>
    <r>
      <rPr>
        <sz val="9"/>
        <color theme="1"/>
        <rFont val="Times New Roman"/>
        <family val="1"/>
      </rPr>
      <t xml:space="preserve"> Presentación Power Point
</t>
    </r>
    <r>
      <rPr>
        <b/>
        <sz val="9"/>
        <color theme="1"/>
        <rFont val="Times New Roman"/>
        <family val="1"/>
      </rPr>
      <t>-DPyEF-6.1.2.B</t>
    </r>
    <r>
      <rPr>
        <sz val="9"/>
        <color theme="1"/>
        <rFont val="Times New Roman"/>
        <family val="1"/>
      </rPr>
      <t xml:space="preserve"> Documento a Presentar</t>
    </r>
  </si>
  <si>
    <r>
      <rPr>
        <b/>
        <sz val="9"/>
        <color theme="1"/>
        <rFont val="Times New Roman"/>
        <family val="1"/>
      </rPr>
      <t>-DPyEF-6.2.1.A</t>
    </r>
    <r>
      <rPr>
        <sz val="9"/>
        <color theme="1"/>
        <rFont val="Times New Roman"/>
        <family val="1"/>
      </rPr>
      <t xml:space="preserve"> Ayuda memoria de las reuniones
</t>
    </r>
    <r>
      <rPr>
        <b/>
        <sz val="9"/>
        <color theme="1"/>
        <rFont val="Times New Roman"/>
        <family val="1"/>
      </rPr>
      <t>-DPyEF-6.2.1.B</t>
    </r>
    <r>
      <rPr>
        <sz val="9"/>
        <color theme="1"/>
        <rFont val="Times New Roman"/>
        <family val="1"/>
      </rPr>
      <t xml:space="preserve"> Registros de Participante
</t>
    </r>
    <r>
      <rPr>
        <b/>
        <sz val="9"/>
        <color theme="1"/>
        <rFont val="Times New Roman"/>
        <family val="1"/>
      </rPr>
      <t>-DPyEF-6.2.1.C</t>
    </r>
    <r>
      <rPr>
        <sz val="9"/>
        <color theme="1"/>
        <rFont val="Times New Roman"/>
        <family val="1"/>
      </rPr>
      <t xml:space="preserve"> Correos de las Convocatorias
</t>
    </r>
    <r>
      <rPr>
        <b/>
        <sz val="9"/>
        <color theme="1"/>
        <rFont val="Times New Roman"/>
        <family val="1"/>
      </rPr>
      <t>-DPyEF-6.2.1.D</t>
    </r>
    <r>
      <rPr>
        <sz val="9"/>
        <color theme="1"/>
        <rFont val="Times New Roman"/>
        <family val="1"/>
      </rPr>
      <t xml:space="preserve"> Comunicaciones de las convocatorias.
</t>
    </r>
    <r>
      <rPr>
        <b/>
        <sz val="9"/>
        <color theme="1"/>
        <rFont val="Times New Roman"/>
        <family val="1"/>
      </rPr>
      <t>-DPyEF-6.2.1.E</t>
    </r>
    <r>
      <rPr>
        <sz val="9"/>
        <color theme="1"/>
        <rFont val="Times New Roman"/>
        <family val="1"/>
      </rPr>
      <t xml:space="preserve"> Presentación Power Point 
</t>
    </r>
    <r>
      <rPr>
        <b/>
        <sz val="9"/>
        <color theme="1"/>
        <rFont val="Times New Roman"/>
        <family val="1"/>
      </rPr>
      <t>-DPyEF-6.2.1.F</t>
    </r>
    <r>
      <rPr>
        <sz val="9"/>
        <color theme="1"/>
        <rFont val="Times New Roman"/>
        <family val="1"/>
      </rPr>
      <t xml:space="preserve"> Plantilla utilizada para levantamiento de información</t>
    </r>
  </si>
  <si>
    <r>
      <rPr>
        <b/>
        <sz val="9"/>
        <color theme="1"/>
        <rFont val="Times New Roman"/>
        <family val="1"/>
      </rPr>
      <t>-DPyEF-6.3.1.A</t>
    </r>
    <r>
      <rPr>
        <sz val="9"/>
        <color theme="1"/>
        <rFont val="Times New Roman"/>
        <family val="1"/>
      </rPr>
      <t xml:space="preserve"> Ayuda memoria de las reuniones
</t>
    </r>
    <r>
      <rPr>
        <b/>
        <sz val="9"/>
        <color theme="1"/>
        <rFont val="Times New Roman"/>
        <family val="1"/>
      </rPr>
      <t>-DPyEF-6.3.1.B</t>
    </r>
    <r>
      <rPr>
        <sz val="9"/>
        <color theme="1"/>
        <rFont val="Times New Roman"/>
        <family val="1"/>
      </rPr>
      <t xml:space="preserve"> Registros de Participante
</t>
    </r>
    <r>
      <rPr>
        <b/>
        <sz val="9"/>
        <color theme="1"/>
        <rFont val="Times New Roman"/>
        <family val="1"/>
      </rPr>
      <t>-DPyEF-6.3.1.C</t>
    </r>
    <r>
      <rPr>
        <sz val="9"/>
        <color theme="1"/>
        <rFont val="Times New Roman"/>
        <family val="1"/>
      </rPr>
      <t xml:space="preserve"> Correos de las Convocatorias
</t>
    </r>
    <r>
      <rPr>
        <b/>
        <sz val="9"/>
        <color theme="1"/>
        <rFont val="Times New Roman"/>
        <family val="1"/>
      </rPr>
      <t>-DPyEF-6.3.1.D</t>
    </r>
    <r>
      <rPr>
        <sz val="9"/>
        <color theme="1"/>
        <rFont val="Times New Roman"/>
        <family val="1"/>
      </rPr>
      <t xml:space="preserve"> Comunicaciones de las convocatorias.
</t>
    </r>
    <r>
      <rPr>
        <b/>
        <sz val="9"/>
        <color theme="1"/>
        <rFont val="Times New Roman"/>
        <family val="1"/>
      </rPr>
      <t>-DPyEF-6.3.1.E</t>
    </r>
    <r>
      <rPr>
        <sz val="9"/>
        <color theme="1"/>
        <rFont val="Times New Roman"/>
        <family val="1"/>
      </rPr>
      <t xml:space="preserve"> Presentación Power Point 
</t>
    </r>
    <r>
      <rPr>
        <b/>
        <sz val="9"/>
        <color theme="1"/>
        <rFont val="Times New Roman"/>
        <family val="1"/>
      </rPr>
      <t>-DPyEF-6.3.1.F</t>
    </r>
    <r>
      <rPr>
        <sz val="9"/>
        <color theme="1"/>
        <rFont val="Times New Roman"/>
        <family val="1"/>
      </rPr>
      <t xml:space="preserve"> Plantilla utilizada para levantamiento de información</t>
    </r>
  </si>
  <si>
    <r>
      <rPr>
        <b/>
        <sz val="9"/>
        <color theme="1"/>
        <rFont val="Times New Roman"/>
        <family val="1"/>
      </rPr>
      <t>-DPyEF-6.4.1.A</t>
    </r>
    <r>
      <rPr>
        <sz val="9"/>
        <color theme="1"/>
        <rFont val="Times New Roman"/>
        <family val="1"/>
      </rPr>
      <t xml:space="preserve"> Ayuda memoria de las reuniones
</t>
    </r>
    <r>
      <rPr>
        <b/>
        <sz val="9"/>
        <color theme="1"/>
        <rFont val="Times New Roman"/>
        <family val="1"/>
      </rPr>
      <t>-DPyEF-6.4.1.B</t>
    </r>
    <r>
      <rPr>
        <sz val="9"/>
        <color theme="1"/>
        <rFont val="Times New Roman"/>
        <family val="1"/>
      </rPr>
      <t xml:space="preserve"> Registros de Participante
</t>
    </r>
    <r>
      <rPr>
        <b/>
        <sz val="9"/>
        <color theme="1"/>
        <rFont val="Times New Roman"/>
        <family val="1"/>
      </rPr>
      <t>-DPyEF-6.4.1.C</t>
    </r>
    <r>
      <rPr>
        <sz val="9"/>
        <color theme="1"/>
        <rFont val="Times New Roman"/>
        <family val="1"/>
      </rPr>
      <t xml:space="preserve"> Correos de las Convocatorias
</t>
    </r>
    <r>
      <rPr>
        <b/>
        <sz val="9"/>
        <color theme="1"/>
        <rFont val="Times New Roman"/>
        <family val="1"/>
      </rPr>
      <t>-DPyEF-6.4.1.D</t>
    </r>
    <r>
      <rPr>
        <sz val="9"/>
        <color theme="1"/>
        <rFont val="Times New Roman"/>
        <family val="1"/>
      </rPr>
      <t xml:space="preserve"> Comunicaciones de las convocatorias.
</t>
    </r>
    <r>
      <rPr>
        <b/>
        <sz val="9"/>
        <color theme="1"/>
        <rFont val="Times New Roman"/>
        <family val="1"/>
      </rPr>
      <t>-DPyEF-6.4.1.E</t>
    </r>
    <r>
      <rPr>
        <sz val="9"/>
        <color theme="1"/>
        <rFont val="Times New Roman"/>
        <family val="1"/>
      </rPr>
      <t xml:space="preserve"> Presentación Power Point 
</t>
    </r>
    <r>
      <rPr>
        <b/>
        <sz val="9"/>
        <color theme="1"/>
        <rFont val="Times New Roman"/>
        <family val="1"/>
      </rPr>
      <t>-DPyEF-6.4.1.F</t>
    </r>
    <r>
      <rPr>
        <sz val="9"/>
        <color theme="1"/>
        <rFont val="Times New Roman"/>
        <family val="1"/>
      </rPr>
      <t xml:space="preserve"> Plantilla utilizada para levantamiento de información</t>
    </r>
  </si>
  <si>
    <r>
      <rPr>
        <b/>
        <sz val="9"/>
        <color theme="1"/>
        <rFont val="Times New Roman"/>
        <family val="1"/>
      </rPr>
      <t>-DPyEF-6.5.1.A</t>
    </r>
    <r>
      <rPr>
        <sz val="9"/>
        <color theme="1"/>
        <rFont val="Times New Roman"/>
        <family val="1"/>
      </rPr>
      <t xml:space="preserve"> Ayuda memoria de las reuniones
</t>
    </r>
    <r>
      <rPr>
        <b/>
        <sz val="9"/>
        <color theme="1"/>
        <rFont val="Times New Roman"/>
        <family val="1"/>
      </rPr>
      <t>-DPyEF-6.5.1.B</t>
    </r>
    <r>
      <rPr>
        <sz val="9"/>
        <color theme="1"/>
        <rFont val="Times New Roman"/>
        <family val="1"/>
      </rPr>
      <t xml:space="preserve"> Registros de Participante
</t>
    </r>
    <r>
      <rPr>
        <b/>
        <sz val="9"/>
        <color theme="1"/>
        <rFont val="Times New Roman"/>
        <family val="1"/>
      </rPr>
      <t>-DPyEF-6.5.1.C</t>
    </r>
    <r>
      <rPr>
        <sz val="9"/>
        <color theme="1"/>
        <rFont val="Times New Roman"/>
        <family val="1"/>
      </rPr>
      <t xml:space="preserve"> Correos de las Convocatorias
</t>
    </r>
    <r>
      <rPr>
        <b/>
        <sz val="9"/>
        <color theme="1"/>
        <rFont val="Times New Roman"/>
        <family val="1"/>
      </rPr>
      <t>-DPyEF-6.5.1.D</t>
    </r>
    <r>
      <rPr>
        <sz val="9"/>
        <color theme="1"/>
        <rFont val="Times New Roman"/>
        <family val="1"/>
      </rPr>
      <t xml:space="preserve"> Comunicaciones de las convocatorias.
</t>
    </r>
    <r>
      <rPr>
        <b/>
        <sz val="9"/>
        <color theme="1"/>
        <rFont val="Times New Roman"/>
        <family val="1"/>
      </rPr>
      <t xml:space="preserve">-DPyEF-6.5.1.E </t>
    </r>
    <r>
      <rPr>
        <sz val="9"/>
        <color theme="1"/>
        <rFont val="Times New Roman"/>
        <family val="1"/>
      </rPr>
      <t xml:space="preserve">Presentación Power Point 
</t>
    </r>
    <r>
      <rPr>
        <b/>
        <sz val="9"/>
        <color theme="1"/>
        <rFont val="Times New Roman"/>
        <family val="1"/>
      </rPr>
      <t>-DPyEF-6.5.1.F</t>
    </r>
    <r>
      <rPr>
        <sz val="9"/>
        <color theme="1"/>
        <rFont val="Times New Roman"/>
        <family val="1"/>
      </rPr>
      <t xml:space="preserve"> Plantilla utilizada para levantamiento de información</t>
    </r>
  </si>
  <si>
    <t>8.1.1 Llevar a cabo levantamiento para determinar indicadores claves de riesgos financieros y de mercados</t>
  </si>
  <si>
    <t>8.1.2  Elaborar borrador del plan (contemplando escenarios en operaciones de inversión y de financiamiento)</t>
  </si>
  <si>
    <t xml:space="preserve">8.1.3  Validar y presentar plan de Gestión de Riesgos Financieros </t>
  </si>
  <si>
    <t>8.1.4  Aprobar plan de Gestión de Riesgos Financieros</t>
  </si>
  <si>
    <r>
      <rPr>
        <b/>
        <sz val="9"/>
        <color theme="1"/>
        <rFont val="Times New Roman"/>
        <family val="1"/>
      </rPr>
      <t>-DPyEF-8.1.1.A</t>
    </r>
    <r>
      <rPr>
        <sz val="9"/>
        <color theme="1"/>
        <rFont val="Times New Roman"/>
        <family val="1"/>
      </rPr>
      <t xml:space="preserve"> Documento con indicadores claves de riesgos financieros y de mercado identificados</t>
    </r>
  </si>
  <si>
    <r>
      <rPr>
        <b/>
        <sz val="9"/>
        <color theme="1"/>
        <rFont val="Times New Roman"/>
        <family val="1"/>
      </rPr>
      <t>-DPyEF-8.1.2.A</t>
    </r>
    <r>
      <rPr>
        <sz val="9"/>
        <color theme="1"/>
        <rFont val="Times New Roman"/>
        <family val="1"/>
      </rPr>
      <t xml:space="preserve"> Borrador del Plan de Gestión de Riesgos con escenarios de Operaciones de Inversión y de  Financiamiento</t>
    </r>
  </si>
  <si>
    <r>
      <rPr>
        <b/>
        <sz val="9"/>
        <color theme="1"/>
        <rFont val="Times New Roman"/>
        <family val="1"/>
      </rPr>
      <t>-DPyEF-8.1.3.A</t>
    </r>
    <r>
      <rPr>
        <sz val="9"/>
        <color theme="1"/>
        <rFont val="Times New Roman"/>
        <family val="1"/>
      </rPr>
      <t xml:space="preserve"> Plan de Gestión de Riesgos Financieros validado
</t>
    </r>
    <r>
      <rPr>
        <b/>
        <sz val="9"/>
        <color theme="1"/>
        <rFont val="Times New Roman"/>
        <family val="1"/>
      </rPr>
      <t>-DPyEF-8.1.3.B</t>
    </r>
    <r>
      <rPr>
        <sz val="9"/>
        <color theme="1"/>
        <rFont val="Times New Roman"/>
        <family val="1"/>
      </rPr>
      <t xml:space="preserve"> Presentación Power Point
</t>
    </r>
    <r>
      <rPr>
        <b/>
        <sz val="9"/>
        <color theme="1"/>
        <rFont val="Times New Roman"/>
        <family val="1"/>
      </rPr>
      <t>-DPyEF-8.1.3.C</t>
    </r>
    <r>
      <rPr>
        <sz val="9"/>
        <color theme="1"/>
        <rFont val="Times New Roman"/>
        <family val="1"/>
      </rPr>
      <t xml:space="preserve"> Registro de Participantes</t>
    </r>
  </si>
  <si>
    <r>
      <rPr>
        <b/>
        <sz val="9"/>
        <color theme="1"/>
        <rFont val="Times New Roman"/>
        <family val="1"/>
      </rPr>
      <t>-DPyEF-8.1.4.A</t>
    </r>
    <r>
      <rPr>
        <sz val="9"/>
        <color theme="1"/>
        <rFont val="Times New Roman"/>
        <family val="1"/>
      </rPr>
      <t xml:space="preserve"> Plan de Gestión de Riesgos Financieros aprobado</t>
    </r>
  </si>
  <si>
    <r>
      <rPr>
        <b/>
        <sz val="9"/>
        <color theme="1"/>
        <rFont val="Times New Roman"/>
        <family val="1"/>
      </rPr>
      <t>-DPyEF-9.1.1.A</t>
    </r>
    <r>
      <rPr>
        <sz val="9"/>
        <color theme="1"/>
        <rFont val="Times New Roman"/>
        <family val="1"/>
      </rPr>
      <t xml:space="preserve"> Documento de Propuesta</t>
    </r>
  </si>
  <si>
    <t>9.2.1 Socializar y presentar propuesta al Tesorero.</t>
  </si>
  <si>
    <r>
      <rPr>
        <b/>
        <sz val="9"/>
        <color theme="1"/>
        <rFont val="Times New Roman"/>
        <family val="1"/>
      </rPr>
      <t>-DPyEF-9.2.1.A</t>
    </r>
    <r>
      <rPr>
        <sz val="9"/>
        <color theme="1"/>
        <rFont val="Times New Roman"/>
        <family val="1"/>
      </rPr>
      <t xml:space="preserve"> Documento de Propuesta
</t>
    </r>
    <r>
      <rPr>
        <b/>
        <sz val="9"/>
        <color theme="1"/>
        <rFont val="Times New Roman"/>
        <family val="1"/>
      </rPr>
      <t>-DPyEF-9.2.1.B</t>
    </r>
    <r>
      <rPr>
        <sz val="9"/>
        <color theme="1"/>
        <rFont val="Times New Roman"/>
        <family val="1"/>
      </rPr>
      <t xml:space="preserve"> Registro de Participantes</t>
    </r>
  </si>
  <si>
    <r>
      <rPr>
        <b/>
        <sz val="9"/>
        <color theme="1"/>
        <rFont val="Times New Roman"/>
        <family val="1"/>
      </rPr>
      <t>-DPyEF-9.2.2.A</t>
    </r>
    <r>
      <rPr>
        <sz val="9"/>
        <color theme="1"/>
        <rFont val="Times New Roman"/>
        <family val="1"/>
      </rPr>
      <t xml:space="preserve"> Propuesta aprobada</t>
    </r>
  </si>
  <si>
    <r>
      <rPr>
        <b/>
        <sz val="9"/>
        <color theme="1"/>
        <rFont val="Times New Roman"/>
        <family val="1"/>
      </rPr>
      <t>-DPyEF-9.3.1.A</t>
    </r>
    <r>
      <rPr>
        <sz val="9"/>
        <color theme="1"/>
        <rFont val="Times New Roman"/>
        <family val="1"/>
      </rPr>
      <t xml:space="preserve">  Documento de Propuesta
</t>
    </r>
    <r>
      <rPr>
        <b/>
        <sz val="9"/>
        <color theme="1"/>
        <rFont val="Times New Roman"/>
        <family val="1"/>
      </rPr>
      <t>-DPyEF-9.3.1.B</t>
    </r>
    <r>
      <rPr>
        <sz val="9"/>
        <color theme="1"/>
        <rFont val="Times New Roman"/>
        <family val="1"/>
      </rPr>
      <t xml:space="preserve"> Registro de Participantes</t>
    </r>
  </si>
  <si>
    <r>
      <rPr>
        <b/>
        <sz val="9"/>
        <color theme="1"/>
        <rFont val="Times New Roman"/>
        <family val="1"/>
      </rPr>
      <t>-DPyEF-9.3.2.A</t>
    </r>
    <r>
      <rPr>
        <sz val="9"/>
        <color theme="1"/>
        <rFont val="Times New Roman"/>
        <family val="1"/>
      </rPr>
      <t xml:space="preserve"> Comunicación aprobando la Conformación del Comité de Caja Interinstucional</t>
    </r>
  </si>
  <si>
    <r>
      <rPr>
        <b/>
        <sz val="9"/>
        <color theme="1"/>
        <rFont val="Times New Roman"/>
        <family val="1"/>
      </rPr>
      <t>-DPyEF-9.4.1.A</t>
    </r>
    <r>
      <rPr>
        <sz val="9"/>
        <color theme="1"/>
        <rFont val="Times New Roman"/>
        <family val="1"/>
      </rPr>
      <t xml:space="preserve"> Documento de Propuesta
</t>
    </r>
    <r>
      <rPr>
        <b/>
        <sz val="9"/>
        <color theme="1"/>
        <rFont val="Times New Roman"/>
        <family val="1"/>
      </rPr>
      <t>-DPyEF-9.4.1.B</t>
    </r>
    <r>
      <rPr>
        <sz val="9"/>
        <color theme="1"/>
        <rFont val="Times New Roman"/>
        <family val="1"/>
      </rPr>
      <t xml:space="preserve"> Registro de Participantes</t>
    </r>
  </si>
  <si>
    <r>
      <rPr>
        <b/>
        <sz val="9"/>
        <color theme="1"/>
        <rFont val="Times New Roman"/>
        <family val="1"/>
      </rPr>
      <t>-DPyEF-10.1.4.A</t>
    </r>
    <r>
      <rPr>
        <sz val="9"/>
        <color theme="1"/>
        <rFont val="Times New Roman"/>
        <family val="1"/>
      </rPr>
      <t xml:space="preserve"> Porcentaje reducido de la Brecha </t>
    </r>
  </si>
  <si>
    <r>
      <rPr>
        <b/>
        <sz val="9"/>
        <color theme="1"/>
        <rFont val="Times New Roman"/>
        <family val="1"/>
      </rPr>
      <t xml:space="preserve">-DPyEF-10.1.1.A </t>
    </r>
    <r>
      <rPr>
        <sz val="9"/>
        <color theme="1"/>
        <rFont val="Times New Roman"/>
        <family val="1"/>
      </rPr>
      <t xml:space="preserve">Ayuda memoria de las reuniones
</t>
    </r>
    <r>
      <rPr>
        <b/>
        <sz val="9"/>
        <color theme="1"/>
        <rFont val="Times New Roman"/>
        <family val="1"/>
      </rPr>
      <t>-DPyEF-10.1.1.B</t>
    </r>
    <r>
      <rPr>
        <sz val="9"/>
        <color theme="1"/>
        <rFont val="Times New Roman"/>
        <family val="1"/>
      </rPr>
      <t xml:space="preserve"> Registros de Participante
</t>
    </r>
    <r>
      <rPr>
        <b/>
        <sz val="9"/>
        <color theme="1"/>
        <rFont val="Times New Roman"/>
        <family val="1"/>
      </rPr>
      <t>-DPyEF-10.1.1.C</t>
    </r>
    <r>
      <rPr>
        <sz val="9"/>
        <color theme="1"/>
        <rFont val="Times New Roman"/>
        <family val="1"/>
      </rPr>
      <t xml:space="preserve"> Correos de las Convocatorias
</t>
    </r>
    <r>
      <rPr>
        <b/>
        <sz val="9"/>
        <color theme="1"/>
        <rFont val="Times New Roman"/>
        <family val="1"/>
      </rPr>
      <t>-DPyEF-10.1.1.D</t>
    </r>
    <r>
      <rPr>
        <sz val="9"/>
        <color theme="1"/>
        <rFont val="Times New Roman"/>
        <family val="1"/>
      </rPr>
      <t xml:space="preserve"> Fotografías de los encuentros
</t>
    </r>
    <r>
      <rPr>
        <b/>
        <sz val="9"/>
        <color theme="1"/>
        <rFont val="Times New Roman"/>
        <family val="1"/>
      </rPr>
      <t>-DPyEF-10.1.1.E</t>
    </r>
    <r>
      <rPr>
        <sz val="9"/>
        <color theme="1"/>
        <rFont val="Times New Roman"/>
        <family val="1"/>
      </rPr>
      <t xml:space="preserve"> Presentación Power Point 
</t>
    </r>
    <r>
      <rPr>
        <b/>
        <sz val="9"/>
        <color theme="1"/>
        <rFont val="Times New Roman"/>
        <family val="1"/>
      </rPr>
      <t>-DPyEF-10.1.1.F</t>
    </r>
    <r>
      <rPr>
        <sz val="9"/>
        <color theme="1"/>
        <rFont val="Times New Roman"/>
        <family val="1"/>
      </rPr>
      <t xml:space="preserve"> Informes y cuadros informativos</t>
    </r>
  </si>
  <si>
    <r>
      <rPr>
        <b/>
        <sz val="9"/>
        <color theme="1"/>
        <rFont val="Times New Roman"/>
        <family val="1"/>
      </rPr>
      <t>-DPyEF-7.1.1.A</t>
    </r>
    <r>
      <rPr>
        <sz val="9"/>
        <color theme="1"/>
        <rFont val="Times New Roman"/>
        <family val="1"/>
      </rPr>
      <t xml:space="preserve"> Ayuda memoria de las reuniones
</t>
    </r>
    <r>
      <rPr>
        <b/>
        <sz val="9"/>
        <color theme="1"/>
        <rFont val="Times New Roman"/>
        <family val="1"/>
      </rPr>
      <t>-DPyEF-7.1.1.B</t>
    </r>
    <r>
      <rPr>
        <sz val="9"/>
        <color theme="1"/>
        <rFont val="Times New Roman"/>
        <family val="1"/>
      </rPr>
      <t xml:space="preserve"> Registros de Participante
</t>
    </r>
    <r>
      <rPr>
        <b/>
        <sz val="9"/>
        <color theme="1"/>
        <rFont val="Times New Roman"/>
        <family val="1"/>
      </rPr>
      <t>-DPyEF-7.1.1.C</t>
    </r>
    <r>
      <rPr>
        <sz val="9"/>
        <color theme="1"/>
        <rFont val="Times New Roman"/>
        <family val="1"/>
      </rPr>
      <t xml:space="preserve"> Correos de las Convocatorias
</t>
    </r>
    <r>
      <rPr>
        <b/>
        <sz val="9"/>
        <color theme="1"/>
        <rFont val="Times New Roman"/>
        <family val="1"/>
      </rPr>
      <t>-DPyEF-7.1.1.D</t>
    </r>
    <r>
      <rPr>
        <sz val="9"/>
        <color theme="1"/>
        <rFont val="Times New Roman"/>
        <family val="1"/>
      </rPr>
      <t xml:space="preserve"> Comunicaciones de las convocatorias.
</t>
    </r>
    <r>
      <rPr>
        <b/>
        <sz val="9"/>
        <color theme="1"/>
        <rFont val="Times New Roman"/>
        <family val="1"/>
      </rPr>
      <t>-DPyEF-7.1.1.E</t>
    </r>
    <r>
      <rPr>
        <sz val="9"/>
        <color theme="1"/>
        <rFont val="Times New Roman"/>
        <family val="1"/>
      </rPr>
      <t xml:space="preserve"> Presentación Power Point 
</t>
    </r>
    <r>
      <rPr>
        <b/>
        <sz val="9"/>
        <color theme="1"/>
        <rFont val="Times New Roman"/>
        <family val="1"/>
      </rPr>
      <t>-DPyEF-7.1.1.F</t>
    </r>
    <r>
      <rPr>
        <sz val="9"/>
        <color theme="1"/>
        <rFont val="Times New Roman"/>
        <family val="1"/>
      </rPr>
      <t xml:space="preserve"> Plantilla utilizada para levantamiento de información</t>
    </r>
  </si>
  <si>
    <r>
      <rPr>
        <b/>
        <sz val="9"/>
        <color theme="1"/>
        <rFont val="Times New Roman"/>
        <family val="1"/>
      </rPr>
      <t>-DPyEF-7.1.2.A</t>
    </r>
    <r>
      <rPr>
        <sz val="9"/>
        <color theme="1"/>
        <rFont val="Times New Roman"/>
        <family val="1"/>
      </rPr>
      <t xml:space="preserve"> Ayuda memoria de las reuniones
</t>
    </r>
    <r>
      <rPr>
        <b/>
        <sz val="9"/>
        <color theme="1"/>
        <rFont val="Times New Roman"/>
        <family val="1"/>
      </rPr>
      <t>-DPyEF-7.1.2.B</t>
    </r>
    <r>
      <rPr>
        <sz val="9"/>
        <color theme="1"/>
        <rFont val="Times New Roman"/>
        <family val="1"/>
      </rPr>
      <t xml:space="preserve"> Registros de Participante
</t>
    </r>
    <r>
      <rPr>
        <b/>
        <sz val="9"/>
        <color theme="1"/>
        <rFont val="Times New Roman"/>
        <family val="1"/>
      </rPr>
      <t>-DPyEF-7.1.2.C</t>
    </r>
    <r>
      <rPr>
        <sz val="9"/>
        <color theme="1"/>
        <rFont val="Times New Roman"/>
        <family val="1"/>
      </rPr>
      <t xml:space="preserve"> Correos de las Convocatorias
</t>
    </r>
    <r>
      <rPr>
        <b/>
        <sz val="9"/>
        <color theme="1"/>
        <rFont val="Times New Roman"/>
        <family val="1"/>
      </rPr>
      <t>-DPyEF-7.1.2.D</t>
    </r>
    <r>
      <rPr>
        <sz val="9"/>
        <color theme="1"/>
        <rFont val="Times New Roman"/>
        <family val="1"/>
      </rPr>
      <t xml:space="preserve"> Comunicaciones de las convocatorias.
</t>
    </r>
    <r>
      <rPr>
        <b/>
        <sz val="9"/>
        <color theme="1"/>
        <rFont val="Times New Roman"/>
        <family val="1"/>
      </rPr>
      <t>-DPyEF-7.1.2.E</t>
    </r>
    <r>
      <rPr>
        <sz val="9"/>
        <color theme="1"/>
        <rFont val="Times New Roman"/>
        <family val="1"/>
      </rPr>
      <t xml:space="preserve"> Presentación Power Point 
</t>
    </r>
    <r>
      <rPr>
        <b/>
        <sz val="9"/>
        <color theme="1"/>
        <rFont val="Times New Roman"/>
        <family val="1"/>
      </rPr>
      <t>-DPyEF-7.1.2.F</t>
    </r>
    <r>
      <rPr>
        <sz val="9"/>
        <color theme="1"/>
        <rFont val="Times New Roman"/>
        <family val="1"/>
      </rPr>
      <t xml:space="preserve"> Plantilla utilizada para levantamiento de información</t>
    </r>
  </si>
  <si>
    <t>7.2.1 Coordinar y ejecutar encuentro con Banco de Reservas.</t>
  </si>
  <si>
    <t>7.2.2 Coordinar y ejecutar encuentro con Banco Central</t>
  </si>
  <si>
    <r>
      <rPr>
        <b/>
        <sz val="9"/>
        <color theme="1"/>
        <rFont val="Times New Roman"/>
        <family val="1"/>
      </rPr>
      <t>-DPyEF-7.2.1.A</t>
    </r>
    <r>
      <rPr>
        <sz val="9"/>
        <color theme="1"/>
        <rFont val="Times New Roman"/>
        <family val="1"/>
      </rPr>
      <t xml:space="preserve"> Ayuda memoria de las reuniones
</t>
    </r>
    <r>
      <rPr>
        <b/>
        <sz val="9"/>
        <color theme="1"/>
        <rFont val="Times New Roman"/>
        <family val="1"/>
      </rPr>
      <t>-DPyEF-7.2.1.B</t>
    </r>
    <r>
      <rPr>
        <sz val="9"/>
        <color theme="1"/>
        <rFont val="Times New Roman"/>
        <family val="1"/>
      </rPr>
      <t xml:space="preserve"> Registros de Participante
</t>
    </r>
    <r>
      <rPr>
        <b/>
        <sz val="9"/>
        <color theme="1"/>
        <rFont val="Times New Roman"/>
        <family val="1"/>
      </rPr>
      <t>-DPyEF-7.2.1.C</t>
    </r>
    <r>
      <rPr>
        <sz val="9"/>
        <color theme="1"/>
        <rFont val="Times New Roman"/>
        <family val="1"/>
      </rPr>
      <t xml:space="preserve"> Correos de las Convocatorias
</t>
    </r>
    <r>
      <rPr>
        <b/>
        <sz val="9"/>
        <color theme="1"/>
        <rFont val="Times New Roman"/>
        <family val="1"/>
      </rPr>
      <t>-DPyEF-7.2.1.D</t>
    </r>
    <r>
      <rPr>
        <sz val="9"/>
        <color theme="1"/>
        <rFont val="Times New Roman"/>
        <family val="1"/>
      </rPr>
      <t xml:space="preserve"> Comunicaciones de las convocatorias.
</t>
    </r>
    <r>
      <rPr>
        <b/>
        <sz val="9"/>
        <color theme="1"/>
        <rFont val="Times New Roman"/>
        <family val="1"/>
      </rPr>
      <t>-DPyEF-7.2.1.E</t>
    </r>
    <r>
      <rPr>
        <sz val="9"/>
        <color theme="1"/>
        <rFont val="Times New Roman"/>
        <family val="1"/>
      </rPr>
      <t xml:space="preserve"> Presentación Power Point 
</t>
    </r>
    <r>
      <rPr>
        <b/>
        <sz val="9"/>
        <color theme="1"/>
        <rFont val="Times New Roman"/>
        <family val="1"/>
      </rPr>
      <t xml:space="preserve">-DPyEF-7.2.1.F </t>
    </r>
    <r>
      <rPr>
        <sz val="9"/>
        <color theme="1"/>
        <rFont val="Times New Roman"/>
        <family val="1"/>
      </rPr>
      <t>Plantilla utilizada para levantamiento de información</t>
    </r>
  </si>
  <si>
    <r>
      <rPr>
        <b/>
        <sz val="9"/>
        <color theme="1"/>
        <rFont val="Times New Roman"/>
        <family val="1"/>
      </rPr>
      <t>-DPyEF-7.3.1.A</t>
    </r>
    <r>
      <rPr>
        <sz val="9"/>
        <color theme="1"/>
        <rFont val="Times New Roman"/>
        <family val="1"/>
      </rPr>
      <t xml:space="preserve"> Ayuda memoria de las reuniones
</t>
    </r>
    <r>
      <rPr>
        <b/>
        <sz val="9"/>
        <color theme="1"/>
        <rFont val="Times New Roman"/>
        <family val="1"/>
      </rPr>
      <t>-DPyEF-7.3.1.B</t>
    </r>
    <r>
      <rPr>
        <sz val="9"/>
        <color theme="1"/>
        <rFont val="Times New Roman"/>
        <family val="1"/>
      </rPr>
      <t xml:space="preserve"> Registros de Participante
</t>
    </r>
    <r>
      <rPr>
        <b/>
        <sz val="9"/>
        <color theme="1"/>
        <rFont val="Times New Roman"/>
        <family val="1"/>
      </rPr>
      <t>-DPyEF-7.3.1.C</t>
    </r>
    <r>
      <rPr>
        <sz val="9"/>
        <color theme="1"/>
        <rFont val="Times New Roman"/>
        <family val="1"/>
      </rPr>
      <t xml:space="preserve"> Correos de las Convocatorias
</t>
    </r>
    <r>
      <rPr>
        <b/>
        <sz val="9"/>
        <color theme="1"/>
        <rFont val="Times New Roman"/>
        <family val="1"/>
      </rPr>
      <t>-DPyEF-7.3.1.D</t>
    </r>
    <r>
      <rPr>
        <sz val="9"/>
        <color theme="1"/>
        <rFont val="Times New Roman"/>
        <family val="1"/>
      </rPr>
      <t xml:space="preserve"> Comunicaciones de las convocatorias.
</t>
    </r>
    <r>
      <rPr>
        <b/>
        <sz val="9"/>
        <color theme="1"/>
        <rFont val="Times New Roman"/>
        <family val="1"/>
      </rPr>
      <t>-DPyEF-7.3.1.E</t>
    </r>
    <r>
      <rPr>
        <sz val="9"/>
        <color theme="1"/>
        <rFont val="Times New Roman"/>
        <family val="1"/>
      </rPr>
      <t xml:space="preserve"> Presentación Power Point 
</t>
    </r>
    <r>
      <rPr>
        <b/>
        <sz val="9"/>
        <color theme="1"/>
        <rFont val="Times New Roman"/>
        <family val="1"/>
      </rPr>
      <t>-DPyEF-7.3.1.F</t>
    </r>
    <r>
      <rPr>
        <sz val="9"/>
        <color theme="1"/>
        <rFont val="Times New Roman"/>
        <family val="1"/>
      </rPr>
      <t xml:space="preserve"> Plantilla utilizada para levantamiento de información</t>
    </r>
  </si>
  <si>
    <r>
      <rPr>
        <b/>
        <sz val="9"/>
        <color theme="1"/>
        <rFont val="Times New Roman"/>
        <family val="1"/>
      </rPr>
      <t>-DPyEF-7.4.1.A</t>
    </r>
    <r>
      <rPr>
        <sz val="9"/>
        <color theme="1"/>
        <rFont val="Times New Roman"/>
        <family val="1"/>
      </rPr>
      <t xml:space="preserve"> Ayuda memoria de las reuniones
</t>
    </r>
    <r>
      <rPr>
        <b/>
        <sz val="9"/>
        <color theme="1"/>
        <rFont val="Times New Roman"/>
        <family val="1"/>
      </rPr>
      <t>-DPyEF-7.4.1.B</t>
    </r>
    <r>
      <rPr>
        <sz val="9"/>
        <color theme="1"/>
        <rFont val="Times New Roman"/>
        <family val="1"/>
      </rPr>
      <t xml:space="preserve"> Registros de Participante
</t>
    </r>
    <r>
      <rPr>
        <b/>
        <sz val="9"/>
        <color theme="1"/>
        <rFont val="Times New Roman"/>
        <family val="1"/>
      </rPr>
      <t>-DPyEF-7.4.1.C</t>
    </r>
    <r>
      <rPr>
        <sz val="9"/>
        <color theme="1"/>
        <rFont val="Times New Roman"/>
        <family val="1"/>
      </rPr>
      <t xml:space="preserve"> Correos de las Convocatorias
</t>
    </r>
    <r>
      <rPr>
        <b/>
        <sz val="9"/>
        <color theme="1"/>
        <rFont val="Times New Roman"/>
        <family val="1"/>
      </rPr>
      <t>-DPyEF-7.4.1.D</t>
    </r>
    <r>
      <rPr>
        <sz val="9"/>
        <color theme="1"/>
        <rFont val="Times New Roman"/>
        <family val="1"/>
      </rPr>
      <t xml:space="preserve"> Comunicaciones de las convocatorias.
</t>
    </r>
    <r>
      <rPr>
        <b/>
        <sz val="9"/>
        <color theme="1"/>
        <rFont val="Times New Roman"/>
        <family val="1"/>
      </rPr>
      <t>-DPyEF-7.4.1.E</t>
    </r>
    <r>
      <rPr>
        <sz val="9"/>
        <color theme="1"/>
        <rFont val="Times New Roman"/>
        <family val="1"/>
      </rPr>
      <t xml:space="preserve"> Presentación Power Point 
</t>
    </r>
    <r>
      <rPr>
        <b/>
        <sz val="9"/>
        <color theme="1"/>
        <rFont val="Times New Roman"/>
        <family val="1"/>
      </rPr>
      <t>-DPyEF-7.4.1.F</t>
    </r>
    <r>
      <rPr>
        <sz val="9"/>
        <color theme="1"/>
        <rFont val="Times New Roman"/>
        <family val="1"/>
      </rPr>
      <t xml:space="preserve"> Plantilla utilizada para levantamiento de información</t>
    </r>
  </si>
  <si>
    <r>
      <rPr>
        <b/>
        <sz val="9"/>
        <color theme="1"/>
        <rFont val="Times New Roman"/>
        <family val="1"/>
      </rPr>
      <t>-DPyEF-7.5.1.A</t>
    </r>
    <r>
      <rPr>
        <sz val="9"/>
        <color theme="1"/>
        <rFont val="Times New Roman"/>
        <family val="1"/>
      </rPr>
      <t xml:space="preserve"> Ayuda memoria de las reuniones
</t>
    </r>
    <r>
      <rPr>
        <b/>
        <sz val="9"/>
        <color theme="1"/>
        <rFont val="Times New Roman"/>
        <family val="1"/>
      </rPr>
      <t xml:space="preserve">-DPyEF-7.5.1.B </t>
    </r>
    <r>
      <rPr>
        <sz val="9"/>
        <color theme="1"/>
        <rFont val="Times New Roman"/>
        <family val="1"/>
      </rPr>
      <t xml:space="preserve">Registros de Participante
</t>
    </r>
    <r>
      <rPr>
        <b/>
        <sz val="9"/>
        <color theme="1"/>
        <rFont val="Times New Roman"/>
        <family val="1"/>
      </rPr>
      <t>-DPyEF-7.5.1.C</t>
    </r>
    <r>
      <rPr>
        <sz val="9"/>
        <color theme="1"/>
        <rFont val="Times New Roman"/>
        <family val="1"/>
      </rPr>
      <t xml:space="preserve"> Correos de las Convocatorias
</t>
    </r>
    <r>
      <rPr>
        <b/>
        <sz val="9"/>
        <color theme="1"/>
        <rFont val="Times New Roman"/>
        <family val="1"/>
      </rPr>
      <t>-DPyEF-7.5.1.D</t>
    </r>
    <r>
      <rPr>
        <sz val="9"/>
        <color theme="1"/>
        <rFont val="Times New Roman"/>
        <family val="1"/>
      </rPr>
      <t xml:space="preserve"> Comunicaciones de las convocatorias.
</t>
    </r>
    <r>
      <rPr>
        <b/>
        <sz val="9"/>
        <color theme="1"/>
        <rFont val="Times New Roman"/>
        <family val="1"/>
      </rPr>
      <t>-DPyEF-7.5.1.E</t>
    </r>
    <r>
      <rPr>
        <sz val="9"/>
        <color theme="1"/>
        <rFont val="Times New Roman"/>
        <family val="1"/>
      </rPr>
      <t xml:space="preserve"> Presentación Power Point 
</t>
    </r>
    <r>
      <rPr>
        <b/>
        <sz val="9"/>
        <color theme="1"/>
        <rFont val="Times New Roman"/>
        <family val="1"/>
      </rPr>
      <t>-DPyEF-7.5.1.F</t>
    </r>
    <r>
      <rPr>
        <sz val="9"/>
        <color theme="1"/>
        <rFont val="Times New Roman"/>
        <family val="1"/>
      </rPr>
      <t xml:space="preserve"> Plantilla utilizada para levantamiento de información</t>
    </r>
  </si>
  <si>
    <t>1. Guido Díaz - Encargado de DTI
2. Fabio Duran - Webmaster</t>
  </si>
  <si>
    <t xml:space="preserve"> 1. Guido Diaz - Encargado de  DTI
 2. Amaurys Perez -  Administrador de Redes </t>
  </si>
  <si>
    <r>
      <rPr>
        <b/>
        <sz val="9"/>
        <color rgb="FF000000"/>
        <rFont val="Times New Roman"/>
        <family val="1"/>
      </rPr>
      <t>1. Rafael Ventura</t>
    </r>
    <r>
      <rPr>
        <sz val="9"/>
        <color rgb="FF000000"/>
        <rFont val="Times New Roman"/>
        <family val="1"/>
      </rPr>
      <t xml:space="preserve"> - Director de Administracion de Cuentas y Registro Financiero</t>
    </r>
  </si>
  <si>
    <r>
      <rPr>
        <b/>
        <sz val="9"/>
        <color rgb="FF000000"/>
        <rFont val="Times New Roman"/>
        <family val="1"/>
      </rPr>
      <t>1. Alberto Perdomo</t>
    </r>
    <r>
      <rPr>
        <sz val="9"/>
        <color rgb="FF000000"/>
        <rFont val="Times New Roman"/>
        <family val="1"/>
      </rPr>
      <t xml:space="preserve"> - Tesorero Nacional 
2. Representantes de Cardnet</t>
    </r>
  </si>
  <si>
    <t>31/01/2018</t>
  </si>
  <si>
    <r>
      <rPr>
        <b/>
        <sz val="9"/>
        <color theme="1"/>
        <rFont val="Times New Roman"/>
        <family val="1"/>
      </rPr>
      <t xml:space="preserve">1. Aurelia Reyes - </t>
    </r>
    <r>
      <rPr>
        <sz val="9"/>
        <color theme="1"/>
        <rFont val="Times New Roman"/>
        <family val="1"/>
      </rPr>
      <t xml:space="preserve">Líder de Proyecto SIRIT
</t>
    </r>
    <r>
      <rPr>
        <b/>
        <sz val="9"/>
        <color theme="1"/>
        <rFont val="Times New Roman"/>
        <family val="1"/>
      </rPr>
      <t>2. Equipo SIRIT</t>
    </r>
  </si>
  <si>
    <t>28/02/2018</t>
  </si>
  <si>
    <t>19/3/2018</t>
  </si>
  <si>
    <t>23/03/2018</t>
  </si>
  <si>
    <r>
      <rPr>
        <b/>
        <sz val="9"/>
        <color theme="1"/>
        <rFont val="Times New Roman"/>
        <family val="1"/>
      </rPr>
      <t>1. Aurelia Reyes -</t>
    </r>
    <r>
      <rPr>
        <sz val="9"/>
        <color theme="1"/>
        <rFont val="Times New Roman"/>
        <family val="1"/>
      </rPr>
      <t xml:space="preserve"> Líder de Proyecto SIRIT
</t>
    </r>
    <r>
      <rPr>
        <b/>
        <sz val="9"/>
        <color theme="1"/>
        <rFont val="Times New Roman"/>
        <family val="1"/>
      </rPr>
      <t>2. Equipo SIRIT</t>
    </r>
  </si>
  <si>
    <t>18/04/2018</t>
  </si>
  <si>
    <t>24/04/2018</t>
  </si>
  <si>
    <t>18/4/2018</t>
  </si>
  <si>
    <t>25/04/2018</t>
  </si>
  <si>
    <t>26/4/2018</t>
  </si>
  <si>
    <t>31/4/2018</t>
  </si>
  <si>
    <t>31/09/2018</t>
  </si>
  <si>
    <t>28/12/2018
Con Corte Trimestral</t>
  </si>
  <si>
    <t>1. Equipo SIRIT/ Mesa de Ayuda SIRIT</t>
  </si>
  <si>
    <r>
      <rPr>
        <b/>
        <sz val="9"/>
        <color rgb="FF000000"/>
        <rFont val="Times New Roman"/>
        <family val="1"/>
      </rPr>
      <t xml:space="preserve">1. Aurelia Reyes - </t>
    </r>
    <r>
      <rPr>
        <sz val="9"/>
        <color rgb="FF000000"/>
        <rFont val="Times New Roman"/>
        <family val="1"/>
      </rPr>
      <t xml:space="preserve">Líder de Proyecto SIRIT
</t>
    </r>
    <r>
      <rPr>
        <b/>
        <sz val="9"/>
        <color rgb="FF000000"/>
        <rFont val="Times New Roman"/>
        <family val="1"/>
      </rPr>
      <t>2. Equipo SIRIT</t>
    </r>
  </si>
  <si>
    <r>
      <rPr>
        <b/>
        <sz val="9"/>
        <color rgb="FF000000"/>
        <rFont val="Times New Roman"/>
        <family val="1"/>
      </rPr>
      <t xml:space="preserve">1. Aurelia Reyes - </t>
    </r>
    <r>
      <rPr>
        <sz val="9"/>
        <color rgb="FF000000"/>
        <rFont val="Times New Roman"/>
        <family val="1"/>
      </rPr>
      <t>Líder de Proyecto SIRIT</t>
    </r>
  </si>
  <si>
    <r>
      <rPr>
        <b/>
        <sz val="9"/>
        <color rgb="FF000000"/>
        <rFont val="Times New Roman"/>
        <family val="1"/>
      </rPr>
      <t xml:space="preserve">1. Rafael Ventura - </t>
    </r>
    <r>
      <rPr>
        <sz val="9"/>
        <color rgb="FF000000"/>
        <rFont val="Times New Roman"/>
        <family val="1"/>
      </rPr>
      <t>Director de Administracion de Cuentas y Registro Financiero</t>
    </r>
  </si>
  <si>
    <r>
      <t xml:space="preserve">1. Javier Lozano - </t>
    </r>
    <r>
      <rPr>
        <sz val="9"/>
        <color theme="1"/>
        <rFont val="Times New Roman"/>
        <family val="1"/>
      </rPr>
      <t>Líder de Proyecto UEPEX</t>
    </r>
    <r>
      <rPr>
        <b/>
        <sz val="9"/>
        <color theme="1"/>
        <rFont val="Times New Roman"/>
        <family val="1"/>
      </rPr>
      <t xml:space="preserve">
2. Equipo UEPEX</t>
    </r>
  </si>
  <si>
    <r>
      <rPr>
        <b/>
        <sz val="9"/>
        <color rgb="FF000000"/>
        <rFont val="Times New Roman"/>
        <family val="1"/>
      </rPr>
      <t>1. Rafael Ventura -</t>
    </r>
    <r>
      <rPr>
        <sz val="9"/>
        <color rgb="FF000000"/>
        <rFont val="Times New Roman"/>
        <family val="1"/>
      </rPr>
      <t xml:space="preserve"> Director de Administracion de Cuentas y Registro Financiero</t>
    </r>
  </si>
  <si>
    <r>
      <rPr>
        <b/>
        <sz val="9"/>
        <color rgb="FF000000"/>
        <rFont val="Times New Roman"/>
        <family val="1"/>
      </rPr>
      <t>1. Alberto Perdomo -</t>
    </r>
    <r>
      <rPr>
        <sz val="9"/>
        <color rgb="FF000000"/>
        <rFont val="Times New Roman"/>
        <family val="1"/>
      </rPr>
      <t xml:space="preserve"> Tesorero Nacional 
</t>
    </r>
    <r>
      <rPr>
        <b/>
        <sz val="9"/>
        <color rgb="FF000000"/>
        <rFont val="Times New Roman"/>
        <family val="1"/>
      </rPr>
      <t>2. Rafael Ventura</t>
    </r>
    <r>
      <rPr>
        <sz val="9"/>
        <color rgb="FF000000"/>
        <rFont val="Times New Roman"/>
        <family val="1"/>
      </rPr>
      <t xml:space="preserve"> - Director de Administracion de Cuentas y Registro Financiero</t>
    </r>
  </si>
  <si>
    <r>
      <rPr>
        <b/>
        <sz val="9"/>
        <color rgb="FF000000"/>
        <rFont val="Times New Roman"/>
        <family val="1"/>
      </rPr>
      <t xml:space="preserve">1. Alberto Perdomo - </t>
    </r>
    <r>
      <rPr>
        <sz val="9"/>
        <color rgb="FF000000"/>
        <rFont val="Times New Roman"/>
        <family val="1"/>
      </rPr>
      <t xml:space="preserve">Tesorero Nacional </t>
    </r>
  </si>
  <si>
    <r>
      <rPr>
        <b/>
        <sz val="9"/>
        <color rgb="FF000000"/>
        <rFont val="Times New Roman"/>
        <family val="1"/>
      </rPr>
      <t xml:space="preserve">1. Rafael Ventura </t>
    </r>
    <r>
      <rPr>
        <sz val="9"/>
        <color rgb="FF000000"/>
        <rFont val="Times New Roman"/>
        <family val="1"/>
      </rPr>
      <t>- Director de Administracion de Cuentas y Registro Financiero</t>
    </r>
  </si>
  <si>
    <r>
      <rPr>
        <b/>
        <sz val="9"/>
        <color rgb="FF000000"/>
        <rFont val="Times New Roman"/>
        <family val="1"/>
      </rPr>
      <t xml:space="preserve">1. Alberto Perdomo - </t>
    </r>
    <r>
      <rPr>
        <sz val="9"/>
        <color rgb="FF000000"/>
        <rFont val="Times New Roman"/>
        <family val="1"/>
      </rPr>
      <t xml:space="preserve">Tesorero Nacional 
</t>
    </r>
    <r>
      <rPr>
        <b/>
        <sz val="9"/>
        <color rgb="FF000000"/>
        <rFont val="Times New Roman"/>
        <family val="1"/>
      </rPr>
      <t xml:space="preserve">2. Rafael Ventura </t>
    </r>
    <r>
      <rPr>
        <sz val="9"/>
        <color rgb="FF000000"/>
        <rFont val="Times New Roman"/>
        <family val="1"/>
      </rPr>
      <t>- Director de Administracion de Cuentas y Registro Financiero</t>
    </r>
  </si>
  <si>
    <r>
      <rPr>
        <b/>
        <sz val="9"/>
        <color theme="1"/>
        <rFont val="Times New Roman"/>
        <family val="1"/>
      </rPr>
      <t>-DACyRF-1.1.1.A</t>
    </r>
    <r>
      <rPr>
        <sz val="9"/>
        <color theme="1"/>
        <rFont val="Times New Roman"/>
        <family val="1"/>
      </rPr>
      <t xml:space="preserve"> Correos y/o comunicaciones de convocatoria</t>
    </r>
  </si>
  <si>
    <t>1.Elaboración y aprobación de Contrato de Recaudación vía Cardnet</t>
  </si>
  <si>
    <t>1.1.  Elaborar y aprobar  Contrato con Cardnet</t>
  </si>
  <si>
    <t>1.1.1  Coordinar reuniones con  representantes de Cardnet</t>
  </si>
  <si>
    <t>1.1.2 Llevar a cabo las reuniones con  representantes de Cardnet para elaboración de propuesta de borrador del contrato</t>
  </si>
  <si>
    <t xml:space="preserve">1.1.3 Revisar  y socializar internamente borrador de contrato  Cardnet </t>
  </si>
  <si>
    <t>1.1.4 Consensuar y realizar adecuaciones al contrato, en base a observaciones de ambas partes</t>
  </si>
  <si>
    <t>1.1.5 Coordinar reunión con el Despacho del Tesorero y con Cardnet para firma de contrato</t>
  </si>
  <si>
    <t>1.1.6 Aprobar contrato con Cardnet</t>
  </si>
  <si>
    <t>2. Incorporación de las instituciones pilotos al SIRIT</t>
  </si>
  <si>
    <t>2.1. Incorporar el Ministerio de Hacienda al SIRIT</t>
  </si>
  <si>
    <t>2.2. Incorporar el CAPGEFI al SIRIT</t>
  </si>
  <si>
    <t>2.3. Incorporar el Dirección General de Catrasto Nacional al SIRIT</t>
  </si>
  <si>
    <t>2.4. Incorporar institución 4 al SIRIT</t>
  </si>
  <si>
    <t>2.5. Incorporar institución 5 al SIRIT</t>
  </si>
  <si>
    <t>2.6. Incorporar institución 6 al SIRIT</t>
  </si>
  <si>
    <t>2.7. Incorporar institución 7 al SIRIT</t>
  </si>
  <si>
    <t>2.8. Incorporar institución 8 al SIRIT</t>
  </si>
  <si>
    <t>2.9. Incorporar institución 9 al SIRIT</t>
  </si>
  <si>
    <t>2.10. Incorporar institución10 al SIRIT</t>
  </si>
  <si>
    <t>2.11. Incorporar institución11 al SIRIT</t>
  </si>
  <si>
    <t>2.1.1  Realizar Levantamiento y definición de estructura de los centros de recaudación en el SIRIT</t>
  </si>
  <si>
    <t>2.1.2 Establecer convenio de servicios entre las Tesorerías Institucionales y Tesorería Nacional</t>
  </si>
  <si>
    <t>2.1.3 Habilitar los centros de recaudación en el SIRIT</t>
  </si>
  <si>
    <t>2.1.4 Habilitar los Centros de Cajas y Cajas Institucionales en el SIRIT</t>
  </si>
  <si>
    <t>2.1.5 Preparar la Vinculación de los Conceptos de Ingreso de las Instituciones con el Clasificador Presupuestario</t>
  </si>
  <si>
    <t>2.1.6 Realizar el cierre de la cuenta colectora</t>
  </si>
  <si>
    <t>2.2.1  Realizar Levantamiento y definición de estructura de los centros de recaudación en el SIRIT</t>
  </si>
  <si>
    <t>2.2.2 Establecer convenio de servicios entre las Tesorerías Institucionales y Tesorería Nacional</t>
  </si>
  <si>
    <t>2.2.3 Habilitar los centros de recaudación en el SIRIT</t>
  </si>
  <si>
    <t>2.2.4 Habilitar los Centros de Cajas y Cajas Institucionales en el SIRIT</t>
  </si>
  <si>
    <t>2.2.5 Preparar la Vinculación de los Conceptos de Ingreso de las Instituciones con el Clasificador Presupuestario</t>
  </si>
  <si>
    <t>2.2.6 Realizar el cierre de la cuenta colectora</t>
  </si>
  <si>
    <t>2.3.1  Realizar Levantamiento y definición de estructura de los centros de recaudación en el SIRIT</t>
  </si>
  <si>
    <t>2.3.2 Establecer convenio de servicios entre las Tesorerías Institucionales y Tesorería Nacional</t>
  </si>
  <si>
    <t>2.3.3 Habilitar los centros de recaudación en el SIRIT</t>
  </si>
  <si>
    <t>2.3.4 Habilitar los Centros de Cajas y Cajas Institucionales en el SIRIT</t>
  </si>
  <si>
    <t>2.3.5 Preparar la Vinculación de los Conceptos de Ingreso de las Instituciones con el Clasificador Presupuestario</t>
  </si>
  <si>
    <t>2.3.6 Realizar el cierre de la cuenta colectora</t>
  </si>
  <si>
    <t>2.4.1  Realizar Levantamiento y definición de estructura de los centros de recaudación en el SIRIT</t>
  </si>
  <si>
    <t>2.4.2 Establecer convenio de servicios entre las Tesorerías Institucionales y Tesorería Nacional</t>
  </si>
  <si>
    <t>2.4.3 Habilitar los centros de recaudación en el SIRIT</t>
  </si>
  <si>
    <t>2.4.4 Habilitar los Centros de Cajas y Cajas Institucionales en el SIRIT</t>
  </si>
  <si>
    <t>2.4.5 Preparar la Vinculación de los Conceptos de Ingreso de las Instituciones con el Clasificador Presupuestario</t>
  </si>
  <si>
    <t>2.4.6 Realizar el cierre de la cuenta colectora</t>
  </si>
  <si>
    <t>2.5.1  Realizar Levantamiento y definición de estructura de los centros de recaudación en el SIRIT</t>
  </si>
  <si>
    <t>2.5.2 Establecer convenio de servicios entre las Tesorerías Institucionales y Tesorería Nacional</t>
  </si>
  <si>
    <t>2.5.3 Habilitar los centros de recaudación en el SIRIT</t>
  </si>
  <si>
    <t>2.5.4 Habilitar los Centros de Cajas y Cajas Institucionales en el SIRIT</t>
  </si>
  <si>
    <t>2.5.5 Preparar la Vinculación de los Conceptos de Ingreso de las Instituciones con el Clasificador Presupuestario</t>
  </si>
  <si>
    <t>2.5.6 Realizar el cierre de la cuenta colectora</t>
  </si>
  <si>
    <t>2.6.1  Realizar Levantamiento y definición de estructura de los centros de recaudación en el SIRIT</t>
  </si>
  <si>
    <t>2.6.2 Establecer convenio de servicios entre las Tesorerías Institucionales y Tesorería Nacional</t>
  </si>
  <si>
    <t>2.6.3 Habilitar los centros de recaudación en el SIRIT</t>
  </si>
  <si>
    <t>2.6.4 Habilitar los Centros de Cajas y Cajas Institucionales en el SIRIT</t>
  </si>
  <si>
    <t>2.6.5 Preparar la Vinculación de los Conceptos de Ingreso de las Instituciones con el Clasificador Presupuestario</t>
  </si>
  <si>
    <t>2.6.6 Realizar el cierre de la cuenta colectora</t>
  </si>
  <si>
    <t>2.7.1  Realizar Levantamiento y definición de estructura de los centros de recaudación en el SIRIT</t>
  </si>
  <si>
    <t>2.7.2 Establecer convenio de servicios entre las Tesorerías Institucionales y Tesorería Nacional</t>
  </si>
  <si>
    <t>2.7.3 Habilitar los centros de recaudación en el SIRIT</t>
  </si>
  <si>
    <t>2.7.4 Habilitar los Centros de Cajas y Cajas Institucionales en el SIRIT</t>
  </si>
  <si>
    <t>2.7.5 Preparar la Vinculación de los Conceptos de Ingreso de las Instituciones con el Clasificador Presupuestario</t>
  </si>
  <si>
    <t>2.7.6 Realizar el cierre de la cuenta colectora</t>
  </si>
  <si>
    <t>2.8.1  Realizar Levantamiento y definición de estructura de los centros de recaudación en el SIRIT</t>
  </si>
  <si>
    <t>2.8.2 Establecer convenio de servicios entre las Tesorerías Institucionales y Tesorería Nacional</t>
  </si>
  <si>
    <t>2.8.3 Habilitar los centros de recaudación en el SIRIT</t>
  </si>
  <si>
    <t>2.8.4 Habilitar los Centros de Cajas y Cajas Institucionales en el SIRIT</t>
  </si>
  <si>
    <t>2.8.5 Preparar la Vinculación de los Conceptos de Ingreso de las Instituciones con el Clasificador Presupuestario</t>
  </si>
  <si>
    <t>2.8.6 Realizar el cierre de la cuenta colectora</t>
  </si>
  <si>
    <t>2.9.1  Realizar Levantamiento y definición de estructura de los centros de recaudación en el SIRIT</t>
  </si>
  <si>
    <t>2.9.2 Establecer convenio de servicios entre las Tesorerías Institucionales y Tesorería Nacional</t>
  </si>
  <si>
    <t>2.9.3 Habilitar los centros de recaudación en el SIRIT</t>
  </si>
  <si>
    <t>2.9.4 Habilitar los Centros de Cajas y Cajas Institucionales en el SIRIT</t>
  </si>
  <si>
    <t>2.9.5 Preparar la Vinculación de los Conceptos de Ingreso de las Instituciones con el Clasificador Presupuestario</t>
  </si>
  <si>
    <t>2.9.6 Realizar el cierre de la cuenta colectora</t>
  </si>
  <si>
    <t>2.10.1  Realizar Levantamiento y definición de estructura de los centros de recaudación en el SIRIT</t>
  </si>
  <si>
    <t>2.10.2 Establecer convenio de servicios entre las Tesorerías Institucionales y Tesorería Nacional</t>
  </si>
  <si>
    <t>2.10.3 Habilitar los centros de recaudación en el SIRIT</t>
  </si>
  <si>
    <t>2.10.4 Habilitar los Centros de Cajas y Cajas Institucionales en el SIRIT</t>
  </si>
  <si>
    <t>2.10.5 Preparar la Vinculación de los Conceptos de Ingreso de las Instituciones con el Clasificador Presupuestario</t>
  </si>
  <si>
    <t>2.10.6 Realizar el cierre de la cuenta colectora</t>
  </si>
  <si>
    <t>2.11.1  Realizar Levantamiento y definición de estructura de los centros de recaudación en el SIRIT</t>
  </si>
  <si>
    <t>2.11.2 Establecer convenio de servicios entre las Tesorerías Institucionales y Tesorería Nacional</t>
  </si>
  <si>
    <t>2.11.3 Habilitar los centros de recaudación en el SIRIT</t>
  </si>
  <si>
    <t>2.11.4 Habilitar los Centros de Cajas y Cajas Institucionales en el SIRIT</t>
  </si>
  <si>
    <t>2.11.5 Preparar la Vinculación de los Conceptos de Ingreso de las Instituciones con el Clasificador Presupuestario</t>
  </si>
  <si>
    <t>2.11.6 Realizar el cierre de la cuenta colectora</t>
  </si>
  <si>
    <t>3. Seguimiento a la Implementación del SIRIT en las Instituciones Pilotos</t>
  </si>
  <si>
    <t>3.1. Monitorear funcionamiento del SIRIT en Instituciones Pilotos</t>
  </si>
  <si>
    <t>3.2. Monitorear funcionamiento del Portal y Botón de Pago SIRIT</t>
  </si>
  <si>
    <t>3.1.1 Realizar seguimiento a las instituciones pilotos en el uso del SIRIT</t>
  </si>
  <si>
    <t>3.1.2 Verificar  depósitos de la recaudación a través de los pagos electrónicos</t>
  </si>
  <si>
    <t xml:space="preserve">3.1.3 Dar respuesta a los incidentes reportados por las instituciones pilotos </t>
  </si>
  <si>
    <t>3.1.4 Preparar informe de incidencias registradas y acciones de respuestas ejecutadas</t>
  </si>
  <si>
    <t>3.2.1  Realizar seguimiento de los usuarios (ciudadanos) logueados en el Sistema SIRIT</t>
  </si>
  <si>
    <t>3.2.2   Realizar seguimiento a las autorizaciones de pagos emitidas.</t>
  </si>
  <si>
    <t>3.2.3 Dar seguimiento a las autorizaciones pagadas  a través del Botón de Pago SIRIT</t>
  </si>
  <si>
    <t>3.2.4 Elaborar informe sobre las incidencias presentadas en el sistema.</t>
  </si>
  <si>
    <t>4. Mantenimiento y Gestión de Contenido del SIRIT</t>
  </si>
  <si>
    <t>5. Gestión de Incidencias y Asistencia</t>
  </si>
  <si>
    <t>6. Incorporación de las Unidades Ejecutoras de Proyectos Externos (UEPEX) a la CUT</t>
  </si>
  <si>
    <t>7. Elaboración y aprobación de los Contratos Bancarios</t>
  </si>
  <si>
    <t>4.1. Gestionar el mantenimiento al Portal SIRIT.</t>
  </si>
  <si>
    <t>4.2. Realizar modificaciones a los Centros de Recaudación registrados</t>
  </si>
  <si>
    <t>4.4. Preparar informe sobre mantenimiento y gestión de contenido</t>
  </si>
  <si>
    <t>4.1.1 Realizar la gestión de Contenido del Portal SIRIT</t>
  </si>
  <si>
    <t>4.1.2 Actualizar las informaciones a los servicios de las instituciones en el Portal</t>
  </si>
  <si>
    <t xml:space="preserve">4.2.1 Recibir y validar solicitudes de modificaciones </t>
  </si>
  <si>
    <t>4.2.2 Realizar modificaciones validadas</t>
  </si>
  <si>
    <t>4.3.1 Notificar al Banco Agente todas las actualizaciones en los Centros de Recaudación</t>
  </si>
  <si>
    <t>4.3.2 Solicitar modificaciones a códigos transaccionales al Banco Agente</t>
  </si>
  <si>
    <t xml:space="preserve">4.3.3 Gestionar devoluciones por débito o crédito indebido con el Banco Agente </t>
  </si>
  <si>
    <t>4.4.1 Preparar borrador de infrome contemplando funcionamiento del SIRIT en Instituciones Pilotos, modificaciones a los Centros de Recaudación registrados y gestionones con el Banco Agente de los cambios estructurales en el SIRIT</t>
  </si>
  <si>
    <t>4.4.2 Validar y aprobar borrador de informe</t>
  </si>
  <si>
    <t>5.1. Brindar asistencia a los requerimientos de los ciudadanos en el Portal WEB</t>
  </si>
  <si>
    <t>5.2. Brindar asistencia a los requerimientos de las Instituciones en el Portal WEB</t>
  </si>
  <si>
    <t xml:space="preserve">5.3. Brindar asistencia a los requerimientos de los Centros de Recaudación </t>
  </si>
  <si>
    <t>5.1.1 Recibir requerimientos de los ciudadanos a través del Portal Web.</t>
  </si>
  <si>
    <t>5.1.2  Gestionar incidencias recibidas</t>
  </si>
  <si>
    <t>5.2.1 Recibir requerimientos de de las Instituciones a través del Portal Web.</t>
  </si>
  <si>
    <t xml:space="preserve">5.2.2  Gestionar incidencias recibidas </t>
  </si>
  <si>
    <t xml:space="preserve">5.3.1 Recibir requerimientos de los Centros de Recaudación </t>
  </si>
  <si>
    <t xml:space="preserve">5.3.2  Gestionar incidencias recibidas </t>
  </si>
  <si>
    <t>6.1 Incorporar el proyecto de Fortalecimiento Institucional Fase II</t>
  </si>
  <si>
    <t>6.2 Incorporar el proyecto de Sanidad e Inocuidad Agroalimentaria (PATCA III)</t>
  </si>
  <si>
    <t xml:space="preserve">6.3 Incorporar el proyecto de Agua y Saneamiento en Zonas Turísticas </t>
  </si>
  <si>
    <t>6.4 Incorporar el proyecto de Fortalecimiento de la Gestión del Sector Salud</t>
  </si>
  <si>
    <t xml:space="preserve">6.5 Incorporar el proyecto de Desarrollo Productivo y Competitividad de la Provincia de San Juan </t>
  </si>
  <si>
    <t>6.6 Incorporar Proyecto 6 a la CUT</t>
  </si>
  <si>
    <t>6.7 Incorporar Proyecto 7 a la CUT</t>
  </si>
  <si>
    <t>6.8 Incorporar Proyecto 8 a la CUT</t>
  </si>
  <si>
    <t>6.9 Incorporar Proyecto 9 a la CUT</t>
  </si>
  <si>
    <t>6.10 Incorporar Proyecto 10 a la CUT</t>
  </si>
  <si>
    <t>6.11 Incorporar Proyecto 11 a la CUT</t>
  </si>
  <si>
    <t>6.12 Incorporar Proyecto 12 a la CUT</t>
  </si>
  <si>
    <t>6.13 Incorporar Proyecto 13 a la CUT</t>
  </si>
  <si>
    <t>6.14 Incorporar Proyecto 14 a la CUT</t>
  </si>
  <si>
    <t>6.15 Incorporar Proyecto 15 a la CUT</t>
  </si>
  <si>
    <t>6.1.1  Hacer levantamiento, en las Unidades Ejecutoras, de los montos pendientes de ejecutar y balances en las cuentas bancarias para determinar la fecha de corte con el fin de emigrar los recursos de las cuentas bancariaa a las subcuentas.</t>
  </si>
  <si>
    <t>6.1.2 Llevar a cabo Capacitación y Entrenamiento A las Unidades Ejecutoras de Proyectos con Recursos Externos</t>
  </si>
  <si>
    <t>6.1.3 Establecer convenio de servicios entre las Tesorerías Institucionales y Tesorería Nacional</t>
  </si>
  <si>
    <t>6.1.4 Actualizar la Fuente Específica para permitir el Pago de Terceros.</t>
  </si>
  <si>
    <t>6.1.5 Crear Subcuentas de Disponilidad y de Cuota de Pago</t>
  </si>
  <si>
    <t>6.1.6  Realizar la Programación de Caja UEPEX.</t>
  </si>
  <si>
    <t>6.1.7 Hacer Asignación de Cuota  pago Diaria</t>
  </si>
  <si>
    <t>6.1.8 Ejecutar Pago a través del Módulo de Pagos a terceros.</t>
  </si>
  <si>
    <t>6.1.9 Realizar el cierre de la cuenta colectora</t>
  </si>
  <si>
    <t>6.2.1  Hacer levantamiento, en las Unidades Ejecutoras, de los montos pendientes de ejecutar y balances en las cuentas bancarias para determinar la fecha de corte con el fin de emigrar los recursos de las cuentas bancariaa a las subcuentas.</t>
  </si>
  <si>
    <t>6.2.2 Llevar a cabo Capacitación y Entrenamiento A las Unidades Ejecutoras de Proyectos con Recursos Externos</t>
  </si>
  <si>
    <t>6.2.3 Establecer convenio de servicios entre las Tesorerías Institucionales y Tesorería Nacional</t>
  </si>
  <si>
    <t>6.2.4 Actualizar la Fuente Específica para permitir el Pago de Terceros.</t>
  </si>
  <si>
    <t>6.2.5 Crear Subcuentas de Disponilidad y de Cuota de Pago</t>
  </si>
  <si>
    <t>6.2.6  Realizar la Programación de Caja UEPEX.</t>
  </si>
  <si>
    <t>6.2.7 Hacer Asignación de Cuota  pago Diaria</t>
  </si>
  <si>
    <t>6.2.8 Ejecutar Pago a través del Módulo de Pagos a terceros.</t>
  </si>
  <si>
    <t>6.2.9 Realizar el cierre de la cuenta colectora</t>
  </si>
  <si>
    <t>6.3.1  Hacer levantamiento, en las Unidades Ejecutoras, de los montos pendientes de ejecutar y balances en las cuentas bancarias para determinar la fecha de corte con el fin de emigrar los recursos de las cuentas bancariaa a las subcuentas.</t>
  </si>
  <si>
    <t>6.3.2 Llevar a cabo Capacitación y Entrenamiento A las Unidades Ejecutoras de Proyectos con Recursos Externos.</t>
  </si>
  <si>
    <t>6.3.3 Establecer convenio de servicios entre las Tesorerías Institucionales y Tesorería Nacional.</t>
  </si>
  <si>
    <t>6.3.4 Actualizar la Fuente Específica para permitir el Pago de Terceros.</t>
  </si>
  <si>
    <t>6.3.5 Crear Subcuentas de Disponilidad y de Cuota de Pago</t>
  </si>
  <si>
    <t>6.3.6  Realizar la Programación de Caja UEPEX.</t>
  </si>
  <si>
    <t>6.3.7 Hacer Asignación de Cuota  pago Diaria</t>
  </si>
  <si>
    <t>6.3.8 Ejecutar Pago a través del Módulo de Pagos a terceros.</t>
  </si>
  <si>
    <t>6.3.9 Realizar el cierre de la cuenta colectora</t>
  </si>
  <si>
    <t>6.4.1  Hacer levantamiento, en las Unidades Ejecutoras, de los montos pendientes de ejecutar y balances en las cuentas bancarias para determinar la fecha de corte con el fin de emigrar los recursos de las cuentas bancariaa a las subcuentas.</t>
  </si>
  <si>
    <t>6.4.2 Llevar a cabo Capacitación y Entrenamiento A las Unidades Ejecutoras de Proyectos con Recursos Externos</t>
  </si>
  <si>
    <t>6.4.3 Establecer convenio de servicios entre las Tesorerías Institucionales y Tesorería Nacional</t>
  </si>
  <si>
    <t>6.4.4 Actualizar la Fuente Específica para permitir el Pago de Terceros.</t>
  </si>
  <si>
    <t>6.4.5 Crear Subcuentas de Disponilidad y de Cuota de Pago</t>
  </si>
  <si>
    <t>6.4.6  Realizar la Programación de Caja UEPEX.</t>
  </si>
  <si>
    <t>6.4.7 Hacer Asignación de Cuota  pago Diaria</t>
  </si>
  <si>
    <t>6.4.8 Ejecutar Pago a través del Módulo de Pagos a terceros.</t>
  </si>
  <si>
    <t>6.4.9 Realizar el cierre de la cuenta colectora</t>
  </si>
  <si>
    <t>6.5.1  Hacer levantamiento, en las Unidades Ejecutoras, de los montos pendientes de ejecutar y balances en las cuentas bancarias para determinar la fecha de corte con el fin de emigrar los recursos de las cuentas bancariaa a las subcuentas.</t>
  </si>
  <si>
    <t>6.5.2 Llevar a cabo Capacitación y Entrenamiento A las Unidades Ejecutoras de Proyectos con Recursos Externos</t>
  </si>
  <si>
    <t>6.5.3 Establecer convenio de servicios entre las Tesorerías Institucionales y Tesorería Nacional</t>
  </si>
  <si>
    <t>6.5.4 Actualizar la Fuente Específica para permitir el Pago de Terceros.</t>
  </si>
  <si>
    <t>6.5.5 Crear Subcuentas de Disponilidad y de Cuota de Pago</t>
  </si>
  <si>
    <t>6.5.6  Realizar la Programación de Caja UEPEX.</t>
  </si>
  <si>
    <t>6.5.7 Hacer Asignación de Cuota  pago Diaria</t>
  </si>
  <si>
    <t>6.5.8 Ejecutar Pago a través del Módulo de Pagos a terceros.</t>
  </si>
  <si>
    <t>6.5.9 Realizar el cierre de la cuenta colectora</t>
  </si>
  <si>
    <t>6.6.1  Hacer levantamiento, en las Unidades Ejecutoras, de los montos pendientes de ejecutar y balances en las cuentas bancarias para determinar la fecha de corte con el fin de emigrar los recursos de las cuentas bancariaa a las subcuentas.</t>
  </si>
  <si>
    <t>6.6.2 Llevar a cabo Capacitación y Entrenamiento A las Unidades Ejecutoras de Proyectos con Recursos Externos</t>
  </si>
  <si>
    <t>6.6.3 Establecer convenio de servicios entre las Tesorerías Institucionales y Tesorería Nacional.</t>
  </si>
  <si>
    <t>6.6.4 Actualizar la Fuente Específica para permitir el Pago de Terceros.</t>
  </si>
  <si>
    <t>6.6.5 Crear Subcuentas de Disponilidad y de Cuota de Pago</t>
  </si>
  <si>
    <t>6.6.6  Realizar la Programación de Caja UEPEX.</t>
  </si>
  <si>
    <t>6.6.7 Hacer Asignación de Cuota  pago Diaria</t>
  </si>
  <si>
    <t>6.6.8 Ejecutar Pago a través del Módulo de Pagos a terceros.</t>
  </si>
  <si>
    <t>6.6.9 Realizar el cierre de la cuenta colectora</t>
  </si>
  <si>
    <t>6.7.1  Hacer levantamiento, en las Unidades Ejecutoras, de los montos pendientes de ejecutar y balances en las cuentas bancarias para determinar la fecha de corte con el fin de emigrar los recursos de las cuentas bancariaa a las subcuentas.</t>
  </si>
  <si>
    <t>6.7.2 Llevar a cabo Capacitación y Entrenamiento A las Unidades Ejecutoras de Proyectos con Recursos Externos</t>
  </si>
  <si>
    <t>6.7.3 Establecer convenio de servicios entre las Tesorerías Institucionales y Tesorería Nacional.</t>
  </si>
  <si>
    <t>6.7.4 Actualizar la Fuente Específica para permitir el Pago de Terceros.</t>
  </si>
  <si>
    <t>6.7.5 Crear Subcuentas de Disponilidad y de Cuota de Pago</t>
  </si>
  <si>
    <t>6.7.6  Realizar la Programación de Caja UEPEX.</t>
  </si>
  <si>
    <t>6.7.7 Hacer Asignación de Cuota  pago Diaria</t>
  </si>
  <si>
    <t>6.7.8 Ejecutar Pago a través del Módulo de Pagos a terceros.</t>
  </si>
  <si>
    <t>6.7.9 Realizar el cierre de la cuenta colectora</t>
  </si>
  <si>
    <t>6.8.1  Hacer levantamiento, en las Unidades Ejecutoras, de los montos pendientes de ejecutar y balances en las cuentas bancarias para determinar la fecha de corte con el fin de emigrar los recursos de las cuentas bancariaa a las subcuentas.</t>
  </si>
  <si>
    <t>6.8.2 Llevar a cabo Capacitación y Entrenamiento A las Unidades Ejecutoras de Proyectos con Recursos Externos</t>
  </si>
  <si>
    <t>6.8.3 Establecer convenio de servicios entre las Tesorerías Institucionales y Tesorería Nacional.</t>
  </si>
  <si>
    <t>6.8.4 Actualizar la Fuente Específica para permitir el Pago de Terceros.</t>
  </si>
  <si>
    <t>6.8.5 Crear Subcuentas de Disponilidad y de Cuota de Pago</t>
  </si>
  <si>
    <t>6.8.6  Realizar la Programación de Caja UEPEX.</t>
  </si>
  <si>
    <t>6.8.7 Hacer Asignación de Cuota  pago Diaria</t>
  </si>
  <si>
    <t>6.8.8 Ejecutar Pago a través del Módulo de Pagos a terceros.</t>
  </si>
  <si>
    <t>6.8.9 Realizar el cierre de la cuenta colectora</t>
  </si>
  <si>
    <t>6.9.1  Hacer levantamiento, en las Unidades Ejecutoras, de los montos pendientes de ejecutar y balances en las cuentas bancarias para determinar la fecha de corte con el fin de emigrar los recursos de las cuentas bancariaa a las subcuentas.</t>
  </si>
  <si>
    <t>6.9.2 Llevar a cabo Capacitación y Entrenamiento A las Unidades Ejecutoras de Proyectos con Recursos Externos</t>
  </si>
  <si>
    <t>6.9.3 Establecer convenio de servicios entre las Tesorerías Institucionales y Tesorería Nacional.</t>
  </si>
  <si>
    <t>6.9.4 Actualizar la Fuente Específica para permitir el Pago de Terceros.</t>
  </si>
  <si>
    <t>6.9.5 Crear Subcuentas de Disponilidad y de Cuota de Pago</t>
  </si>
  <si>
    <t>6.9.6  Realizar la Programación de Caja UEPEX.</t>
  </si>
  <si>
    <t>6.9.7 Hacer Asignación de Cuota  pago Diaria</t>
  </si>
  <si>
    <t>6.9.8 Ejecutar Pago a través del Módulo de Pagos a terceros.</t>
  </si>
  <si>
    <t>6.9.9 Realizar el cierre de la cuenta colectora</t>
  </si>
  <si>
    <t>6.10.1  Hacer levantamiento, en las Unidades Ejecutoras, de los montos pendientes de ejecutar y balances en las cuentas bancarias para determinar la fecha de corte con el fin de emigrar los recursos de las cuentas bancariaa a las subcuentas.</t>
  </si>
  <si>
    <t>6.10.2 Llevar a cabo Capacitación y Entrenamiento A las Unidades Ejecutoras de Proyectos con Recursos Externos</t>
  </si>
  <si>
    <t>6.10.3 Establecer convenio de servicios entre las Tesorerías Institucionales y Tesorería Nacional.</t>
  </si>
  <si>
    <t>6.10.4 Actualizar la Fuente Específica para permitir el Pago de Terceros.</t>
  </si>
  <si>
    <t>6.10.5 Crear Subcuentas de Disponilidad y de Cuota de Pago</t>
  </si>
  <si>
    <t>6.10.6  Realizar la Programación de Caja UEPEX.</t>
  </si>
  <si>
    <t>6.10.7 Hacer Asignación de Cuota  pago Diaria</t>
  </si>
  <si>
    <t>6.10.8 Ejecutar Pago a través del Módulo de Pagos a terceros.</t>
  </si>
  <si>
    <t>6.10.9 Realizar el cierre de la cuenta colectora</t>
  </si>
  <si>
    <t>6.11.1  Hacer levantamiento, en las Unidades Ejecutoras, de los montos pendientes de ejecutar y balances en las cuentas bancarias para determinar la fecha de corte con el fin de emigrar los recursos de las cuentas bancariaa a las subcuentas.</t>
  </si>
  <si>
    <t>6.11.2 Llevar a cabo Capacitación y Entrenamiento A las Unidades Ejecutoras de Proyectos con Recursos Externos</t>
  </si>
  <si>
    <t>6.11.3 Establecer convenio de servicios entre las Tesorerías Institucionales y Tesorería Nacional.</t>
  </si>
  <si>
    <t>6.11.4 Actualizar la Fuente Específica para permitir el Pago de Terceros.</t>
  </si>
  <si>
    <t>6.11.5 Crear Subcuentas de Disponilidad y de Cuota de Pago</t>
  </si>
  <si>
    <t>6.11.6  Realizar la Programación de Caja UEPEX.</t>
  </si>
  <si>
    <t>6.11.7 Hacer Asignación de Cuota  pago Diaria</t>
  </si>
  <si>
    <t>6.11.8 Ejecutar Pago a través del Módulo de Pagos a terceros.</t>
  </si>
  <si>
    <t>6.11.9 Realizar el cierre de la cuenta colectora</t>
  </si>
  <si>
    <t>6.12.1  Hacer levantamiento, en las Unidades Ejecutoras, de los montos pendientes de ejecutar y balances en las cuentas bancarias para determinar la fecha de corte con el fin de emigrar los recursos de las cuentas bancariaa a las subcuentas.</t>
  </si>
  <si>
    <t>6.12.2 Llevar a cabo Capacitación y Entrenamiento A las Unidades Ejecutoras de Proyectos con Recursos Externos</t>
  </si>
  <si>
    <t>6.12.3 Establecer convenio de servicios entre las Tesorerías Institucionales y Tesorería Nacional.</t>
  </si>
  <si>
    <t>6.12.4 Actualizar la Fuente Específica para permitir el Pago de Terceros.</t>
  </si>
  <si>
    <t>6.12.5 Crear Subcuentas de Disponilidad y de Cuota de Pago</t>
  </si>
  <si>
    <t>6.12.6  Realizar la Programación de Caja UEPEX.</t>
  </si>
  <si>
    <t>6.12.7 Hacer Asignación de Cuota  pago Diaria</t>
  </si>
  <si>
    <t>6.12.8 Ejecutar Pago a través del Módulo de Pagos a terceros.</t>
  </si>
  <si>
    <t>6.12.9 Realizar el cierre de la cuenta colectora</t>
  </si>
  <si>
    <t>6.13.1  Hacer levantamiento, en las Unidades Ejecutoras, de los montos pendientes de ejecutar y balances en las cuentas bancarias para determinar la fecha de corte con el fin de emigrar los recursos de las cuentas bancariaa a las subcuentas.</t>
  </si>
  <si>
    <t>6.13.2 Llevar a cabo Capacitación y Entrenamiento A las Unidades Ejecutoras de Proyectos con Recursos Externos</t>
  </si>
  <si>
    <t>6.13.3 Establecer convenio de servicios entre las Tesorerías Institucionales y Tesorería Nacional.</t>
  </si>
  <si>
    <t>6.13.4 Actualizar la Fuente Específica para permitir el Pago de Terceros.</t>
  </si>
  <si>
    <t>6.13.5 Crear Subcuentas de Disponilidad y de Cuota de Pago</t>
  </si>
  <si>
    <t>6.13.6  Realizar la Programación de Caja UEPEX.</t>
  </si>
  <si>
    <t>6.13.7 Hacer Asignación de Cuota  pago Diaria</t>
  </si>
  <si>
    <t>6.13.8 Ejecutar Pago a través del Módulo de Pagos a terceros.</t>
  </si>
  <si>
    <t>6.13.9 Realizar el cierre de la cuenta colectora</t>
  </si>
  <si>
    <t>6.14.1  Hacer levantamiento, en las Unidades Ejecutoras, de los montos pendientes de ejecutar y balances en las cuentas bancarias para determinar la fecha de corte con el fin de emigrar los recursos de las cuentas bancariaa a las subcuentas.</t>
  </si>
  <si>
    <t>6.14.2 Llevar a cabo Capacitación y Entrenamiento A las Unidades Ejecutoras de Proyectos con Recursos Externos</t>
  </si>
  <si>
    <t>6.14.3 Establecer convenio de servicios entre las Tesorerías Institucionales y Tesorería Nacional.</t>
  </si>
  <si>
    <t>6.14.4 Actualizar la Fuente Específica para permitir el Pago de Terceros.</t>
  </si>
  <si>
    <t>6.14.5 Crear Subcuentas de Disponilidad y de Cuota de Pago</t>
  </si>
  <si>
    <t>6.14.6  Realizar la Programación de Caja UEPEX.</t>
  </si>
  <si>
    <t>6.14.7 Hacer Asignación de Cuota  pago Diaria</t>
  </si>
  <si>
    <t>6.14.8 Ejecutar Pago a través del Módulo de Pagos a terceros.</t>
  </si>
  <si>
    <t>6.14.9 Realizar el cierre de la cuenta colectora</t>
  </si>
  <si>
    <t>6.15.1  Hacer levantamiento, en las Unidades Ejecutoras, de los montos pendientes de ejecutar y balances en las cuentas bancarias para determinar la fecha de corte con el fin de emigrar los recursos de las cuentas bancariaa a las subcuentas.</t>
  </si>
  <si>
    <t>6.15.2 Llevar a cabo Capacitación y Entrenamiento A las Unidades Ejecutoras de Proyectos con Recursos Externos</t>
  </si>
  <si>
    <t>6.15.3 Establecer convenio de servicios entre las Tesorerías Institucionales y Tesorería Nacional.</t>
  </si>
  <si>
    <t>6.15.4 Actualizar la Fuente Específica para permitir el Pago de Terceros.</t>
  </si>
  <si>
    <t>6.15.5 Crear Subcuentas de Disponilidad y de Cuota de Pago</t>
  </si>
  <si>
    <t>6.15.6  Realizar la Programación de Caja UEPEX.</t>
  </si>
  <si>
    <t>6.15.7 Hacer Asignación de Cuota  pago Diaria</t>
  </si>
  <si>
    <t>6.15.8 Ejecutar Pago a través del Módulo de Pagos a terceros.</t>
  </si>
  <si>
    <t>6.15.9 Realizar el cierre de la cuenta colectora</t>
  </si>
  <si>
    <t>7.1. Aprobar Contrato Específico de Pago</t>
  </si>
  <si>
    <t xml:space="preserve">7.2. Aprobar Contrato Específico de Gestión de Cuentas </t>
  </si>
  <si>
    <t>7.3. Aprobar Contrato Específico de Financiamiento de Corto Plazo</t>
  </si>
  <si>
    <t>7.4. Aprobar Contrato Específico de Inversiones Temporales</t>
  </si>
  <si>
    <t>7.1.1 Coordinar  reuniones con los representantes de la Comisión del Banco de Reservas para la discusión y aprobación del Contrato Específico de Pago</t>
  </si>
  <si>
    <t>7.1.2 Llevar a cabo reuniones con los representantes de la Comisión del Banco de Reservas para la discusión del Contrato Específico de Pago</t>
  </si>
  <si>
    <t>7.1.3 Realizar ajustes al Borrador del Contrato Específico de Pago</t>
  </si>
  <si>
    <t>7.1.4 Remitir Contrato Específico de Pago consensuado por la Comisión Interinstitucional al Ministro de Hacienda, Tesorero Nacional y el Banco de Reservas para fines de aprobación.</t>
  </si>
  <si>
    <t>7.2.1 Coordinar reunión con Comisión del Banco de Reservas para comunicar  disenso acerca de  los puntos siguientes:
- Exención de Comisiones Banacarias
- Unicidad institucional representada por la TN</t>
  </si>
  <si>
    <t>7.2.2 Llevar a cabo reunión con Comisión del Banco de Reservas para comunicar  disenso acerca de  los  puntos siguientes:
- Exención de Comisiones Banacarias
- Unicidad institucional representada por la TN</t>
  </si>
  <si>
    <t>7.2.3 Realizar ajustes al Borrador del Contrato Específico de Gestión de Cuentas</t>
  </si>
  <si>
    <t>7.2.4  Remitir Contrato Específico de Gestión de Cuentas consensuado por la Comisión Interinstitucional al Ministro de Hacienda, Tesorero Nacional y el Banco de Reservas para fines de aprobación.</t>
  </si>
  <si>
    <t>7.3.1 Coordinar reunión con Comisión del Banco de Reservas para abordar los temas en disenso, entre ellos la Tasa de interés preferencial de Financiamiento a la TN</t>
  </si>
  <si>
    <t xml:space="preserve">7.3.2 Llevar a cabo reunión con Comisión del Banco de Reservas para abordar los temas en disenso, entre ellos la Tasa de interés preferencial de Financiamiento a la TN
</t>
  </si>
  <si>
    <t>7.3.3 Realizar ajustes al Borrador del Contrato Específico de Financiamiento de Corto Plazo</t>
  </si>
  <si>
    <t xml:space="preserve">7.3.4 Coordinar con la Alta Dirección reunión para presentar las conclusiones de los acuerdos entre las partes </t>
  </si>
  <si>
    <t>7.3.5 Presentar al Comité Directivo temas en disenso y definir estrategia de abordaje</t>
  </si>
  <si>
    <t>7.3.6  Remitir Contrato Específico de Financiamiento de Corto Plazo consensuado por la Comisión Interinstitucional al Ministro de Hacienda, Tesorero Nacional y el Banco de Reservas para fines de aprobación.</t>
  </si>
  <si>
    <t>7.4.1 Coordinar reunión con Comisión del Banco de Reservas para consensuar los puntos siguientes:
- Penalización por cancelación previa de certificado financiero
- Remuneración de los Saldos Diarios de las Cuentas del Tesoro.</t>
  </si>
  <si>
    <t>7.4.2 Llevar a cabo reunión con Comisión del Banco de Reservas para consensuar los puntos siguientes:
- Penalización por cancelación previa de certificado financiero
- Remuneración de los Saldos Diarios de las Cuentas del Tesoro.</t>
  </si>
  <si>
    <t>7.4.3 Realizar ajustes al Borrador del Contrato Específico de  Inversiones Temporales</t>
  </si>
  <si>
    <t xml:space="preserve">7.4.4 Coordinar con la Alta Dirección reunión para presentar las conclusiones de los acuerdos entre las partes </t>
  </si>
  <si>
    <t>7.4.5 Presentar al Comité Directivo temas en disenso y definir estrategia de abordaje</t>
  </si>
  <si>
    <t>7.4.6  Remitir Contrato Específico de Inversiones Temporales consensuado por la Comisión Interinstitucional al Ministro de Hacienda, Tesorero Nacional y el Banco de Reservas para fines de aprobación.</t>
  </si>
  <si>
    <t xml:space="preserve">7.5.1  Coordinar reuniones con  Comisión del Banco de Reservas para abordaje de temas pendientes </t>
  </si>
  <si>
    <t xml:space="preserve">7.5.2 Llevar a cabo reuniones con  Comisión del Banco de Reservas para abordaje de temas pendientes </t>
  </si>
  <si>
    <t>7.5.3  Realizar ajustes al Borrador del Contrato Específico de Recaudación</t>
  </si>
  <si>
    <t xml:space="preserve">7.5.4  Coordinar con la Alta Dirección reunión para presentar las conclusiones de los acuerdos entre las partes </t>
  </si>
  <si>
    <t>7.5.5  Presentar al Comité Directivo temas en disenso y definir estrategia de abordaje</t>
  </si>
  <si>
    <t>7.5.6  Remitir Contrato Específico de Recaudación consensuado por la Comisión Interinstitucional al Ministro de Hacienda, Tesorero Nacional y el Banco de Reservas para fines de aprobación.</t>
  </si>
  <si>
    <r>
      <rPr>
        <b/>
        <sz val="9"/>
        <color theme="1"/>
        <rFont val="Times New Roman"/>
        <family val="1"/>
      </rPr>
      <t>-DACyRF-1.1.2.A</t>
    </r>
    <r>
      <rPr>
        <sz val="9"/>
        <color theme="1"/>
        <rFont val="Times New Roman"/>
        <family val="1"/>
      </rPr>
      <t xml:space="preserve"> Registro de participantes
</t>
    </r>
    <r>
      <rPr>
        <b/>
        <sz val="9"/>
        <color theme="1"/>
        <rFont val="Times New Roman"/>
        <family val="1"/>
      </rPr>
      <t>-DACyRF-1.1.2.B</t>
    </r>
    <r>
      <rPr>
        <sz val="9"/>
        <color theme="1"/>
        <rFont val="Times New Roman"/>
        <family val="1"/>
      </rPr>
      <t xml:space="preserve"> Agenda (Temas discutidos) agotada durante reunión
</t>
    </r>
  </si>
  <si>
    <r>
      <rPr>
        <b/>
        <sz val="9"/>
        <color theme="1"/>
        <rFont val="Times New Roman"/>
        <family val="1"/>
      </rPr>
      <t>-DACyRF-1.1.3.A</t>
    </r>
    <r>
      <rPr>
        <sz val="9"/>
        <color theme="1"/>
        <rFont val="Times New Roman"/>
        <family val="1"/>
      </rPr>
      <t xml:space="preserve"> Correos y/o comunicaciones de convocatoria o de las observaciones vía correo electrónico</t>
    </r>
  </si>
  <si>
    <r>
      <rPr>
        <b/>
        <sz val="9"/>
        <color theme="1"/>
        <rFont val="Times New Roman"/>
        <family val="1"/>
      </rPr>
      <t>-DACyRF-1.1.4.A</t>
    </r>
    <r>
      <rPr>
        <sz val="9"/>
        <color theme="1"/>
        <rFont val="Times New Roman"/>
        <family val="1"/>
      </rPr>
      <t xml:space="preserve">  Listado de ajustes realizados al borrador del Contrato de Pago</t>
    </r>
  </si>
  <si>
    <r>
      <rPr>
        <b/>
        <sz val="9"/>
        <color theme="1"/>
        <rFont val="Times New Roman"/>
        <family val="1"/>
      </rPr>
      <t>-DACyRF-1.1.5.A</t>
    </r>
    <r>
      <rPr>
        <sz val="9"/>
        <color theme="1"/>
        <rFont val="Times New Roman"/>
        <family val="1"/>
      </rPr>
      <t xml:space="preserve"> Correos y/o comunicaciones de convocatoria</t>
    </r>
  </si>
  <si>
    <r>
      <rPr>
        <b/>
        <sz val="9"/>
        <color theme="1"/>
        <rFont val="Times New Roman"/>
        <family val="1"/>
      </rPr>
      <t>-DACyRF-1.1.6.A</t>
    </r>
    <r>
      <rPr>
        <sz val="9"/>
        <color theme="1"/>
        <rFont val="Times New Roman"/>
        <family val="1"/>
      </rPr>
      <t xml:space="preserve"> Contrato de Recaudación vía Cardnet aprobado</t>
    </r>
  </si>
  <si>
    <r>
      <rPr>
        <b/>
        <sz val="9"/>
        <color theme="1"/>
        <rFont val="Times New Roman"/>
        <family val="1"/>
      </rPr>
      <t>-DACyRF-2.1.1.A</t>
    </r>
    <r>
      <rPr>
        <sz val="9"/>
        <color theme="1"/>
        <rFont val="Times New Roman"/>
        <family val="1"/>
      </rPr>
      <t xml:space="preserve"> Registro de Participantes
</t>
    </r>
    <r>
      <rPr>
        <b/>
        <sz val="9"/>
        <color theme="1"/>
        <rFont val="Times New Roman"/>
        <family val="1"/>
      </rPr>
      <t xml:space="preserve">-DACyRF-2.1.1.B </t>
    </r>
    <r>
      <rPr>
        <sz val="9"/>
        <color theme="1"/>
        <rFont val="Times New Roman"/>
        <family val="1"/>
      </rPr>
      <t xml:space="preserve">Fotografias
</t>
    </r>
    <r>
      <rPr>
        <b/>
        <sz val="9"/>
        <color theme="1"/>
        <rFont val="Times New Roman"/>
        <family val="1"/>
      </rPr>
      <t>-DACyRF-2.1.1.C</t>
    </r>
    <r>
      <rPr>
        <sz val="9"/>
        <color theme="1"/>
        <rFont val="Times New Roman"/>
        <family val="1"/>
      </rPr>
      <t xml:space="preserve"> Formulario de Levantamiento de Información (completo)</t>
    </r>
  </si>
  <si>
    <r>
      <rPr>
        <b/>
        <sz val="9"/>
        <color theme="1"/>
        <rFont val="Times New Roman"/>
        <family val="1"/>
      </rPr>
      <t>-DACyRF-2.1.2.A</t>
    </r>
    <r>
      <rPr>
        <sz val="9"/>
        <color theme="1"/>
        <rFont val="Times New Roman"/>
        <family val="1"/>
      </rPr>
      <t xml:space="preserve"> Convenio firmado</t>
    </r>
  </si>
  <si>
    <r>
      <rPr>
        <b/>
        <sz val="9"/>
        <color theme="1"/>
        <rFont val="Times New Roman"/>
        <family val="1"/>
      </rPr>
      <t>-DACyRF-2.1.3.A</t>
    </r>
    <r>
      <rPr>
        <sz val="9"/>
        <color theme="1"/>
        <rFont val="Times New Roman"/>
        <family val="1"/>
      </rPr>
      <t xml:space="preserve"> Reporte de Centros de Reacaudación
</t>
    </r>
    <r>
      <rPr>
        <b/>
        <sz val="9"/>
        <color theme="1"/>
        <rFont val="Times New Roman"/>
        <family val="1"/>
      </rPr>
      <t>-DACyRF-2.1.3.B</t>
    </r>
    <r>
      <rPr>
        <sz val="9"/>
        <color theme="1"/>
        <rFont val="Times New Roman"/>
        <family val="1"/>
      </rPr>
      <t xml:space="preserve"> Print Screen Pantalla de Creación de los Centros de Caja</t>
    </r>
  </si>
  <si>
    <r>
      <rPr>
        <b/>
        <sz val="9"/>
        <color theme="1"/>
        <rFont val="Times New Roman"/>
        <family val="1"/>
      </rPr>
      <t xml:space="preserve">-DACyRF-2.1.4.A </t>
    </r>
    <r>
      <rPr>
        <sz val="9"/>
        <color theme="1"/>
        <rFont val="Times New Roman"/>
        <family val="1"/>
      </rPr>
      <t xml:space="preserve">Reporte de Centros de Cajas y Cajas Institucionales
</t>
    </r>
    <r>
      <rPr>
        <b/>
        <sz val="9"/>
        <color theme="1"/>
        <rFont val="Times New Roman"/>
        <family val="1"/>
      </rPr>
      <t xml:space="preserve">-DACyRF-2.1.4.B </t>
    </r>
    <r>
      <rPr>
        <sz val="9"/>
        <color theme="1"/>
        <rFont val="Times New Roman"/>
        <family val="1"/>
      </rPr>
      <t xml:space="preserve"> Print Screen Pantalla de Centros de Cajas y Cajas Institucionales</t>
    </r>
  </si>
  <si>
    <r>
      <rPr>
        <b/>
        <sz val="9"/>
        <color theme="1"/>
        <rFont val="Times New Roman"/>
        <family val="1"/>
      </rPr>
      <t xml:space="preserve">-DACyRF-2.1.5.A </t>
    </r>
    <r>
      <rPr>
        <sz val="9"/>
        <color theme="1"/>
        <rFont val="Times New Roman"/>
        <family val="1"/>
      </rPr>
      <t xml:space="preserve"> Reporte de Configuración
</t>
    </r>
    <r>
      <rPr>
        <b/>
        <sz val="9"/>
        <color theme="1"/>
        <rFont val="Times New Roman"/>
        <family val="1"/>
      </rPr>
      <t>-DACyRF-2.1.5.B</t>
    </r>
    <r>
      <rPr>
        <sz val="9"/>
        <color theme="1"/>
        <rFont val="Times New Roman"/>
        <family val="1"/>
      </rPr>
      <t xml:space="preserve"> Print Screen de Configuración</t>
    </r>
  </si>
  <si>
    <r>
      <rPr>
        <b/>
        <sz val="9"/>
        <color theme="1"/>
        <rFont val="Times New Roman"/>
        <family val="1"/>
      </rPr>
      <t>-DACyRF-2.1.6.A</t>
    </r>
    <r>
      <rPr>
        <sz val="9"/>
        <color theme="1"/>
        <rFont val="Times New Roman"/>
        <family val="1"/>
      </rPr>
      <t xml:space="preserve"> Reporte de Cierre de Cuentas 
</t>
    </r>
    <r>
      <rPr>
        <b/>
        <sz val="9"/>
        <color theme="1"/>
        <rFont val="Times New Roman"/>
        <family val="1"/>
      </rPr>
      <t>-DACyRF-2.1.6.B</t>
    </r>
    <r>
      <rPr>
        <sz val="9"/>
        <color theme="1"/>
        <rFont val="Times New Roman"/>
        <family val="1"/>
      </rPr>
      <t xml:space="preserve"> Comunicación de Solicitud de Cierre de Cuenta al Banco</t>
    </r>
  </si>
  <si>
    <r>
      <rPr>
        <b/>
        <sz val="9"/>
        <color theme="1"/>
        <rFont val="Times New Roman"/>
        <family val="1"/>
      </rPr>
      <t>-DACyRF-2.2.1.A</t>
    </r>
    <r>
      <rPr>
        <sz val="9"/>
        <color theme="1"/>
        <rFont val="Times New Roman"/>
        <family val="1"/>
      </rPr>
      <t xml:space="preserve"> Registro de Participantes
</t>
    </r>
    <r>
      <rPr>
        <b/>
        <sz val="9"/>
        <color theme="1"/>
        <rFont val="Times New Roman"/>
        <family val="1"/>
      </rPr>
      <t xml:space="preserve">-DACyRF-2.2.1.B </t>
    </r>
    <r>
      <rPr>
        <sz val="9"/>
        <color theme="1"/>
        <rFont val="Times New Roman"/>
        <family val="1"/>
      </rPr>
      <t xml:space="preserve">Fotografias
</t>
    </r>
    <r>
      <rPr>
        <b/>
        <sz val="9"/>
        <color theme="1"/>
        <rFont val="Times New Roman"/>
        <family val="1"/>
      </rPr>
      <t>-DACyRF-2.2.1.C</t>
    </r>
    <r>
      <rPr>
        <sz val="9"/>
        <color theme="1"/>
        <rFont val="Times New Roman"/>
        <family val="1"/>
      </rPr>
      <t xml:space="preserve"> Formulario de Levantamiento de Información (completo)</t>
    </r>
  </si>
  <si>
    <r>
      <rPr>
        <b/>
        <sz val="9"/>
        <color theme="1"/>
        <rFont val="Times New Roman"/>
        <family val="1"/>
      </rPr>
      <t>-DACyRF-2.2.2.A</t>
    </r>
    <r>
      <rPr>
        <sz val="9"/>
        <color theme="1"/>
        <rFont val="Times New Roman"/>
        <family val="1"/>
      </rPr>
      <t xml:space="preserve"> Convenio firmado</t>
    </r>
  </si>
  <si>
    <r>
      <rPr>
        <b/>
        <sz val="9"/>
        <color theme="1"/>
        <rFont val="Times New Roman"/>
        <family val="1"/>
      </rPr>
      <t>-DACyRF-2.2.3.A</t>
    </r>
    <r>
      <rPr>
        <sz val="9"/>
        <color theme="1"/>
        <rFont val="Times New Roman"/>
        <family val="1"/>
      </rPr>
      <t xml:space="preserve"> Reporte de Centros de Reacaudación
</t>
    </r>
    <r>
      <rPr>
        <b/>
        <sz val="9"/>
        <color theme="1"/>
        <rFont val="Times New Roman"/>
        <family val="1"/>
      </rPr>
      <t>-DACyRF-2.2.3.B</t>
    </r>
    <r>
      <rPr>
        <sz val="9"/>
        <color theme="1"/>
        <rFont val="Times New Roman"/>
        <family val="1"/>
      </rPr>
      <t xml:space="preserve"> Print Screen Pantalla de Creación de los Centros de Caja</t>
    </r>
  </si>
  <si>
    <r>
      <rPr>
        <b/>
        <sz val="9"/>
        <color theme="1"/>
        <rFont val="Times New Roman"/>
        <family val="1"/>
      </rPr>
      <t xml:space="preserve">-DACyRF-2.2.4.A </t>
    </r>
    <r>
      <rPr>
        <sz val="9"/>
        <color theme="1"/>
        <rFont val="Times New Roman"/>
        <family val="1"/>
      </rPr>
      <t xml:space="preserve">Reporte de Centros de Cajas y Cajas Institucionales
</t>
    </r>
    <r>
      <rPr>
        <b/>
        <sz val="9"/>
        <color theme="1"/>
        <rFont val="Times New Roman"/>
        <family val="1"/>
      </rPr>
      <t xml:space="preserve">-DACyRF-2.2.4.B </t>
    </r>
    <r>
      <rPr>
        <sz val="9"/>
        <color theme="1"/>
        <rFont val="Times New Roman"/>
        <family val="1"/>
      </rPr>
      <t xml:space="preserve"> Print Screen Pantalla de Centros de Cajas y Cajas Institucionales</t>
    </r>
  </si>
  <si>
    <r>
      <rPr>
        <b/>
        <sz val="9"/>
        <color theme="1"/>
        <rFont val="Times New Roman"/>
        <family val="1"/>
      </rPr>
      <t xml:space="preserve">-DACyRF-2.2.5.A </t>
    </r>
    <r>
      <rPr>
        <sz val="9"/>
        <color theme="1"/>
        <rFont val="Times New Roman"/>
        <family val="1"/>
      </rPr>
      <t xml:space="preserve"> Reporte de Configuración
</t>
    </r>
    <r>
      <rPr>
        <b/>
        <sz val="9"/>
        <color theme="1"/>
        <rFont val="Times New Roman"/>
        <family val="1"/>
      </rPr>
      <t>-DACyRF-2.2.5.B</t>
    </r>
    <r>
      <rPr>
        <sz val="9"/>
        <color theme="1"/>
        <rFont val="Times New Roman"/>
        <family val="1"/>
      </rPr>
      <t xml:space="preserve"> Print Screen de Configuración</t>
    </r>
  </si>
  <si>
    <r>
      <rPr>
        <b/>
        <sz val="9"/>
        <color theme="1"/>
        <rFont val="Times New Roman"/>
        <family val="1"/>
      </rPr>
      <t>-DACyRF-2.2.6.A</t>
    </r>
    <r>
      <rPr>
        <sz val="9"/>
        <color theme="1"/>
        <rFont val="Times New Roman"/>
        <family val="1"/>
      </rPr>
      <t xml:space="preserve"> Reporte de Cierre de Cuentas 
</t>
    </r>
    <r>
      <rPr>
        <b/>
        <sz val="9"/>
        <color theme="1"/>
        <rFont val="Times New Roman"/>
        <family val="1"/>
      </rPr>
      <t>-DACyRF-2.2.6.B</t>
    </r>
    <r>
      <rPr>
        <sz val="9"/>
        <color theme="1"/>
        <rFont val="Times New Roman"/>
        <family val="1"/>
      </rPr>
      <t xml:space="preserve"> Comunicación de Solicitud de Cierre de Cuenta al Banco</t>
    </r>
  </si>
  <si>
    <r>
      <rPr>
        <b/>
        <sz val="9"/>
        <color theme="1"/>
        <rFont val="Times New Roman"/>
        <family val="1"/>
      </rPr>
      <t>-DACyRF-2.3.1.A</t>
    </r>
    <r>
      <rPr>
        <sz val="9"/>
        <color theme="1"/>
        <rFont val="Times New Roman"/>
        <family val="1"/>
      </rPr>
      <t xml:space="preserve"> Registro de Participantes
</t>
    </r>
    <r>
      <rPr>
        <b/>
        <sz val="9"/>
        <color theme="1"/>
        <rFont val="Times New Roman"/>
        <family val="1"/>
      </rPr>
      <t xml:space="preserve">-DACyRF-2.3.1.B </t>
    </r>
    <r>
      <rPr>
        <sz val="9"/>
        <color theme="1"/>
        <rFont val="Times New Roman"/>
        <family val="1"/>
      </rPr>
      <t xml:space="preserve">Fotografias
</t>
    </r>
    <r>
      <rPr>
        <b/>
        <sz val="9"/>
        <color theme="1"/>
        <rFont val="Times New Roman"/>
        <family val="1"/>
      </rPr>
      <t>-DACyRF-2.3.1.C</t>
    </r>
    <r>
      <rPr>
        <sz val="9"/>
        <color theme="1"/>
        <rFont val="Times New Roman"/>
        <family val="1"/>
      </rPr>
      <t xml:space="preserve"> Formulario de Levantamiento de Información (completo)</t>
    </r>
  </si>
  <si>
    <r>
      <rPr>
        <b/>
        <sz val="9"/>
        <color theme="1"/>
        <rFont val="Times New Roman"/>
        <family val="1"/>
      </rPr>
      <t>-DACyRF-2.3.2.A</t>
    </r>
    <r>
      <rPr>
        <sz val="9"/>
        <color theme="1"/>
        <rFont val="Times New Roman"/>
        <family val="1"/>
      </rPr>
      <t xml:space="preserve"> Convenio firmado</t>
    </r>
  </si>
  <si>
    <r>
      <rPr>
        <b/>
        <sz val="9"/>
        <color theme="1"/>
        <rFont val="Times New Roman"/>
        <family val="1"/>
      </rPr>
      <t>-DACyRF-2.3.3.A</t>
    </r>
    <r>
      <rPr>
        <sz val="9"/>
        <color theme="1"/>
        <rFont val="Times New Roman"/>
        <family val="1"/>
      </rPr>
      <t xml:space="preserve"> Reporte de Centros de Reacaudación
</t>
    </r>
    <r>
      <rPr>
        <b/>
        <sz val="9"/>
        <color theme="1"/>
        <rFont val="Times New Roman"/>
        <family val="1"/>
      </rPr>
      <t>-DACyRF-2.3.3.B</t>
    </r>
    <r>
      <rPr>
        <sz val="9"/>
        <color theme="1"/>
        <rFont val="Times New Roman"/>
        <family val="1"/>
      </rPr>
      <t xml:space="preserve"> Print Screen Pantalla de Creación de los Centros de Caja</t>
    </r>
  </si>
  <si>
    <r>
      <rPr>
        <b/>
        <sz val="9"/>
        <color theme="1"/>
        <rFont val="Times New Roman"/>
        <family val="1"/>
      </rPr>
      <t xml:space="preserve">-DACyRF-2.3.4.A </t>
    </r>
    <r>
      <rPr>
        <sz val="9"/>
        <color theme="1"/>
        <rFont val="Times New Roman"/>
        <family val="1"/>
      </rPr>
      <t xml:space="preserve">Reporte de Centros de Cajas y Cajas Institucionales
</t>
    </r>
    <r>
      <rPr>
        <b/>
        <sz val="9"/>
        <color theme="1"/>
        <rFont val="Times New Roman"/>
        <family val="1"/>
      </rPr>
      <t xml:space="preserve">-DACyRF-2.3.4.B </t>
    </r>
    <r>
      <rPr>
        <sz val="9"/>
        <color theme="1"/>
        <rFont val="Times New Roman"/>
        <family val="1"/>
      </rPr>
      <t xml:space="preserve"> Print Screen Pantalla de Centros de Cajas y Cajas Institucionales</t>
    </r>
  </si>
  <si>
    <r>
      <rPr>
        <b/>
        <sz val="9"/>
        <color theme="1"/>
        <rFont val="Times New Roman"/>
        <family val="1"/>
      </rPr>
      <t xml:space="preserve">-DACyRF-2.3.5.A </t>
    </r>
    <r>
      <rPr>
        <sz val="9"/>
        <color theme="1"/>
        <rFont val="Times New Roman"/>
        <family val="1"/>
      </rPr>
      <t xml:space="preserve"> Reporte de Configuración
</t>
    </r>
    <r>
      <rPr>
        <b/>
        <sz val="9"/>
        <color theme="1"/>
        <rFont val="Times New Roman"/>
        <family val="1"/>
      </rPr>
      <t>-DACyRF-2.3.5.B</t>
    </r>
    <r>
      <rPr>
        <sz val="9"/>
        <color theme="1"/>
        <rFont val="Times New Roman"/>
        <family val="1"/>
      </rPr>
      <t xml:space="preserve"> Print Screen de Configuración</t>
    </r>
  </si>
  <si>
    <r>
      <rPr>
        <b/>
        <sz val="9"/>
        <color theme="1"/>
        <rFont val="Times New Roman"/>
        <family val="1"/>
      </rPr>
      <t>-DACyRF-2.3.6.A</t>
    </r>
    <r>
      <rPr>
        <sz val="9"/>
        <color theme="1"/>
        <rFont val="Times New Roman"/>
        <family val="1"/>
      </rPr>
      <t xml:space="preserve"> Reporte de Cierre de Cuentas 
</t>
    </r>
    <r>
      <rPr>
        <b/>
        <sz val="9"/>
        <color theme="1"/>
        <rFont val="Times New Roman"/>
        <family val="1"/>
      </rPr>
      <t>-DACyRF-2.3.6.B</t>
    </r>
    <r>
      <rPr>
        <sz val="9"/>
        <color theme="1"/>
        <rFont val="Times New Roman"/>
        <family val="1"/>
      </rPr>
      <t xml:space="preserve"> Comunicación de Solicitud de Cierre de Cuenta al Banco</t>
    </r>
  </si>
  <si>
    <r>
      <rPr>
        <b/>
        <sz val="9"/>
        <color theme="1"/>
        <rFont val="Times New Roman"/>
        <family val="1"/>
      </rPr>
      <t>-DACyRF-2.4.1.A</t>
    </r>
    <r>
      <rPr>
        <sz val="9"/>
        <color theme="1"/>
        <rFont val="Times New Roman"/>
        <family val="1"/>
      </rPr>
      <t xml:space="preserve"> Registro de Participantes
</t>
    </r>
    <r>
      <rPr>
        <b/>
        <sz val="9"/>
        <color theme="1"/>
        <rFont val="Times New Roman"/>
        <family val="1"/>
      </rPr>
      <t xml:space="preserve">-DACyRF-2.4.1.B </t>
    </r>
    <r>
      <rPr>
        <sz val="9"/>
        <color theme="1"/>
        <rFont val="Times New Roman"/>
        <family val="1"/>
      </rPr>
      <t xml:space="preserve">Fotografias
</t>
    </r>
    <r>
      <rPr>
        <b/>
        <sz val="9"/>
        <color theme="1"/>
        <rFont val="Times New Roman"/>
        <family val="1"/>
      </rPr>
      <t>-DACyRF-2.4.1.C</t>
    </r>
    <r>
      <rPr>
        <sz val="9"/>
        <color theme="1"/>
        <rFont val="Times New Roman"/>
        <family val="1"/>
      </rPr>
      <t xml:space="preserve"> Formulario de Levantamiento de Información (completo)</t>
    </r>
  </si>
  <si>
    <r>
      <rPr>
        <b/>
        <sz val="9"/>
        <color theme="1"/>
        <rFont val="Times New Roman"/>
        <family val="1"/>
      </rPr>
      <t>-DACyRF-2.4.2.A</t>
    </r>
    <r>
      <rPr>
        <sz val="9"/>
        <color theme="1"/>
        <rFont val="Times New Roman"/>
        <family val="1"/>
      </rPr>
      <t xml:space="preserve"> Convenio firmado</t>
    </r>
  </si>
  <si>
    <r>
      <rPr>
        <b/>
        <sz val="9"/>
        <color theme="1"/>
        <rFont val="Times New Roman"/>
        <family val="1"/>
      </rPr>
      <t>-DACyRF-2.4.3.A</t>
    </r>
    <r>
      <rPr>
        <sz val="9"/>
        <color theme="1"/>
        <rFont val="Times New Roman"/>
        <family val="1"/>
      </rPr>
      <t xml:space="preserve"> Reporte de Centros de Reacaudación
</t>
    </r>
    <r>
      <rPr>
        <b/>
        <sz val="9"/>
        <color theme="1"/>
        <rFont val="Times New Roman"/>
        <family val="1"/>
      </rPr>
      <t>-DACyRF-2.4.3.B</t>
    </r>
    <r>
      <rPr>
        <sz val="9"/>
        <color theme="1"/>
        <rFont val="Times New Roman"/>
        <family val="1"/>
      </rPr>
      <t xml:space="preserve"> Print Screen Pantalla de Creación de los Centros de Caja</t>
    </r>
  </si>
  <si>
    <r>
      <rPr>
        <b/>
        <sz val="9"/>
        <color theme="1"/>
        <rFont val="Times New Roman"/>
        <family val="1"/>
      </rPr>
      <t xml:space="preserve">-DACyRF-2.4.4.A </t>
    </r>
    <r>
      <rPr>
        <sz val="9"/>
        <color theme="1"/>
        <rFont val="Times New Roman"/>
        <family val="1"/>
      </rPr>
      <t xml:space="preserve">Reporte de Centros de Cajas y Cajas Institucionales
</t>
    </r>
    <r>
      <rPr>
        <b/>
        <sz val="9"/>
        <color theme="1"/>
        <rFont val="Times New Roman"/>
        <family val="1"/>
      </rPr>
      <t xml:space="preserve">-DACyRF-2.4.4.B </t>
    </r>
    <r>
      <rPr>
        <sz val="9"/>
        <color theme="1"/>
        <rFont val="Times New Roman"/>
        <family val="1"/>
      </rPr>
      <t xml:space="preserve"> Print Screen Pantalla de Centros de Cajas y Cajas Institucionales</t>
    </r>
  </si>
  <si>
    <r>
      <rPr>
        <b/>
        <sz val="9"/>
        <color theme="1"/>
        <rFont val="Times New Roman"/>
        <family val="1"/>
      </rPr>
      <t xml:space="preserve">-DACyRF-2.4.5.A </t>
    </r>
    <r>
      <rPr>
        <sz val="9"/>
        <color theme="1"/>
        <rFont val="Times New Roman"/>
        <family val="1"/>
      </rPr>
      <t xml:space="preserve"> Reporte de Configuración
</t>
    </r>
    <r>
      <rPr>
        <b/>
        <sz val="9"/>
        <color theme="1"/>
        <rFont val="Times New Roman"/>
        <family val="1"/>
      </rPr>
      <t>-DACyRF-2.4.5.B</t>
    </r>
    <r>
      <rPr>
        <sz val="9"/>
        <color theme="1"/>
        <rFont val="Times New Roman"/>
        <family val="1"/>
      </rPr>
      <t xml:space="preserve"> Print Screen de Configuración</t>
    </r>
  </si>
  <si>
    <r>
      <rPr>
        <b/>
        <sz val="9"/>
        <color theme="1"/>
        <rFont val="Times New Roman"/>
        <family val="1"/>
      </rPr>
      <t>-DACyRF-2.4.6.A</t>
    </r>
    <r>
      <rPr>
        <sz val="9"/>
        <color theme="1"/>
        <rFont val="Times New Roman"/>
        <family val="1"/>
      </rPr>
      <t xml:space="preserve"> Reporte de Cierre de Cuentas 
</t>
    </r>
    <r>
      <rPr>
        <b/>
        <sz val="9"/>
        <color theme="1"/>
        <rFont val="Times New Roman"/>
        <family val="1"/>
      </rPr>
      <t>-DACyRF-2.4.6.B</t>
    </r>
    <r>
      <rPr>
        <sz val="9"/>
        <color theme="1"/>
        <rFont val="Times New Roman"/>
        <family val="1"/>
      </rPr>
      <t xml:space="preserve"> Comunicación de Solicitud de Cierre de Cuenta al Banco</t>
    </r>
  </si>
  <si>
    <r>
      <rPr>
        <b/>
        <sz val="9"/>
        <color theme="1"/>
        <rFont val="Times New Roman"/>
        <family val="1"/>
      </rPr>
      <t>-DACyRF-2.5.1.A</t>
    </r>
    <r>
      <rPr>
        <sz val="9"/>
        <color theme="1"/>
        <rFont val="Times New Roman"/>
        <family val="1"/>
      </rPr>
      <t xml:space="preserve"> Registro de Participantes
</t>
    </r>
    <r>
      <rPr>
        <b/>
        <sz val="9"/>
        <color theme="1"/>
        <rFont val="Times New Roman"/>
        <family val="1"/>
      </rPr>
      <t xml:space="preserve">-DACyRF-2.5.1.B </t>
    </r>
    <r>
      <rPr>
        <sz val="9"/>
        <color theme="1"/>
        <rFont val="Times New Roman"/>
        <family val="1"/>
      </rPr>
      <t xml:space="preserve">Fotografias
</t>
    </r>
    <r>
      <rPr>
        <b/>
        <sz val="9"/>
        <color theme="1"/>
        <rFont val="Times New Roman"/>
        <family val="1"/>
      </rPr>
      <t>-DACyRF-2.5.1.C</t>
    </r>
    <r>
      <rPr>
        <sz val="9"/>
        <color theme="1"/>
        <rFont val="Times New Roman"/>
        <family val="1"/>
      </rPr>
      <t xml:space="preserve"> Formulario de Levantamiento de Información (completo)</t>
    </r>
  </si>
  <si>
    <r>
      <rPr>
        <b/>
        <sz val="9"/>
        <color theme="1"/>
        <rFont val="Times New Roman"/>
        <family val="1"/>
      </rPr>
      <t>-DACyRF-2.5.2.A</t>
    </r>
    <r>
      <rPr>
        <sz val="9"/>
        <color theme="1"/>
        <rFont val="Times New Roman"/>
        <family val="1"/>
      </rPr>
      <t xml:space="preserve"> Convenio firmado</t>
    </r>
  </si>
  <si>
    <r>
      <rPr>
        <b/>
        <sz val="9"/>
        <color theme="1"/>
        <rFont val="Times New Roman"/>
        <family val="1"/>
      </rPr>
      <t>-DACyRF-2.5.3.A</t>
    </r>
    <r>
      <rPr>
        <sz val="9"/>
        <color theme="1"/>
        <rFont val="Times New Roman"/>
        <family val="1"/>
      </rPr>
      <t xml:space="preserve"> Reporte de Centros de Reacaudación
</t>
    </r>
    <r>
      <rPr>
        <b/>
        <sz val="9"/>
        <color theme="1"/>
        <rFont val="Times New Roman"/>
        <family val="1"/>
      </rPr>
      <t>-DACyRF-2.5.3.B</t>
    </r>
    <r>
      <rPr>
        <sz val="9"/>
        <color theme="1"/>
        <rFont val="Times New Roman"/>
        <family val="1"/>
      </rPr>
      <t xml:space="preserve"> Print Screen Pantalla de Creación de los Centros de Caja</t>
    </r>
  </si>
  <si>
    <r>
      <rPr>
        <b/>
        <sz val="9"/>
        <color theme="1"/>
        <rFont val="Times New Roman"/>
        <family val="1"/>
      </rPr>
      <t xml:space="preserve">-DACyRF-2.5.4.A </t>
    </r>
    <r>
      <rPr>
        <sz val="9"/>
        <color theme="1"/>
        <rFont val="Times New Roman"/>
        <family val="1"/>
      </rPr>
      <t xml:space="preserve">Reporte de Centros de Cajas y Cajas Institucionales
</t>
    </r>
    <r>
      <rPr>
        <b/>
        <sz val="9"/>
        <color theme="1"/>
        <rFont val="Times New Roman"/>
        <family val="1"/>
      </rPr>
      <t xml:space="preserve">-DACyRF-2.5.4.B </t>
    </r>
    <r>
      <rPr>
        <sz val="9"/>
        <color theme="1"/>
        <rFont val="Times New Roman"/>
        <family val="1"/>
      </rPr>
      <t xml:space="preserve"> Print Screen Pantalla de Centros de Cajas y Cajas Institucionales</t>
    </r>
  </si>
  <si>
    <r>
      <rPr>
        <b/>
        <sz val="9"/>
        <color theme="1"/>
        <rFont val="Times New Roman"/>
        <family val="1"/>
      </rPr>
      <t xml:space="preserve">-DACyRF-2.5.5.A </t>
    </r>
    <r>
      <rPr>
        <sz val="9"/>
        <color theme="1"/>
        <rFont val="Times New Roman"/>
        <family val="1"/>
      </rPr>
      <t xml:space="preserve"> Reporte de Configuración
</t>
    </r>
    <r>
      <rPr>
        <b/>
        <sz val="9"/>
        <color theme="1"/>
        <rFont val="Times New Roman"/>
        <family val="1"/>
      </rPr>
      <t>-DACyRF-2.5.5.B</t>
    </r>
    <r>
      <rPr>
        <sz val="9"/>
        <color theme="1"/>
        <rFont val="Times New Roman"/>
        <family val="1"/>
      </rPr>
      <t xml:space="preserve"> Print Screen de Configuración</t>
    </r>
  </si>
  <si>
    <r>
      <rPr>
        <b/>
        <sz val="9"/>
        <color theme="1"/>
        <rFont val="Times New Roman"/>
        <family val="1"/>
      </rPr>
      <t>-DACyRF-2.5.6.A</t>
    </r>
    <r>
      <rPr>
        <sz val="9"/>
        <color theme="1"/>
        <rFont val="Times New Roman"/>
        <family val="1"/>
      </rPr>
      <t xml:space="preserve"> Reporte de Cierre de Cuentas 
</t>
    </r>
    <r>
      <rPr>
        <b/>
        <sz val="9"/>
        <color theme="1"/>
        <rFont val="Times New Roman"/>
        <family val="1"/>
      </rPr>
      <t>-DACyRF-2.5.6.B</t>
    </r>
    <r>
      <rPr>
        <sz val="9"/>
        <color theme="1"/>
        <rFont val="Times New Roman"/>
        <family val="1"/>
      </rPr>
      <t xml:space="preserve"> Comunicación de Solicitud de Cierre de Cuenta al Banco</t>
    </r>
  </si>
  <si>
    <r>
      <rPr>
        <b/>
        <sz val="9"/>
        <color theme="1"/>
        <rFont val="Times New Roman"/>
        <family val="1"/>
      </rPr>
      <t>-DACyRF-2.6.1.A</t>
    </r>
    <r>
      <rPr>
        <sz val="9"/>
        <color theme="1"/>
        <rFont val="Times New Roman"/>
        <family val="1"/>
      </rPr>
      <t xml:space="preserve"> Registro de Participantes
</t>
    </r>
    <r>
      <rPr>
        <b/>
        <sz val="9"/>
        <color theme="1"/>
        <rFont val="Times New Roman"/>
        <family val="1"/>
      </rPr>
      <t xml:space="preserve">-DACyRF-2.6.1.B </t>
    </r>
    <r>
      <rPr>
        <sz val="9"/>
        <color theme="1"/>
        <rFont val="Times New Roman"/>
        <family val="1"/>
      </rPr>
      <t xml:space="preserve">Fotografias
</t>
    </r>
    <r>
      <rPr>
        <b/>
        <sz val="9"/>
        <color theme="1"/>
        <rFont val="Times New Roman"/>
        <family val="1"/>
      </rPr>
      <t>-DACyRF-2.6.1.C</t>
    </r>
    <r>
      <rPr>
        <sz val="9"/>
        <color theme="1"/>
        <rFont val="Times New Roman"/>
        <family val="1"/>
      </rPr>
      <t xml:space="preserve"> Formulario de Levantamiento de Información (completo)</t>
    </r>
  </si>
  <si>
    <r>
      <rPr>
        <b/>
        <sz val="9"/>
        <color theme="1"/>
        <rFont val="Times New Roman"/>
        <family val="1"/>
      </rPr>
      <t>-DACyRF-2.6.2.A</t>
    </r>
    <r>
      <rPr>
        <sz val="9"/>
        <color theme="1"/>
        <rFont val="Times New Roman"/>
        <family val="1"/>
      </rPr>
      <t xml:space="preserve"> Convenio firmado</t>
    </r>
  </si>
  <si>
    <r>
      <rPr>
        <b/>
        <sz val="9"/>
        <color theme="1"/>
        <rFont val="Times New Roman"/>
        <family val="1"/>
      </rPr>
      <t>-DACyRF-2.6.3.A</t>
    </r>
    <r>
      <rPr>
        <sz val="9"/>
        <color theme="1"/>
        <rFont val="Times New Roman"/>
        <family val="1"/>
      </rPr>
      <t xml:space="preserve"> Reporte de Centros de Reacaudación
</t>
    </r>
    <r>
      <rPr>
        <b/>
        <sz val="9"/>
        <color theme="1"/>
        <rFont val="Times New Roman"/>
        <family val="1"/>
      </rPr>
      <t>-DACyRF-2.6.3.B</t>
    </r>
    <r>
      <rPr>
        <sz val="9"/>
        <color theme="1"/>
        <rFont val="Times New Roman"/>
        <family val="1"/>
      </rPr>
      <t xml:space="preserve"> Print Screen Pantalla de Creación de los Centros de Caja</t>
    </r>
  </si>
  <si>
    <r>
      <rPr>
        <b/>
        <sz val="9"/>
        <color theme="1"/>
        <rFont val="Times New Roman"/>
        <family val="1"/>
      </rPr>
      <t xml:space="preserve">-DACyRF-2.6.4.A </t>
    </r>
    <r>
      <rPr>
        <sz val="9"/>
        <color theme="1"/>
        <rFont val="Times New Roman"/>
        <family val="1"/>
      </rPr>
      <t xml:space="preserve">Reporte de Centros de Cajas y Cajas Institucionales
</t>
    </r>
    <r>
      <rPr>
        <b/>
        <sz val="9"/>
        <color theme="1"/>
        <rFont val="Times New Roman"/>
        <family val="1"/>
      </rPr>
      <t xml:space="preserve">-DACyRF-2.6.4.B </t>
    </r>
    <r>
      <rPr>
        <sz val="9"/>
        <color theme="1"/>
        <rFont val="Times New Roman"/>
        <family val="1"/>
      </rPr>
      <t xml:space="preserve"> Print Screen Pantalla de Centros de Cajas y Cajas Institucionales</t>
    </r>
  </si>
  <si>
    <r>
      <rPr>
        <b/>
        <sz val="9"/>
        <color theme="1"/>
        <rFont val="Times New Roman"/>
        <family val="1"/>
      </rPr>
      <t xml:space="preserve">-DACyRF-2.6.5.A </t>
    </r>
    <r>
      <rPr>
        <sz val="9"/>
        <color theme="1"/>
        <rFont val="Times New Roman"/>
        <family val="1"/>
      </rPr>
      <t xml:space="preserve"> Reporte de Configuración
</t>
    </r>
    <r>
      <rPr>
        <b/>
        <sz val="9"/>
        <color theme="1"/>
        <rFont val="Times New Roman"/>
        <family val="1"/>
      </rPr>
      <t>-DACyRF-2.6.5.B</t>
    </r>
    <r>
      <rPr>
        <sz val="9"/>
        <color theme="1"/>
        <rFont val="Times New Roman"/>
        <family val="1"/>
      </rPr>
      <t xml:space="preserve"> Print Screen de Configuración</t>
    </r>
  </si>
  <si>
    <r>
      <rPr>
        <b/>
        <sz val="9"/>
        <color theme="1"/>
        <rFont val="Times New Roman"/>
        <family val="1"/>
      </rPr>
      <t>-DACyRF-2.6.6.A</t>
    </r>
    <r>
      <rPr>
        <sz val="9"/>
        <color theme="1"/>
        <rFont val="Times New Roman"/>
        <family val="1"/>
      </rPr>
      <t xml:space="preserve"> Reporte de Cierre de Cuentas 
</t>
    </r>
    <r>
      <rPr>
        <b/>
        <sz val="9"/>
        <color theme="1"/>
        <rFont val="Times New Roman"/>
        <family val="1"/>
      </rPr>
      <t>-DACyRF-2.6.6.B</t>
    </r>
    <r>
      <rPr>
        <sz val="9"/>
        <color theme="1"/>
        <rFont val="Times New Roman"/>
        <family val="1"/>
      </rPr>
      <t xml:space="preserve"> Comunicación de Solicitud de Cierre de Cuenta al Banco</t>
    </r>
  </si>
  <si>
    <r>
      <rPr>
        <b/>
        <sz val="9"/>
        <color theme="1"/>
        <rFont val="Times New Roman"/>
        <family val="1"/>
      </rPr>
      <t>-DACyRF-2.7.1.A</t>
    </r>
    <r>
      <rPr>
        <sz val="9"/>
        <color theme="1"/>
        <rFont val="Times New Roman"/>
        <family val="1"/>
      </rPr>
      <t xml:space="preserve"> Registro de Participantes
</t>
    </r>
    <r>
      <rPr>
        <b/>
        <sz val="9"/>
        <color theme="1"/>
        <rFont val="Times New Roman"/>
        <family val="1"/>
      </rPr>
      <t xml:space="preserve">-DACyRF-2.7.1.B </t>
    </r>
    <r>
      <rPr>
        <sz val="9"/>
        <color theme="1"/>
        <rFont val="Times New Roman"/>
        <family val="1"/>
      </rPr>
      <t xml:space="preserve">Fotografias
</t>
    </r>
    <r>
      <rPr>
        <b/>
        <sz val="9"/>
        <color theme="1"/>
        <rFont val="Times New Roman"/>
        <family val="1"/>
      </rPr>
      <t>-DACyRF-2.7.1.C</t>
    </r>
    <r>
      <rPr>
        <sz val="9"/>
        <color theme="1"/>
        <rFont val="Times New Roman"/>
        <family val="1"/>
      </rPr>
      <t xml:space="preserve"> Formulario de Levantamiento de Información (completo)</t>
    </r>
  </si>
  <si>
    <r>
      <rPr>
        <b/>
        <sz val="9"/>
        <color theme="1"/>
        <rFont val="Times New Roman"/>
        <family val="1"/>
      </rPr>
      <t>-DACyRF-2.7.2.A</t>
    </r>
    <r>
      <rPr>
        <sz val="9"/>
        <color theme="1"/>
        <rFont val="Times New Roman"/>
        <family val="1"/>
      </rPr>
      <t xml:space="preserve"> Convenio firmado</t>
    </r>
  </si>
  <si>
    <r>
      <rPr>
        <b/>
        <sz val="9"/>
        <color theme="1"/>
        <rFont val="Times New Roman"/>
        <family val="1"/>
      </rPr>
      <t>-DACyRF-2.7.3.A</t>
    </r>
    <r>
      <rPr>
        <sz val="9"/>
        <color theme="1"/>
        <rFont val="Times New Roman"/>
        <family val="1"/>
      </rPr>
      <t xml:space="preserve"> Reporte de Centros de Reacaudación
</t>
    </r>
    <r>
      <rPr>
        <b/>
        <sz val="9"/>
        <color theme="1"/>
        <rFont val="Times New Roman"/>
        <family val="1"/>
      </rPr>
      <t>-DACyRF-2.7.3.B</t>
    </r>
    <r>
      <rPr>
        <sz val="9"/>
        <color theme="1"/>
        <rFont val="Times New Roman"/>
        <family val="1"/>
      </rPr>
      <t xml:space="preserve"> Print Screen Pantalla de Creación de los Centros de Caja</t>
    </r>
  </si>
  <si>
    <r>
      <rPr>
        <b/>
        <sz val="9"/>
        <color theme="1"/>
        <rFont val="Times New Roman"/>
        <family val="1"/>
      </rPr>
      <t xml:space="preserve">-DACyRF-2.7.4.A </t>
    </r>
    <r>
      <rPr>
        <sz val="9"/>
        <color theme="1"/>
        <rFont val="Times New Roman"/>
        <family val="1"/>
      </rPr>
      <t xml:space="preserve">Reporte de Centros de Cajas y Cajas Institucionales
</t>
    </r>
    <r>
      <rPr>
        <b/>
        <sz val="9"/>
        <color theme="1"/>
        <rFont val="Times New Roman"/>
        <family val="1"/>
      </rPr>
      <t xml:space="preserve">-DACyRF-2.7.4.B </t>
    </r>
    <r>
      <rPr>
        <sz val="9"/>
        <color theme="1"/>
        <rFont val="Times New Roman"/>
        <family val="1"/>
      </rPr>
      <t xml:space="preserve"> Print Screen Pantalla de Centros de Cajas y Cajas Institucionales</t>
    </r>
  </si>
  <si>
    <r>
      <rPr>
        <b/>
        <sz val="9"/>
        <color theme="1"/>
        <rFont val="Times New Roman"/>
        <family val="1"/>
      </rPr>
      <t xml:space="preserve">-DACyRF-2.7.5.A </t>
    </r>
    <r>
      <rPr>
        <sz val="9"/>
        <color theme="1"/>
        <rFont val="Times New Roman"/>
        <family val="1"/>
      </rPr>
      <t xml:space="preserve"> Reporte de Configuración
</t>
    </r>
    <r>
      <rPr>
        <b/>
        <sz val="9"/>
        <color theme="1"/>
        <rFont val="Times New Roman"/>
        <family val="1"/>
      </rPr>
      <t>-DACyRF-2.7.5.B</t>
    </r>
    <r>
      <rPr>
        <sz val="9"/>
        <color theme="1"/>
        <rFont val="Times New Roman"/>
        <family val="1"/>
      </rPr>
      <t xml:space="preserve"> Print Screen de Configuración</t>
    </r>
  </si>
  <si>
    <r>
      <rPr>
        <b/>
        <sz val="9"/>
        <color theme="1"/>
        <rFont val="Times New Roman"/>
        <family val="1"/>
      </rPr>
      <t>-DACyRF-2.7.6.A</t>
    </r>
    <r>
      <rPr>
        <sz val="9"/>
        <color theme="1"/>
        <rFont val="Times New Roman"/>
        <family val="1"/>
      </rPr>
      <t xml:space="preserve"> Reporte de Cierre de Cuentas 
</t>
    </r>
    <r>
      <rPr>
        <b/>
        <sz val="9"/>
        <color theme="1"/>
        <rFont val="Times New Roman"/>
        <family val="1"/>
      </rPr>
      <t>-DACyRF-2.7.6.B</t>
    </r>
    <r>
      <rPr>
        <sz val="9"/>
        <color theme="1"/>
        <rFont val="Times New Roman"/>
        <family val="1"/>
      </rPr>
      <t xml:space="preserve"> Comunicación de Solicitud de Cierre de Cuenta al Banco</t>
    </r>
  </si>
  <si>
    <r>
      <rPr>
        <b/>
        <sz val="9"/>
        <color theme="1"/>
        <rFont val="Times New Roman"/>
        <family val="1"/>
      </rPr>
      <t>-DACyRF-2.8.1.A</t>
    </r>
    <r>
      <rPr>
        <sz val="9"/>
        <color theme="1"/>
        <rFont val="Times New Roman"/>
        <family val="1"/>
      </rPr>
      <t xml:space="preserve"> Registro de Participantes
</t>
    </r>
    <r>
      <rPr>
        <b/>
        <sz val="9"/>
        <color theme="1"/>
        <rFont val="Times New Roman"/>
        <family val="1"/>
      </rPr>
      <t xml:space="preserve">-DACyRF-2.8.1.B </t>
    </r>
    <r>
      <rPr>
        <sz val="9"/>
        <color theme="1"/>
        <rFont val="Times New Roman"/>
        <family val="1"/>
      </rPr>
      <t xml:space="preserve">Fotografias
</t>
    </r>
    <r>
      <rPr>
        <b/>
        <sz val="9"/>
        <color theme="1"/>
        <rFont val="Times New Roman"/>
        <family val="1"/>
      </rPr>
      <t>-DACyRF-2.8.1.C</t>
    </r>
    <r>
      <rPr>
        <sz val="9"/>
        <color theme="1"/>
        <rFont val="Times New Roman"/>
        <family val="1"/>
      </rPr>
      <t xml:space="preserve"> Formulario de Levantamiento de Información (completo)</t>
    </r>
  </si>
  <si>
    <r>
      <rPr>
        <b/>
        <sz val="9"/>
        <color theme="1"/>
        <rFont val="Times New Roman"/>
        <family val="1"/>
      </rPr>
      <t>-DACyRF-2.8.2.A</t>
    </r>
    <r>
      <rPr>
        <sz val="9"/>
        <color theme="1"/>
        <rFont val="Times New Roman"/>
        <family val="1"/>
      </rPr>
      <t xml:space="preserve"> Convenio firmado</t>
    </r>
  </si>
  <si>
    <r>
      <rPr>
        <b/>
        <sz val="9"/>
        <color theme="1"/>
        <rFont val="Times New Roman"/>
        <family val="1"/>
      </rPr>
      <t>-DACyRF-2.8.3.A</t>
    </r>
    <r>
      <rPr>
        <sz val="9"/>
        <color theme="1"/>
        <rFont val="Times New Roman"/>
        <family val="1"/>
      </rPr>
      <t xml:space="preserve"> Reporte de Centros de Reacaudación
</t>
    </r>
    <r>
      <rPr>
        <b/>
        <sz val="9"/>
        <color theme="1"/>
        <rFont val="Times New Roman"/>
        <family val="1"/>
      </rPr>
      <t>-DACyRF-2.8.3.B</t>
    </r>
    <r>
      <rPr>
        <sz val="9"/>
        <color theme="1"/>
        <rFont val="Times New Roman"/>
        <family val="1"/>
      </rPr>
      <t xml:space="preserve"> Print Screen Pantalla de Creación de los Centros de Caja</t>
    </r>
  </si>
  <si>
    <r>
      <rPr>
        <b/>
        <sz val="9"/>
        <color theme="1"/>
        <rFont val="Times New Roman"/>
        <family val="1"/>
      </rPr>
      <t xml:space="preserve">-DACyRF-2.8.4.A </t>
    </r>
    <r>
      <rPr>
        <sz val="9"/>
        <color theme="1"/>
        <rFont val="Times New Roman"/>
        <family val="1"/>
      </rPr>
      <t xml:space="preserve">Reporte de Centros de Cajas y Cajas Institucionales
</t>
    </r>
    <r>
      <rPr>
        <b/>
        <sz val="9"/>
        <color theme="1"/>
        <rFont val="Times New Roman"/>
        <family val="1"/>
      </rPr>
      <t xml:space="preserve">-DACyRF-2.8.4.B </t>
    </r>
    <r>
      <rPr>
        <sz val="9"/>
        <color theme="1"/>
        <rFont val="Times New Roman"/>
        <family val="1"/>
      </rPr>
      <t xml:space="preserve"> Print Screen Pantalla de Centros de Cajas y Cajas Institucionales</t>
    </r>
  </si>
  <si>
    <r>
      <rPr>
        <b/>
        <sz val="9"/>
        <color theme="1"/>
        <rFont val="Times New Roman"/>
        <family val="1"/>
      </rPr>
      <t xml:space="preserve">-DACyRF-2.8.5.A </t>
    </r>
    <r>
      <rPr>
        <sz val="9"/>
        <color theme="1"/>
        <rFont val="Times New Roman"/>
        <family val="1"/>
      </rPr>
      <t xml:space="preserve"> Reporte de Configuración
</t>
    </r>
    <r>
      <rPr>
        <b/>
        <sz val="9"/>
        <color theme="1"/>
        <rFont val="Times New Roman"/>
        <family val="1"/>
      </rPr>
      <t>-DACyRF-2.8.5.B</t>
    </r>
    <r>
      <rPr>
        <sz val="9"/>
        <color theme="1"/>
        <rFont val="Times New Roman"/>
        <family val="1"/>
      </rPr>
      <t xml:space="preserve"> Print Screen de Configuración</t>
    </r>
  </si>
  <si>
    <r>
      <rPr>
        <b/>
        <sz val="9"/>
        <color theme="1"/>
        <rFont val="Times New Roman"/>
        <family val="1"/>
      </rPr>
      <t>-DACyRF-2.8.6.A</t>
    </r>
    <r>
      <rPr>
        <sz val="9"/>
        <color theme="1"/>
        <rFont val="Times New Roman"/>
        <family val="1"/>
      </rPr>
      <t xml:space="preserve"> Reporte de Cierre de Cuentas 
</t>
    </r>
    <r>
      <rPr>
        <b/>
        <sz val="9"/>
        <color theme="1"/>
        <rFont val="Times New Roman"/>
        <family val="1"/>
      </rPr>
      <t>-DACyRF-2.8.6.B</t>
    </r>
    <r>
      <rPr>
        <sz val="9"/>
        <color theme="1"/>
        <rFont val="Times New Roman"/>
        <family val="1"/>
      </rPr>
      <t xml:space="preserve"> Comunicación de Solicitud de Cierre de Cuenta al Banco</t>
    </r>
  </si>
  <si>
    <r>
      <rPr>
        <b/>
        <sz val="9"/>
        <color theme="1"/>
        <rFont val="Times New Roman"/>
        <family val="1"/>
      </rPr>
      <t>-DACyRF-2.9.1.A</t>
    </r>
    <r>
      <rPr>
        <sz val="9"/>
        <color theme="1"/>
        <rFont val="Times New Roman"/>
        <family val="1"/>
      </rPr>
      <t xml:space="preserve"> Registro de Participantes
</t>
    </r>
    <r>
      <rPr>
        <b/>
        <sz val="9"/>
        <color theme="1"/>
        <rFont val="Times New Roman"/>
        <family val="1"/>
      </rPr>
      <t xml:space="preserve">-DACyRF-2.9.1.B </t>
    </r>
    <r>
      <rPr>
        <sz val="9"/>
        <color theme="1"/>
        <rFont val="Times New Roman"/>
        <family val="1"/>
      </rPr>
      <t xml:space="preserve">Fotografias
</t>
    </r>
    <r>
      <rPr>
        <b/>
        <sz val="9"/>
        <color theme="1"/>
        <rFont val="Times New Roman"/>
        <family val="1"/>
      </rPr>
      <t>-DACyRF-2.9.1.C</t>
    </r>
    <r>
      <rPr>
        <sz val="9"/>
        <color theme="1"/>
        <rFont val="Times New Roman"/>
        <family val="1"/>
      </rPr>
      <t xml:space="preserve"> Formulario de Levantamiento de Información (completo)</t>
    </r>
  </si>
  <si>
    <r>
      <rPr>
        <b/>
        <sz val="9"/>
        <color theme="1"/>
        <rFont val="Times New Roman"/>
        <family val="1"/>
      </rPr>
      <t>-DACyRF-2.9.2.A</t>
    </r>
    <r>
      <rPr>
        <sz val="9"/>
        <color theme="1"/>
        <rFont val="Times New Roman"/>
        <family val="1"/>
      </rPr>
      <t xml:space="preserve"> Convenio firmado</t>
    </r>
  </si>
  <si>
    <r>
      <rPr>
        <b/>
        <sz val="9"/>
        <color theme="1"/>
        <rFont val="Times New Roman"/>
        <family val="1"/>
      </rPr>
      <t>-DACyRF-2.9.3.A</t>
    </r>
    <r>
      <rPr>
        <sz val="9"/>
        <color theme="1"/>
        <rFont val="Times New Roman"/>
        <family val="1"/>
      </rPr>
      <t xml:space="preserve"> Reporte de Centros de Reacaudación
</t>
    </r>
    <r>
      <rPr>
        <b/>
        <sz val="9"/>
        <color theme="1"/>
        <rFont val="Times New Roman"/>
        <family val="1"/>
      </rPr>
      <t>-DACyRF-2.9.3.B</t>
    </r>
    <r>
      <rPr>
        <sz val="9"/>
        <color theme="1"/>
        <rFont val="Times New Roman"/>
        <family val="1"/>
      </rPr>
      <t xml:space="preserve"> Print Screen Pantalla de Creación de los Centros de Caja</t>
    </r>
  </si>
  <si>
    <r>
      <rPr>
        <b/>
        <sz val="9"/>
        <color theme="1"/>
        <rFont val="Times New Roman"/>
        <family val="1"/>
      </rPr>
      <t xml:space="preserve">-DACyRF-2.9.4.A </t>
    </r>
    <r>
      <rPr>
        <sz val="9"/>
        <color theme="1"/>
        <rFont val="Times New Roman"/>
        <family val="1"/>
      </rPr>
      <t xml:space="preserve">Reporte de Centros de Cajas y Cajas Institucionales
</t>
    </r>
    <r>
      <rPr>
        <b/>
        <sz val="9"/>
        <color theme="1"/>
        <rFont val="Times New Roman"/>
        <family val="1"/>
      </rPr>
      <t xml:space="preserve">-DACyRF-2.9.4.B </t>
    </r>
    <r>
      <rPr>
        <sz val="9"/>
        <color theme="1"/>
        <rFont val="Times New Roman"/>
        <family val="1"/>
      </rPr>
      <t xml:space="preserve"> Print Screen Pantalla de Centros de Cajas y Cajas Institucionales</t>
    </r>
  </si>
  <si>
    <r>
      <rPr>
        <b/>
        <sz val="9"/>
        <color theme="1"/>
        <rFont val="Times New Roman"/>
        <family val="1"/>
      </rPr>
      <t xml:space="preserve">-DACyRF-2.9.5.A </t>
    </r>
    <r>
      <rPr>
        <sz val="9"/>
        <color theme="1"/>
        <rFont val="Times New Roman"/>
        <family val="1"/>
      </rPr>
      <t xml:space="preserve"> Reporte de Configuración
</t>
    </r>
    <r>
      <rPr>
        <b/>
        <sz val="9"/>
        <color theme="1"/>
        <rFont val="Times New Roman"/>
        <family val="1"/>
      </rPr>
      <t>-DACyRF-2.9.5.B</t>
    </r>
    <r>
      <rPr>
        <sz val="9"/>
        <color theme="1"/>
        <rFont val="Times New Roman"/>
        <family val="1"/>
      </rPr>
      <t xml:space="preserve"> Print Screen de Configuración</t>
    </r>
  </si>
  <si>
    <r>
      <rPr>
        <b/>
        <sz val="9"/>
        <color theme="1"/>
        <rFont val="Times New Roman"/>
        <family val="1"/>
      </rPr>
      <t>-DACyRF-2.9.6.A</t>
    </r>
    <r>
      <rPr>
        <sz val="9"/>
        <color theme="1"/>
        <rFont val="Times New Roman"/>
        <family val="1"/>
      </rPr>
      <t xml:space="preserve"> Reporte de Cierre de Cuentas 
</t>
    </r>
    <r>
      <rPr>
        <b/>
        <sz val="9"/>
        <color theme="1"/>
        <rFont val="Times New Roman"/>
        <family val="1"/>
      </rPr>
      <t>-DACyRF-2.9.6.B</t>
    </r>
    <r>
      <rPr>
        <sz val="9"/>
        <color theme="1"/>
        <rFont val="Times New Roman"/>
        <family val="1"/>
      </rPr>
      <t xml:space="preserve"> Comunicación de Solicitud de Cierre de Cuenta al Banco</t>
    </r>
  </si>
  <si>
    <r>
      <rPr>
        <b/>
        <sz val="9"/>
        <color theme="1"/>
        <rFont val="Times New Roman"/>
        <family val="1"/>
      </rPr>
      <t>-DACyRF-2.10.1.A</t>
    </r>
    <r>
      <rPr>
        <sz val="9"/>
        <color theme="1"/>
        <rFont val="Times New Roman"/>
        <family val="1"/>
      </rPr>
      <t xml:space="preserve"> Registro de Participantes
</t>
    </r>
    <r>
      <rPr>
        <b/>
        <sz val="9"/>
        <color theme="1"/>
        <rFont val="Times New Roman"/>
        <family val="1"/>
      </rPr>
      <t xml:space="preserve">-DACyRF-2.10.1.B </t>
    </r>
    <r>
      <rPr>
        <sz val="9"/>
        <color theme="1"/>
        <rFont val="Times New Roman"/>
        <family val="1"/>
      </rPr>
      <t xml:space="preserve">Fotografias
</t>
    </r>
    <r>
      <rPr>
        <b/>
        <sz val="9"/>
        <color theme="1"/>
        <rFont val="Times New Roman"/>
        <family val="1"/>
      </rPr>
      <t>-DACyRF-2.10.1.C</t>
    </r>
    <r>
      <rPr>
        <sz val="9"/>
        <color theme="1"/>
        <rFont val="Times New Roman"/>
        <family val="1"/>
      </rPr>
      <t xml:space="preserve"> Formulario de Levantamiento de Información (completo)</t>
    </r>
  </si>
  <si>
    <r>
      <rPr>
        <b/>
        <sz val="9"/>
        <color theme="1"/>
        <rFont val="Times New Roman"/>
        <family val="1"/>
      </rPr>
      <t>-DACyRF-2.10.2.A</t>
    </r>
    <r>
      <rPr>
        <sz val="9"/>
        <color theme="1"/>
        <rFont val="Times New Roman"/>
        <family val="1"/>
      </rPr>
      <t xml:space="preserve"> Convenio firmado</t>
    </r>
  </si>
  <si>
    <r>
      <rPr>
        <b/>
        <sz val="9"/>
        <color theme="1"/>
        <rFont val="Times New Roman"/>
        <family val="1"/>
      </rPr>
      <t>-DACyRF-2.10.3.A</t>
    </r>
    <r>
      <rPr>
        <sz val="9"/>
        <color theme="1"/>
        <rFont val="Times New Roman"/>
        <family val="1"/>
      </rPr>
      <t xml:space="preserve"> Reporte de Centros de Reacaudación
</t>
    </r>
    <r>
      <rPr>
        <b/>
        <sz val="9"/>
        <color theme="1"/>
        <rFont val="Times New Roman"/>
        <family val="1"/>
      </rPr>
      <t>-DACyRF-2.10.3.B</t>
    </r>
    <r>
      <rPr>
        <sz val="9"/>
        <color theme="1"/>
        <rFont val="Times New Roman"/>
        <family val="1"/>
      </rPr>
      <t xml:space="preserve"> Print Screen Pantalla de Creación de los Centros de Caja</t>
    </r>
  </si>
  <si>
    <r>
      <rPr>
        <b/>
        <sz val="9"/>
        <color theme="1"/>
        <rFont val="Times New Roman"/>
        <family val="1"/>
      </rPr>
      <t xml:space="preserve">-DACyRF-2.10.4.A </t>
    </r>
    <r>
      <rPr>
        <sz val="9"/>
        <color theme="1"/>
        <rFont val="Times New Roman"/>
        <family val="1"/>
      </rPr>
      <t xml:space="preserve">Reporte de Centros de Cajas y Cajas Institucionales
</t>
    </r>
    <r>
      <rPr>
        <b/>
        <sz val="9"/>
        <color theme="1"/>
        <rFont val="Times New Roman"/>
        <family val="1"/>
      </rPr>
      <t xml:space="preserve">-DACyRF-2.10.4.B </t>
    </r>
    <r>
      <rPr>
        <sz val="9"/>
        <color theme="1"/>
        <rFont val="Times New Roman"/>
        <family val="1"/>
      </rPr>
      <t xml:space="preserve"> Print Screen Pantalla de Centros de Cajas y Cajas Institucionales</t>
    </r>
  </si>
  <si>
    <r>
      <rPr>
        <b/>
        <sz val="9"/>
        <color theme="1"/>
        <rFont val="Times New Roman"/>
        <family val="1"/>
      </rPr>
      <t xml:space="preserve">-DACyRF-2.10.5.A </t>
    </r>
    <r>
      <rPr>
        <sz val="9"/>
        <color theme="1"/>
        <rFont val="Times New Roman"/>
        <family val="1"/>
      </rPr>
      <t xml:space="preserve"> Reporte de Configuración
</t>
    </r>
    <r>
      <rPr>
        <b/>
        <sz val="9"/>
        <color theme="1"/>
        <rFont val="Times New Roman"/>
        <family val="1"/>
      </rPr>
      <t>-DACyRF-2.10.5.B</t>
    </r>
    <r>
      <rPr>
        <sz val="9"/>
        <color theme="1"/>
        <rFont val="Times New Roman"/>
        <family val="1"/>
      </rPr>
      <t xml:space="preserve"> Print Screen de Configuración</t>
    </r>
  </si>
  <si>
    <r>
      <rPr>
        <b/>
        <sz val="9"/>
        <color theme="1"/>
        <rFont val="Times New Roman"/>
        <family val="1"/>
      </rPr>
      <t>-DACyRF-2.10.6.A</t>
    </r>
    <r>
      <rPr>
        <sz val="9"/>
        <color theme="1"/>
        <rFont val="Times New Roman"/>
        <family val="1"/>
      </rPr>
      <t xml:space="preserve"> Reporte de Cierre de Cuentas 
</t>
    </r>
    <r>
      <rPr>
        <b/>
        <sz val="9"/>
        <color theme="1"/>
        <rFont val="Times New Roman"/>
        <family val="1"/>
      </rPr>
      <t>-DACyRF-2.10.6.B</t>
    </r>
    <r>
      <rPr>
        <sz val="9"/>
        <color theme="1"/>
        <rFont val="Times New Roman"/>
        <family val="1"/>
      </rPr>
      <t xml:space="preserve"> Comunicación de Solicitud de Cierre de Cuenta al Banco</t>
    </r>
  </si>
  <si>
    <r>
      <rPr>
        <b/>
        <sz val="9"/>
        <color theme="1"/>
        <rFont val="Times New Roman"/>
        <family val="1"/>
      </rPr>
      <t>-DACyRF-2.11.1.A</t>
    </r>
    <r>
      <rPr>
        <sz val="9"/>
        <color theme="1"/>
        <rFont val="Times New Roman"/>
        <family val="1"/>
      </rPr>
      <t xml:space="preserve"> Registro de Participantes
</t>
    </r>
    <r>
      <rPr>
        <b/>
        <sz val="9"/>
        <color theme="1"/>
        <rFont val="Times New Roman"/>
        <family val="1"/>
      </rPr>
      <t xml:space="preserve">-DACyRF-2.11.1.B </t>
    </r>
    <r>
      <rPr>
        <sz val="9"/>
        <color theme="1"/>
        <rFont val="Times New Roman"/>
        <family val="1"/>
      </rPr>
      <t xml:space="preserve">Fotografias
</t>
    </r>
    <r>
      <rPr>
        <b/>
        <sz val="9"/>
        <color theme="1"/>
        <rFont val="Times New Roman"/>
        <family val="1"/>
      </rPr>
      <t>-DACyRF-2.11.1.C</t>
    </r>
    <r>
      <rPr>
        <sz val="9"/>
        <color theme="1"/>
        <rFont val="Times New Roman"/>
        <family val="1"/>
      </rPr>
      <t xml:space="preserve"> Formulario de Levantamiento de Información (completo)</t>
    </r>
  </si>
  <si>
    <r>
      <rPr>
        <b/>
        <sz val="9"/>
        <color theme="1"/>
        <rFont val="Times New Roman"/>
        <family val="1"/>
      </rPr>
      <t>-DACyRF-2.11.2.A</t>
    </r>
    <r>
      <rPr>
        <sz val="9"/>
        <color theme="1"/>
        <rFont val="Times New Roman"/>
        <family val="1"/>
      </rPr>
      <t xml:space="preserve"> Convenio firmado</t>
    </r>
  </si>
  <si>
    <r>
      <rPr>
        <b/>
        <sz val="9"/>
        <color theme="1"/>
        <rFont val="Times New Roman"/>
        <family val="1"/>
      </rPr>
      <t>-DACyRF-2.11.3.A</t>
    </r>
    <r>
      <rPr>
        <sz val="9"/>
        <color theme="1"/>
        <rFont val="Times New Roman"/>
        <family val="1"/>
      </rPr>
      <t xml:space="preserve"> Reporte de Centros de Reacaudación
</t>
    </r>
    <r>
      <rPr>
        <b/>
        <sz val="9"/>
        <color theme="1"/>
        <rFont val="Times New Roman"/>
        <family val="1"/>
      </rPr>
      <t>-DACyRF-2.11.3.B</t>
    </r>
    <r>
      <rPr>
        <sz val="9"/>
        <color theme="1"/>
        <rFont val="Times New Roman"/>
        <family val="1"/>
      </rPr>
      <t xml:space="preserve"> Print Screen Pantalla de Creación de los Centros de Caja</t>
    </r>
  </si>
  <si>
    <r>
      <rPr>
        <b/>
        <sz val="9"/>
        <color theme="1"/>
        <rFont val="Times New Roman"/>
        <family val="1"/>
      </rPr>
      <t xml:space="preserve">-DACyRF-2.11.4.A </t>
    </r>
    <r>
      <rPr>
        <sz val="9"/>
        <color theme="1"/>
        <rFont val="Times New Roman"/>
        <family val="1"/>
      </rPr>
      <t xml:space="preserve">Reporte de Centros de Cajas y Cajas Institucionales
</t>
    </r>
    <r>
      <rPr>
        <b/>
        <sz val="9"/>
        <color theme="1"/>
        <rFont val="Times New Roman"/>
        <family val="1"/>
      </rPr>
      <t xml:space="preserve">-DACyRF-2.11.4.B </t>
    </r>
    <r>
      <rPr>
        <sz val="9"/>
        <color theme="1"/>
        <rFont val="Times New Roman"/>
        <family val="1"/>
      </rPr>
      <t xml:space="preserve"> Print Screen Pantalla de Centros de Cajas y Cajas Institucionales</t>
    </r>
  </si>
  <si>
    <r>
      <rPr>
        <b/>
        <sz val="9"/>
        <color theme="1"/>
        <rFont val="Times New Roman"/>
        <family val="1"/>
      </rPr>
      <t xml:space="preserve">-DACyRF-2.11.5.A </t>
    </r>
    <r>
      <rPr>
        <sz val="9"/>
        <color theme="1"/>
        <rFont val="Times New Roman"/>
        <family val="1"/>
      </rPr>
      <t xml:space="preserve"> Reporte de Configuración
</t>
    </r>
    <r>
      <rPr>
        <b/>
        <sz val="9"/>
        <color theme="1"/>
        <rFont val="Times New Roman"/>
        <family val="1"/>
      </rPr>
      <t>-DACyRF-2.11.5.B</t>
    </r>
    <r>
      <rPr>
        <sz val="9"/>
        <color theme="1"/>
        <rFont val="Times New Roman"/>
        <family val="1"/>
      </rPr>
      <t xml:space="preserve"> Print Screen de Configuración</t>
    </r>
  </si>
  <si>
    <r>
      <rPr>
        <b/>
        <sz val="9"/>
        <color theme="1"/>
        <rFont val="Times New Roman"/>
        <family val="1"/>
      </rPr>
      <t>-DACyRF-2.11.6.A</t>
    </r>
    <r>
      <rPr>
        <sz val="9"/>
        <color theme="1"/>
        <rFont val="Times New Roman"/>
        <family val="1"/>
      </rPr>
      <t xml:space="preserve"> Reporte de Cierre de Cuentas 
</t>
    </r>
    <r>
      <rPr>
        <b/>
        <sz val="9"/>
        <color theme="1"/>
        <rFont val="Times New Roman"/>
        <family val="1"/>
      </rPr>
      <t>-DACyRF-2.11.6.B</t>
    </r>
    <r>
      <rPr>
        <sz val="9"/>
        <color theme="1"/>
        <rFont val="Times New Roman"/>
        <family val="1"/>
      </rPr>
      <t xml:space="preserve"> Comunicación de Solicitud de Cierre de Cuenta al Banco</t>
    </r>
  </si>
  <si>
    <r>
      <rPr>
        <b/>
        <sz val="9"/>
        <color theme="1"/>
        <rFont val="Times New Roman"/>
        <family val="1"/>
      </rPr>
      <t>-DACyRF-3.1.1.A</t>
    </r>
    <r>
      <rPr>
        <sz val="9"/>
        <color theme="1"/>
        <rFont val="Times New Roman"/>
        <family val="1"/>
      </rPr>
      <t xml:space="preserve"> Reportes sobre el seguimiento.
</t>
    </r>
    <r>
      <rPr>
        <b/>
        <sz val="9"/>
        <color theme="1"/>
        <rFont val="Times New Roman"/>
        <family val="1"/>
      </rPr>
      <t>-DACyRF-3.1.1.B</t>
    </r>
    <r>
      <rPr>
        <sz val="9"/>
        <color theme="1"/>
        <rFont val="Times New Roman"/>
        <family val="1"/>
      </rPr>
      <t xml:space="preserve"> Correos Electrónicos.
</t>
    </r>
    <r>
      <rPr>
        <b/>
        <sz val="9"/>
        <color theme="1"/>
        <rFont val="Times New Roman"/>
        <family val="1"/>
      </rPr>
      <t>-DACyRF-3.1.1.C</t>
    </r>
    <r>
      <rPr>
        <sz val="9"/>
        <color theme="1"/>
        <rFont val="Times New Roman"/>
        <family val="1"/>
      </rPr>
      <t xml:space="preserve"> Comunicaciones</t>
    </r>
  </si>
  <si>
    <r>
      <rPr>
        <b/>
        <sz val="9"/>
        <color theme="1"/>
        <rFont val="Times New Roman"/>
        <family val="1"/>
      </rPr>
      <t>-DACyRF-3.1.2.A</t>
    </r>
    <r>
      <rPr>
        <sz val="9"/>
        <color theme="1"/>
        <rFont val="Times New Roman"/>
        <family val="1"/>
      </rPr>
      <t xml:space="preserve"> Reportes sobre el seguimiento.
</t>
    </r>
    <r>
      <rPr>
        <b/>
        <sz val="9"/>
        <color theme="1"/>
        <rFont val="Times New Roman"/>
        <family val="1"/>
      </rPr>
      <t>-DACyRF-3.1.2.B</t>
    </r>
    <r>
      <rPr>
        <sz val="9"/>
        <color theme="1"/>
        <rFont val="Times New Roman"/>
        <family val="1"/>
      </rPr>
      <t xml:space="preserve"> Correos Electrónicos.
</t>
    </r>
    <r>
      <rPr>
        <b/>
        <sz val="9"/>
        <color theme="1"/>
        <rFont val="Times New Roman"/>
        <family val="1"/>
      </rPr>
      <t>-DACyRF-3.1.2.C</t>
    </r>
    <r>
      <rPr>
        <sz val="9"/>
        <color theme="1"/>
        <rFont val="Times New Roman"/>
        <family val="1"/>
      </rPr>
      <t xml:space="preserve"> Comunicaciones</t>
    </r>
  </si>
  <si>
    <r>
      <rPr>
        <b/>
        <sz val="9"/>
        <color theme="1"/>
        <rFont val="Times New Roman"/>
        <family val="1"/>
      </rPr>
      <t>-DACyRF-3.1.3.A</t>
    </r>
    <r>
      <rPr>
        <sz val="9"/>
        <color theme="1"/>
        <rFont val="Times New Roman"/>
        <family val="1"/>
      </rPr>
      <t xml:space="preserve"> Registro de Asistencia
</t>
    </r>
    <r>
      <rPr>
        <b/>
        <sz val="9"/>
        <color theme="1"/>
        <rFont val="Times New Roman"/>
        <family val="1"/>
      </rPr>
      <t>-DACyRF-3.1.3.B</t>
    </r>
    <r>
      <rPr>
        <sz val="9"/>
        <color theme="1"/>
        <rFont val="Times New Roman"/>
        <family val="1"/>
      </rPr>
      <t xml:space="preserve"> Correos Electrónicos.
</t>
    </r>
    <r>
      <rPr>
        <b/>
        <sz val="9"/>
        <color theme="1"/>
        <rFont val="Times New Roman"/>
        <family val="1"/>
      </rPr>
      <t>-DACyRF-3.1.3.C</t>
    </r>
    <r>
      <rPr>
        <sz val="9"/>
        <color theme="1"/>
        <rFont val="Times New Roman"/>
        <family val="1"/>
      </rPr>
      <t xml:space="preserve"> Comunicaciones</t>
    </r>
  </si>
  <si>
    <r>
      <rPr>
        <b/>
        <sz val="9"/>
        <color theme="1"/>
        <rFont val="Times New Roman"/>
        <family val="1"/>
      </rPr>
      <t>-DACyRF-3.1.4.A</t>
    </r>
    <r>
      <rPr>
        <sz val="9"/>
        <color theme="1"/>
        <rFont val="Times New Roman"/>
        <family val="1"/>
      </rPr>
      <t xml:space="preserve"> Informe de incidencias registradas con acciones de respuestas ejecutadas</t>
    </r>
  </si>
  <si>
    <r>
      <rPr>
        <b/>
        <sz val="9"/>
        <color theme="1"/>
        <rFont val="Times New Roman"/>
        <family val="1"/>
      </rPr>
      <t>-DACyRF-3.2.1.A</t>
    </r>
    <r>
      <rPr>
        <sz val="9"/>
        <color theme="1"/>
        <rFont val="Times New Roman"/>
        <family val="1"/>
      </rPr>
      <t xml:space="preserve"> Reporte de Seguimiento a los usuarios logueados en el Sistema SIRIT.</t>
    </r>
  </si>
  <si>
    <r>
      <rPr>
        <b/>
        <sz val="9"/>
        <color theme="1"/>
        <rFont val="Times New Roman"/>
        <family val="1"/>
      </rPr>
      <t>-DACyRF-3.2.2.A</t>
    </r>
    <r>
      <rPr>
        <sz val="9"/>
        <color theme="1"/>
        <rFont val="Times New Roman"/>
        <family val="1"/>
      </rPr>
      <t xml:space="preserve"> Reporte de Seguimiento a las autorizaciones de pagos emitidas.</t>
    </r>
  </si>
  <si>
    <r>
      <rPr>
        <b/>
        <sz val="9"/>
        <color theme="1"/>
        <rFont val="Times New Roman"/>
        <family val="1"/>
      </rPr>
      <t>-DACyRF-3.2.3.A</t>
    </r>
    <r>
      <rPr>
        <sz val="9"/>
        <color theme="1"/>
        <rFont val="Times New Roman"/>
        <family val="1"/>
      </rPr>
      <t xml:space="preserve"> Reporte de Seguimiento a las autorizaciones pagadas  a través del Botón de Pago SIRIT</t>
    </r>
  </si>
  <si>
    <r>
      <rPr>
        <b/>
        <sz val="9"/>
        <color theme="1"/>
        <rFont val="Times New Roman"/>
        <family val="1"/>
      </rPr>
      <t>-DACyRF-3.2.4.A</t>
    </r>
    <r>
      <rPr>
        <sz val="9"/>
        <color theme="1"/>
        <rFont val="Times New Roman"/>
        <family val="1"/>
      </rPr>
      <t xml:space="preserve"> Informe sobre las incidencias presentadas en el sistema.</t>
    </r>
  </si>
  <si>
    <r>
      <rPr>
        <b/>
        <sz val="9"/>
        <color theme="1"/>
        <rFont val="Times New Roman"/>
        <family val="1"/>
      </rPr>
      <t>-DACyRF-4.1.1.A</t>
    </r>
    <r>
      <rPr>
        <sz val="9"/>
        <color theme="1"/>
        <rFont val="Times New Roman"/>
        <family val="1"/>
      </rPr>
      <t xml:space="preserve"> Reporte sobre Gestión de Contenido del Portal SIRIT.</t>
    </r>
  </si>
  <si>
    <r>
      <rPr>
        <b/>
        <sz val="9"/>
        <color theme="1"/>
        <rFont val="Times New Roman"/>
        <family val="1"/>
      </rPr>
      <t xml:space="preserve">-DACyRF-4.1.2.A </t>
    </r>
    <r>
      <rPr>
        <sz val="9"/>
        <color theme="1"/>
        <rFont val="Times New Roman"/>
        <family val="1"/>
      </rPr>
      <t xml:space="preserve"> PrintScreen del Portal con las informaciones de los servicios de las instituciones actualizadas.</t>
    </r>
  </si>
  <si>
    <r>
      <rPr>
        <b/>
        <sz val="9"/>
        <color theme="1"/>
        <rFont val="Times New Roman"/>
        <family val="1"/>
      </rPr>
      <t>-DACyRF-4.2.1.A</t>
    </r>
    <r>
      <rPr>
        <sz val="9"/>
        <color theme="1"/>
        <rFont val="Times New Roman"/>
        <family val="1"/>
      </rPr>
      <t xml:space="preserve"> Correos electrónicos de solicitudes de modificaciones.
</t>
    </r>
    <r>
      <rPr>
        <b/>
        <sz val="9"/>
        <color theme="1"/>
        <rFont val="Times New Roman"/>
        <family val="1"/>
      </rPr>
      <t>-DACyRF-4.2.1.B</t>
    </r>
    <r>
      <rPr>
        <sz val="9"/>
        <color theme="1"/>
        <rFont val="Times New Roman"/>
        <family val="1"/>
      </rPr>
      <t xml:space="preserve"> Acuse de recibo de las solicitudes de modificaciones.</t>
    </r>
  </si>
  <si>
    <r>
      <rPr>
        <b/>
        <sz val="9"/>
        <color theme="1"/>
        <rFont val="Times New Roman"/>
        <family val="1"/>
      </rPr>
      <t>-DACyRF-4.2.2.A</t>
    </r>
    <r>
      <rPr>
        <sz val="9"/>
        <color theme="1"/>
        <rFont val="Times New Roman"/>
        <family val="1"/>
      </rPr>
      <t xml:space="preserve"> Reportes del Sistema con las modificaciones realziadas.</t>
    </r>
  </si>
  <si>
    <r>
      <rPr>
        <b/>
        <sz val="9"/>
        <color theme="1"/>
        <rFont val="Times New Roman"/>
        <family val="1"/>
      </rPr>
      <t>-DACyRF-4.3.1.A</t>
    </r>
    <r>
      <rPr>
        <sz val="9"/>
        <color theme="1"/>
        <rFont val="Times New Roman"/>
        <family val="1"/>
      </rPr>
      <t xml:space="preserve"> Correos electrónicos sobre notificaciones al Banco Agente de actualizaciones a los Centros de Recaudación.
</t>
    </r>
    <r>
      <rPr>
        <b/>
        <sz val="9"/>
        <color theme="1"/>
        <rFont val="Times New Roman"/>
        <family val="1"/>
      </rPr>
      <t>-DACyRF-4.3.1.B</t>
    </r>
    <r>
      <rPr>
        <sz val="9"/>
        <color theme="1"/>
        <rFont val="Times New Roman"/>
        <family val="1"/>
      </rPr>
      <t xml:space="preserve"> Comunicaciones escritas sobre notificaciones al Banco de Reservas.</t>
    </r>
  </si>
  <si>
    <r>
      <rPr>
        <b/>
        <sz val="9"/>
        <color theme="1"/>
        <rFont val="Times New Roman"/>
        <family val="1"/>
      </rPr>
      <t>-DACyRF-4.3.2.A</t>
    </r>
    <r>
      <rPr>
        <sz val="9"/>
        <color theme="1"/>
        <rFont val="Times New Roman"/>
        <family val="1"/>
      </rPr>
      <t xml:space="preserve"> Correos electrónicos sobre solicitud de modificaciones a códigos transaccionales al Banco Agente</t>
    </r>
  </si>
  <si>
    <r>
      <rPr>
        <b/>
        <sz val="9"/>
        <color theme="1"/>
        <rFont val="Times New Roman"/>
        <family val="1"/>
      </rPr>
      <t>-DACyRF-4.3.3.A</t>
    </r>
    <r>
      <rPr>
        <sz val="9"/>
        <color theme="1"/>
        <rFont val="Times New Roman"/>
        <family val="1"/>
      </rPr>
      <t xml:space="preserve"> Reportes oficiales sobre devoluciones por débito o crédito indebido.</t>
    </r>
  </si>
  <si>
    <r>
      <rPr>
        <b/>
        <sz val="9"/>
        <color theme="1"/>
        <rFont val="Times New Roman"/>
        <family val="1"/>
      </rPr>
      <t>-DACyRF-4.4.1.A</t>
    </r>
    <r>
      <rPr>
        <sz val="9"/>
        <color theme="1"/>
        <rFont val="Times New Roman"/>
        <family val="1"/>
      </rPr>
      <t xml:space="preserve"> Borrador de infrome contemplando funcionamiento del SIRIT en Instituciones Pilotos, modificaciones a los Centros de Recaudación registrados y gestionones con el Banco Agente de los cambios estructurales en el SIRIT.</t>
    </r>
  </si>
  <si>
    <r>
      <rPr>
        <b/>
        <sz val="9"/>
        <color theme="1"/>
        <rFont val="Times New Roman"/>
        <family val="1"/>
      </rPr>
      <t>-DACyRF-4.4.2.A</t>
    </r>
    <r>
      <rPr>
        <sz val="9"/>
        <color theme="1"/>
        <rFont val="Times New Roman"/>
        <family val="1"/>
      </rPr>
      <t xml:space="preserve"> Infrome contemplando funcionamiento del SIRIT en Instituciones Pilotos, modificaciones a los Centros de Recaudación registrados y gestionones con el Banco Agente de los cambios estructurales en el SIRIT aprobado.</t>
    </r>
  </si>
  <si>
    <r>
      <rPr>
        <b/>
        <sz val="9"/>
        <color theme="1"/>
        <rFont val="Times New Roman"/>
        <family val="1"/>
      </rPr>
      <t>-DACyRF-5.1.1.A</t>
    </r>
    <r>
      <rPr>
        <sz val="9"/>
        <color theme="1"/>
        <rFont val="Times New Roman"/>
        <family val="1"/>
      </rPr>
      <t xml:space="preserve"> Reporte sobre los requerimientos de los ciudadanos a través del Portal Web.</t>
    </r>
  </si>
  <si>
    <r>
      <rPr>
        <b/>
        <sz val="9"/>
        <color theme="1"/>
        <rFont val="Times New Roman"/>
        <family val="1"/>
      </rPr>
      <t>-DACyRF-5.1.2.A</t>
    </r>
    <r>
      <rPr>
        <sz val="9"/>
        <color theme="1"/>
        <rFont val="Times New Roman"/>
        <family val="1"/>
      </rPr>
      <t xml:space="preserve"> Reporte sobre las asistencias brindadas.</t>
    </r>
  </si>
  <si>
    <r>
      <rPr>
        <b/>
        <sz val="9"/>
        <color theme="1"/>
        <rFont val="Times New Roman"/>
        <family val="1"/>
      </rPr>
      <t>-DACyRF-5.2.1.A</t>
    </r>
    <r>
      <rPr>
        <sz val="9"/>
        <color theme="1"/>
        <rFont val="Times New Roman"/>
        <family val="1"/>
      </rPr>
      <t xml:space="preserve"> Reporte sobre los requerimientos de las instituciones a través del Portal Web.</t>
    </r>
  </si>
  <si>
    <r>
      <rPr>
        <b/>
        <sz val="9"/>
        <color theme="1"/>
        <rFont val="Times New Roman"/>
        <family val="1"/>
      </rPr>
      <t>-DACyRF-5.2.2.A</t>
    </r>
    <r>
      <rPr>
        <sz val="9"/>
        <color theme="1"/>
        <rFont val="Times New Roman"/>
        <family val="1"/>
      </rPr>
      <t xml:space="preserve"> Reporte sobre las asistencias brindadas.</t>
    </r>
  </si>
  <si>
    <r>
      <rPr>
        <b/>
        <sz val="9"/>
        <color theme="1"/>
        <rFont val="Times New Roman"/>
        <family val="1"/>
      </rPr>
      <t>-DACyRF-5.3.1.A</t>
    </r>
    <r>
      <rPr>
        <sz val="9"/>
        <color theme="1"/>
        <rFont val="Times New Roman"/>
        <family val="1"/>
      </rPr>
      <t xml:space="preserve"> Reporte sobre los requerimientos de los Centros de Recaudación.</t>
    </r>
  </si>
  <si>
    <r>
      <rPr>
        <b/>
        <sz val="9"/>
        <color theme="1"/>
        <rFont val="Times New Roman"/>
        <family val="1"/>
      </rPr>
      <t>-DACyRF-5.3.2.A</t>
    </r>
    <r>
      <rPr>
        <sz val="9"/>
        <color theme="1"/>
        <rFont val="Times New Roman"/>
        <family val="1"/>
      </rPr>
      <t xml:space="preserve"> Reporte sobre las asistencias brindadas.</t>
    </r>
  </si>
  <si>
    <r>
      <rPr>
        <b/>
        <sz val="9"/>
        <color theme="1"/>
        <rFont val="Times New Roman"/>
        <family val="1"/>
      </rPr>
      <t>-DACyRF-6.1.1.A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</si>
  <si>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-DACyRF-6.1.2.A</t>
    </r>
    <r>
      <rPr>
        <sz val="9"/>
        <color theme="1"/>
        <rFont val="Times New Roman"/>
        <family val="1"/>
      </rPr>
      <t xml:space="preserve"> Registro de Participantes.
</t>
    </r>
    <r>
      <rPr>
        <b/>
        <sz val="9"/>
        <color theme="1"/>
        <rFont val="Times New Roman"/>
        <family val="1"/>
      </rPr>
      <t>-DACyRF-6.1.2.B</t>
    </r>
    <r>
      <rPr>
        <sz val="9"/>
        <color theme="1"/>
        <rFont val="Times New Roman"/>
        <family val="1"/>
      </rPr>
      <t xml:space="preserve"> Fotos de la Capacitación.
</t>
    </r>
    <r>
      <rPr>
        <b/>
        <sz val="9"/>
        <color theme="1"/>
        <rFont val="Times New Roman"/>
        <family val="1"/>
      </rPr>
      <t xml:space="preserve">-DACyRF-6.1.2.C </t>
    </r>
    <r>
      <rPr>
        <sz val="9"/>
        <color theme="1"/>
        <rFont val="Times New Roman"/>
        <family val="1"/>
      </rPr>
      <t xml:space="preserve"> Presentación Power Point.</t>
    </r>
  </si>
  <si>
    <r>
      <rPr>
        <b/>
        <sz val="9"/>
        <color theme="1"/>
        <rFont val="Times New Roman"/>
        <family val="1"/>
      </rPr>
      <t xml:space="preserve">-DACyRF-6.1.3.A </t>
    </r>
    <r>
      <rPr>
        <sz val="9"/>
        <color theme="1"/>
        <rFont val="Times New Roman"/>
        <family val="1"/>
      </rPr>
      <t xml:space="preserve"> Convenio de servicios entre las Tesorería Institucional y Tesorería Nacional</t>
    </r>
  </si>
  <si>
    <r>
      <rPr>
        <b/>
        <sz val="9"/>
        <color theme="1"/>
        <rFont val="Times New Roman"/>
        <family val="1"/>
      </rPr>
      <t>-DACyRF-6.1.4.A</t>
    </r>
    <r>
      <rPr>
        <sz val="9"/>
        <color theme="1"/>
        <rFont val="Times New Roman"/>
        <family val="1"/>
      </rPr>
      <t xml:space="preserve"> Reporte sobre Fuente Específica actualizada.</t>
    </r>
  </si>
  <si>
    <r>
      <rPr>
        <b/>
        <sz val="9"/>
        <color theme="1"/>
        <rFont val="Times New Roman"/>
        <family val="1"/>
      </rPr>
      <t>-DACyRF-6.1.5.A</t>
    </r>
    <r>
      <rPr>
        <sz val="9"/>
        <color theme="1"/>
        <rFont val="Times New Roman"/>
        <family val="1"/>
      </rPr>
      <t xml:space="preserve"> Reporte del SIGEF sobre Subcuentas de Disponilidad y de Cuota de Pago del Proyecto.</t>
    </r>
  </si>
  <si>
    <r>
      <rPr>
        <b/>
        <sz val="9"/>
        <color theme="1"/>
        <rFont val="Times New Roman"/>
        <family val="1"/>
      </rPr>
      <t>-DACyRF-6.1.6.A</t>
    </r>
    <r>
      <rPr>
        <sz val="9"/>
        <color theme="1"/>
        <rFont val="Times New Roman"/>
        <family val="1"/>
      </rPr>
      <t xml:space="preserve"> Programación de Caja UEPEX del Proyecto.</t>
    </r>
  </si>
  <si>
    <r>
      <rPr>
        <b/>
        <sz val="9"/>
        <color theme="1"/>
        <rFont val="Times New Roman"/>
        <family val="1"/>
      </rPr>
      <t>-DACyRF-6.1.7.A</t>
    </r>
    <r>
      <rPr>
        <sz val="9"/>
        <color theme="1"/>
        <rFont val="Times New Roman"/>
        <family val="1"/>
      </rPr>
      <t xml:space="preserve"> Reporte de Asignación de Cuota  pago Diaria del Proyecto.</t>
    </r>
  </si>
  <si>
    <r>
      <rPr>
        <b/>
        <sz val="9"/>
        <color theme="1"/>
        <rFont val="Times New Roman"/>
        <family val="1"/>
      </rPr>
      <t>-DACyRF-6.1.8.A</t>
    </r>
    <r>
      <rPr>
        <sz val="9"/>
        <color theme="1"/>
        <rFont val="Times New Roman"/>
        <family val="1"/>
      </rPr>
      <t xml:space="preserve"> Reportes sobre transferencia bancario para pagos.</t>
    </r>
  </si>
  <si>
    <r>
      <rPr>
        <b/>
        <sz val="9"/>
        <color theme="1"/>
        <rFont val="Times New Roman"/>
        <family val="1"/>
      </rPr>
      <t>-DACyRF-6.1.9.A</t>
    </r>
    <r>
      <rPr>
        <sz val="9"/>
        <color theme="1"/>
        <rFont val="Times New Roman"/>
        <family val="1"/>
      </rPr>
      <t xml:space="preserve"> Reporte sobre el cierre de la cuenta colectora.</t>
    </r>
  </si>
  <si>
    <r>
      <rPr>
        <b/>
        <sz val="9"/>
        <color theme="1"/>
        <rFont val="Times New Roman"/>
        <family val="1"/>
      </rPr>
      <t>-DACyRF-6.2.1.A</t>
    </r>
    <r>
      <rPr>
        <sz val="9"/>
        <color theme="1"/>
        <rFont val="Times New Roman"/>
        <family val="1"/>
      </rPr>
      <t xml:space="preserve"> Reportes sobre Habilitación de los Proyectos para la Gestión de los Recursos a través de la CUT</t>
    </r>
  </si>
  <si>
    <r>
      <rPr>
        <b/>
        <sz val="9"/>
        <color theme="1"/>
        <rFont val="Times New Roman"/>
        <family val="1"/>
      </rPr>
      <t>-DACyRF-6.2.2.A</t>
    </r>
    <r>
      <rPr>
        <sz val="9"/>
        <color theme="1"/>
        <rFont val="Times New Roman"/>
        <family val="1"/>
      </rPr>
      <t xml:space="preserve"> Registro de Participantes.
</t>
    </r>
    <r>
      <rPr>
        <b/>
        <sz val="9"/>
        <color theme="1"/>
        <rFont val="Times New Roman"/>
        <family val="1"/>
      </rPr>
      <t>-DACyRF-6.2.2.B</t>
    </r>
    <r>
      <rPr>
        <sz val="9"/>
        <color theme="1"/>
        <rFont val="Times New Roman"/>
        <family val="1"/>
      </rPr>
      <t xml:space="preserve"> Fotos de la Capacitación.
</t>
    </r>
    <r>
      <rPr>
        <b/>
        <sz val="9"/>
        <color theme="1"/>
        <rFont val="Times New Roman"/>
        <family val="1"/>
      </rPr>
      <t xml:space="preserve">-DACyRF-6.2.2.C </t>
    </r>
    <r>
      <rPr>
        <sz val="9"/>
        <color theme="1"/>
        <rFont val="Times New Roman"/>
        <family val="1"/>
      </rPr>
      <t xml:space="preserve"> Presentación Power Point.</t>
    </r>
  </si>
  <si>
    <r>
      <rPr>
        <b/>
        <sz val="9"/>
        <color theme="1"/>
        <rFont val="Times New Roman"/>
        <family val="1"/>
      </rPr>
      <t xml:space="preserve">-DACyRF-6.2.3.A </t>
    </r>
    <r>
      <rPr>
        <sz val="9"/>
        <color theme="1"/>
        <rFont val="Times New Roman"/>
        <family val="1"/>
      </rPr>
      <t xml:space="preserve"> Convenio de servicios entre las Tesorería Institucional y Tesorería Nacional</t>
    </r>
  </si>
  <si>
    <r>
      <rPr>
        <b/>
        <sz val="9"/>
        <color theme="1"/>
        <rFont val="Times New Roman"/>
        <family val="1"/>
      </rPr>
      <t>-DACyRF-6.2.4.A</t>
    </r>
    <r>
      <rPr>
        <sz val="9"/>
        <color theme="1"/>
        <rFont val="Times New Roman"/>
        <family val="1"/>
      </rPr>
      <t xml:space="preserve"> Reporte sobre Fuente Específica actualizada.</t>
    </r>
  </si>
  <si>
    <r>
      <rPr>
        <b/>
        <sz val="9"/>
        <color theme="1"/>
        <rFont val="Times New Roman"/>
        <family val="1"/>
      </rPr>
      <t>-DACyRF-6.2.5.A</t>
    </r>
    <r>
      <rPr>
        <sz val="9"/>
        <color theme="1"/>
        <rFont val="Times New Roman"/>
        <family val="1"/>
      </rPr>
      <t xml:space="preserve"> Reporte del SIGEF sobre Subcuentas de Disponilidad y de Cuota de Pago del Proyecto.</t>
    </r>
  </si>
  <si>
    <r>
      <rPr>
        <b/>
        <sz val="9"/>
        <color theme="1"/>
        <rFont val="Times New Roman"/>
        <family val="1"/>
      </rPr>
      <t>-DACyRF-6.2.6.A</t>
    </r>
    <r>
      <rPr>
        <sz val="9"/>
        <color theme="1"/>
        <rFont val="Times New Roman"/>
        <family val="1"/>
      </rPr>
      <t xml:space="preserve"> Programación de Caja UEPEX del Proyecto.</t>
    </r>
  </si>
  <si>
    <r>
      <rPr>
        <b/>
        <sz val="9"/>
        <color theme="1"/>
        <rFont val="Times New Roman"/>
        <family val="1"/>
      </rPr>
      <t>-DACyRF-6.2.7.A</t>
    </r>
    <r>
      <rPr>
        <sz val="9"/>
        <color theme="1"/>
        <rFont val="Times New Roman"/>
        <family val="1"/>
      </rPr>
      <t xml:space="preserve"> Reporte de Asignación de Cuota  pago Diaria del Proyecto.</t>
    </r>
  </si>
  <si>
    <r>
      <rPr>
        <b/>
        <sz val="9"/>
        <color theme="1"/>
        <rFont val="Times New Roman"/>
        <family val="1"/>
      </rPr>
      <t>-DACyRF-6.2.8.A</t>
    </r>
    <r>
      <rPr>
        <sz val="9"/>
        <color theme="1"/>
        <rFont val="Times New Roman"/>
        <family val="1"/>
      </rPr>
      <t xml:space="preserve"> Reportes sobre transferencia bancario para pagos.</t>
    </r>
  </si>
  <si>
    <r>
      <rPr>
        <b/>
        <sz val="9"/>
        <color theme="1"/>
        <rFont val="Times New Roman"/>
        <family val="1"/>
      </rPr>
      <t>-DACyRF-6.2.9.A</t>
    </r>
    <r>
      <rPr>
        <sz val="9"/>
        <color theme="1"/>
        <rFont val="Times New Roman"/>
        <family val="1"/>
      </rPr>
      <t xml:space="preserve"> Reporte sobre el cierre de la cuenta colectora.</t>
    </r>
  </si>
  <si>
    <r>
      <rPr>
        <b/>
        <sz val="9"/>
        <color theme="1"/>
        <rFont val="Times New Roman"/>
        <family val="1"/>
      </rPr>
      <t>-DACyRF-6.3.1.A</t>
    </r>
    <r>
      <rPr>
        <sz val="9"/>
        <color theme="1"/>
        <rFont val="Times New Roman"/>
        <family val="1"/>
      </rPr>
      <t xml:space="preserve"> Reportes sobre Habilitación de los Proyectos para la Gestión de los Recursos a través de la CUT</t>
    </r>
  </si>
  <si>
    <r>
      <rPr>
        <b/>
        <sz val="9"/>
        <color theme="1"/>
        <rFont val="Times New Roman"/>
        <family val="1"/>
      </rPr>
      <t>-DACyRF-6.3.2.A</t>
    </r>
    <r>
      <rPr>
        <sz val="9"/>
        <color theme="1"/>
        <rFont val="Times New Roman"/>
        <family val="1"/>
      </rPr>
      <t xml:space="preserve"> Registro de Participantes.
</t>
    </r>
    <r>
      <rPr>
        <b/>
        <sz val="9"/>
        <color theme="1"/>
        <rFont val="Times New Roman"/>
        <family val="1"/>
      </rPr>
      <t>-DACyRF-6.3.2.B</t>
    </r>
    <r>
      <rPr>
        <sz val="9"/>
        <color theme="1"/>
        <rFont val="Times New Roman"/>
        <family val="1"/>
      </rPr>
      <t xml:space="preserve"> Fotos de la Capacitación.
</t>
    </r>
    <r>
      <rPr>
        <b/>
        <sz val="9"/>
        <color theme="1"/>
        <rFont val="Times New Roman"/>
        <family val="1"/>
      </rPr>
      <t xml:space="preserve">-DACyRF-6.3.2.C </t>
    </r>
    <r>
      <rPr>
        <sz val="9"/>
        <color theme="1"/>
        <rFont val="Times New Roman"/>
        <family val="1"/>
      </rPr>
      <t xml:space="preserve"> Presentación Power Point.</t>
    </r>
  </si>
  <si>
    <r>
      <rPr>
        <b/>
        <sz val="9"/>
        <color theme="1"/>
        <rFont val="Times New Roman"/>
        <family val="1"/>
      </rPr>
      <t xml:space="preserve">-DACyRF-6.3.3.A </t>
    </r>
    <r>
      <rPr>
        <sz val="9"/>
        <color theme="1"/>
        <rFont val="Times New Roman"/>
        <family val="1"/>
      </rPr>
      <t xml:space="preserve"> Convenio de servicios entre las Tesorería Institucional y Tesorería Nacional</t>
    </r>
  </si>
  <si>
    <r>
      <rPr>
        <b/>
        <sz val="9"/>
        <color theme="1"/>
        <rFont val="Times New Roman"/>
        <family val="1"/>
      </rPr>
      <t>-DACyRF-6.3.4.A</t>
    </r>
    <r>
      <rPr>
        <sz val="9"/>
        <color theme="1"/>
        <rFont val="Times New Roman"/>
        <family val="1"/>
      </rPr>
      <t xml:space="preserve"> Reporte sobre Fuente Específica actualizada.</t>
    </r>
  </si>
  <si>
    <r>
      <rPr>
        <b/>
        <sz val="9"/>
        <color theme="1"/>
        <rFont val="Times New Roman"/>
        <family val="1"/>
      </rPr>
      <t>-DACyRF-6.3.5.A</t>
    </r>
    <r>
      <rPr>
        <sz val="9"/>
        <color theme="1"/>
        <rFont val="Times New Roman"/>
        <family val="1"/>
      </rPr>
      <t xml:space="preserve"> Reporte del SIGEF sobre Subcuentas de Disponilidad y de Cuota de Pago del Proyecto.</t>
    </r>
  </si>
  <si>
    <r>
      <rPr>
        <b/>
        <sz val="9"/>
        <color theme="1"/>
        <rFont val="Times New Roman"/>
        <family val="1"/>
      </rPr>
      <t>-DACyRF-6.3.6.A</t>
    </r>
    <r>
      <rPr>
        <sz val="9"/>
        <color theme="1"/>
        <rFont val="Times New Roman"/>
        <family val="1"/>
      </rPr>
      <t xml:space="preserve"> Programación de Caja UEPEX del Proyecto.</t>
    </r>
  </si>
  <si>
    <r>
      <rPr>
        <b/>
        <sz val="9"/>
        <color theme="1"/>
        <rFont val="Times New Roman"/>
        <family val="1"/>
      </rPr>
      <t>-DACyRF-6.3.7.A</t>
    </r>
    <r>
      <rPr>
        <sz val="9"/>
        <color theme="1"/>
        <rFont val="Times New Roman"/>
        <family val="1"/>
      </rPr>
      <t xml:space="preserve"> Reporte de Asignación de Cuota  pago Diaria del Proyecto.</t>
    </r>
  </si>
  <si>
    <r>
      <rPr>
        <b/>
        <sz val="9"/>
        <color theme="1"/>
        <rFont val="Times New Roman"/>
        <family val="1"/>
      </rPr>
      <t>-DACyRF-6.3.8.A</t>
    </r>
    <r>
      <rPr>
        <sz val="9"/>
        <color theme="1"/>
        <rFont val="Times New Roman"/>
        <family val="1"/>
      </rPr>
      <t xml:space="preserve"> Reportes sobre transferencia bancario para pagos.</t>
    </r>
  </si>
  <si>
    <r>
      <rPr>
        <b/>
        <sz val="9"/>
        <color theme="1"/>
        <rFont val="Times New Roman"/>
        <family val="1"/>
      </rPr>
      <t>-DACyRF-6.3.9.A</t>
    </r>
    <r>
      <rPr>
        <sz val="9"/>
        <color theme="1"/>
        <rFont val="Times New Roman"/>
        <family val="1"/>
      </rPr>
      <t xml:space="preserve"> Reporte sobre el cierre de la cuenta colectora.</t>
    </r>
  </si>
  <si>
    <r>
      <rPr>
        <b/>
        <sz val="9"/>
        <color theme="1"/>
        <rFont val="Times New Roman"/>
        <family val="1"/>
      </rPr>
      <t>-DACyRF-6.4.1.A</t>
    </r>
    <r>
      <rPr>
        <sz val="9"/>
        <color theme="1"/>
        <rFont val="Times New Roman"/>
        <family val="1"/>
      </rPr>
      <t xml:space="preserve"> Reportes sobre Habilitación de los Proyectos para la Gestión de los Recursos a través de la CUT</t>
    </r>
  </si>
  <si>
    <r>
      <rPr>
        <b/>
        <sz val="9"/>
        <color theme="1"/>
        <rFont val="Times New Roman"/>
        <family val="1"/>
      </rPr>
      <t>-DACyRF-6.4.2.A</t>
    </r>
    <r>
      <rPr>
        <sz val="9"/>
        <color theme="1"/>
        <rFont val="Times New Roman"/>
        <family val="1"/>
      </rPr>
      <t xml:space="preserve"> Registro de Participantes.
</t>
    </r>
    <r>
      <rPr>
        <b/>
        <sz val="9"/>
        <color theme="1"/>
        <rFont val="Times New Roman"/>
        <family val="1"/>
      </rPr>
      <t>-DACyRF-6.4.2.B</t>
    </r>
    <r>
      <rPr>
        <sz val="9"/>
        <color theme="1"/>
        <rFont val="Times New Roman"/>
        <family val="1"/>
      </rPr>
      <t xml:space="preserve"> Fotos de la Capacitación.
</t>
    </r>
    <r>
      <rPr>
        <b/>
        <sz val="9"/>
        <color theme="1"/>
        <rFont val="Times New Roman"/>
        <family val="1"/>
      </rPr>
      <t xml:space="preserve">-DACyRF-6.4.2.C </t>
    </r>
    <r>
      <rPr>
        <sz val="9"/>
        <color theme="1"/>
        <rFont val="Times New Roman"/>
        <family val="1"/>
      </rPr>
      <t xml:space="preserve"> Presentación Power Point.</t>
    </r>
  </si>
  <si>
    <r>
      <rPr>
        <b/>
        <sz val="9"/>
        <color theme="1"/>
        <rFont val="Times New Roman"/>
        <family val="1"/>
      </rPr>
      <t xml:space="preserve">-DACyRF-6.4.3.A </t>
    </r>
    <r>
      <rPr>
        <sz val="9"/>
        <color theme="1"/>
        <rFont val="Times New Roman"/>
        <family val="1"/>
      </rPr>
      <t xml:space="preserve"> Convenio de servicios entre las Tesorería Institucional y Tesorería Nacional</t>
    </r>
  </si>
  <si>
    <r>
      <rPr>
        <b/>
        <sz val="9"/>
        <color theme="1"/>
        <rFont val="Times New Roman"/>
        <family val="1"/>
      </rPr>
      <t>-DACyRF-6.4.4.A</t>
    </r>
    <r>
      <rPr>
        <sz val="9"/>
        <color theme="1"/>
        <rFont val="Times New Roman"/>
        <family val="1"/>
      </rPr>
      <t xml:space="preserve"> Reporte sobre Fuente Específica actualizada.</t>
    </r>
  </si>
  <si>
    <r>
      <rPr>
        <b/>
        <sz val="9"/>
        <color theme="1"/>
        <rFont val="Times New Roman"/>
        <family val="1"/>
      </rPr>
      <t>-DACyRF-6.4.5.A</t>
    </r>
    <r>
      <rPr>
        <sz val="9"/>
        <color theme="1"/>
        <rFont val="Times New Roman"/>
        <family val="1"/>
      </rPr>
      <t xml:space="preserve"> Reporte del SIGEF sobre Subcuentas de Disponilidad y de Cuota de Pago del Proyecto.</t>
    </r>
  </si>
  <si>
    <r>
      <rPr>
        <b/>
        <sz val="9"/>
        <color theme="1"/>
        <rFont val="Times New Roman"/>
        <family val="1"/>
      </rPr>
      <t>-DACyRF-6.4.6.A</t>
    </r>
    <r>
      <rPr>
        <sz val="9"/>
        <color theme="1"/>
        <rFont val="Times New Roman"/>
        <family val="1"/>
      </rPr>
      <t xml:space="preserve"> Programación de Caja UEPEX del Proyecto.</t>
    </r>
  </si>
  <si>
    <r>
      <rPr>
        <b/>
        <sz val="9"/>
        <color theme="1"/>
        <rFont val="Times New Roman"/>
        <family val="1"/>
      </rPr>
      <t>-DACyRF-6.4.7.A</t>
    </r>
    <r>
      <rPr>
        <sz val="9"/>
        <color theme="1"/>
        <rFont val="Times New Roman"/>
        <family val="1"/>
      </rPr>
      <t xml:space="preserve"> Reporte de Asignación de Cuota  pago Diaria del Proyecto.</t>
    </r>
  </si>
  <si>
    <r>
      <rPr>
        <b/>
        <sz val="9"/>
        <color theme="1"/>
        <rFont val="Times New Roman"/>
        <family val="1"/>
      </rPr>
      <t>-DACyRF-6.4.8.A</t>
    </r>
    <r>
      <rPr>
        <sz val="9"/>
        <color theme="1"/>
        <rFont val="Times New Roman"/>
        <family val="1"/>
      </rPr>
      <t xml:space="preserve"> Reportes sobre transferencia bancario para pagos.</t>
    </r>
  </si>
  <si>
    <r>
      <rPr>
        <b/>
        <sz val="9"/>
        <color theme="1"/>
        <rFont val="Times New Roman"/>
        <family val="1"/>
      </rPr>
      <t>-DACyRF-6.4.9.A</t>
    </r>
    <r>
      <rPr>
        <sz val="9"/>
        <color theme="1"/>
        <rFont val="Times New Roman"/>
        <family val="1"/>
      </rPr>
      <t xml:space="preserve"> Reporte sobre el cierre de la cuenta colectora.</t>
    </r>
  </si>
  <si>
    <r>
      <rPr>
        <b/>
        <sz val="9"/>
        <color theme="1"/>
        <rFont val="Times New Roman"/>
        <family val="1"/>
      </rPr>
      <t>-DACyRF-6.5.1.A</t>
    </r>
    <r>
      <rPr>
        <sz val="9"/>
        <color theme="1"/>
        <rFont val="Times New Roman"/>
        <family val="1"/>
      </rPr>
      <t xml:space="preserve"> Reportes sobre Habilitación de los Proyectos para la Gestión de los Recursos a través de la CUT</t>
    </r>
  </si>
  <si>
    <r>
      <rPr>
        <b/>
        <sz val="9"/>
        <color theme="1"/>
        <rFont val="Times New Roman"/>
        <family val="1"/>
      </rPr>
      <t>-DACyRF-6.5.2.A</t>
    </r>
    <r>
      <rPr>
        <sz val="9"/>
        <color theme="1"/>
        <rFont val="Times New Roman"/>
        <family val="1"/>
      </rPr>
      <t xml:space="preserve"> Registro de Participantes.
</t>
    </r>
    <r>
      <rPr>
        <b/>
        <sz val="9"/>
        <color theme="1"/>
        <rFont val="Times New Roman"/>
        <family val="1"/>
      </rPr>
      <t>-DACyRF-6.5.2.B</t>
    </r>
    <r>
      <rPr>
        <sz val="9"/>
        <color theme="1"/>
        <rFont val="Times New Roman"/>
        <family val="1"/>
      </rPr>
      <t xml:space="preserve"> Fotos de la Capacitación.
</t>
    </r>
    <r>
      <rPr>
        <b/>
        <sz val="9"/>
        <color theme="1"/>
        <rFont val="Times New Roman"/>
        <family val="1"/>
      </rPr>
      <t xml:space="preserve">-DACyRF-6.5.2.C </t>
    </r>
    <r>
      <rPr>
        <sz val="9"/>
        <color theme="1"/>
        <rFont val="Times New Roman"/>
        <family val="1"/>
      </rPr>
      <t xml:space="preserve"> Presentación Power Point.</t>
    </r>
  </si>
  <si>
    <r>
      <rPr>
        <b/>
        <sz val="9"/>
        <color theme="1"/>
        <rFont val="Times New Roman"/>
        <family val="1"/>
      </rPr>
      <t xml:space="preserve">-DACyRF-6.5.3.A </t>
    </r>
    <r>
      <rPr>
        <sz val="9"/>
        <color theme="1"/>
        <rFont val="Times New Roman"/>
        <family val="1"/>
      </rPr>
      <t xml:space="preserve"> Convenio de servicios entre las Tesorería Institucional y Tesorería Nacional</t>
    </r>
  </si>
  <si>
    <r>
      <rPr>
        <b/>
        <sz val="9"/>
        <color theme="1"/>
        <rFont val="Times New Roman"/>
        <family val="1"/>
      </rPr>
      <t>-DACyRF-6.5.4.A</t>
    </r>
    <r>
      <rPr>
        <sz val="9"/>
        <color theme="1"/>
        <rFont val="Times New Roman"/>
        <family val="1"/>
      </rPr>
      <t xml:space="preserve"> Reporte sobre Fuente Específica actualizada.</t>
    </r>
  </si>
  <si>
    <r>
      <rPr>
        <b/>
        <sz val="9"/>
        <color theme="1"/>
        <rFont val="Times New Roman"/>
        <family val="1"/>
      </rPr>
      <t>-DACyRF-6.5.5.A</t>
    </r>
    <r>
      <rPr>
        <sz val="9"/>
        <color theme="1"/>
        <rFont val="Times New Roman"/>
        <family val="1"/>
      </rPr>
      <t xml:space="preserve"> Reporte del SIGEF sobre Subcuentas de Disponilidad y de Cuota de Pago del Proyecto.</t>
    </r>
  </si>
  <si>
    <r>
      <rPr>
        <b/>
        <sz val="9"/>
        <color theme="1"/>
        <rFont val="Times New Roman"/>
        <family val="1"/>
      </rPr>
      <t>-DACyRF-6.5.6.A</t>
    </r>
    <r>
      <rPr>
        <sz val="9"/>
        <color theme="1"/>
        <rFont val="Times New Roman"/>
        <family val="1"/>
      </rPr>
      <t xml:space="preserve"> Programación de Caja UEPEX del Proyecto.</t>
    </r>
  </si>
  <si>
    <r>
      <rPr>
        <b/>
        <sz val="9"/>
        <color theme="1"/>
        <rFont val="Times New Roman"/>
        <family val="1"/>
      </rPr>
      <t>-DACyRF-6.5.7.A</t>
    </r>
    <r>
      <rPr>
        <sz val="9"/>
        <color theme="1"/>
        <rFont val="Times New Roman"/>
        <family val="1"/>
      </rPr>
      <t xml:space="preserve"> Reporte de Asignación de Cuota  pago Diaria del Proyecto.</t>
    </r>
  </si>
  <si>
    <r>
      <rPr>
        <b/>
        <sz val="9"/>
        <color theme="1"/>
        <rFont val="Times New Roman"/>
        <family val="1"/>
      </rPr>
      <t>-DACyRF-6.5.8.A</t>
    </r>
    <r>
      <rPr>
        <sz val="9"/>
        <color theme="1"/>
        <rFont val="Times New Roman"/>
        <family val="1"/>
      </rPr>
      <t xml:space="preserve"> Reportes sobre transferencia bancario para pagos.</t>
    </r>
  </si>
  <si>
    <r>
      <rPr>
        <b/>
        <sz val="9"/>
        <color theme="1"/>
        <rFont val="Times New Roman"/>
        <family val="1"/>
      </rPr>
      <t>-DACyRF-6.5.9.A</t>
    </r>
    <r>
      <rPr>
        <sz val="9"/>
        <color theme="1"/>
        <rFont val="Times New Roman"/>
        <family val="1"/>
      </rPr>
      <t xml:space="preserve"> Reporte sobre el cierre de la cuenta colectora.</t>
    </r>
  </si>
  <si>
    <r>
      <rPr>
        <b/>
        <sz val="9"/>
        <color theme="1"/>
        <rFont val="Times New Roman"/>
        <family val="1"/>
      </rPr>
      <t>-DACyRF-6.6.1.A</t>
    </r>
    <r>
      <rPr>
        <sz val="9"/>
        <color theme="1"/>
        <rFont val="Times New Roman"/>
        <family val="1"/>
      </rPr>
      <t xml:space="preserve"> Reportes sobre Habilitación de los Proyectos para la Gestión de los Recursos a través de la CUT</t>
    </r>
  </si>
  <si>
    <r>
      <rPr>
        <b/>
        <sz val="9"/>
        <color theme="1"/>
        <rFont val="Times New Roman"/>
        <family val="1"/>
      </rPr>
      <t>-DACyRF-6.6.2.A</t>
    </r>
    <r>
      <rPr>
        <sz val="9"/>
        <color theme="1"/>
        <rFont val="Times New Roman"/>
        <family val="1"/>
      </rPr>
      <t xml:space="preserve"> Registro de Participantes.
</t>
    </r>
    <r>
      <rPr>
        <b/>
        <sz val="9"/>
        <color theme="1"/>
        <rFont val="Times New Roman"/>
        <family val="1"/>
      </rPr>
      <t>-DACyRF-6.6.2.B</t>
    </r>
    <r>
      <rPr>
        <sz val="9"/>
        <color theme="1"/>
        <rFont val="Times New Roman"/>
        <family val="1"/>
      </rPr>
      <t xml:space="preserve"> Fotos de la Capacitación.
</t>
    </r>
    <r>
      <rPr>
        <b/>
        <sz val="9"/>
        <color theme="1"/>
        <rFont val="Times New Roman"/>
        <family val="1"/>
      </rPr>
      <t xml:space="preserve">-DACyRF-6.6.2.C </t>
    </r>
    <r>
      <rPr>
        <sz val="9"/>
        <color theme="1"/>
        <rFont val="Times New Roman"/>
        <family val="1"/>
      </rPr>
      <t xml:space="preserve"> Presentación Power Point.</t>
    </r>
  </si>
  <si>
    <r>
      <rPr>
        <b/>
        <sz val="9"/>
        <color theme="1"/>
        <rFont val="Times New Roman"/>
        <family val="1"/>
      </rPr>
      <t xml:space="preserve">-DACyRF-6.6.3.A </t>
    </r>
    <r>
      <rPr>
        <sz val="9"/>
        <color theme="1"/>
        <rFont val="Times New Roman"/>
        <family val="1"/>
      </rPr>
      <t xml:space="preserve"> Convenio de servicios entre las Tesorería Institucional y Tesorería Nacional</t>
    </r>
  </si>
  <si>
    <r>
      <rPr>
        <b/>
        <sz val="9"/>
        <color theme="1"/>
        <rFont val="Times New Roman"/>
        <family val="1"/>
      </rPr>
      <t>-DACyRF-6.6.4.A</t>
    </r>
    <r>
      <rPr>
        <sz val="9"/>
        <color theme="1"/>
        <rFont val="Times New Roman"/>
        <family val="1"/>
      </rPr>
      <t xml:space="preserve"> Reporte sobre Fuente Específica actualizada.</t>
    </r>
  </si>
  <si>
    <r>
      <rPr>
        <b/>
        <sz val="9"/>
        <color theme="1"/>
        <rFont val="Times New Roman"/>
        <family val="1"/>
      </rPr>
      <t>-DACyRF-6.6.5.A</t>
    </r>
    <r>
      <rPr>
        <sz val="9"/>
        <color theme="1"/>
        <rFont val="Times New Roman"/>
        <family val="1"/>
      </rPr>
      <t xml:space="preserve"> Reporte del SIGEF sobre Subcuentas de Disponilidad y de Cuota de Pago del Proyecto.</t>
    </r>
  </si>
  <si>
    <r>
      <rPr>
        <b/>
        <sz val="9"/>
        <color theme="1"/>
        <rFont val="Times New Roman"/>
        <family val="1"/>
      </rPr>
      <t>-DACyRF-6.6.6.A</t>
    </r>
    <r>
      <rPr>
        <sz val="9"/>
        <color theme="1"/>
        <rFont val="Times New Roman"/>
        <family val="1"/>
      </rPr>
      <t xml:space="preserve"> Programación de Caja UEPEX del Proyecto.</t>
    </r>
  </si>
  <si>
    <r>
      <rPr>
        <b/>
        <sz val="9"/>
        <color theme="1"/>
        <rFont val="Times New Roman"/>
        <family val="1"/>
      </rPr>
      <t>-DACyRF-6.6.7.A</t>
    </r>
    <r>
      <rPr>
        <sz val="9"/>
        <color theme="1"/>
        <rFont val="Times New Roman"/>
        <family val="1"/>
      </rPr>
      <t xml:space="preserve"> Reporte de Asignación de Cuota  pago Diaria del Proyecto.</t>
    </r>
  </si>
  <si>
    <r>
      <rPr>
        <b/>
        <sz val="9"/>
        <color theme="1"/>
        <rFont val="Times New Roman"/>
        <family val="1"/>
      </rPr>
      <t>-DACyRF-6.6.8.A</t>
    </r>
    <r>
      <rPr>
        <sz val="9"/>
        <color theme="1"/>
        <rFont val="Times New Roman"/>
        <family val="1"/>
      </rPr>
      <t xml:space="preserve"> Reportes sobre transferencia bancario para pagos.</t>
    </r>
  </si>
  <si>
    <r>
      <rPr>
        <b/>
        <sz val="9"/>
        <color theme="1"/>
        <rFont val="Times New Roman"/>
        <family val="1"/>
      </rPr>
      <t>-DACyRF-6.6.9.A</t>
    </r>
    <r>
      <rPr>
        <sz val="9"/>
        <color theme="1"/>
        <rFont val="Times New Roman"/>
        <family val="1"/>
      </rPr>
      <t xml:space="preserve"> Reporte sobre el cierre de la cuenta colectora.</t>
    </r>
  </si>
  <si>
    <r>
      <rPr>
        <b/>
        <sz val="9"/>
        <color theme="1"/>
        <rFont val="Times New Roman"/>
        <family val="1"/>
      </rPr>
      <t>-DACyRF-6.7.1.A</t>
    </r>
    <r>
      <rPr>
        <sz val="9"/>
        <color theme="1"/>
        <rFont val="Times New Roman"/>
        <family val="1"/>
      </rPr>
      <t xml:space="preserve"> Reportes sobre Habilitación de los Proyectos para la Gestión de los Recursos a través de la CUT</t>
    </r>
  </si>
  <si>
    <r>
      <rPr>
        <b/>
        <sz val="9"/>
        <color theme="1"/>
        <rFont val="Times New Roman"/>
        <family val="1"/>
      </rPr>
      <t>-DACyRF-6.7.2.A</t>
    </r>
    <r>
      <rPr>
        <sz val="9"/>
        <color theme="1"/>
        <rFont val="Times New Roman"/>
        <family val="1"/>
      </rPr>
      <t xml:space="preserve"> Registro de Participantes.
</t>
    </r>
    <r>
      <rPr>
        <b/>
        <sz val="9"/>
        <color theme="1"/>
        <rFont val="Times New Roman"/>
        <family val="1"/>
      </rPr>
      <t>-DACyRF-6.7.2.B</t>
    </r>
    <r>
      <rPr>
        <sz val="9"/>
        <color theme="1"/>
        <rFont val="Times New Roman"/>
        <family val="1"/>
      </rPr>
      <t xml:space="preserve"> Fotos de la Capacitación.
</t>
    </r>
    <r>
      <rPr>
        <b/>
        <sz val="9"/>
        <color theme="1"/>
        <rFont val="Times New Roman"/>
        <family val="1"/>
      </rPr>
      <t xml:space="preserve">-DACyRF-6.7.2.C </t>
    </r>
    <r>
      <rPr>
        <sz val="9"/>
        <color theme="1"/>
        <rFont val="Times New Roman"/>
        <family val="1"/>
      </rPr>
      <t xml:space="preserve"> Presentación Power Point.</t>
    </r>
  </si>
  <si>
    <r>
      <rPr>
        <b/>
        <sz val="9"/>
        <color theme="1"/>
        <rFont val="Times New Roman"/>
        <family val="1"/>
      </rPr>
      <t xml:space="preserve">-DACyRF-6.7.3.A </t>
    </r>
    <r>
      <rPr>
        <sz val="9"/>
        <color theme="1"/>
        <rFont val="Times New Roman"/>
        <family val="1"/>
      </rPr>
      <t xml:space="preserve"> Convenio de servicios entre las Tesorería Institucional y Tesorería Nacional</t>
    </r>
  </si>
  <si>
    <r>
      <rPr>
        <b/>
        <sz val="9"/>
        <color theme="1"/>
        <rFont val="Times New Roman"/>
        <family val="1"/>
      </rPr>
      <t>-DACyRF-6.7.4.A</t>
    </r>
    <r>
      <rPr>
        <sz val="9"/>
        <color theme="1"/>
        <rFont val="Times New Roman"/>
        <family val="1"/>
      </rPr>
      <t xml:space="preserve"> Reporte sobre Fuente Específica actualizada.</t>
    </r>
  </si>
  <si>
    <r>
      <rPr>
        <b/>
        <sz val="9"/>
        <color theme="1"/>
        <rFont val="Times New Roman"/>
        <family val="1"/>
      </rPr>
      <t>-DACyRF-6.7.5.A</t>
    </r>
    <r>
      <rPr>
        <sz val="9"/>
        <color theme="1"/>
        <rFont val="Times New Roman"/>
        <family val="1"/>
      </rPr>
      <t xml:space="preserve"> Reporte del SIGEF sobre Subcuentas de Disponilidad y de Cuota de Pago del Proyecto.</t>
    </r>
  </si>
  <si>
    <r>
      <rPr>
        <b/>
        <sz val="9"/>
        <color theme="1"/>
        <rFont val="Times New Roman"/>
        <family val="1"/>
      </rPr>
      <t>-DACyRF-6.7.6.A</t>
    </r>
    <r>
      <rPr>
        <sz val="9"/>
        <color theme="1"/>
        <rFont val="Times New Roman"/>
        <family val="1"/>
      </rPr>
      <t xml:space="preserve"> Programación de Caja UEPEX del Proyecto.</t>
    </r>
  </si>
  <si>
    <r>
      <rPr>
        <b/>
        <sz val="9"/>
        <color theme="1"/>
        <rFont val="Times New Roman"/>
        <family val="1"/>
      </rPr>
      <t>-DACyRF-6.7.7.A</t>
    </r>
    <r>
      <rPr>
        <sz val="9"/>
        <color theme="1"/>
        <rFont val="Times New Roman"/>
        <family val="1"/>
      </rPr>
      <t xml:space="preserve"> Reporte de Asignación de Cuota  pago Diaria del Proyecto.</t>
    </r>
  </si>
  <si>
    <r>
      <rPr>
        <b/>
        <sz val="9"/>
        <color theme="1"/>
        <rFont val="Times New Roman"/>
        <family val="1"/>
      </rPr>
      <t>-DACyRF-6.7.8.A</t>
    </r>
    <r>
      <rPr>
        <sz val="9"/>
        <color theme="1"/>
        <rFont val="Times New Roman"/>
        <family val="1"/>
      </rPr>
      <t xml:space="preserve"> Reportes sobre transferencia bancario para pagos.</t>
    </r>
  </si>
  <si>
    <r>
      <rPr>
        <b/>
        <sz val="9"/>
        <color theme="1"/>
        <rFont val="Times New Roman"/>
        <family val="1"/>
      </rPr>
      <t>-DACyRF-6.7.9.A</t>
    </r>
    <r>
      <rPr>
        <sz val="9"/>
        <color theme="1"/>
        <rFont val="Times New Roman"/>
        <family val="1"/>
      </rPr>
      <t xml:space="preserve"> Reporte sobre el cierre de la cuenta colectora.</t>
    </r>
  </si>
  <si>
    <r>
      <rPr>
        <b/>
        <sz val="9"/>
        <color theme="1"/>
        <rFont val="Times New Roman"/>
        <family val="1"/>
      </rPr>
      <t>-DACyRF-6.8.1.A</t>
    </r>
    <r>
      <rPr>
        <sz val="9"/>
        <color theme="1"/>
        <rFont val="Times New Roman"/>
        <family val="1"/>
      </rPr>
      <t xml:space="preserve"> Reportes sobre Habilitación de los Proyectos para la Gestión de los Recursos a través de la CUT</t>
    </r>
  </si>
  <si>
    <r>
      <rPr>
        <b/>
        <sz val="9"/>
        <color theme="1"/>
        <rFont val="Times New Roman"/>
        <family val="1"/>
      </rPr>
      <t>-DACyRF-6.8.2.A</t>
    </r>
    <r>
      <rPr>
        <sz val="9"/>
        <color theme="1"/>
        <rFont val="Times New Roman"/>
        <family val="1"/>
      </rPr>
      <t xml:space="preserve"> Registro de Participantes.
</t>
    </r>
    <r>
      <rPr>
        <b/>
        <sz val="9"/>
        <color theme="1"/>
        <rFont val="Times New Roman"/>
        <family val="1"/>
      </rPr>
      <t>-DACyRF-6.8.2.B</t>
    </r>
    <r>
      <rPr>
        <sz val="9"/>
        <color theme="1"/>
        <rFont val="Times New Roman"/>
        <family val="1"/>
      </rPr>
      <t xml:space="preserve"> Fotos de la Capacitación.
</t>
    </r>
    <r>
      <rPr>
        <b/>
        <sz val="9"/>
        <color theme="1"/>
        <rFont val="Times New Roman"/>
        <family val="1"/>
      </rPr>
      <t xml:space="preserve">-DACyRF-6.8.2.C </t>
    </r>
    <r>
      <rPr>
        <sz val="9"/>
        <color theme="1"/>
        <rFont val="Times New Roman"/>
        <family val="1"/>
      </rPr>
      <t xml:space="preserve"> Presentación Power Point.</t>
    </r>
  </si>
  <si>
    <r>
      <rPr>
        <b/>
        <sz val="9"/>
        <color theme="1"/>
        <rFont val="Times New Roman"/>
        <family val="1"/>
      </rPr>
      <t xml:space="preserve">-DACyRF-6.8.3.A </t>
    </r>
    <r>
      <rPr>
        <sz val="9"/>
        <color theme="1"/>
        <rFont val="Times New Roman"/>
        <family val="1"/>
      </rPr>
      <t xml:space="preserve"> Convenio de servicios entre las Tesorería Institucional y Tesorería Nacional</t>
    </r>
  </si>
  <si>
    <r>
      <rPr>
        <b/>
        <sz val="9"/>
        <color theme="1"/>
        <rFont val="Times New Roman"/>
        <family val="1"/>
      </rPr>
      <t>-DACyRF-6.8.4.A</t>
    </r>
    <r>
      <rPr>
        <sz val="9"/>
        <color theme="1"/>
        <rFont val="Times New Roman"/>
        <family val="1"/>
      </rPr>
      <t xml:space="preserve"> Reporte sobre Fuente Específica actualizada.</t>
    </r>
  </si>
  <si>
    <r>
      <rPr>
        <b/>
        <sz val="9"/>
        <color theme="1"/>
        <rFont val="Times New Roman"/>
        <family val="1"/>
      </rPr>
      <t>-DACyRF-6.8.5.A</t>
    </r>
    <r>
      <rPr>
        <sz val="9"/>
        <color theme="1"/>
        <rFont val="Times New Roman"/>
        <family val="1"/>
      </rPr>
      <t xml:space="preserve"> Reporte del SIGEF sobre Subcuentas de Disponilidad y de Cuota de Pago del Proyecto.</t>
    </r>
  </si>
  <si>
    <r>
      <rPr>
        <b/>
        <sz val="9"/>
        <color theme="1"/>
        <rFont val="Times New Roman"/>
        <family val="1"/>
      </rPr>
      <t>-DACyRF-6.8.6.A</t>
    </r>
    <r>
      <rPr>
        <sz val="9"/>
        <color theme="1"/>
        <rFont val="Times New Roman"/>
        <family val="1"/>
      </rPr>
      <t xml:space="preserve"> Programación de Caja UEPEX del Proyecto.</t>
    </r>
  </si>
  <si>
    <r>
      <rPr>
        <b/>
        <sz val="9"/>
        <color theme="1"/>
        <rFont val="Times New Roman"/>
        <family val="1"/>
      </rPr>
      <t>-DACyRF-6.8.7.A</t>
    </r>
    <r>
      <rPr>
        <sz val="9"/>
        <color theme="1"/>
        <rFont val="Times New Roman"/>
        <family val="1"/>
      </rPr>
      <t xml:space="preserve"> Reporte de Asignación de Cuota  pago Diaria del Proyecto.</t>
    </r>
  </si>
  <si>
    <r>
      <rPr>
        <b/>
        <sz val="9"/>
        <color theme="1"/>
        <rFont val="Times New Roman"/>
        <family val="1"/>
      </rPr>
      <t>-DACyRF-6.8.8.A</t>
    </r>
    <r>
      <rPr>
        <sz val="9"/>
        <color theme="1"/>
        <rFont val="Times New Roman"/>
        <family val="1"/>
      </rPr>
      <t xml:space="preserve"> Reportes sobre transferencia bancario para pagos.</t>
    </r>
  </si>
  <si>
    <r>
      <rPr>
        <b/>
        <sz val="9"/>
        <color theme="1"/>
        <rFont val="Times New Roman"/>
        <family val="1"/>
      </rPr>
      <t>-DACyRF-6.8.9.A</t>
    </r>
    <r>
      <rPr>
        <sz val="9"/>
        <color theme="1"/>
        <rFont val="Times New Roman"/>
        <family val="1"/>
      </rPr>
      <t xml:space="preserve"> Reporte sobre el cierre de la cuenta colectora.</t>
    </r>
  </si>
  <si>
    <r>
      <rPr>
        <b/>
        <sz val="9"/>
        <color theme="1"/>
        <rFont val="Times New Roman"/>
        <family val="1"/>
      </rPr>
      <t>-DACyRF-6.9.1.A</t>
    </r>
    <r>
      <rPr>
        <sz val="9"/>
        <color theme="1"/>
        <rFont val="Times New Roman"/>
        <family val="1"/>
      </rPr>
      <t xml:space="preserve"> Reportes sobre Habilitación de los Proyectos para la Gestión de los Recursos a través de la CUT</t>
    </r>
  </si>
  <si>
    <r>
      <rPr>
        <b/>
        <sz val="9"/>
        <color theme="1"/>
        <rFont val="Times New Roman"/>
        <family val="1"/>
      </rPr>
      <t>-DACyRF-6.9.2.A</t>
    </r>
    <r>
      <rPr>
        <sz val="9"/>
        <color theme="1"/>
        <rFont val="Times New Roman"/>
        <family val="1"/>
      </rPr>
      <t xml:space="preserve"> Registro de Participantes.
</t>
    </r>
    <r>
      <rPr>
        <b/>
        <sz val="9"/>
        <color theme="1"/>
        <rFont val="Times New Roman"/>
        <family val="1"/>
      </rPr>
      <t>-DACyRF-6.9.2.B</t>
    </r>
    <r>
      <rPr>
        <sz val="9"/>
        <color theme="1"/>
        <rFont val="Times New Roman"/>
        <family val="1"/>
      </rPr>
      <t xml:space="preserve"> Fotos de la Capacitación.
</t>
    </r>
    <r>
      <rPr>
        <b/>
        <sz val="9"/>
        <color theme="1"/>
        <rFont val="Times New Roman"/>
        <family val="1"/>
      </rPr>
      <t xml:space="preserve">-DACyRF-6.9.2.C </t>
    </r>
    <r>
      <rPr>
        <sz val="9"/>
        <color theme="1"/>
        <rFont val="Times New Roman"/>
        <family val="1"/>
      </rPr>
      <t xml:space="preserve"> Presentación Power Point.</t>
    </r>
  </si>
  <si>
    <r>
      <rPr>
        <b/>
        <sz val="9"/>
        <color theme="1"/>
        <rFont val="Times New Roman"/>
        <family val="1"/>
      </rPr>
      <t xml:space="preserve">-DACyRF-6.9.3.A </t>
    </r>
    <r>
      <rPr>
        <sz val="9"/>
        <color theme="1"/>
        <rFont val="Times New Roman"/>
        <family val="1"/>
      </rPr>
      <t xml:space="preserve"> Convenio de servicios entre las Tesorería Institucional y Tesorería Nacional</t>
    </r>
  </si>
  <si>
    <r>
      <rPr>
        <b/>
        <sz val="9"/>
        <color theme="1"/>
        <rFont val="Times New Roman"/>
        <family val="1"/>
      </rPr>
      <t>-DACyRF-6.9.4.A</t>
    </r>
    <r>
      <rPr>
        <sz val="9"/>
        <color theme="1"/>
        <rFont val="Times New Roman"/>
        <family val="1"/>
      </rPr>
      <t xml:space="preserve"> Reporte sobre Fuente Específica actualizada.</t>
    </r>
  </si>
  <si>
    <r>
      <rPr>
        <b/>
        <sz val="9"/>
        <color theme="1"/>
        <rFont val="Times New Roman"/>
        <family val="1"/>
      </rPr>
      <t>-DACyRF-6.9.5.A</t>
    </r>
    <r>
      <rPr>
        <sz val="9"/>
        <color theme="1"/>
        <rFont val="Times New Roman"/>
        <family val="1"/>
      </rPr>
      <t xml:space="preserve"> Reporte del SIGEF sobre Subcuentas de Disponilidad y de Cuota de Pago del Proyecto.</t>
    </r>
  </si>
  <si>
    <r>
      <rPr>
        <b/>
        <sz val="9"/>
        <color theme="1"/>
        <rFont val="Times New Roman"/>
        <family val="1"/>
      </rPr>
      <t>-DACyRF-6.9.6.A</t>
    </r>
    <r>
      <rPr>
        <sz val="9"/>
        <color theme="1"/>
        <rFont val="Times New Roman"/>
        <family val="1"/>
      </rPr>
      <t xml:space="preserve"> Programación de Caja UEPEX del Proyecto.</t>
    </r>
  </si>
  <si>
    <r>
      <rPr>
        <b/>
        <sz val="9"/>
        <color theme="1"/>
        <rFont val="Times New Roman"/>
        <family val="1"/>
      </rPr>
      <t>-DACyRF-6.9.7.A</t>
    </r>
    <r>
      <rPr>
        <sz val="9"/>
        <color theme="1"/>
        <rFont val="Times New Roman"/>
        <family val="1"/>
      </rPr>
      <t xml:space="preserve"> Reporte de Asignación de Cuota  pago Diaria del Proyecto.</t>
    </r>
  </si>
  <si>
    <r>
      <rPr>
        <b/>
        <sz val="9"/>
        <color theme="1"/>
        <rFont val="Times New Roman"/>
        <family val="1"/>
      </rPr>
      <t>-DACyRF-6.9.8.A</t>
    </r>
    <r>
      <rPr>
        <sz val="9"/>
        <color theme="1"/>
        <rFont val="Times New Roman"/>
        <family val="1"/>
      </rPr>
      <t xml:space="preserve"> Reportes sobre transferencia bancario para pagos.</t>
    </r>
  </si>
  <si>
    <r>
      <rPr>
        <b/>
        <sz val="9"/>
        <color theme="1"/>
        <rFont val="Times New Roman"/>
        <family val="1"/>
      </rPr>
      <t>-DACyRF-6.9.9.A</t>
    </r>
    <r>
      <rPr>
        <sz val="9"/>
        <color theme="1"/>
        <rFont val="Times New Roman"/>
        <family val="1"/>
      </rPr>
      <t xml:space="preserve"> Reporte sobre el cierre de la cuenta colectora.</t>
    </r>
  </si>
  <si>
    <r>
      <rPr>
        <b/>
        <sz val="9"/>
        <color theme="1"/>
        <rFont val="Times New Roman"/>
        <family val="1"/>
      </rPr>
      <t>-DACyRF-6.10.1.A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</si>
  <si>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-DACyRF-6.10.2.A</t>
    </r>
    <r>
      <rPr>
        <sz val="9"/>
        <color theme="1"/>
        <rFont val="Times New Roman"/>
        <family val="1"/>
      </rPr>
      <t xml:space="preserve"> Registro de Participantes.
</t>
    </r>
    <r>
      <rPr>
        <b/>
        <sz val="9"/>
        <color theme="1"/>
        <rFont val="Times New Roman"/>
        <family val="1"/>
      </rPr>
      <t>-DACyRF-6.10.2.B</t>
    </r>
    <r>
      <rPr>
        <sz val="9"/>
        <color theme="1"/>
        <rFont val="Times New Roman"/>
        <family val="1"/>
      </rPr>
      <t xml:space="preserve"> Fotos de la Capacitación.
</t>
    </r>
    <r>
      <rPr>
        <b/>
        <sz val="9"/>
        <color theme="1"/>
        <rFont val="Times New Roman"/>
        <family val="1"/>
      </rPr>
      <t xml:space="preserve">-DACyRF-6.10.2.C </t>
    </r>
    <r>
      <rPr>
        <sz val="9"/>
        <color theme="1"/>
        <rFont val="Times New Roman"/>
        <family val="1"/>
      </rPr>
      <t xml:space="preserve"> Presentación Power Point.</t>
    </r>
  </si>
  <si>
    <r>
      <rPr>
        <b/>
        <sz val="9"/>
        <color theme="1"/>
        <rFont val="Times New Roman"/>
        <family val="1"/>
      </rPr>
      <t xml:space="preserve">-DACyRF-6.10.3.A </t>
    </r>
    <r>
      <rPr>
        <sz val="9"/>
        <color theme="1"/>
        <rFont val="Times New Roman"/>
        <family val="1"/>
      </rPr>
      <t xml:space="preserve"> Convenio de servicios entre las Tesorería Institucional y Tesorería Nacional</t>
    </r>
  </si>
  <si>
    <r>
      <rPr>
        <b/>
        <sz val="9"/>
        <color theme="1"/>
        <rFont val="Times New Roman"/>
        <family val="1"/>
      </rPr>
      <t>-DACyRF-6.10.4.A</t>
    </r>
    <r>
      <rPr>
        <sz val="9"/>
        <color theme="1"/>
        <rFont val="Times New Roman"/>
        <family val="1"/>
      </rPr>
      <t xml:space="preserve"> Reporte sobre Fuente Específica actualizada.</t>
    </r>
  </si>
  <si>
    <r>
      <rPr>
        <b/>
        <sz val="9"/>
        <color theme="1"/>
        <rFont val="Times New Roman"/>
        <family val="1"/>
      </rPr>
      <t>-DACyRF-6.10.5.A</t>
    </r>
    <r>
      <rPr>
        <sz val="9"/>
        <color theme="1"/>
        <rFont val="Times New Roman"/>
        <family val="1"/>
      </rPr>
      <t xml:space="preserve"> Reporte del SIGEF sobre Subcuentas de Disponilidad y de Cuota de Pago del Proyecto.</t>
    </r>
  </si>
  <si>
    <r>
      <rPr>
        <b/>
        <sz val="9"/>
        <color theme="1"/>
        <rFont val="Times New Roman"/>
        <family val="1"/>
      </rPr>
      <t>-DACyRF-6.10.6.A</t>
    </r>
    <r>
      <rPr>
        <sz val="9"/>
        <color theme="1"/>
        <rFont val="Times New Roman"/>
        <family val="1"/>
      </rPr>
      <t xml:space="preserve"> Programación de Caja UEPEX del Proyecto.</t>
    </r>
  </si>
  <si>
    <r>
      <rPr>
        <b/>
        <sz val="9"/>
        <color theme="1"/>
        <rFont val="Times New Roman"/>
        <family val="1"/>
      </rPr>
      <t>-DACyRF-6.10.7.A</t>
    </r>
    <r>
      <rPr>
        <sz val="9"/>
        <color theme="1"/>
        <rFont val="Times New Roman"/>
        <family val="1"/>
      </rPr>
      <t xml:space="preserve"> Reporte de Asignación de Cuota  pago Diaria del Proyecto.</t>
    </r>
  </si>
  <si>
    <r>
      <rPr>
        <b/>
        <sz val="9"/>
        <color theme="1"/>
        <rFont val="Times New Roman"/>
        <family val="1"/>
      </rPr>
      <t>-DACyRF-6.10.8.A</t>
    </r>
    <r>
      <rPr>
        <sz val="9"/>
        <color theme="1"/>
        <rFont val="Times New Roman"/>
        <family val="1"/>
      </rPr>
      <t xml:space="preserve"> Reportes sobre transferencia bancario para pagos.</t>
    </r>
  </si>
  <si>
    <r>
      <rPr>
        <b/>
        <sz val="9"/>
        <color theme="1"/>
        <rFont val="Times New Roman"/>
        <family val="1"/>
      </rPr>
      <t>-DACyRF-6.10.9.A</t>
    </r>
    <r>
      <rPr>
        <sz val="9"/>
        <color theme="1"/>
        <rFont val="Times New Roman"/>
        <family val="1"/>
      </rPr>
      <t xml:space="preserve"> Reporte sobre el cierre de la cuenta colectora.</t>
    </r>
  </si>
  <si>
    <r>
      <rPr>
        <b/>
        <sz val="9"/>
        <color theme="1"/>
        <rFont val="Times New Roman"/>
        <family val="1"/>
      </rPr>
      <t>-DACyRF-6.11.1.A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</si>
  <si>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-DACyRF-6.11.2.A</t>
    </r>
    <r>
      <rPr>
        <sz val="9"/>
        <color theme="1"/>
        <rFont val="Times New Roman"/>
        <family val="1"/>
      </rPr>
      <t xml:space="preserve"> Registro de Participantes.
</t>
    </r>
    <r>
      <rPr>
        <b/>
        <sz val="9"/>
        <color theme="1"/>
        <rFont val="Times New Roman"/>
        <family val="1"/>
      </rPr>
      <t>-DACyRF-6.11.2.B</t>
    </r>
    <r>
      <rPr>
        <sz val="9"/>
        <color theme="1"/>
        <rFont val="Times New Roman"/>
        <family val="1"/>
      </rPr>
      <t xml:space="preserve"> Fotos de la Capacitación.
</t>
    </r>
    <r>
      <rPr>
        <b/>
        <sz val="9"/>
        <color theme="1"/>
        <rFont val="Times New Roman"/>
        <family val="1"/>
      </rPr>
      <t xml:space="preserve">-DACyRF-6.11.2.C </t>
    </r>
    <r>
      <rPr>
        <sz val="9"/>
        <color theme="1"/>
        <rFont val="Times New Roman"/>
        <family val="1"/>
      </rPr>
      <t xml:space="preserve"> Presentación Power Point.</t>
    </r>
  </si>
  <si>
    <r>
      <rPr>
        <b/>
        <sz val="9"/>
        <color theme="1"/>
        <rFont val="Times New Roman"/>
        <family val="1"/>
      </rPr>
      <t xml:space="preserve">-DACyRF-6.11.3.A </t>
    </r>
    <r>
      <rPr>
        <sz val="9"/>
        <color theme="1"/>
        <rFont val="Times New Roman"/>
        <family val="1"/>
      </rPr>
      <t xml:space="preserve"> Convenio de servicios entre las Tesorería Institucional y Tesorería Nacional</t>
    </r>
  </si>
  <si>
    <r>
      <rPr>
        <b/>
        <sz val="9"/>
        <color theme="1"/>
        <rFont val="Times New Roman"/>
        <family val="1"/>
      </rPr>
      <t>-DACyRF-6.11.4.A</t>
    </r>
    <r>
      <rPr>
        <sz val="9"/>
        <color theme="1"/>
        <rFont val="Times New Roman"/>
        <family val="1"/>
      </rPr>
      <t xml:space="preserve"> Reporte sobre Fuente Específica actualizada.</t>
    </r>
  </si>
  <si>
    <r>
      <rPr>
        <b/>
        <sz val="9"/>
        <color theme="1"/>
        <rFont val="Times New Roman"/>
        <family val="1"/>
      </rPr>
      <t>-DACyRF-6.11.5.A</t>
    </r>
    <r>
      <rPr>
        <sz val="9"/>
        <color theme="1"/>
        <rFont val="Times New Roman"/>
        <family val="1"/>
      </rPr>
      <t xml:space="preserve"> Reporte del SIGEF sobre Subcuentas de Disponilidad y de Cuota de Pago del Proyecto.</t>
    </r>
  </si>
  <si>
    <r>
      <rPr>
        <b/>
        <sz val="9"/>
        <color theme="1"/>
        <rFont val="Times New Roman"/>
        <family val="1"/>
      </rPr>
      <t>-DACyRF-6.11.6.A</t>
    </r>
    <r>
      <rPr>
        <sz val="9"/>
        <color theme="1"/>
        <rFont val="Times New Roman"/>
        <family val="1"/>
      </rPr>
      <t xml:space="preserve"> Programación de Caja UEPEX del Proyecto.</t>
    </r>
  </si>
  <si>
    <r>
      <rPr>
        <b/>
        <sz val="9"/>
        <color theme="1"/>
        <rFont val="Times New Roman"/>
        <family val="1"/>
      </rPr>
      <t>-DACyRF-6.11.7.A</t>
    </r>
    <r>
      <rPr>
        <sz val="9"/>
        <color theme="1"/>
        <rFont val="Times New Roman"/>
        <family val="1"/>
      </rPr>
      <t xml:space="preserve"> Reporte de Asignación de Cuota  pago Diaria del Proyecto.</t>
    </r>
  </si>
  <si>
    <r>
      <rPr>
        <b/>
        <sz val="9"/>
        <color theme="1"/>
        <rFont val="Times New Roman"/>
        <family val="1"/>
      </rPr>
      <t>-DACyRF-6.11.8.A</t>
    </r>
    <r>
      <rPr>
        <sz val="9"/>
        <color theme="1"/>
        <rFont val="Times New Roman"/>
        <family val="1"/>
      </rPr>
      <t xml:space="preserve"> Reportes sobre transferencia bancario para pagos.</t>
    </r>
  </si>
  <si>
    <r>
      <rPr>
        <b/>
        <sz val="9"/>
        <color theme="1"/>
        <rFont val="Times New Roman"/>
        <family val="1"/>
      </rPr>
      <t>-DACyRF-6.11.9.A</t>
    </r>
    <r>
      <rPr>
        <sz val="9"/>
        <color theme="1"/>
        <rFont val="Times New Roman"/>
        <family val="1"/>
      </rPr>
      <t xml:space="preserve"> Reporte sobre el cierre de la cuenta colectora.</t>
    </r>
  </si>
  <si>
    <r>
      <rPr>
        <b/>
        <sz val="9"/>
        <color theme="1"/>
        <rFont val="Times New Roman"/>
        <family val="1"/>
      </rPr>
      <t>-DACyRF-6.12.1.A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</si>
  <si>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-DACyRF-6.12.2.A</t>
    </r>
    <r>
      <rPr>
        <sz val="9"/>
        <color theme="1"/>
        <rFont val="Times New Roman"/>
        <family val="1"/>
      </rPr>
      <t xml:space="preserve"> Registro de Participantes.
</t>
    </r>
    <r>
      <rPr>
        <b/>
        <sz val="9"/>
        <color theme="1"/>
        <rFont val="Times New Roman"/>
        <family val="1"/>
      </rPr>
      <t>-DACyRF-6.12.2.B</t>
    </r>
    <r>
      <rPr>
        <sz val="9"/>
        <color theme="1"/>
        <rFont val="Times New Roman"/>
        <family val="1"/>
      </rPr>
      <t xml:space="preserve"> Fotos de la Capacitación.
</t>
    </r>
    <r>
      <rPr>
        <b/>
        <sz val="9"/>
        <color theme="1"/>
        <rFont val="Times New Roman"/>
        <family val="1"/>
      </rPr>
      <t xml:space="preserve">-DACyRF-6.12.2.C </t>
    </r>
    <r>
      <rPr>
        <sz val="9"/>
        <color theme="1"/>
        <rFont val="Times New Roman"/>
        <family val="1"/>
      </rPr>
      <t xml:space="preserve"> Presentación Power Point.</t>
    </r>
  </si>
  <si>
    <r>
      <rPr>
        <b/>
        <sz val="9"/>
        <color theme="1"/>
        <rFont val="Times New Roman"/>
        <family val="1"/>
      </rPr>
      <t xml:space="preserve">-DACyRF-6.12.3.A </t>
    </r>
    <r>
      <rPr>
        <sz val="9"/>
        <color theme="1"/>
        <rFont val="Times New Roman"/>
        <family val="1"/>
      </rPr>
      <t xml:space="preserve"> Convenio de servicios entre las Tesorería Institucional y Tesorería Nacional</t>
    </r>
  </si>
  <si>
    <r>
      <rPr>
        <b/>
        <sz val="9"/>
        <color theme="1"/>
        <rFont val="Times New Roman"/>
        <family val="1"/>
      </rPr>
      <t>-DACyRF-6.12.4.A</t>
    </r>
    <r>
      <rPr>
        <sz val="9"/>
        <color theme="1"/>
        <rFont val="Times New Roman"/>
        <family val="1"/>
      </rPr>
      <t xml:space="preserve"> Reporte sobre Fuente Específica actualizada.</t>
    </r>
  </si>
  <si>
    <r>
      <rPr>
        <b/>
        <sz val="9"/>
        <color theme="1"/>
        <rFont val="Times New Roman"/>
        <family val="1"/>
      </rPr>
      <t>-DACyRF-6.12.5.A</t>
    </r>
    <r>
      <rPr>
        <sz val="9"/>
        <color theme="1"/>
        <rFont val="Times New Roman"/>
        <family val="1"/>
      </rPr>
      <t xml:space="preserve"> Reporte del SIGEF sobre Subcuentas de Disponilidad y de Cuota de Pago del Proyecto.</t>
    </r>
  </si>
  <si>
    <r>
      <rPr>
        <b/>
        <sz val="9"/>
        <color theme="1"/>
        <rFont val="Times New Roman"/>
        <family val="1"/>
      </rPr>
      <t>-DACyRF-6.12.6.A</t>
    </r>
    <r>
      <rPr>
        <sz val="9"/>
        <color theme="1"/>
        <rFont val="Times New Roman"/>
        <family val="1"/>
      </rPr>
      <t xml:space="preserve"> Programación de Caja UEPEX del Proyecto.</t>
    </r>
  </si>
  <si>
    <r>
      <rPr>
        <b/>
        <sz val="9"/>
        <color theme="1"/>
        <rFont val="Times New Roman"/>
        <family val="1"/>
      </rPr>
      <t>-DACyRF-6.12.7.A</t>
    </r>
    <r>
      <rPr>
        <sz val="9"/>
        <color theme="1"/>
        <rFont val="Times New Roman"/>
        <family val="1"/>
      </rPr>
      <t xml:space="preserve"> Reporte de Asignación de Cuota  pago Diaria del Proyecto.</t>
    </r>
  </si>
  <si>
    <r>
      <rPr>
        <b/>
        <sz val="9"/>
        <color theme="1"/>
        <rFont val="Times New Roman"/>
        <family val="1"/>
      </rPr>
      <t>-DACyRF-6.12.8.A</t>
    </r>
    <r>
      <rPr>
        <sz val="9"/>
        <color theme="1"/>
        <rFont val="Times New Roman"/>
        <family val="1"/>
      </rPr>
      <t xml:space="preserve"> Reportes sobre transferencia bancario para pagos.</t>
    </r>
  </si>
  <si>
    <r>
      <rPr>
        <b/>
        <sz val="9"/>
        <color theme="1"/>
        <rFont val="Times New Roman"/>
        <family val="1"/>
      </rPr>
      <t>-DACyRF-6.12.9.A</t>
    </r>
    <r>
      <rPr>
        <sz val="9"/>
        <color theme="1"/>
        <rFont val="Times New Roman"/>
        <family val="1"/>
      </rPr>
      <t xml:space="preserve"> Reporte sobre el cierre de la cuenta colectora.</t>
    </r>
  </si>
  <si>
    <r>
      <rPr>
        <b/>
        <sz val="9"/>
        <color theme="1"/>
        <rFont val="Times New Roman"/>
        <family val="1"/>
      </rPr>
      <t>-DACyRF-6.13.1.A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</si>
  <si>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-DACyRF-6.13.2.A</t>
    </r>
    <r>
      <rPr>
        <sz val="9"/>
        <color theme="1"/>
        <rFont val="Times New Roman"/>
        <family val="1"/>
      </rPr>
      <t xml:space="preserve"> Registro de Participantes.
</t>
    </r>
    <r>
      <rPr>
        <b/>
        <sz val="9"/>
        <color theme="1"/>
        <rFont val="Times New Roman"/>
        <family val="1"/>
      </rPr>
      <t>-DACyRF-6.13.2.B</t>
    </r>
    <r>
      <rPr>
        <sz val="9"/>
        <color theme="1"/>
        <rFont val="Times New Roman"/>
        <family val="1"/>
      </rPr>
      <t xml:space="preserve"> Fotos de la Capacitación.
</t>
    </r>
    <r>
      <rPr>
        <b/>
        <sz val="9"/>
        <color theme="1"/>
        <rFont val="Times New Roman"/>
        <family val="1"/>
      </rPr>
      <t xml:space="preserve">-DACyRF-6.13.2.C </t>
    </r>
    <r>
      <rPr>
        <sz val="9"/>
        <color theme="1"/>
        <rFont val="Times New Roman"/>
        <family val="1"/>
      </rPr>
      <t xml:space="preserve"> Presentación Power Point.</t>
    </r>
  </si>
  <si>
    <r>
      <rPr>
        <b/>
        <sz val="9"/>
        <color theme="1"/>
        <rFont val="Times New Roman"/>
        <family val="1"/>
      </rPr>
      <t xml:space="preserve">-DACyRF-6.13.3.A </t>
    </r>
    <r>
      <rPr>
        <sz val="9"/>
        <color theme="1"/>
        <rFont val="Times New Roman"/>
        <family val="1"/>
      </rPr>
      <t xml:space="preserve"> Convenio de servicios entre las Tesorería Institucional y Tesorería Nacional</t>
    </r>
  </si>
  <si>
    <r>
      <rPr>
        <b/>
        <sz val="9"/>
        <color theme="1"/>
        <rFont val="Times New Roman"/>
        <family val="1"/>
      </rPr>
      <t>-DACyRF-6.13.4.A</t>
    </r>
    <r>
      <rPr>
        <sz val="9"/>
        <color theme="1"/>
        <rFont val="Times New Roman"/>
        <family val="1"/>
      </rPr>
      <t xml:space="preserve"> Reporte sobre Fuente Específica actualizada.</t>
    </r>
  </si>
  <si>
    <r>
      <rPr>
        <b/>
        <sz val="9"/>
        <color theme="1"/>
        <rFont val="Times New Roman"/>
        <family val="1"/>
      </rPr>
      <t>-DACyRF-6.13.5.A</t>
    </r>
    <r>
      <rPr>
        <sz val="9"/>
        <color theme="1"/>
        <rFont val="Times New Roman"/>
        <family val="1"/>
      </rPr>
      <t xml:space="preserve"> Reporte del SIGEF sobre Subcuentas de Disponilidad y de Cuota de Pago del Proyecto.</t>
    </r>
  </si>
  <si>
    <r>
      <rPr>
        <b/>
        <sz val="9"/>
        <color theme="1"/>
        <rFont val="Times New Roman"/>
        <family val="1"/>
      </rPr>
      <t>-DACyRF-6.13.6.A</t>
    </r>
    <r>
      <rPr>
        <sz val="9"/>
        <color theme="1"/>
        <rFont val="Times New Roman"/>
        <family val="1"/>
      </rPr>
      <t xml:space="preserve"> Programación de Caja UEPEX del Proyecto.</t>
    </r>
  </si>
  <si>
    <r>
      <rPr>
        <b/>
        <sz val="9"/>
        <color theme="1"/>
        <rFont val="Times New Roman"/>
        <family val="1"/>
      </rPr>
      <t>-DACyRF-6.13.7.A</t>
    </r>
    <r>
      <rPr>
        <sz val="9"/>
        <color theme="1"/>
        <rFont val="Times New Roman"/>
        <family val="1"/>
      </rPr>
      <t xml:space="preserve"> Reporte de Asignación de Cuota  pago Diaria del Proyecto.</t>
    </r>
  </si>
  <si>
    <r>
      <rPr>
        <b/>
        <sz val="9"/>
        <color theme="1"/>
        <rFont val="Times New Roman"/>
        <family val="1"/>
      </rPr>
      <t>-DACyRF-6.13.8.A</t>
    </r>
    <r>
      <rPr>
        <sz val="9"/>
        <color theme="1"/>
        <rFont val="Times New Roman"/>
        <family val="1"/>
      </rPr>
      <t xml:space="preserve"> Reportes sobre transferencia bancario para pagos.</t>
    </r>
  </si>
  <si>
    <r>
      <rPr>
        <b/>
        <sz val="9"/>
        <color theme="1"/>
        <rFont val="Times New Roman"/>
        <family val="1"/>
      </rPr>
      <t>-DACyRF-6.13.9.A</t>
    </r>
    <r>
      <rPr>
        <sz val="9"/>
        <color theme="1"/>
        <rFont val="Times New Roman"/>
        <family val="1"/>
      </rPr>
      <t xml:space="preserve"> Reporte sobre el cierre de la cuenta colectora.</t>
    </r>
  </si>
  <si>
    <r>
      <rPr>
        <b/>
        <sz val="9"/>
        <color theme="1"/>
        <rFont val="Times New Roman"/>
        <family val="1"/>
      </rPr>
      <t>-DACyRF-6.14.1.A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</si>
  <si>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-DACyRF-6.14.2.A</t>
    </r>
    <r>
      <rPr>
        <sz val="9"/>
        <color theme="1"/>
        <rFont val="Times New Roman"/>
        <family val="1"/>
      </rPr>
      <t xml:space="preserve"> Registro de Participantes.
</t>
    </r>
    <r>
      <rPr>
        <b/>
        <sz val="9"/>
        <color theme="1"/>
        <rFont val="Times New Roman"/>
        <family val="1"/>
      </rPr>
      <t>-DACyRF-6.14.2.B</t>
    </r>
    <r>
      <rPr>
        <sz val="9"/>
        <color theme="1"/>
        <rFont val="Times New Roman"/>
        <family val="1"/>
      </rPr>
      <t xml:space="preserve"> Fotos de la Capacitación.
</t>
    </r>
    <r>
      <rPr>
        <b/>
        <sz val="9"/>
        <color theme="1"/>
        <rFont val="Times New Roman"/>
        <family val="1"/>
      </rPr>
      <t xml:space="preserve">-DACyRF-6.14.2.C </t>
    </r>
    <r>
      <rPr>
        <sz val="9"/>
        <color theme="1"/>
        <rFont val="Times New Roman"/>
        <family val="1"/>
      </rPr>
      <t xml:space="preserve"> Presentación Power Point.</t>
    </r>
  </si>
  <si>
    <r>
      <rPr>
        <b/>
        <sz val="9"/>
        <color theme="1"/>
        <rFont val="Times New Roman"/>
        <family val="1"/>
      </rPr>
      <t xml:space="preserve">-DACyRF-6.14.3.A </t>
    </r>
    <r>
      <rPr>
        <sz val="9"/>
        <color theme="1"/>
        <rFont val="Times New Roman"/>
        <family val="1"/>
      </rPr>
      <t xml:space="preserve"> Convenio de servicios entre las Tesorería Institucional y Tesorería Nacional</t>
    </r>
  </si>
  <si>
    <r>
      <rPr>
        <b/>
        <sz val="9"/>
        <color theme="1"/>
        <rFont val="Times New Roman"/>
        <family val="1"/>
      </rPr>
      <t>-DACyRF-6.14.4.A</t>
    </r>
    <r>
      <rPr>
        <sz val="9"/>
        <color theme="1"/>
        <rFont val="Times New Roman"/>
        <family val="1"/>
      </rPr>
      <t xml:space="preserve"> Reporte sobre Fuente Específica actualizada.</t>
    </r>
  </si>
  <si>
    <r>
      <rPr>
        <b/>
        <sz val="9"/>
        <color theme="1"/>
        <rFont val="Times New Roman"/>
        <family val="1"/>
      </rPr>
      <t>-DACyRF-6.14.5.A</t>
    </r>
    <r>
      <rPr>
        <sz val="9"/>
        <color theme="1"/>
        <rFont val="Times New Roman"/>
        <family val="1"/>
      </rPr>
      <t xml:space="preserve"> Reporte del SIGEF sobre Subcuentas de Disponilidad y de Cuota de Pago del Proyecto.</t>
    </r>
  </si>
  <si>
    <r>
      <rPr>
        <b/>
        <sz val="9"/>
        <color theme="1"/>
        <rFont val="Times New Roman"/>
        <family val="1"/>
      </rPr>
      <t>-DACyRF-6.14.6.A</t>
    </r>
    <r>
      <rPr>
        <sz val="9"/>
        <color theme="1"/>
        <rFont val="Times New Roman"/>
        <family val="1"/>
      </rPr>
      <t xml:space="preserve"> Programación de Caja UEPEX del Proyecto.</t>
    </r>
  </si>
  <si>
    <r>
      <rPr>
        <b/>
        <sz val="9"/>
        <color theme="1"/>
        <rFont val="Times New Roman"/>
        <family val="1"/>
      </rPr>
      <t>-DACyRF-6.14.7.A</t>
    </r>
    <r>
      <rPr>
        <sz val="9"/>
        <color theme="1"/>
        <rFont val="Times New Roman"/>
        <family val="1"/>
      </rPr>
      <t xml:space="preserve"> Reporte de Asignación de Cuota  pago Diaria del Proyecto.</t>
    </r>
  </si>
  <si>
    <r>
      <rPr>
        <b/>
        <sz val="9"/>
        <color theme="1"/>
        <rFont val="Times New Roman"/>
        <family val="1"/>
      </rPr>
      <t>-DACyRF-6.14.8.A</t>
    </r>
    <r>
      <rPr>
        <sz val="9"/>
        <color theme="1"/>
        <rFont val="Times New Roman"/>
        <family val="1"/>
      </rPr>
      <t xml:space="preserve"> Reportes sobre transferencia bancario para pagos.</t>
    </r>
  </si>
  <si>
    <r>
      <rPr>
        <b/>
        <sz val="9"/>
        <color theme="1"/>
        <rFont val="Times New Roman"/>
        <family val="1"/>
      </rPr>
      <t>-DACyRF-6.14.9.A</t>
    </r>
    <r>
      <rPr>
        <sz val="9"/>
        <color theme="1"/>
        <rFont val="Times New Roman"/>
        <family val="1"/>
      </rPr>
      <t xml:space="preserve"> Reporte sobre el cierre de la cuenta colectora.</t>
    </r>
  </si>
  <si>
    <r>
      <rPr>
        <b/>
        <sz val="9"/>
        <color theme="1"/>
        <rFont val="Times New Roman"/>
        <family val="1"/>
      </rPr>
      <t>-DACyRF-6.15.1.A</t>
    </r>
    <r>
      <rPr>
        <sz val="9"/>
        <color theme="1"/>
        <rFont val="Times New Roman"/>
        <family val="1"/>
      </rPr>
      <t xml:space="preserve"> Reportes sobre Habilitación de los Proyectos para la Gestión de los Recursos a través de la CUT</t>
    </r>
  </si>
  <si>
    <r>
      <rPr>
        <b/>
        <sz val="9"/>
        <color theme="1"/>
        <rFont val="Times New Roman"/>
        <family val="1"/>
      </rPr>
      <t>-DACyRF-6.15.2.A</t>
    </r>
    <r>
      <rPr>
        <sz val="9"/>
        <color theme="1"/>
        <rFont val="Times New Roman"/>
        <family val="1"/>
      </rPr>
      <t xml:space="preserve"> Registro de Participantes.
</t>
    </r>
    <r>
      <rPr>
        <b/>
        <sz val="9"/>
        <color theme="1"/>
        <rFont val="Times New Roman"/>
        <family val="1"/>
      </rPr>
      <t>-DACyRF-6.15.2.B</t>
    </r>
    <r>
      <rPr>
        <sz val="9"/>
        <color theme="1"/>
        <rFont val="Times New Roman"/>
        <family val="1"/>
      </rPr>
      <t xml:space="preserve"> Fotos de la Capacitación.
</t>
    </r>
    <r>
      <rPr>
        <b/>
        <sz val="9"/>
        <color theme="1"/>
        <rFont val="Times New Roman"/>
        <family val="1"/>
      </rPr>
      <t xml:space="preserve">-DACyRF-6.15.2.C </t>
    </r>
    <r>
      <rPr>
        <sz val="9"/>
        <color theme="1"/>
        <rFont val="Times New Roman"/>
        <family val="1"/>
      </rPr>
      <t xml:space="preserve"> Presentación Power Point.</t>
    </r>
  </si>
  <si>
    <r>
      <rPr>
        <b/>
        <sz val="9"/>
        <color theme="1"/>
        <rFont val="Times New Roman"/>
        <family val="1"/>
      </rPr>
      <t xml:space="preserve">-DACyRF-6.15.3.A </t>
    </r>
    <r>
      <rPr>
        <sz val="9"/>
        <color theme="1"/>
        <rFont val="Times New Roman"/>
        <family val="1"/>
      </rPr>
      <t xml:space="preserve"> Convenio de servicios entre las Tesorería Institucional y Tesorería Nacional</t>
    </r>
  </si>
  <si>
    <r>
      <rPr>
        <b/>
        <sz val="9"/>
        <color theme="1"/>
        <rFont val="Times New Roman"/>
        <family val="1"/>
      </rPr>
      <t>-DACyRF-6.15.4.A</t>
    </r>
    <r>
      <rPr>
        <sz val="9"/>
        <color theme="1"/>
        <rFont val="Times New Roman"/>
        <family val="1"/>
      </rPr>
      <t xml:space="preserve"> Reporte sobre Fuente Específica actualizada.</t>
    </r>
  </si>
  <si>
    <r>
      <rPr>
        <b/>
        <sz val="9"/>
        <color theme="1"/>
        <rFont val="Times New Roman"/>
        <family val="1"/>
      </rPr>
      <t>-DACyRF-6.15.5.A</t>
    </r>
    <r>
      <rPr>
        <sz val="9"/>
        <color theme="1"/>
        <rFont val="Times New Roman"/>
        <family val="1"/>
      </rPr>
      <t xml:space="preserve"> Reporte del SIGEF sobre Subcuentas de Disponilidad y de Cuota de Pago del Proyecto.</t>
    </r>
  </si>
  <si>
    <r>
      <rPr>
        <b/>
        <sz val="9"/>
        <color theme="1"/>
        <rFont val="Times New Roman"/>
        <family val="1"/>
      </rPr>
      <t>-DACyRF-6.15.6.A</t>
    </r>
    <r>
      <rPr>
        <sz val="9"/>
        <color theme="1"/>
        <rFont val="Times New Roman"/>
        <family val="1"/>
      </rPr>
      <t xml:space="preserve"> Programación de Caja UEPEX del Proyecto.</t>
    </r>
  </si>
  <si>
    <r>
      <rPr>
        <b/>
        <sz val="9"/>
        <color theme="1"/>
        <rFont val="Times New Roman"/>
        <family val="1"/>
      </rPr>
      <t>-DACyRF-6.15.7.A</t>
    </r>
    <r>
      <rPr>
        <sz val="9"/>
        <color theme="1"/>
        <rFont val="Times New Roman"/>
        <family val="1"/>
      </rPr>
      <t xml:space="preserve"> Reporte de Asignación de Cuota  pago Diaria del Proyecto.</t>
    </r>
  </si>
  <si>
    <r>
      <rPr>
        <b/>
        <sz val="9"/>
        <color theme="1"/>
        <rFont val="Times New Roman"/>
        <family val="1"/>
      </rPr>
      <t>-DACyRF-6.15.8.A</t>
    </r>
    <r>
      <rPr>
        <sz val="9"/>
        <color theme="1"/>
        <rFont val="Times New Roman"/>
        <family val="1"/>
      </rPr>
      <t xml:space="preserve"> Reportes sobre transferencia bancario para pagos.</t>
    </r>
  </si>
  <si>
    <r>
      <rPr>
        <b/>
        <sz val="9"/>
        <color theme="1"/>
        <rFont val="Times New Roman"/>
        <family val="1"/>
      </rPr>
      <t>-DACyRF-6.15.9.A</t>
    </r>
    <r>
      <rPr>
        <sz val="9"/>
        <color theme="1"/>
        <rFont val="Times New Roman"/>
        <family val="1"/>
      </rPr>
      <t xml:space="preserve"> Reporte sobre el cierre de la cuenta colectora.</t>
    </r>
  </si>
  <si>
    <r>
      <rPr>
        <b/>
        <sz val="9"/>
        <color theme="1"/>
        <rFont val="Times New Roman"/>
        <family val="1"/>
      </rPr>
      <t>-DACyRF-7.1.1.A</t>
    </r>
    <r>
      <rPr>
        <sz val="9"/>
        <color theme="1"/>
        <rFont val="Times New Roman"/>
        <family val="1"/>
      </rPr>
      <t xml:space="preserve"> Correos y/o comunicaciones de convocatoria
</t>
    </r>
  </si>
  <si>
    <r>
      <rPr>
        <b/>
        <sz val="9"/>
        <color theme="1"/>
        <rFont val="Times New Roman"/>
        <family val="1"/>
      </rPr>
      <t>-DACyRF-7.1.2.A</t>
    </r>
    <r>
      <rPr>
        <sz val="9"/>
        <color theme="1"/>
        <rFont val="Times New Roman"/>
        <family val="1"/>
      </rPr>
      <t xml:space="preserve"> Registro de participantes
</t>
    </r>
    <r>
      <rPr>
        <b/>
        <sz val="9"/>
        <color theme="1"/>
        <rFont val="Times New Roman"/>
        <family val="1"/>
      </rPr>
      <t>-DACyRF-7.1.2.B</t>
    </r>
    <r>
      <rPr>
        <sz val="9"/>
        <color theme="1"/>
        <rFont val="Times New Roman"/>
        <family val="1"/>
      </rPr>
      <t xml:space="preserve"> Agenda (Temas discutidos) agotada durante reunión
</t>
    </r>
  </si>
  <si>
    <r>
      <rPr>
        <b/>
        <sz val="9"/>
        <color theme="1"/>
        <rFont val="Times New Roman"/>
        <family val="1"/>
      </rPr>
      <t xml:space="preserve">-DACyRF-7.1.3.A </t>
    </r>
    <r>
      <rPr>
        <sz val="9"/>
        <color theme="1"/>
        <rFont val="Times New Roman"/>
        <family val="1"/>
      </rPr>
      <t xml:space="preserve"> Listado de ajustes realizados al borrador del Contrato de Pago</t>
    </r>
  </si>
  <si>
    <r>
      <rPr>
        <b/>
        <sz val="9"/>
        <color theme="1"/>
        <rFont val="Times New Roman"/>
        <family val="1"/>
      </rPr>
      <t>-DACyRF-7.1.4.A</t>
    </r>
    <r>
      <rPr>
        <sz val="9"/>
        <color theme="1"/>
        <rFont val="Times New Roman"/>
        <family val="1"/>
      </rPr>
      <t xml:space="preserve"> Contrato de Pago aprobado</t>
    </r>
  </si>
  <si>
    <r>
      <rPr>
        <b/>
        <sz val="9"/>
        <color theme="1"/>
        <rFont val="Times New Roman"/>
        <family val="1"/>
      </rPr>
      <t>-DACyRF-7.2.1.A</t>
    </r>
    <r>
      <rPr>
        <sz val="9"/>
        <color theme="1"/>
        <rFont val="Times New Roman"/>
        <family val="1"/>
      </rPr>
      <t xml:space="preserve"> Correos y/o comunicaciones de convocatoria
</t>
    </r>
  </si>
  <si>
    <r>
      <rPr>
        <b/>
        <sz val="9"/>
        <color theme="1"/>
        <rFont val="Times New Roman"/>
        <family val="1"/>
      </rPr>
      <t>-DACyRF-7.2.2.A</t>
    </r>
    <r>
      <rPr>
        <sz val="9"/>
        <color theme="1"/>
        <rFont val="Times New Roman"/>
        <family val="1"/>
      </rPr>
      <t xml:space="preserve"> Registro de participantes
</t>
    </r>
    <r>
      <rPr>
        <b/>
        <sz val="9"/>
        <color theme="1"/>
        <rFont val="Times New Roman"/>
        <family val="1"/>
      </rPr>
      <t>-DACyRF-7.2.2.B</t>
    </r>
    <r>
      <rPr>
        <sz val="9"/>
        <color theme="1"/>
        <rFont val="Times New Roman"/>
        <family val="1"/>
      </rPr>
      <t xml:space="preserve">  Agenda (Temas discutidos) agotada durante reunión
</t>
    </r>
  </si>
  <si>
    <r>
      <rPr>
        <b/>
        <sz val="9"/>
        <color theme="1"/>
        <rFont val="Times New Roman"/>
        <family val="1"/>
      </rPr>
      <t>-DACyRF-7.2.3.A</t>
    </r>
    <r>
      <rPr>
        <sz val="9"/>
        <color theme="1"/>
        <rFont val="Times New Roman"/>
        <family val="1"/>
      </rPr>
      <t xml:space="preserve"> Listado de ajustes realizados al borrador del Contrato de  Gestión de Cuentas </t>
    </r>
  </si>
  <si>
    <r>
      <rPr>
        <b/>
        <sz val="9"/>
        <color theme="1"/>
        <rFont val="Times New Roman"/>
        <family val="1"/>
      </rPr>
      <t>-DACyRF-7.2.4.A</t>
    </r>
    <r>
      <rPr>
        <sz val="9"/>
        <color theme="1"/>
        <rFont val="Times New Roman"/>
        <family val="1"/>
      </rPr>
      <t xml:space="preserve"> Contrato de  Gestión de Cuentas aprobado</t>
    </r>
  </si>
  <si>
    <r>
      <rPr>
        <b/>
        <sz val="9"/>
        <color theme="1"/>
        <rFont val="Times New Roman"/>
        <family val="1"/>
      </rPr>
      <t xml:space="preserve">-DACyRF-7.3.1.A </t>
    </r>
    <r>
      <rPr>
        <sz val="9"/>
        <color theme="1"/>
        <rFont val="Times New Roman"/>
        <family val="1"/>
      </rPr>
      <t xml:space="preserve">Correos y/o comunicaciones de convocatoria
</t>
    </r>
  </si>
  <si>
    <r>
      <rPr>
        <b/>
        <sz val="9"/>
        <color theme="1"/>
        <rFont val="Times New Roman"/>
        <family val="1"/>
      </rPr>
      <t xml:space="preserve">-DACyRF-7.3.2.A </t>
    </r>
    <r>
      <rPr>
        <sz val="9"/>
        <color theme="1"/>
        <rFont val="Times New Roman"/>
        <family val="1"/>
      </rPr>
      <t xml:space="preserve">Registro de participantes
</t>
    </r>
    <r>
      <rPr>
        <b/>
        <sz val="9"/>
        <color theme="1"/>
        <rFont val="Times New Roman"/>
        <family val="1"/>
      </rPr>
      <t>-DACyRF-7.3.2.B</t>
    </r>
    <r>
      <rPr>
        <sz val="9"/>
        <color theme="1"/>
        <rFont val="Times New Roman"/>
        <family val="1"/>
      </rPr>
      <t xml:space="preserve"> Agenda (Temas discutidos) agotada durante reunión
</t>
    </r>
  </si>
  <si>
    <r>
      <rPr>
        <b/>
        <sz val="9"/>
        <color theme="1"/>
        <rFont val="Times New Roman"/>
        <family val="1"/>
      </rPr>
      <t>-DACyRF-7.3.3.A</t>
    </r>
    <r>
      <rPr>
        <sz val="9"/>
        <color theme="1"/>
        <rFont val="Times New Roman"/>
        <family val="1"/>
      </rPr>
      <t xml:space="preserve"> Listado de ajustes realizados al borrador del Contrato Específico de Financiamiento de Corto Plazo</t>
    </r>
  </si>
  <si>
    <r>
      <rPr>
        <b/>
        <sz val="9"/>
        <color theme="1"/>
        <rFont val="Times New Roman"/>
        <family val="1"/>
      </rPr>
      <t>-DACyRF-7.3.4.A</t>
    </r>
    <r>
      <rPr>
        <sz val="9"/>
        <color theme="1"/>
        <rFont val="Times New Roman"/>
        <family val="1"/>
      </rPr>
      <t xml:space="preserve"> Correos y/o comunicaciones de convocatoria
</t>
    </r>
  </si>
  <si>
    <r>
      <rPr>
        <b/>
        <sz val="9"/>
        <color theme="1"/>
        <rFont val="Times New Roman"/>
        <family val="1"/>
      </rPr>
      <t>-DACyRF-7.3.5.A</t>
    </r>
    <r>
      <rPr>
        <sz val="9"/>
        <color theme="1"/>
        <rFont val="Times New Roman"/>
        <family val="1"/>
      </rPr>
      <t xml:space="preserve"> Registro de participantes
</t>
    </r>
    <r>
      <rPr>
        <b/>
        <sz val="9"/>
        <color theme="1"/>
        <rFont val="Times New Roman"/>
        <family val="1"/>
      </rPr>
      <t>-DACyRF-7.3.5.B</t>
    </r>
    <r>
      <rPr>
        <sz val="9"/>
        <color theme="1"/>
        <rFont val="Times New Roman"/>
        <family val="1"/>
      </rPr>
      <t xml:space="preserve"> Agenda (Temas discutidos) agotada durante reunión
</t>
    </r>
  </si>
  <si>
    <r>
      <rPr>
        <b/>
        <sz val="9"/>
        <color theme="1"/>
        <rFont val="Times New Roman"/>
        <family val="1"/>
      </rPr>
      <t>-DACyRF-7.3.6.A</t>
    </r>
    <r>
      <rPr>
        <sz val="9"/>
        <color theme="1"/>
        <rFont val="Times New Roman"/>
        <family val="1"/>
      </rPr>
      <t xml:space="preserve"> Contrato Específico de Financiamiento de Corto Plazo aprobado</t>
    </r>
  </si>
  <si>
    <r>
      <rPr>
        <b/>
        <sz val="9"/>
        <color theme="1"/>
        <rFont val="Times New Roman"/>
        <family val="1"/>
      </rPr>
      <t>-DACyRF-7.4.1.A</t>
    </r>
    <r>
      <rPr>
        <sz val="9"/>
        <color theme="1"/>
        <rFont val="Times New Roman"/>
        <family val="1"/>
      </rPr>
      <t xml:space="preserve"> Correos y/o comunicaciones de convocatoria
</t>
    </r>
  </si>
  <si>
    <r>
      <rPr>
        <b/>
        <sz val="9"/>
        <color theme="1"/>
        <rFont val="Times New Roman"/>
        <family val="1"/>
      </rPr>
      <t xml:space="preserve">-DACyRF-7.4.2.A </t>
    </r>
    <r>
      <rPr>
        <sz val="9"/>
        <color theme="1"/>
        <rFont val="Times New Roman"/>
        <family val="1"/>
      </rPr>
      <t xml:space="preserve"> Registro de participantes
</t>
    </r>
    <r>
      <rPr>
        <b/>
        <sz val="9"/>
        <color theme="1"/>
        <rFont val="Times New Roman"/>
        <family val="1"/>
      </rPr>
      <t xml:space="preserve">-DACyRF-7.4.2.B </t>
    </r>
    <r>
      <rPr>
        <sz val="9"/>
        <color theme="1"/>
        <rFont val="Times New Roman"/>
        <family val="1"/>
      </rPr>
      <t xml:space="preserve"> (Temas discutidos) agotada durante reunión
</t>
    </r>
  </si>
  <si>
    <r>
      <rPr>
        <b/>
        <sz val="9"/>
        <color theme="1"/>
        <rFont val="Times New Roman"/>
        <family val="1"/>
      </rPr>
      <t xml:space="preserve">-DACyRF-7.4.3.A </t>
    </r>
    <r>
      <rPr>
        <sz val="9"/>
        <color theme="1"/>
        <rFont val="Times New Roman"/>
        <family val="1"/>
      </rPr>
      <t xml:space="preserve"> Listado de ajustes realizados al borrador del Contrato Específico de Inversiones Temporales</t>
    </r>
  </si>
  <si>
    <r>
      <rPr>
        <b/>
        <sz val="9"/>
        <color theme="1"/>
        <rFont val="Times New Roman"/>
        <family val="1"/>
      </rPr>
      <t xml:space="preserve">-DACyRF-7.4.4.A </t>
    </r>
    <r>
      <rPr>
        <sz val="9"/>
        <color theme="1"/>
        <rFont val="Times New Roman"/>
        <family val="1"/>
      </rPr>
      <t xml:space="preserve"> Correos y/o comunicaciones de convocatoria</t>
    </r>
  </si>
  <si>
    <r>
      <rPr>
        <b/>
        <sz val="9"/>
        <color theme="1"/>
        <rFont val="Times New Roman"/>
        <family val="1"/>
      </rPr>
      <t xml:space="preserve">-DACyRF-7.4.5.A </t>
    </r>
    <r>
      <rPr>
        <sz val="9"/>
        <color theme="1"/>
        <rFont val="Times New Roman"/>
        <family val="1"/>
      </rPr>
      <t xml:space="preserve"> Registro de participantes
</t>
    </r>
    <r>
      <rPr>
        <b/>
        <sz val="9"/>
        <color theme="1"/>
        <rFont val="Times New Roman"/>
        <family val="1"/>
      </rPr>
      <t xml:space="preserve">-DACyRF-7.4.5.B </t>
    </r>
    <r>
      <rPr>
        <sz val="9"/>
        <color theme="1"/>
        <rFont val="Times New Roman"/>
        <family val="1"/>
      </rPr>
      <t xml:space="preserve"> Agenda (Temas discutidos) agotada durante reunión</t>
    </r>
  </si>
  <si>
    <r>
      <rPr>
        <b/>
        <sz val="9"/>
        <color theme="1"/>
        <rFont val="Times New Roman"/>
        <family val="1"/>
      </rPr>
      <t xml:space="preserve">-DACyRF-7.4.6.A </t>
    </r>
    <r>
      <rPr>
        <sz val="9"/>
        <color theme="1"/>
        <rFont val="Times New Roman"/>
        <family val="1"/>
      </rPr>
      <t xml:space="preserve"> Contrato Específico de Inversiones Temporales</t>
    </r>
  </si>
  <si>
    <r>
      <rPr>
        <b/>
        <sz val="9"/>
        <color theme="1"/>
        <rFont val="Times New Roman"/>
        <family val="1"/>
      </rPr>
      <t>-DACyRF-7.5.1.A</t>
    </r>
    <r>
      <rPr>
        <sz val="9"/>
        <color theme="1"/>
        <rFont val="Times New Roman"/>
        <family val="1"/>
      </rPr>
      <t xml:space="preserve"> Correos y/o comunicaciones de convocatoria
</t>
    </r>
  </si>
  <si>
    <r>
      <rPr>
        <b/>
        <sz val="9"/>
        <color theme="1"/>
        <rFont val="Times New Roman"/>
        <family val="1"/>
      </rPr>
      <t>-DACyRF-7.5.2.A</t>
    </r>
    <r>
      <rPr>
        <sz val="9"/>
        <color theme="1"/>
        <rFont val="Times New Roman"/>
        <family val="1"/>
      </rPr>
      <t xml:space="preserve"> Registro de participantes
</t>
    </r>
    <r>
      <rPr>
        <b/>
        <sz val="9"/>
        <color theme="1"/>
        <rFont val="Times New Roman"/>
        <family val="1"/>
      </rPr>
      <t>-DACyRF-7.5.2.B</t>
    </r>
    <r>
      <rPr>
        <sz val="9"/>
        <color theme="1"/>
        <rFont val="Times New Roman"/>
        <family val="1"/>
      </rPr>
      <t xml:space="preserve"> Agenda (Temas discutidos) agotada durante reunión
</t>
    </r>
  </si>
  <si>
    <r>
      <rPr>
        <b/>
        <sz val="9"/>
        <color theme="1"/>
        <rFont val="Times New Roman"/>
        <family val="1"/>
      </rPr>
      <t>-DACyRF-7.5.3.A</t>
    </r>
    <r>
      <rPr>
        <sz val="9"/>
        <color theme="1"/>
        <rFont val="Times New Roman"/>
        <family val="1"/>
      </rPr>
      <t xml:space="preserve"> Listado de ajustes realizados al borrador del Contrato Específico de Recaudación</t>
    </r>
  </si>
  <si>
    <r>
      <rPr>
        <b/>
        <sz val="9"/>
        <color theme="1"/>
        <rFont val="Times New Roman"/>
        <family val="1"/>
      </rPr>
      <t>-DACyRF-7.5.4.A</t>
    </r>
    <r>
      <rPr>
        <sz val="9"/>
        <color theme="1"/>
        <rFont val="Times New Roman"/>
        <family val="1"/>
      </rPr>
      <t xml:space="preserve"> Correos y/o comunicaciones de convocatoria</t>
    </r>
  </si>
  <si>
    <r>
      <rPr>
        <b/>
        <sz val="9"/>
        <color theme="1"/>
        <rFont val="Times New Roman"/>
        <family val="1"/>
      </rPr>
      <t>-DACyRF-7.5.5.A</t>
    </r>
    <r>
      <rPr>
        <sz val="9"/>
        <color theme="1"/>
        <rFont val="Times New Roman"/>
        <family val="1"/>
      </rPr>
      <t xml:space="preserve"> Registro de participantes
</t>
    </r>
    <r>
      <rPr>
        <b/>
        <sz val="9"/>
        <color theme="1"/>
        <rFont val="Times New Roman"/>
        <family val="1"/>
      </rPr>
      <t>-DACyRF-7.5.5.B</t>
    </r>
    <r>
      <rPr>
        <sz val="9"/>
        <color theme="1"/>
        <rFont val="Times New Roman"/>
        <family val="1"/>
      </rPr>
      <t xml:space="preserve"> Agenda (Temas discutidos) agotada durante reunión</t>
    </r>
  </si>
  <si>
    <r>
      <rPr>
        <b/>
        <sz val="9"/>
        <color theme="1"/>
        <rFont val="Times New Roman"/>
        <family val="1"/>
      </rPr>
      <t>-DACyRF-7.5.6.A</t>
    </r>
    <r>
      <rPr>
        <sz val="9"/>
        <color theme="1"/>
        <rFont val="Times New Roman"/>
        <family val="1"/>
      </rPr>
      <t xml:space="preserve"> Contrato Específico de Recaudación</t>
    </r>
  </si>
  <si>
    <t>% Cumplimiento al Período</t>
  </si>
  <si>
    <t>1. Departamento de Planificación y Desarrollo</t>
  </si>
  <si>
    <t>2. Departamento de Recursos Humanos</t>
  </si>
  <si>
    <t>3. Departamento de Administración Financiera</t>
  </si>
  <si>
    <t>4. Departamento de Tecnología de la Información</t>
  </si>
  <si>
    <t>5. Dirección de Administración Cuentas y Registro Financiero</t>
  </si>
  <si>
    <t>6. Dirección de Normas y Coordinación de Tesorerías Institucionales</t>
  </si>
  <si>
    <t xml:space="preserve">7. Dirección de Programación y Evaluación Financiera </t>
  </si>
  <si>
    <t>8. Dirección de Administración de Desembolsos</t>
  </si>
  <si>
    <t>9. Comisión de Ética Pública de la Tesorería Nacional</t>
  </si>
  <si>
    <t xml:space="preserve">10. Relaciones Públicas </t>
  </si>
  <si>
    <t>POA 2018</t>
  </si>
  <si>
    <t>Matriz de Planificación Anual</t>
  </si>
  <si>
    <t>5.4.3  Revisar y remitir borradores de Acuerdos para aprobación y firma.</t>
  </si>
  <si>
    <t>7.5. Desarrollar el Módulo registro para las operaciones de inversión</t>
  </si>
  <si>
    <t>1. Aplicar Encuesta de Cultura y Clima Organizacional.</t>
  </si>
  <si>
    <r>
      <rPr>
        <b/>
        <sz val="9"/>
        <rFont val="Times New Roman"/>
        <family val="1"/>
      </rPr>
      <t>-DAF-5.1.1.A</t>
    </r>
    <r>
      <rPr>
        <sz val="9"/>
        <rFont val="Times New Roman"/>
        <family val="1"/>
      </rPr>
      <t xml:space="preserve"> Borrador de Programa de Reciclaje Institucional</t>
    </r>
  </si>
  <si>
    <r>
      <rPr>
        <b/>
        <sz val="9"/>
        <rFont val="Times New Roman"/>
        <family val="1"/>
      </rPr>
      <t xml:space="preserve">-DAF-5.1.2.A </t>
    </r>
    <r>
      <rPr>
        <sz val="9"/>
        <rFont val="Times New Roman"/>
        <family val="1"/>
      </rPr>
      <t>Programa de Reciclaje Institucional validado</t>
    </r>
  </si>
  <si>
    <r>
      <rPr>
        <b/>
        <sz val="9"/>
        <rFont val="Times New Roman"/>
        <family val="1"/>
      </rPr>
      <t>-DAF-5.2.1.A</t>
    </r>
    <r>
      <rPr>
        <sz val="9"/>
        <rFont val="Times New Roman"/>
        <family val="1"/>
      </rPr>
      <t xml:space="preserve"> Reporte de avances mensual en la ejecución del Programa de Reciclaje Institucional</t>
    </r>
  </si>
  <si>
    <r>
      <rPr>
        <b/>
        <sz val="9"/>
        <rFont val="Times New Roman"/>
        <family val="1"/>
      </rPr>
      <t>-DAF-5.2.2.A</t>
    </r>
    <r>
      <rPr>
        <sz val="9"/>
        <rFont val="Times New Roman"/>
        <family val="1"/>
      </rPr>
      <t xml:space="preserve">  Correos de coordinación para jornada de sensibilización
</t>
    </r>
    <r>
      <rPr>
        <b/>
        <sz val="9"/>
        <rFont val="Times New Roman"/>
        <family val="1"/>
      </rPr>
      <t>-DAF-5.2.2.B</t>
    </r>
    <r>
      <rPr>
        <sz val="9"/>
        <rFont val="Times New Roman"/>
        <family val="1"/>
      </rPr>
      <t xml:space="preserve">  Presentación Power Point utilizada
</t>
    </r>
    <r>
      <rPr>
        <b/>
        <sz val="9"/>
        <rFont val="Times New Roman"/>
        <family val="1"/>
      </rPr>
      <t>-DAF-5.2.2.C</t>
    </r>
    <r>
      <rPr>
        <sz val="9"/>
        <rFont val="Times New Roman"/>
        <family val="1"/>
      </rPr>
      <t xml:space="preserve">  Fotos de la jornada de sensibilización
</t>
    </r>
    <r>
      <rPr>
        <b/>
        <sz val="9"/>
        <rFont val="Times New Roman"/>
        <family val="1"/>
      </rPr>
      <t>-DAF-5.2.2.D</t>
    </r>
    <r>
      <rPr>
        <sz val="9"/>
        <rFont val="Times New Roman"/>
        <family val="1"/>
      </rPr>
      <t xml:space="preserve"> Registros de Participantes</t>
    </r>
  </si>
  <si>
    <r>
      <rPr>
        <b/>
        <sz val="9"/>
        <rFont val="Times New Roman"/>
        <family val="1"/>
      </rPr>
      <t xml:space="preserve">-DAF-5.2.3.A </t>
    </r>
    <r>
      <rPr>
        <sz val="9"/>
        <rFont val="Times New Roman"/>
        <family val="1"/>
      </rPr>
      <t xml:space="preserve"> Printscreens de los correos del News Letter con las publicaciones
</t>
    </r>
    <r>
      <rPr>
        <b/>
        <sz val="9"/>
        <rFont val="Times New Roman"/>
        <family val="1"/>
      </rPr>
      <t xml:space="preserve">-DAF-5.2.3.B </t>
    </r>
    <r>
      <rPr>
        <sz val="9"/>
        <rFont val="Times New Roman"/>
        <family val="1"/>
      </rPr>
      <t xml:space="preserve"> Fotos del Mural Institucional con las informaciones publicadas</t>
    </r>
  </si>
  <si>
    <t>1. Katia Moises - Analista Financiero II
2. Comité de Comunicación Institucional</t>
  </si>
  <si>
    <t>1. Guido Diaz - Encargado de  DTI
2. Administrador de Servidores</t>
  </si>
  <si>
    <t>1. Fabio Duran - Webmaster
2. Sandra Gutierrez - Soporte a Usuarios</t>
  </si>
  <si>
    <t>1. Fabio Duran - Webmaster 
2. Sandra Gutierrez - Soporte a Usuarios</t>
  </si>
  <si>
    <t>1. Enriquillo Veras - 
Analista de Sistemas
2. Paula Brito - 
Soporte Usuario
3. Elvin Vicente - 
Soporte a Usuarios</t>
  </si>
  <si>
    <t>1. Fabio Duran - Webmaster
2. Jean Calos Sencler - Soporte Administrativo</t>
  </si>
  <si>
    <t>1. Guido Diaz - Enc. DTI
2. Amaurys Perez -  Administrador de Redes</t>
  </si>
  <si>
    <t>1. Guido Diaz - Encargado de  DTI
2. Amaurys Perez -  Administrador de Redes 
3. Administrador de Seguridad</t>
  </si>
  <si>
    <t>1. Guido Diaz - Encargado de  DTI
2. Fabio Duran - Webmaster
3. Sandra Gutierrez - Soporte a Usuarios</t>
  </si>
  <si>
    <t>1. Enriquillo Veras - Analista de Sistemas 
2. Paula Brito - Soporte Usuario 
3. Programador de Sistemas</t>
  </si>
  <si>
    <t>1. Guido Díaz - Encargado de DTI
2. Amaurys Perez -  Administrador de Redes
3. Administrador de Seguridad</t>
  </si>
  <si>
    <r>
      <t xml:space="preserve">INCLUIDO EN EL DESARROLLO DEL SITNA. TAMBIEN ESTA INCLUIDO EN EL SISTEMA DE INFORMACIÓN QUE CONTENDRA LOS MODULOS: BALANCED SCORE CARD, SUBSISTEMA DE PLANIFICACIÓN Y </t>
    </r>
    <r>
      <rPr>
        <u val="double"/>
        <sz val="9"/>
        <rFont val="Times New Roman"/>
        <family val="1"/>
      </rPr>
      <t>GESTIÓN POR COMPETENCIA</t>
    </r>
    <r>
      <rPr>
        <sz val="9"/>
        <rFont val="Times New Roman"/>
        <family val="1"/>
      </rPr>
      <t>, ENTRE OTROS.</t>
    </r>
  </si>
  <si>
    <r>
      <t xml:space="preserve">4.3. Gestionar con el Banco Agente </t>
    </r>
    <r>
      <rPr>
        <b/>
        <sz val="9"/>
        <rFont val="Times New Roman"/>
        <family val="1"/>
      </rPr>
      <t xml:space="preserve">los cambios estructurales </t>
    </r>
    <r>
      <rPr>
        <sz val="9"/>
        <rFont val="Times New Roman"/>
        <family val="1"/>
      </rPr>
      <t>en el SIRIT</t>
    </r>
  </si>
  <si>
    <r>
      <rPr>
        <b/>
        <sz val="9"/>
        <color rgb="FF000000"/>
        <rFont val="Times New Roman"/>
        <family val="1"/>
      </rPr>
      <t xml:space="preserve">
1. Noemí Paulino</t>
    </r>
    <r>
      <rPr>
        <sz val="9"/>
        <color rgb="FF000000"/>
        <rFont val="Times New Roman"/>
        <family val="1"/>
      </rPr>
      <t xml:space="preserve">- Encargada de División de Tesorerías Institucionales
</t>
    </r>
    <r>
      <rPr>
        <b/>
        <sz val="9"/>
        <color rgb="FF000000"/>
        <rFont val="Times New Roman"/>
        <family val="1"/>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</si>
</sst>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0.0%"/>
    <numFmt numFmtId="166" formatCode="ddd\ dd/mm/yyyy"/>
  </numFmts>
  <fonts count="50"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Times New Roman"/>
      <family val="1"/>
    </font>
    <font>
      <b/>
      <sz val="11"/>
      <name val="Times New Roman"/>
      <family val="1"/>
    </font>
    <font>
      <sz val="11"/>
      <color indexed="8"/>
      <name val="Calibri"/>
      <family val="2"/>
    </font>
    <font>
      <b/>
      <sz val="9"/>
      <name val="Times New Roman"/>
      <family val="1"/>
    </font>
    <font>
      <sz val="9"/>
      <name val="Times New Roman"/>
      <family val="1"/>
    </font>
    <font>
      <sz val="11"/>
      <color theme="1"/>
      <name val="Times New Roman"/>
      <family val="1"/>
    </font>
    <font>
      <b/>
      <sz val="11"/>
      <color theme="0"/>
      <name val="Times New Roman"/>
      <family val="1"/>
    </font>
    <font>
      <b/>
      <sz val="10"/>
      <color theme="1"/>
      <name val="Times New Roman"/>
      <family val="1"/>
    </font>
    <font>
      <b/>
      <sz val="14"/>
      <color theme="0"/>
      <name val="Times New Roman"/>
      <family val="1"/>
    </font>
    <font>
      <b/>
      <sz val="72"/>
      <color theme="1"/>
      <name val="Times New Roman"/>
      <family val="1"/>
    </font>
    <font>
      <b/>
      <sz val="18"/>
      <color theme="0"/>
      <name val="Times New Roman"/>
      <family val="1"/>
    </font>
    <font>
      <b/>
      <sz val="12"/>
      <color theme="1"/>
      <name val="Times New Roman"/>
      <family val="1"/>
    </font>
    <font>
      <b/>
      <sz val="9"/>
      <color theme="1"/>
      <name val="Times New Roman"/>
      <family val="1"/>
    </font>
    <font>
      <sz val="9"/>
      <color theme="1"/>
      <name val="Times New Roman"/>
      <family val="1"/>
    </font>
    <font>
      <sz val="9"/>
      <color rgb="FF000000"/>
      <name val="Times New Roman"/>
      <family val="1"/>
    </font>
    <font>
      <sz val="11"/>
      <color rgb="FF9C0006"/>
      <name val="Calibri"/>
      <family val="2"/>
      <scheme val="minor"/>
    </font>
    <font>
      <b/>
      <sz val="9"/>
      <name val="Arial"/>
      <family val="2"/>
    </font>
    <font>
      <sz val="9"/>
      <name val="Arial"/>
      <family val="2"/>
    </font>
    <font>
      <sz val="9"/>
      <color rgb="FF000000"/>
      <name val="Arial"/>
      <family val="2"/>
    </font>
    <font>
      <b/>
      <sz val="11"/>
      <color theme="1"/>
      <name val="Times New Roman"/>
      <family val="1"/>
    </font>
    <font>
      <sz val="10"/>
      <name val="Times New Roman"/>
      <family val="1"/>
    </font>
    <font>
      <b/>
      <sz val="10"/>
      <name val="Times New Roman"/>
      <family val="1"/>
    </font>
    <font>
      <b/>
      <sz val="8"/>
      <color rgb="FF000000"/>
      <name val="Times New Roman"/>
      <family val="1"/>
    </font>
    <font>
      <sz val="9"/>
      <color theme="1"/>
      <name val="Arial"/>
      <family val="2"/>
    </font>
    <font>
      <sz val="10"/>
      <color theme="1"/>
      <name val="Times New Roman"/>
      <family val="1"/>
    </font>
    <font>
      <b/>
      <sz val="20"/>
      <name val="Times New Roman"/>
      <family val="1"/>
    </font>
    <font>
      <b/>
      <sz val="16"/>
      <name val="Times New Roman"/>
      <family val="1"/>
    </font>
    <font>
      <b/>
      <sz val="13"/>
      <name val="Times New Roman"/>
      <family val="1"/>
    </font>
    <font>
      <b/>
      <sz val="18"/>
      <name val="Times New Roman"/>
      <family val="1"/>
    </font>
    <font>
      <sz val="14"/>
      <name val="Times New Roman"/>
      <family val="1"/>
    </font>
    <font>
      <sz val="13"/>
      <name val="Times New Roman"/>
      <family val="1"/>
    </font>
    <font>
      <sz val="12"/>
      <name val="Times New Roman"/>
      <family val="1"/>
    </font>
    <font>
      <b/>
      <sz val="15"/>
      <color theme="0"/>
      <name val="Times New Roman"/>
      <family val="1"/>
    </font>
    <font>
      <b/>
      <sz val="15"/>
      <name val="Times New Roman"/>
      <family val="1"/>
    </font>
    <font>
      <sz val="9"/>
      <color indexed="81"/>
      <name val="Tahoma"/>
      <family val="2"/>
    </font>
    <font>
      <b/>
      <sz val="9"/>
      <color indexed="81"/>
      <name val="Tahoma"/>
      <family val="2"/>
    </font>
    <font>
      <b/>
      <sz val="9"/>
      <color theme="0"/>
      <name val="Times New Roman"/>
      <family val="1"/>
    </font>
    <font>
      <b/>
      <sz val="9"/>
      <color rgb="FF000000"/>
      <name val="Times New Roman"/>
      <family val="1"/>
    </font>
    <font>
      <b/>
      <sz val="9"/>
      <color rgb="FFFF0000"/>
      <name val="Times New Roman"/>
      <family val="1"/>
    </font>
    <font>
      <sz val="8"/>
      <name val="Times New Roman"/>
      <family val="1"/>
    </font>
    <font>
      <b/>
      <sz val="8"/>
      <name val="Times New Roman"/>
      <family val="1"/>
    </font>
    <font>
      <b/>
      <sz val="36"/>
      <name val="Impact"/>
      <family val="2"/>
    </font>
    <font>
      <sz val="36"/>
      <name val="Impact"/>
      <family val="2"/>
    </font>
    <font>
      <sz val="11"/>
      <name val="Times New Roman"/>
      <family val="1"/>
    </font>
    <font>
      <u val="double"/>
      <sz val="9"/>
      <name val="Times New Roman"/>
      <family val="1"/>
    </font>
  </fonts>
  <fills count="1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8E0000"/>
        <bgColor indexed="64"/>
      </patternFill>
    </fill>
    <fill>
      <patternFill patternType="solid">
        <fgColor rgb="FFFFC000"/>
        <bgColor indexed="64"/>
      </patternFill>
    </fill>
    <fill>
      <patternFill patternType="solid">
        <fgColor rgb="FF00B050"/>
        <bgColor indexed="64"/>
      </patternFill>
    </fill>
    <fill>
      <patternFill patternType="solid">
        <fgColor rgb="FFFFC7CE"/>
      </patternFill>
    </fill>
    <fill>
      <patternFill patternType="solid">
        <fgColor rgb="FF00B0F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theme="1"/>
      </right>
      <top style="thin">
        <color theme="1"/>
      </top>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top style="thin">
        <color theme="2" tint="-0.499984740745262"/>
      </top>
      <bottom style="thin">
        <color theme="2" tint="-0.499984740745262"/>
      </bottom>
      <diagonal/>
    </border>
    <border>
      <left style="thin">
        <color indexed="64"/>
      </left>
      <right style="thin">
        <color indexed="64"/>
      </right>
      <top style="thin">
        <color theme="2" tint="-0.499984740745262"/>
      </top>
      <bottom style="thin">
        <color theme="2" tint="-0.499984740745262"/>
      </bottom>
      <diagonal/>
    </border>
    <border>
      <left style="thin">
        <color indexed="64"/>
      </left>
      <right style="thin">
        <color indexed="64"/>
      </right>
      <top/>
      <bottom style="thin">
        <color theme="2" tint="-0.499984740745262"/>
      </bottom>
      <diagonal/>
    </border>
    <border>
      <left/>
      <right style="thin">
        <color indexed="64"/>
      </right>
      <top/>
      <bottom style="thin">
        <color theme="2" tint="-0.499984740745262"/>
      </bottom>
      <diagonal/>
    </border>
    <border>
      <left style="thin">
        <color indexed="64"/>
      </left>
      <right/>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indexed="64"/>
      </left>
      <right/>
      <top style="thin">
        <color theme="2" tint="-0.499984740745262"/>
      </top>
      <bottom style="thin">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thin">
        <color indexed="64"/>
      </right>
      <top/>
      <bottom style="medium">
        <color theme="2" tint="-0.499984740745262"/>
      </bottom>
      <diagonal/>
    </border>
    <border>
      <left style="thin">
        <color indexed="64"/>
      </left>
      <right style="thin">
        <color indexed="64"/>
      </right>
      <top/>
      <bottom style="medium">
        <color theme="2" tint="-0.499984740745262"/>
      </bottom>
      <diagonal/>
    </border>
    <border>
      <left style="thin">
        <color indexed="64"/>
      </left>
      <right/>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medium">
        <color theme="2" tint="-0.499984740745262"/>
      </left>
      <right style="thin">
        <color theme="2" tint="-0.499984740745262"/>
      </right>
      <top style="medium">
        <color theme="2" tint="-0.499984740745262"/>
      </top>
      <bottom/>
      <diagonal/>
    </border>
    <border>
      <left style="medium">
        <color theme="2" tint="-0.499984740745262"/>
      </left>
      <right style="thin">
        <color indexed="64"/>
      </right>
      <top style="medium">
        <color theme="2" tint="-0.499984740745262"/>
      </top>
      <bottom style="medium">
        <color theme="2" tint="-0.499984740745262"/>
      </bottom>
      <diagonal/>
    </border>
    <border>
      <left style="thin">
        <color indexed="64"/>
      </left>
      <right style="thin">
        <color indexed="64"/>
      </right>
      <top style="medium">
        <color theme="2" tint="-0.499984740745262"/>
      </top>
      <bottom style="medium">
        <color theme="2" tint="-0.499984740745262"/>
      </bottom>
      <diagonal/>
    </border>
    <border>
      <left style="thin">
        <color indexed="64"/>
      </left>
      <right/>
      <top style="medium">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diagonal/>
    </border>
    <border>
      <left style="medium">
        <color theme="2" tint="-0.499984740745262"/>
      </left>
      <right style="medium">
        <color theme="2" tint="-0.499984740745262"/>
      </right>
      <top/>
      <bottom style="medium">
        <color theme="2" tint="-0.499984740745262"/>
      </bottom>
      <diagonal/>
    </border>
    <border>
      <left style="medium">
        <color theme="2" tint="-0.499984740745262"/>
      </left>
      <right style="medium">
        <color theme="2" tint="-0.499984740745262"/>
      </right>
      <top style="medium">
        <color theme="2" tint="-0.499984740745262"/>
      </top>
      <bottom style="thin">
        <color indexed="64"/>
      </bottom>
      <diagonal/>
    </border>
    <border>
      <left style="medium">
        <color theme="2" tint="-0.499984740745262"/>
      </left>
      <right style="medium">
        <color theme="2" tint="-0.499984740745262"/>
      </right>
      <top style="thin">
        <color indexed="64"/>
      </top>
      <bottom style="medium">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bottom/>
      <diagonal/>
    </border>
    <border>
      <left style="medium">
        <color theme="2" tint="-0.499984740745262"/>
      </left>
      <right style="medium">
        <color theme="2" tint="-0.499984740745262"/>
      </right>
      <top/>
      <bottom style="thin">
        <color theme="2" tint="-0.499984740745262"/>
      </bottom>
      <diagonal/>
    </border>
    <border>
      <left/>
      <right/>
      <top/>
      <bottom style="thin">
        <color theme="2" tint="-0.499984740745262"/>
      </bottom>
      <diagonal/>
    </border>
    <border>
      <left style="medium">
        <color theme="2" tint="-0.499984740745262"/>
      </left>
      <right/>
      <top style="medium">
        <color theme="2" tint="-0.499984740745262"/>
      </top>
      <bottom style="medium">
        <color theme="2" tint="-0.499984740745262"/>
      </bottom>
      <diagonal/>
    </border>
    <border>
      <left/>
      <right style="medium">
        <color theme="2" tint="-0.499984740745262"/>
      </right>
      <top style="medium">
        <color theme="2" tint="-0.499984740745262"/>
      </top>
      <bottom style="thin">
        <color indexed="64"/>
      </bottom>
      <diagonal/>
    </border>
    <border>
      <left style="medium">
        <color theme="2" tint="-0.499984740745262"/>
      </left>
      <right/>
      <top/>
      <bottom style="thin">
        <color theme="2" tint="-0.499984740745262"/>
      </bottom>
      <diagonal/>
    </border>
    <border>
      <left style="medium">
        <color theme="2" tint="-0.499984740745262"/>
      </left>
      <right/>
      <top style="thin">
        <color theme="2" tint="-0.499984740745262"/>
      </top>
      <bottom style="thin">
        <color theme="2" tint="-0.499984740745262"/>
      </bottom>
      <diagonal/>
    </border>
    <border>
      <left/>
      <right style="medium">
        <color theme="2" tint="-0.499984740745262"/>
      </right>
      <top style="thin">
        <color indexed="64"/>
      </top>
      <bottom/>
      <diagonal/>
    </border>
    <border>
      <left style="medium">
        <color theme="2" tint="-0.499984740745262"/>
      </left>
      <right style="medium">
        <color theme="2" tint="-0.499984740745262"/>
      </right>
      <top style="thin">
        <color theme="2" tint="-0.499984740745262"/>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top style="thin">
        <color theme="1"/>
      </top>
      <bottom/>
      <diagonal/>
    </border>
    <border>
      <left/>
      <right/>
      <top style="thin">
        <color theme="1"/>
      </top>
      <bottom/>
      <diagonal/>
    </border>
    <border>
      <left/>
      <right style="thin">
        <color theme="1"/>
      </right>
      <top style="thin">
        <color indexed="64"/>
      </top>
      <bottom style="thin">
        <color theme="1"/>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1"/>
      </left>
      <right/>
      <top/>
      <bottom/>
      <diagonal/>
    </border>
    <border>
      <left/>
      <right style="thin">
        <color theme="1"/>
      </right>
      <top/>
      <bottom/>
      <diagonal/>
    </border>
  </borders>
  <cellStyleXfs count="9">
    <xf numFmtId="0" fontId="0" fillId="0" borderId="0"/>
    <xf numFmtId="164" fontId="7"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0" fontId="20" fillId="10" borderId="0" applyNumberFormat="0" applyBorder="0" applyAlignment="0" applyProtection="0"/>
    <xf numFmtId="0" fontId="1" fillId="0" borderId="0"/>
  </cellStyleXfs>
  <cellXfs count="846">
    <xf numFmtId="0" fontId="0" fillId="0" borderId="0" xfId="0"/>
    <xf numFmtId="0" fontId="10" fillId="2" borderId="0" xfId="0" applyFont="1" applyFill="1" applyProtection="1">
      <protection locked="0"/>
    </xf>
    <xf numFmtId="0" fontId="10" fillId="0" borderId="0" xfId="0" applyFont="1" applyProtection="1">
      <protection locked="0"/>
    </xf>
    <xf numFmtId="0" fontId="8" fillId="4" borderId="1" xfId="3" applyFont="1" applyFill="1" applyBorder="1" applyAlignment="1">
      <alignment horizontal="left" vertical="center" wrapText="1"/>
    </xf>
    <xf numFmtId="0" fontId="10" fillId="2" borderId="0" xfId="0" applyFont="1" applyFill="1" applyBorder="1" applyProtection="1">
      <protection locked="0"/>
    </xf>
    <xf numFmtId="0" fontId="10" fillId="2" borderId="1" xfId="0" applyFont="1" applyFill="1" applyBorder="1" applyProtection="1">
      <protection locked="0"/>
    </xf>
    <xf numFmtId="0" fontId="19" fillId="0" borderId="1" xfId="0" applyFont="1" applyFill="1" applyBorder="1" applyAlignment="1">
      <alignment vertical="center" wrapText="1"/>
    </xf>
    <xf numFmtId="0" fontId="17" fillId="0" borderId="0" xfId="0" applyFont="1" applyFill="1" applyBorder="1" applyAlignment="1" applyProtection="1">
      <alignment horizontal="center" vertical="center" wrapText="1"/>
      <protection locked="0"/>
    </xf>
    <xf numFmtId="9" fontId="18" fillId="2" borderId="0" xfId="6" applyFont="1" applyFill="1" applyBorder="1" applyAlignment="1" applyProtection="1">
      <alignment horizontal="center" vertical="center"/>
      <protection locked="0"/>
    </xf>
    <xf numFmtId="0" fontId="19" fillId="0" borderId="0" xfId="0" applyFont="1" applyFill="1" applyBorder="1" applyAlignment="1">
      <alignment horizontal="justify" vertical="center" wrapText="1"/>
    </xf>
    <xf numFmtId="9" fontId="18" fillId="0" borderId="1" xfId="6" applyFont="1" applyFill="1" applyBorder="1" applyAlignment="1" applyProtection="1">
      <alignment vertical="center"/>
      <protection locked="0"/>
    </xf>
    <xf numFmtId="9" fontId="9" fillId="0" borderId="1" xfId="0" applyNumberFormat="1" applyFont="1" applyFill="1" applyBorder="1" applyAlignment="1">
      <alignment horizontal="justify" vertical="center" wrapText="1"/>
    </xf>
    <xf numFmtId="0" fontId="10" fillId="2" borderId="6" xfId="0" applyFont="1" applyFill="1" applyBorder="1" applyProtection="1">
      <protection locked="0"/>
    </xf>
    <xf numFmtId="0" fontId="10" fillId="2" borderId="1" xfId="0" applyFont="1" applyFill="1" applyBorder="1" applyAlignment="1" applyProtection="1">
      <alignment horizontal="center" vertical="center"/>
      <protection locked="0"/>
    </xf>
    <xf numFmtId="9" fontId="10" fillId="2" borderId="1" xfId="6" applyFont="1" applyFill="1" applyBorder="1" applyAlignment="1" applyProtection="1">
      <alignment horizontal="center" vertical="center"/>
      <protection locked="0"/>
    </xf>
    <xf numFmtId="9" fontId="10" fillId="2" borderId="1" xfId="6" applyFont="1" applyFill="1" applyBorder="1" applyProtection="1">
      <protection locked="0"/>
    </xf>
    <xf numFmtId="0" fontId="10" fillId="5" borderId="0" xfId="0" applyFont="1" applyFill="1" applyProtection="1">
      <protection locked="0"/>
    </xf>
    <xf numFmtId="0" fontId="10" fillId="6" borderId="0" xfId="0" applyFont="1" applyFill="1" applyProtection="1">
      <protection locked="0"/>
    </xf>
    <xf numFmtId="0" fontId="10" fillId="9" borderId="0" xfId="0" applyFont="1" applyFill="1" applyProtection="1">
      <protection locked="0"/>
    </xf>
    <xf numFmtId="0" fontId="18" fillId="2" borderId="1" xfId="0" applyFont="1" applyFill="1" applyBorder="1" applyProtection="1">
      <protection locked="0"/>
    </xf>
    <xf numFmtId="0" fontId="18" fillId="9" borderId="0" xfId="0" applyFont="1" applyFill="1" applyProtection="1">
      <protection locked="0"/>
    </xf>
    <xf numFmtId="0" fontId="18" fillId="2" borderId="0" xfId="0" applyFont="1" applyFill="1" applyProtection="1">
      <protection locked="0"/>
    </xf>
    <xf numFmtId="0" fontId="18" fillId="5" borderId="0" xfId="0" applyFont="1" applyFill="1" applyProtection="1">
      <protection locked="0"/>
    </xf>
    <xf numFmtId="0" fontId="18" fillId="6" borderId="0" xfId="0" applyFont="1" applyFill="1" applyProtection="1">
      <protection locked="0"/>
    </xf>
    <xf numFmtId="9" fontId="10" fillId="2" borderId="0" xfId="0" applyNumberFormat="1" applyFont="1" applyFill="1" applyAlignment="1" applyProtection="1">
      <alignment horizontal="center"/>
      <protection locked="0"/>
    </xf>
    <xf numFmtId="0" fontId="0" fillId="0" borderId="0" xfId="0" applyAlignment="1">
      <alignment wrapText="1"/>
    </xf>
    <xf numFmtId="9" fontId="0" fillId="0" borderId="0" xfId="0" applyNumberFormat="1"/>
    <xf numFmtId="0" fontId="0" fillId="0" borderId="0" xfId="0" applyAlignment="1"/>
    <xf numFmtId="0" fontId="3" fillId="8" borderId="16" xfId="0" applyFont="1" applyFill="1" applyBorder="1" applyAlignment="1">
      <alignment horizontal="center" wrapText="1"/>
    </xf>
    <xf numFmtId="0" fontId="3" fillId="8" borderId="17" xfId="0" applyFont="1" applyFill="1" applyBorder="1" applyAlignment="1">
      <alignment horizontal="center" wrapText="1"/>
    </xf>
    <xf numFmtId="0" fontId="3" fillId="8" borderId="18" xfId="0" applyFont="1" applyFill="1" applyBorder="1" applyAlignment="1">
      <alignment horizontal="center" wrapText="1"/>
    </xf>
    <xf numFmtId="0" fontId="2" fillId="0" borderId="1" xfId="0" applyFont="1" applyBorder="1" applyAlignment="1">
      <alignment horizontal="left" vertical="center" wrapText="1"/>
    </xf>
    <xf numFmtId="9" fontId="2" fillId="0" borderId="1" xfId="6" applyFont="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xf>
    <xf numFmtId="9" fontId="0" fillId="0" borderId="1" xfId="6" applyFont="1" applyBorder="1" applyAlignment="1">
      <alignment horizontal="center" vertical="center"/>
    </xf>
    <xf numFmtId="0" fontId="0" fillId="0" borderId="1" xfId="0" applyBorder="1" applyAlignment="1">
      <alignment horizontal="center" vertical="center"/>
    </xf>
    <xf numFmtId="0" fontId="2" fillId="0" borderId="0" xfId="0" applyFont="1" applyFill="1" applyBorder="1" applyAlignment="1">
      <alignment horizontal="left" vertical="center" wrapText="1"/>
    </xf>
    <xf numFmtId="9" fontId="0" fillId="0" borderId="21" xfId="0" applyNumberFormat="1" applyBorder="1" applyAlignment="1">
      <alignment horizontal="center" vertical="center"/>
    </xf>
    <xf numFmtId="0" fontId="0" fillId="0" borderId="12" xfId="0" applyBorder="1" applyAlignment="1">
      <alignment horizontal="center"/>
    </xf>
    <xf numFmtId="0" fontId="2" fillId="0" borderId="0" xfId="0" applyFont="1"/>
    <xf numFmtId="14" fontId="18" fillId="0" borderId="1" xfId="7" applyNumberFormat="1" applyFont="1" applyFill="1" applyBorder="1" applyAlignment="1">
      <alignment horizontal="center" vertical="center" wrapText="1"/>
    </xf>
    <xf numFmtId="0" fontId="18" fillId="0" borderId="1" xfId="0" applyFont="1" applyFill="1" applyBorder="1" applyAlignment="1" applyProtection="1">
      <alignment horizontal="center"/>
    </xf>
    <xf numFmtId="14" fontId="18" fillId="0" borderId="1" xfId="0" applyNumberFormat="1" applyFont="1" applyFill="1" applyBorder="1" applyAlignment="1" applyProtection="1">
      <alignment horizontal="center" vertical="center"/>
    </xf>
    <xf numFmtId="9" fontId="18" fillId="0" borderId="1" xfId="6" applyNumberFormat="1" applyFont="1" applyFill="1" applyBorder="1" applyAlignment="1" applyProtection="1">
      <alignment horizontal="center" vertical="center"/>
      <protection locked="0"/>
    </xf>
    <xf numFmtId="0" fontId="19" fillId="0" borderId="5" xfId="0" applyFont="1" applyFill="1" applyBorder="1" applyAlignment="1">
      <alignment horizontal="center" vertical="center" wrapText="1"/>
    </xf>
    <xf numFmtId="14" fontId="9" fillId="2" borderId="1" xfId="8"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protection locked="0"/>
    </xf>
    <xf numFmtId="0" fontId="8" fillId="3" borderId="8" xfId="3" applyFont="1" applyFill="1" applyBorder="1" applyAlignment="1">
      <alignment horizontal="left" vertical="center" wrapText="1"/>
    </xf>
    <xf numFmtId="0" fontId="21" fillId="3" borderId="1" xfId="0" applyFont="1" applyFill="1" applyBorder="1" applyAlignment="1">
      <alignment horizontal="center" vertical="center" wrapText="1"/>
    </xf>
    <xf numFmtId="0" fontId="14" fillId="0" borderId="0" xfId="0" applyFont="1" applyBorder="1" applyAlignment="1" applyProtection="1">
      <alignment horizontal="center" vertical="center" wrapText="1"/>
      <protection locked="0"/>
    </xf>
    <xf numFmtId="9" fontId="18" fillId="2" borderId="1" xfId="6" applyFont="1" applyFill="1" applyBorder="1" applyAlignment="1" applyProtection="1">
      <alignment horizontal="center" vertical="center"/>
      <protection locked="0"/>
    </xf>
    <xf numFmtId="0" fontId="19" fillId="0" borderId="1" xfId="0" applyFont="1" applyFill="1" applyBorder="1" applyAlignment="1">
      <alignment horizontal="justify" vertical="center" wrapText="1"/>
    </xf>
    <xf numFmtId="0" fontId="10" fillId="2" borderId="0" xfId="0" applyFont="1" applyFill="1" applyAlignment="1" applyProtection="1">
      <alignment vertical="center"/>
      <protection locked="0"/>
    </xf>
    <xf numFmtId="0" fontId="10" fillId="0" borderId="0" xfId="0" applyFont="1" applyAlignment="1" applyProtection="1">
      <alignment vertical="center"/>
      <protection locked="0"/>
    </xf>
    <xf numFmtId="9" fontId="10" fillId="2" borderId="1" xfId="6" applyFont="1" applyFill="1" applyBorder="1" applyAlignment="1" applyProtection="1">
      <alignment vertical="center"/>
      <protection locked="0"/>
    </xf>
    <xf numFmtId="9" fontId="18" fillId="0" borderId="1" xfId="6" applyNumberFormat="1" applyFont="1" applyFill="1" applyBorder="1" applyAlignment="1" applyProtection="1">
      <alignment vertical="center"/>
      <protection locked="0"/>
    </xf>
    <xf numFmtId="0" fontId="10" fillId="2" borderId="6" xfId="0" applyFont="1" applyFill="1" applyBorder="1" applyAlignment="1" applyProtection="1">
      <alignment horizontal="center" vertical="center"/>
      <protection locked="0"/>
    </xf>
    <xf numFmtId="9" fontId="10" fillId="2" borderId="6" xfId="6" applyFont="1" applyFill="1" applyBorder="1" applyAlignment="1" applyProtection="1">
      <alignment horizontal="center" vertical="center"/>
      <protection locked="0"/>
    </xf>
    <xf numFmtId="0" fontId="10" fillId="0" borderId="1" xfId="0" applyFont="1" applyBorder="1" applyProtection="1">
      <protection locked="0"/>
    </xf>
    <xf numFmtId="9" fontId="10" fillId="2" borderId="6" xfId="6" applyFont="1" applyFill="1" applyBorder="1" applyProtection="1">
      <protection locked="0"/>
    </xf>
    <xf numFmtId="0" fontId="10" fillId="0" borderId="1" xfId="0" applyFont="1" applyBorder="1" applyAlignment="1" applyProtection="1">
      <protection locked="0"/>
    </xf>
    <xf numFmtId="9" fontId="18" fillId="2" borderId="1" xfId="6" applyFont="1" applyFill="1" applyBorder="1" applyAlignment="1" applyProtection="1">
      <alignment vertical="center"/>
      <protection locked="0"/>
    </xf>
    <xf numFmtId="0" fontId="18" fillId="2" borderId="1" xfId="6" applyNumberFormat="1" applyFont="1" applyFill="1" applyBorder="1" applyAlignment="1" applyProtection="1">
      <alignment vertical="center"/>
      <protection locked="0"/>
    </xf>
    <xf numFmtId="0" fontId="11" fillId="9" borderId="1" xfId="0" applyFont="1" applyFill="1" applyBorder="1" applyAlignment="1" applyProtection="1">
      <alignment horizontal="center" vertical="center"/>
    </xf>
    <xf numFmtId="0" fontId="9" fillId="0" borderId="1" xfId="6" applyNumberFormat="1" applyFont="1" applyFill="1" applyBorder="1" applyAlignment="1" applyProtection="1">
      <alignment horizontal="center" vertical="center" wrapText="1"/>
    </xf>
    <xf numFmtId="9" fontId="9" fillId="0" borderId="1" xfId="6" quotePrefix="1" applyFont="1" applyFill="1" applyBorder="1" applyAlignment="1" applyProtection="1">
      <alignment horizontal="center" vertical="center" wrapText="1"/>
    </xf>
    <xf numFmtId="9" fontId="9" fillId="2" borderId="1" xfId="6" applyFont="1" applyFill="1" applyBorder="1" applyAlignment="1" applyProtection="1">
      <alignment horizontal="center" vertical="center" wrapText="1"/>
    </xf>
    <xf numFmtId="9" fontId="18" fillId="0" borderId="1" xfId="6" applyFont="1" applyFill="1" applyBorder="1" applyAlignment="1" applyProtection="1">
      <alignment horizontal="center" vertical="center"/>
      <protection locked="0"/>
    </xf>
    <xf numFmtId="0" fontId="9" fillId="0" borderId="0" xfId="0" applyFont="1" applyFill="1" applyBorder="1" applyAlignment="1">
      <alignment horizontal="center" vertical="center" wrapText="1"/>
    </xf>
    <xf numFmtId="0" fontId="25" fillId="0" borderId="1" xfId="0" applyFont="1" applyBorder="1" applyAlignment="1">
      <alignment horizontal="center" vertical="center"/>
    </xf>
    <xf numFmtId="9" fontId="19" fillId="0" borderId="1" xfId="6" applyFont="1" applyFill="1" applyBorder="1" applyAlignment="1">
      <alignment horizontal="center" vertical="center" wrapText="1"/>
    </xf>
    <xf numFmtId="0" fontId="24" fillId="2" borderId="0" xfId="0" applyFont="1" applyFill="1" applyAlignment="1" applyProtection="1">
      <alignment horizontal="center" vertical="center" wrapText="1"/>
      <protection locked="0"/>
    </xf>
    <xf numFmtId="0" fontId="9" fillId="0" borderId="1" xfId="0" applyFont="1" applyBorder="1" applyAlignment="1">
      <alignment horizontal="center" vertical="center"/>
    </xf>
    <xf numFmtId="0" fontId="10" fillId="0" borderId="8" xfId="0" applyFont="1" applyBorder="1" applyProtection="1">
      <protection locked="0"/>
    </xf>
    <xf numFmtId="0" fontId="25" fillId="0" borderId="0" xfId="0" applyFont="1"/>
    <xf numFmtId="0" fontId="8" fillId="3"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8" fillId="3" borderId="6" xfId="3" applyFont="1" applyFill="1" applyBorder="1" applyAlignment="1">
      <alignment horizontal="left" vertical="center" wrapText="1"/>
    </xf>
    <xf numFmtId="0" fontId="19" fillId="0" borderId="0" xfId="0" applyFont="1" applyFill="1" applyBorder="1" applyAlignment="1">
      <alignment vertical="center" wrapText="1"/>
    </xf>
    <xf numFmtId="14" fontId="18" fillId="0" borderId="0"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0"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9" fontId="10" fillId="2" borderId="0" xfId="6" applyFont="1" applyFill="1" applyBorder="1" applyAlignment="1" applyProtection="1">
      <alignment horizontal="center" vertical="center" wrapText="1"/>
      <protection locked="0"/>
    </xf>
    <xf numFmtId="0" fontId="10" fillId="0" borderId="6" xfId="0" applyFont="1" applyBorder="1" applyProtection="1">
      <protection locked="0"/>
    </xf>
    <xf numFmtId="0" fontId="10" fillId="0" borderId="5" xfId="0" applyFont="1" applyBorder="1" applyProtection="1">
      <protection locked="0"/>
    </xf>
    <xf numFmtId="0" fontId="10" fillId="0" borderId="0" xfId="0" applyFont="1" applyFill="1" applyProtection="1">
      <protection locked="0"/>
    </xf>
    <xf numFmtId="0" fontId="0" fillId="0" borderId="0" xfId="0" applyFill="1"/>
    <xf numFmtId="0" fontId="10" fillId="0" borderId="39" xfId="0" applyFont="1" applyFill="1" applyBorder="1" applyAlignment="1" applyProtection="1">
      <alignment horizontal="center" vertical="center"/>
      <protection locked="0"/>
    </xf>
    <xf numFmtId="0" fontId="9" fillId="0" borderId="38" xfId="6" applyNumberFormat="1" applyFont="1" applyFill="1" applyBorder="1" applyAlignment="1" applyProtection="1">
      <alignment horizontal="center" vertical="center" wrapText="1"/>
    </xf>
    <xf numFmtId="9" fontId="9" fillId="0" borderId="40" xfId="0" applyNumberFormat="1" applyFont="1" applyFill="1" applyBorder="1" applyAlignment="1" applyProtection="1">
      <alignment horizontal="center" vertical="center" wrapText="1"/>
    </xf>
    <xf numFmtId="0" fontId="10" fillId="0" borderId="41" xfId="0" applyFont="1" applyFill="1" applyBorder="1" applyAlignment="1" applyProtection="1">
      <alignment horizontal="center" vertical="center"/>
      <protection locked="0"/>
    </xf>
    <xf numFmtId="0" fontId="9" fillId="0" borderId="37" xfId="6" applyNumberFormat="1" applyFont="1" applyFill="1" applyBorder="1" applyAlignment="1" applyProtection="1">
      <alignment horizontal="center" vertical="center" wrapText="1"/>
    </xf>
    <xf numFmtId="9" fontId="9" fillId="0" borderId="42" xfId="0" applyNumberFormat="1" applyFont="1" applyFill="1" applyBorder="1" applyAlignment="1" applyProtection="1">
      <alignment horizontal="center" vertical="center" wrapText="1"/>
    </xf>
    <xf numFmtId="0" fontId="10" fillId="0" borderId="33" xfId="0" applyFont="1" applyFill="1" applyBorder="1" applyAlignment="1" applyProtection="1">
      <alignment horizontal="center" vertical="center"/>
      <protection locked="0"/>
    </xf>
    <xf numFmtId="0" fontId="9" fillId="0" borderId="7" xfId="6" applyNumberFormat="1" applyFont="1" applyFill="1" applyBorder="1" applyAlignment="1" applyProtection="1">
      <alignment horizontal="center" vertical="center" wrapText="1"/>
    </xf>
    <xf numFmtId="9" fontId="9" fillId="0" borderId="25" xfId="0" applyNumberFormat="1" applyFont="1" applyFill="1" applyBorder="1" applyAlignment="1" applyProtection="1">
      <alignment horizontal="center" vertical="center" wrapText="1"/>
    </xf>
    <xf numFmtId="9" fontId="9" fillId="0" borderId="42" xfId="6" applyNumberFormat="1" applyFont="1" applyFill="1" applyBorder="1" applyAlignment="1" applyProtection="1">
      <alignment vertical="center" wrapText="1"/>
    </xf>
    <xf numFmtId="9" fontId="9" fillId="0" borderId="25" xfId="6" applyNumberFormat="1" applyFont="1" applyFill="1" applyBorder="1" applyAlignment="1" applyProtection="1">
      <alignment vertical="center" wrapText="1"/>
    </xf>
    <xf numFmtId="49" fontId="8" fillId="0" borderId="41" xfId="0" applyNumberFormat="1" applyFont="1" applyFill="1" applyBorder="1" applyAlignment="1" applyProtection="1">
      <alignment vertical="center" wrapText="1"/>
    </xf>
    <xf numFmtId="49" fontId="8" fillId="0" borderId="37" xfId="0" applyNumberFormat="1" applyFont="1" applyFill="1" applyBorder="1" applyAlignment="1" applyProtection="1">
      <alignment vertical="center" wrapText="1"/>
    </xf>
    <xf numFmtId="49" fontId="8" fillId="0" borderId="42" xfId="0" applyNumberFormat="1" applyFont="1" applyFill="1" applyBorder="1" applyAlignment="1" applyProtection="1">
      <alignment vertical="center" wrapText="1"/>
    </xf>
    <xf numFmtId="9" fontId="9" fillId="0" borderId="25" xfId="6" applyNumberFormat="1" applyFont="1" applyFill="1" applyBorder="1" applyAlignment="1" applyProtection="1">
      <alignment horizontal="center" vertical="center" wrapText="1"/>
    </xf>
    <xf numFmtId="9" fontId="9" fillId="0" borderId="42" xfId="6" applyNumberFormat="1" applyFont="1" applyFill="1" applyBorder="1" applyAlignment="1" applyProtection="1">
      <alignment horizontal="center" vertical="center" wrapText="1"/>
    </xf>
    <xf numFmtId="9" fontId="10" fillId="0" borderId="41" xfId="0" applyNumberFormat="1" applyFont="1" applyFill="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protection locked="0"/>
    </xf>
    <xf numFmtId="165" fontId="9" fillId="0" borderId="42" xfId="6" quotePrefix="1" applyNumberFormat="1" applyFont="1" applyFill="1" applyBorder="1" applyAlignment="1" applyProtection="1">
      <alignment horizontal="center" vertical="center" wrapText="1"/>
    </xf>
    <xf numFmtId="0" fontId="10" fillId="0" borderId="41" xfId="0" applyFont="1" applyFill="1" applyBorder="1" applyAlignment="1" applyProtection="1">
      <alignment vertical="center" wrapText="1"/>
      <protection locked="0"/>
    </xf>
    <xf numFmtId="9" fontId="9" fillId="0" borderId="42" xfId="6" applyFont="1" applyFill="1" applyBorder="1" applyAlignment="1" applyProtection="1">
      <alignment horizontal="center" vertical="center" wrapText="1"/>
    </xf>
    <xf numFmtId="0" fontId="10" fillId="0" borderId="41" xfId="0" applyFont="1" applyFill="1" applyBorder="1" applyAlignment="1" applyProtection="1">
      <alignment vertical="center"/>
      <protection locked="0"/>
    </xf>
    <xf numFmtId="9" fontId="9" fillId="0" borderId="42" xfId="6" quotePrefix="1" applyFont="1" applyFill="1" applyBorder="1" applyAlignment="1" applyProtection="1">
      <alignment horizontal="center" vertical="center" wrapText="1"/>
    </xf>
    <xf numFmtId="0" fontId="10" fillId="0" borderId="33" xfId="0" applyFont="1" applyFill="1" applyBorder="1" applyAlignment="1" applyProtection="1">
      <alignment vertical="center"/>
      <protection locked="0"/>
    </xf>
    <xf numFmtId="9" fontId="9" fillId="0" borderId="25" xfId="6" quotePrefix="1" applyFont="1" applyFill="1" applyBorder="1" applyAlignment="1" applyProtection="1">
      <alignment horizontal="center" vertical="center" wrapText="1"/>
    </xf>
    <xf numFmtId="14" fontId="18" fillId="0" borderId="41" xfId="7" applyNumberFormat="1" applyFont="1" applyFill="1" applyBorder="1" applyAlignment="1">
      <alignment horizontal="center" vertical="center" wrapText="1"/>
    </xf>
    <xf numFmtId="14" fontId="28" fillId="0" borderId="41" xfId="7" applyNumberFormat="1" applyFont="1" applyFill="1" applyBorder="1" applyAlignment="1">
      <alignment horizontal="center" vertical="center" wrapText="1"/>
    </xf>
    <xf numFmtId="14" fontId="28" fillId="0" borderId="33" xfId="7" applyNumberFormat="1" applyFont="1" applyFill="1" applyBorder="1" applyAlignment="1">
      <alignment horizontal="center" vertical="center" wrapText="1"/>
    </xf>
    <xf numFmtId="14" fontId="18" fillId="0" borderId="41" xfId="0" applyNumberFormat="1" applyFont="1" applyFill="1" applyBorder="1" applyAlignment="1" applyProtection="1">
      <alignment horizontal="center" vertical="center"/>
    </xf>
    <xf numFmtId="14" fontId="18" fillId="0" borderId="33" xfId="0" applyNumberFormat="1" applyFont="1" applyFill="1" applyBorder="1" applyAlignment="1" applyProtection="1">
      <alignment horizontal="center" vertical="center"/>
    </xf>
    <xf numFmtId="14" fontId="29" fillId="0" borderId="33" xfId="0" applyNumberFormat="1" applyFont="1" applyFill="1" applyBorder="1" applyAlignment="1" applyProtection="1">
      <alignment horizontal="center" vertical="center"/>
    </xf>
    <xf numFmtId="14" fontId="29" fillId="0" borderId="41" xfId="0" applyNumberFormat="1" applyFont="1" applyFill="1" applyBorder="1" applyAlignment="1" applyProtection="1">
      <alignment horizontal="center" vertical="center"/>
    </xf>
    <xf numFmtId="14" fontId="29" fillId="0" borderId="39" xfId="0" applyNumberFormat="1" applyFont="1" applyFill="1" applyBorder="1" applyAlignment="1" applyProtection="1">
      <alignment horizontal="center" vertical="center"/>
    </xf>
    <xf numFmtId="0" fontId="21" fillId="12" borderId="32" xfId="0" applyFont="1" applyFill="1" applyBorder="1" applyAlignment="1">
      <alignment horizontal="center" vertical="center" wrapText="1"/>
    </xf>
    <xf numFmtId="14" fontId="28" fillId="0" borderId="51" xfId="7" applyNumberFormat="1" applyFont="1" applyFill="1" applyBorder="1" applyAlignment="1">
      <alignment horizontal="center" vertical="center" wrapText="1"/>
    </xf>
    <xf numFmtId="0" fontId="10" fillId="0" borderId="51" xfId="0" applyFont="1" applyFill="1" applyBorder="1" applyAlignment="1" applyProtection="1">
      <alignment horizontal="center" vertical="center"/>
      <protection locked="0"/>
    </xf>
    <xf numFmtId="0" fontId="9" fillId="0" borderId="52" xfId="6" applyNumberFormat="1" applyFont="1" applyFill="1" applyBorder="1" applyAlignment="1" applyProtection="1">
      <alignment horizontal="center" vertical="center" wrapText="1"/>
    </xf>
    <xf numFmtId="9" fontId="9" fillId="0" borderId="53" xfId="0" applyNumberFormat="1" applyFont="1" applyFill="1" applyBorder="1" applyAlignment="1" applyProtection="1">
      <alignment horizontal="center" vertical="center" wrapText="1"/>
    </xf>
    <xf numFmtId="49" fontId="8" fillId="0" borderId="64" xfId="0" applyNumberFormat="1" applyFont="1" applyFill="1" applyBorder="1" applyAlignment="1" applyProtection="1">
      <alignment vertical="center" wrapText="1"/>
    </xf>
    <xf numFmtId="0" fontId="8" fillId="0" borderId="65" xfId="0" applyFont="1" applyFill="1" applyBorder="1" applyAlignment="1" applyProtection="1">
      <alignment vertical="center" wrapText="1"/>
    </xf>
    <xf numFmtId="0" fontId="8" fillId="0" borderId="64" xfId="0" applyFont="1" applyFill="1" applyBorder="1" applyAlignment="1" applyProtection="1">
      <alignment vertical="center" wrapText="1"/>
    </xf>
    <xf numFmtId="0" fontId="8" fillId="0" borderId="66" xfId="0" applyFont="1" applyFill="1" applyBorder="1" applyAlignment="1" applyProtection="1">
      <alignment vertical="center" wrapText="1"/>
    </xf>
    <xf numFmtId="0" fontId="8" fillId="0" borderId="61" xfId="0" applyFont="1" applyFill="1" applyBorder="1" applyAlignment="1" applyProtection="1">
      <alignment vertical="center" wrapText="1"/>
    </xf>
    <xf numFmtId="49" fontId="8" fillId="0" borderId="36" xfId="0" applyNumberFormat="1" applyFont="1" applyFill="1" applyBorder="1" applyAlignment="1" applyProtection="1">
      <alignment vertical="center" wrapText="1"/>
    </xf>
    <xf numFmtId="0" fontId="9" fillId="0" borderId="36" xfId="0" applyFont="1" applyFill="1" applyBorder="1" applyAlignment="1">
      <alignment vertical="center" wrapText="1"/>
    </xf>
    <xf numFmtId="0" fontId="22" fillId="0" borderId="36" xfId="0" applyFont="1" applyFill="1" applyBorder="1" applyAlignment="1">
      <alignment horizontal="justify" vertical="center" wrapText="1"/>
    </xf>
    <xf numFmtId="0" fontId="9" fillId="0" borderId="0" xfId="0" applyFont="1" applyFill="1" applyBorder="1" applyAlignment="1">
      <alignment vertical="center" wrapText="1"/>
    </xf>
    <xf numFmtId="0" fontId="22" fillId="0" borderId="0" xfId="0" applyFont="1" applyFill="1" applyBorder="1" applyAlignment="1">
      <alignment horizontal="justify" vertical="center" wrapText="1"/>
    </xf>
    <xf numFmtId="0" fontId="9" fillId="0" borderId="3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2" fillId="0" borderId="50" xfId="0" applyFont="1" applyFill="1" applyBorder="1" applyAlignment="1">
      <alignment horizontal="justify" vertical="center" wrapText="1"/>
    </xf>
    <xf numFmtId="0" fontId="9" fillId="0" borderId="64" xfId="0" applyFont="1" applyFill="1" applyBorder="1" applyAlignment="1">
      <alignment horizontal="justify" vertical="center" wrapText="1"/>
    </xf>
    <xf numFmtId="0" fontId="9" fillId="0" borderId="65" xfId="0" applyFont="1" applyFill="1" applyBorder="1" applyAlignment="1">
      <alignment horizontal="justify" vertical="center" wrapText="1"/>
    </xf>
    <xf numFmtId="9" fontId="9" fillId="0" borderId="65" xfId="6" applyFont="1" applyFill="1" applyBorder="1" applyAlignment="1" applyProtection="1">
      <alignment vertical="center" wrapText="1"/>
    </xf>
    <xf numFmtId="9" fontId="9" fillId="0" borderId="64" xfId="6" applyFont="1" applyFill="1" applyBorder="1" applyAlignment="1" applyProtection="1">
      <alignment vertical="center" wrapText="1"/>
    </xf>
    <xf numFmtId="0" fontId="9" fillId="0" borderId="65"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11" fillId="0" borderId="43" xfId="0" applyFont="1" applyFill="1" applyBorder="1" applyAlignment="1" applyProtection="1">
      <alignment vertical="center"/>
    </xf>
    <xf numFmtId="0" fontId="11" fillId="0" borderId="64" xfId="0" applyFont="1" applyFill="1" applyBorder="1" applyAlignment="1" applyProtection="1">
      <alignment vertical="center"/>
    </xf>
    <xf numFmtId="0" fontId="11" fillId="0" borderId="64"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65" xfId="0" applyFont="1" applyFill="1" applyBorder="1" applyAlignment="1" applyProtection="1">
      <alignment vertical="center"/>
    </xf>
    <xf numFmtId="0" fontId="11" fillId="0" borderId="61" xfId="0" applyFont="1" applyFill="1" applyBorder="1" applyAlignment="1" applyProtection="1">
      <alignment horizontal="center" vertical="center"/>
    </xf>
    <xf numFmtId="0" fontId="6" fillId="12" borderId="56" xfId="0" applyFont="1" applyFill="1" applyBorder="1" applyAlignment="1" applyProtection="1">
      <alignment horizontal="right" vertical="center" wrapText="1"/>
    </xf>
    <xf numFmtId="0" fontId="6" fillId="12" borderId="56" xfId="3" applyFont="1" applyFill="1" applyBorder="1" applyAlignment="1">
      <alignment horizontal="right" vertical="center" wrapText="1"/>
    </xf>
    <xf numFmtId="0" fontId="21" fillId="12" borderId="3" xfId="0" applyFont="1" applyFill="1" applyBorder="1" applyAlignment="1">
      <alignment horizontal="center" vertical="center" wrapText="1"/>
    </xf>
    <xf numFmtId="14" fontId="18" fillId="0" borderId="42" xfId="7" applyNumberFormat="1" applyFont="1" applyFill="1" applyBorder="1" applyAlignment="1">
      <alignment horizontal="center" vertical="center" wrapText="1"/>
    </xf>
    <xf numFmtId="14" fontId="28" fillId="0" borderId="42" xfId="7" applyNumberFormat="1" applyFont="1" applyFill="1" applyBorder="1" applyAlignment="1">
      <alignment horizontal="center" vertical="center" wrapText="1"/>
    </xf>
    <xf numFmtId="14" fontId="28" fillId="0" borderId="25" xfId="7" applyNumberFormat="1" applyFont="1" applyFill="1" applyBorder="1" applyAlignment="1">
      <alignment horizontal="center" vertical="center" wrapText="1"/>
    </xf>
    <xf numFmtId="14" fontId="18" fillId="0" borderId="42" xfId="0" applyNumberFormat="1" applyFont="1" applyFill="1" applyBorder="1" applyAlignment="1" applyProtection="1">
      <alignment horizontal="center" vertical="center"/>
    </xf>
    <xf numFmtId="14" fontId="18" fillId="0" borderId="25" xfId="0" applyNumberFormat="1" applyFont="1" applyFill="1" applyBorder="1" applyAlignment="1" applyProtection="1">
      <alignment horizontal="center" vertical="center"/>
    </xf>
    <xf numFmtId="14" fontId="29" fillId="0" borderId="25" xfId="0" applyNumberFormat="1" applyFont="1" applyFill="1" applyBorder="1" applyAlignment="1" applyProtection="1">
      <alignment horizontal="center" vertical="center"/>
    </xf>
    <xf numFmtId="14" fontId="29" fillId="0" borderId="42" xfId="0" applyNumberFormat="1" applyFont="1" applyFill="1" applyBorder="1" applyAlignment="1" applyProtection="1">
      <alignment horizontal="center" vertical="center"/>
    </xf>
    <xf numFmtId="14" fontId="29" fillId="0" borderId="40" xfId="0" applyNumberFormat="1" applyFont="1" applyFill="1" applyBorder="1" applyAlignment="1" applyProtection="1">
      <alignment horizontal="center" vertical="center"/>
    </xf>
    <xf numFmtId="14" fontId="28" fillId="0" borderId="53" xfId="7" applyNumberFormat="1" applyFont="1" applyFill="1" applyBorder="1" applyAlignment="1">
      <alignment horizontal="center" vertical="center" wrapText="1"/>
    </xf>
    <xf numFmtId="49" fontId="8" fillId="0" borderId="71" xfId="0" applyNumberFormat="1" applyFont="1" applyFill="1" applyBorder="1" applyAlignment="1" applyProtection="1">
      <alignment vertical="center" wrapText="1"/>
    </xf>
    <xf numFmtId="0" fontId="9" fillId="0" borderId="7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1" xfId="0" applyFont="1" applyFill="1" applyBorder="1" applyAlignment="1">
      <alignment vertical="center" wrapText="1"/>
    </xf>
    <xf numFmtId="0" fontId="9" fillId="0" borderId="45" xfId="0" applyFont="1" applyFill="1" applyBorder="1" applyAlignment="1">
      <alignment vertical="center" wrapText="1"/>
    </xf>
    <xf numFmtId="3" fontId="9" fillId="0" borderId="45" xfId="7" applyNumberFormat="1" applyFont="1" applyFill="1" applyBorder="1" applyAlignment="1">
      <alignment horizontal="center" vertical="center" wrapText="1"/>
    </xf>
    <xf numFmtId="3" fontId="9" fillId="0" borderId="71" xfId="7" applyNumberFormat="1" applyFont="1" applyFill="1" applyBorder="1" applyAlignment="1">
      <alignment horizontal="center" vertical="center" wrapText="1"/>
    </xf>
    <xf numFmtId="3" fontId="9" fillId="0" borderId="49" xfId="7" applyNumberFormat="1" applyFont="1" applyFill="1" applyBorder="1" applyAlignment="1">
      <alignment horizontal="center" vertical="center" wrapText="1"/>
    </xf>
    <xf numFmtId="0" fontId="0" fillId="0" borderId="43" xfId="0" applyBorder="1" applyAlignment="1">
      <alignment horizontal="center" vertical="center"/>
    </xf>
    <xf numFmtId="0" fontId="0" fillId="0" borderId="64" xfId="0" applyBorder="1" applyAlignment="1">
      <alignment horizontal="center" vertical="center"/>
    </xf>
    <xf numFmtId="0" fontId="0" fillId="0" borderId="44" xfId="0" applyBorder="1" applyAlignment="1">
      <alignment horizontal="center" vertical="center"/>
    </xf>
    <xf numFmtId="0" fontId="35" fillId="0" borderId="64" xfId="0" applyFont="1" applyFill="1" applyBorder="1" applyAlignment="1" applyProtection="1">
      <alignment horizontal="center" vertical="center" wrapText="1"/>
    </xf>
    <xf numFmtId="0" fontId="36" fillId="0" borderId="70" xfId="0" applyFont="1" applyFill="1" applyBorder="1" applyAlignment="1" applyProtection="1">
      <alignment horizontal="center" vertical="center" wrapText="1"/>
    </xf>
    <xf numFmtId="0" fontId="36" fillId="0" borderId="71" xfId="0" applyFont="1" applyFill="1" applyBorder="1" applyAlignment="1" applyProtection="1">
      <alignment horizontal="center" vertical="center" wrapText="1"/>
    </xf>
    <xf numFmtId="0" fontId="36" fillId="0" borderId="71" xfId="0" applyFont="1" applyFill="1" applyBorder="1" applyAlignment="1">
      <alignment horizontal="center" vertical="center" wrapText="1"/>
    </xf>
    <xf numFmtId="0" fontId="36" fillId="0" borderId="45" xfId="0" applyFont="1" applyFill="1" applyBorder="1" applyAlignment="1">
      <alignment horizontal="center" vertical="center" wrapText="1"/>
    </xf>
    <xf numFmtId="0" fontId="0" fillId="0" borderId="0" xfId="0" applyAlignment="1">
      <alignment vertical="center"/>
    </xf>
    <xf numFmtId="0" fontId="6" fillId="12" borderId="74" xfId="3" applyFont="1" applyFill="1" applyBorder="1" applyAlignment="1">
      <alignment horizontal="right" vertical="center" wrapText="1"/>
    </xf>
    <xf numFmtId="0" fontId="18" fillId="2" borderId="1" xfId="0" applyFont="1" applyFill="1" applyBorder="1" applyAlignment="1" applyProtection="1">
      <alignment horizontal="justify" vertical="center" wrapText="1"/>
      <protection locked="0"/>
    </xf>
    <xf numFmtId="14" fontId="9" fillId="0" borderId="1" xfId="8"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14" fontId="9" fillId="0" borderId="1" xfId="7" applyNumberFormat="1" applyFont="1" applyFill="1" applyBorder="1" applyAlignment="1">
      <alignment horizontal="center" vertical="center" wrapText="1"/>
    </xf>
    <xf numFmtId="0" fontId="18" fillId="0" borderId="1" xfId="0" applyFont="1" applyFill="1" applyBorder="1" applyAlignment="1" applyProtection="1">
      <alignment vertical="center" wrapText="1"/>
      <protection locked="0"/>
    </xf>
    <xf numFmtId="0" fontId="10" fillId="0" borderId="1" xfId="0" applyFont="1" applyFill="1" applyBorder="1" applyProtection="1">
      <protection locked="0"/>
    </xf>
    <xf numFmtId="0" fontId="9" fillId="0" borderId="1" xfId="8" applyFont="1" applyFill="1" applyBorder="1" applyAlignment="1">
      <alignment horizontal="center" vertical="center" wrapText="1"/>
    </xf>
    <xf numFmtId="0" fontId="25" fillId="0" borderId="0" xfId="0" applyFont="1" applyBorder="1" applyAlignment="1">
      <alignment horizontal="center" vertical="center"/>
    </xf>
    <xf numFmtId="0" fontId="19" fillId="2"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0" xfId="0" applyFont="1" applyBorder="1" applyAlignment="1">
      <alignment horizontal="center" vertical="center"/>
    </xf>
    <xf numFmtId="49" fontId="9" fillId="0" borderId="1" xfId="0" applyNumberFormat="1" applyFont="1" applyFill="1" applyBorder="1" applyAlignment="1" applyProtection="1">
      <alignment horizontal="justify" vertical="center" wrapText="1"/>
    </xf>
    <xf numFmtId="0" fontId="18" fillId="0" borderId="1" xfId="0" quotePrefix="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protection locked="0"/>
    </xf>
    <xf numFmtId="9" fontId="18" fillId="0" borderId="1" xfId="0" applyNumberFormat="1" applyFont="1" applyFill="1" applyBorder="1" applyAlignment="1" applyProtection="1">
      <alignment horizontal="center" vertical="center" wrapText="1"/>
      <protection locked="0"/>
    </xf>
    <xf numFmtId="9" fontId="18" fillId="0" borderId="1" xfId="0" quotePrefix="1" applyNumberFormat="1" applyFont="1" applyFill="1" applyBorder="1" applyAlignment="1" applyProtection="1">
      <alignment horizontal="center" vertical="center" wrapText="1"/>
      <protection locked="0"/>
    </xf>
    <xf numFmtId="3" fontId="9" fillId="2" borderId="1" xfId="7" applyNumberFormat="1" applyFont="1" applyFill="1" applyBorder="1" applyAlignment="1">
      <alignment horizontal="center" vertical="center" wrapText="1"/>
    </xf>
    <xf numFmtId="0" fontId="18" fillId="0" borderId="1" xfId="0" applyFont="1" applyFill="1" applyBorder="1" applyAlignment="1" applyProtection="1">
      <alignment vertical="center"/>
      <protection locked="0"/>
    </xf>
    <xf numFmtId="0" fontId="9" fillId="0" borderId="1" xfId="0"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wrapText="1"/>
    </xf>
    <xf numFmtId="0" fontId="8" fillId="3" borderId="1" xfId="3"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justify" vertical="center" wrapText="1"/>
    </xf>
    <xf numFmtId="0" fontId="9" fillId="2" borderId="1" xfId="0" applyFont="1" applyFill="1" applyBorder="1" applyAlignment="1">
      <alignment horizontal="center" vertical="center" wrapText="1"/>
    </xf>
    <xf numFmtId="14" fontId="18" fillId="2" borderId="1" xfId="0" applyNumberFormat="1" applyFont="1" applyFill="1" applyBorder="1" applyAlignment="1" applyProtection="1">
      <alignment horizontal="center" vertical="center"/>
      <protection locked="0"/>
    </xf>
    <xf numFmtId="0" fontId="0" fillId="2" borderId="0" xfId="0" applyFill="1"/>
    <xf numFmtId="9" fontId="9" fillId="2"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9" fontId="9" fillId="0" borderId="1" xfId="0" applyNumberFormat="1" applyFont="1" applyFill="1" applyBorder="1" applyAlignment="1" applyProtection="1">
      <alignment horizontal="center" vertical="center" wrapText="1"/>
    </xf>
    <xf numFmtId="0" fontId="9" fillId="2" borderId="1" xfId="0" applyFont="1" applyFill="1" applyBorder="1" applyAlignment="1">
      <alignment horizontal="justify" vertical="center" wrapText="1"/>
    </xf>
    <xf numFmtId="9" fontId="18" fillId="2" borderId="1" xfId="0" applyNumberFormat="1" applyFont="1" applyFill="1" applyBorder="1" applyAlignment="1" applyProtection="1">
      <alignment horizontal="center" vertical="center"/>
      <protection locked="0"/>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8" fillId="3" borderId="1" xfId="3" applyFont="1" applyFill="1" applyBorder="1" applyAlignment="1">
      <alignment horizontal="left" vertical="center" wrapText="1"/>
    </xf>
    <xf numFmtId="0" fontId="6" fillId="3" borderId="1" xfId="0" applyFont="1" applyFill="1" applyBorder="1" applyAlignment="1" applyProtection="1">
      <alignment horizontal="center" vertical="center" wrapText="1"/>
    </xf>
    <xf numFmtId="9" fontId="9" fillId="0" borderId="1" xfId="6"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19" fillId="0" borderId="6" xfId="6" applyFont="1" applyFill="1" applyBorder="1" applyAlignment="1">
      <alignment horizontal="center" vertical="center" wrapText="1"/>
    </xf>
    <xf numFmtId="9" fontId="19" fillId="0" borderId="8" xfId="6" applyFont="1" applyFill="1" applyBorder="1" applyAlignment="1">
      <alignment horizontal="center" vertical="center" wrapText="1"/>
    </xf>
    <xf numFmtId="0" fontId="19" fillId="0" borderId="6" xfId="0" applyFont="1" applyFill="1" applyBorder="1" applyAlignment="1">
      <alignment horizontal="justify" vertical="center" wrapText="1"/>
    </xf>
    <xf numFmtId="0" fontId="19" fillId="0" borderId="8" xfId="0" applyFont="1" applyFill="1" applyBorder="1" applyAlignment="1">
      <alignment horizontal="justify" vertical="center" wrapText="1"/>
    </xf>
    <xf numFmtId="0" fontId="9" fillId="2" borderId="1" xfId="8"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4" fontId="9" fillId="2" borderId="6" xfId="8" applyNumberFormat="1" applyFont="1" applyFill="1" applyBorder="1" applyAlignment="1">
      <alignment horizontal="center" vertical="center" wrapText="1"/>
    </xf>
    <xf numFmtId="14" fontId="18" fillId="0" borderId="1"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justify" vertical="center" wrapText="1"/>
      <protection locked="0"/>
    </xf>
    <xf numFmtId="9" fontId="9" fillId="0" borderId="1" xfId="6"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8" fillId="3" borderId="1" xfId="3" applyFont="1" applyFill="1" applyBorder="1" applyAlignment="1">
      <alignment horizontal="left" vertical="center" wrapText="1"/>
    </xf>
    <xf numFmtId="0" fontId="6" fillId="3" borderId="1" xfId="0" applyFont="1" applyFill="1" applyBorder="1" applyAlignment="1" applyProtection="1">
      <alignment horizontal="center" vertical="center" wrapText="1"/>
    </xf>
    <xf numFmtId="9" fontId="19" fillId="0" borderId="7" xfId="6"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3" borderId="4" xfId="3"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9" fontId="19" fillId="0" borderId="1" xfId="6"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justify" vertical="center" wrapText="1"/>
      <protection locked="0"/>
    </xf>
    <xf numFmtId="0" fontId="19" fillId="2" borderId="1" xfId="0" applyFont="1" applyFill="1" applyBorder="1" applyAlignment="1">
      <alignment horizontal="center" vertical="center" wrapText="1"/>
    </xf>
    <xf numFmtId="9" fontId="18" fillId="2" borderId="7" xfId="0" applyNumberFormat="1"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14" fontId="9" fillId="0" borderId="6" xfId="8" applyNumberFormat="1" applyFont="1" applyFill="1" applyBorder="1" applyAlignment="1">
      <alignment horizontal="center" vertical="center" wrapText="1"/>
    </xf>
    <xf numFmtId="0" fontId="18" fillId="0" borderId="1" xfId="0" applyFont="1" applyFill="1" applyBorder="1" applyProtection="1">
      <protection locked="0"/>
    </xf>
    <xf numFmtId="0" fontId="19" fillId="2" borderId="6" xfId="0" applyFont="1" applyFill="1" applyBorder="1" applyAlignment="1">
      <alignment horizontal="center" vertical="center" wrapText="1"/>
    </xf>
    <xf numFmtId="9" fontId="18" fillId="0" borderId="7" xfId="6" applyFont="1" applyFill="1" applyBorder="1" applyAlignment="1" applyProtection="1">
      <alignment vertical="center"/>
      <protection locked="0"/>
    </xf>
    <xf numFmtId="0" fontId="19" fillId="0" borderId="1" xfId="0" applyFont="1" applyFill="1" applyBorder="1" applyAlignment="1">
      <alignment horizontal="justify" vertical="center"/>
    </xf>
    <xf numFmtId="0" fontId="18" fillId="0" borderId="1" xfId="0"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xf>
    <xf numFmtId="0" fontId="10" fillId="2" borderId="0" xfId="0" applyFont="1" applyFill="1" applyAlignment="1" applyProtection="1">
      <alignment horizontal="left"/>
      <protection locked="0"/>
    </xf>
    <xf numFmtId="0" fontId="19" fillId="0" borderId="1" xfId="0" applyFont="1" applyFill="1" applyBorder="1" applyAlignment="1">
      <alignment horizontal="justify" vertical="center" wrapText="1"/>
    </xf>
    <xf numFmtId="0" fontId="18" fillId="0" borderId="1" xfId="0" applyFont="1" applyBorder="1" applyProtection="1">
      <protection locked="0"/>
    </xf>
    <xf numFmtId="0" fontId="18" fillId="0" borderId="0" xfId="0" applyFont="1" applyProtection="1">
      <protection locked="0"/>
    </xf>
    <xf numFmtId="9" fontId="19" fillId="0" borderId="6" xfId="0" applyNumberFormat="1" applyFont="1" applyFill="1" applyBorder="1" applyAlignment="1">
      <alignment horizontal="center" vertical="center" wrapText="1"/>
    </xf>
    <xf numFmtId="0" fontId="18" fillId="0" borderId="0" xfId="0" applyFont="1" applyBorder="1" applyProtection="1">
      <protection locked="0"/>
    </xf>
    <xf numFmtId="0" fontId="19" fillId="0" borderId="1" xfId="0" applyNumberFormat="1" applyFont="1" applyFill="1" applyBorder="1" applyAlignment="1">
      <alignment vertical="center" wrapText="1"/>
    </xf>
    <xf numFmtId="0" fontId="17" fillId="2" borderId="0" xfId="0" applyFont="1" applyFill="1" applyBorder="1" applyAlignment="1" applyProtection="1">
      <alignment horizontal="center" vertical="center" wrapText="1"/>
      <protection locked="0"/>
    </xf>
    <xf numFmtId="9" fontId="19" fillId="0" borderId="0" xfId="0" applyNumberFormat="1" applyFont="1" applyFill="1" applyBorder="1" applyAlignment="1">
      <alignment horizontal="center" vertical="center" wrapText="1"/>
    </xf>
    <xf numFmtId="0" fontId="19" fillId="0" borderId="0" xfId="0" applyNumberFormat="1" applyFont="1" applyFill="1" applyBorder="1" applyAlignment="1">
      <alignment vertical="center" wrapText="1"/>
    </xf>
    <xf numFmtId="9" fontId="18" fillId="2" borderId="0" xfId="6" applyFont="1" applyFill="1" applyBorder="1" applyAlignment="1" applyProtection="1">
      <alignment vertical="center"/>
      <protection locked="0"/>
    </xf>
    <xf numFmtId="0" fontId="9" fillId="0" borderId="0" xfId="6" applyNumberFormat="1" applyFont="1" applyFill="1" applyBorder="1" applyAlignment="1" applyProtection="1">
      <alignment horizontal="center" vertical="center" wrapText="1"/>
    </xf>
    <xf numFmtId="0" fontId="18" fillId="2" borderId="0" xfId="0" applyFont="1" applyFill="1" applyBorder="1" applyAlignment="1" applyProtection="1">
      <alignment horizontal="justify" vertical="center" wrapText="1"/>
      <protection locked="0"/>
    </xf>
    <xf numFmtId="0" fontId="10" fillId="0" borderId="0" xfId="0" applyFont="1" applyAlignment="1" applyProtection="1">
      <alignment horizontal="left"/>
      <protection locked="0"/>
    </xf>
    <xf numFmtId="0" fontId="9" fillId="0" borderId="1" xfId="8" applyFont="1" applyFill="1" applyBorder="1" applyAlignment="1">
      <alignment horizontal="center" vertical="center" wrapText="1"/>
    </xf>
    <xf numFmtId="166" fontId="10" fillId="2" borderId="0" xfId="0" applyNumberFormat="1" applyFont="1" applyFill="1" applyProtection="1">
      <protection locked="0"/>
    </xf>
    <xf numFmtId="166" fontId="8" fillId="3" borderId="1" xfId="0" applyNumberFormat="1" applyFont="1" applyFill="1" applyBorder="1" applyAlignment="1">
      <alignment horizontal="center" vertical="center" wrapText="1"/>
    </xf>
    <xf numFmtId="9" fontId="10" fillId="2" borderId="8" xfId="6" applyFont="1" applyFill="1" applyBorder="1" applyProtection="1">
      <protection locked="0"/>
    </xf>
    <xf numFmtId="0" fontId="11" fillId="9" borderId="8" xfId="0" applyFont="1" applyFill="1" applyBorder="1" applyAlignment="1" applyProtection="1">
      <alignment horizontal="center" vertical="center"/>
    </xf>
    <xf numFmtId="0" fontId="25" fillId="0" borderId="7" xfId="0" applyFont="1" applyBorder="1" applyAlignment="1">
      <alignment horizontal="center" vertical="center"/>
    </xf>
    <xf numFmtId="0" fontId="18" fillId="2" borderId="1" xfId="0" applyFont="1" applyFill="1" applyBorder="1" applyAlignment="1" applyProtection="1">
      <alignment horizontal="left" vertical="center" wrapText="1"/>
      <protection locked="0"/>
    </xf>
    <xf numFmtId="9" fontId="10" fillId="2" borderId="1" xfId="6" applyFont="1" applyFill="1" applyBorder="1" applyAlignment="1" applyProtection="1">
      <alignment horizontal="center"/>
      <protection locked="0"/>
    </xf>
    <xf numFmtId="166" fontId="9" fillId="2" borderId="1" xfId="8" applyNumberFormat="1" applyFont="1" applyFill="1" applyBorder="1" applyAlignment="1">
      <alignment horizontal="center" vertical="center" wrapText="1"/>
    </xf>
    <xf numFmtId="0" fontId="19" fillId="2" borderId="1" xfId="0" applyFont="1" applyFill="1" applyBorder="1" applyAlignment="1">
      <alignment vertical="center" wrapText="1"/>
    </xf>
    <xf numFmtId="9" fontId="19" fillId="2" borderId="1" xfId="6" applyFont="1" applyFill="1" applyBorder="1" applyAlignment="1">
      <alignment horizontal="center" vertical="center" wrapText="1"/>
    </xf>
    <xf numFmtId="9" fontId="19" fillId="0" borderId="1" xfId="6" applyFont="1" applyFill="1" applyBorder="1" applyAlignment="1">
      <alignment vertical="center" wrapText="1"/>
    </xf>
    <xf numFmtId="0" fontId="19" fillId="2" borderId="1" xfId="0" applyFont="1" applyFill="1" applyBorder="1" applyAlignment="1">
      <alignment horizontal="left" vertical="center" wrapText="1"/>
    </xf>
    <xf numFmtId="166" fontId="8" fillId="3" borderId="6" xfId="0" applyNumberFormat="1" applyFont="1" applyFill="1" applyBorder="1" applyAlignment="1">
      <alignment horizontal="center" vertical="center" wrapText="1"/>
    </xf>
    <xf numFmtId="0" fontId="19" fillId="0" borderId="0" xfId="0" applyFont="1" applyFill="1" applyBorder="1" applyAlignment="1">
      <alignment horizontal="left" vertical="center" wrapText="1"/>
    </xf>
    <xf numFmtId="166" fontId="9" fillId="0" borderId="0" xfId="8" applyNumberFormat="1" applyFont="1" applyFill="1" applyBorder="1" applyAlignment="1">
      <alignment horizontal="center" vertical="center" wrapText="1"/>
    </xf>
    <xf numFmtId="166" fontId="9" fillId="2" borderId="0" xfId="8" applyNumberFormat="1" applyFont="1" applyFill="1" applyBorder="1" applyAlignment="1">
      <alignment horizontal="center" vertical="center" wrapText="1"/>
    </xf>
    <xf numFmtId="166" fontId="18" fillId="0" borderId="0" xfId="0" applyNumberFormat="1" applyFont="1" applyFill="1" applyBorder="1" applyAlignment="1" applyProtection="1">
      <alignment horizontal="center" vertical="center"/>
      <protection locked="0"/>
    </xf>
    <xf numFmtId="166" fontId="10" fillId="2" borderId="0" xfId="0" applyNumberFormat="1" applyFont="1" applyFill="1" applyBorder="1" applyProtection="1">
      <protection locked="0"/>
    </xf>
    <xf numFmtId="166" fontId="10" fillId="0" borderId="0" xfId="0" applyNumberFormat="1" applyFont="1" applyProtection="1">
      <protection locked="0"/>
    </xf>
    <xf numFmtId="14" fontId="9" fillId="2" borderId="1" xfId="7" applyNumberFormat="1" applyFont="1" applyFill="1" applyBorder="1" applyAlignment="1">
      <alignment horizontal="center" vertical="center" wrapText="1"/>
    </xf>
    <xf numFmtId="9" fontId="9" fillId="0" borderId="1" xfId="6" applyFont="1" applyFill="1" applyBorder="1" applyAlignment="1">
      <alignment horizontal="center" vertical="center" wrapText="1"/>
    </xf>
    <xf numFmtId="49" fontId="9" fillId="2" borderId="1" xfId="0" applyNumberFormat="1" applyFont="1" applyFill="1" applyBorder="1" applyAlignment="1">
      <alignment horizontal="justify" vertical="center" wrapText="1"/>
    </xf>
    <xf numFmtId="0" fontId="44" fillId="0" borderId="1" xfId="8" applyFont="1" applyFill="1" applyBorder="1" applyAlignment="1">
      <alignment horizontal="center" vertical="center" wrapText="1"/>
    </xf>
    <xf numFmtId="9" fontId="10" fillId="2" borderId="0" xfId="6" applyFont="1" applyFill="1" applyProtection="1">
      <protection locked="0"/>
    </xf>
    <xf numFmtId="9" fontId="10" fillId="2" borderId="0" xfId="0" applyNumberFormat="1" applyFont="1" applyFill="1" applyProtection="1">
      <protection locked="0"/>
    </xf>
    <xf numFmtId="0" fontId="25" fillId="0" borderId="6" xfId="0" applyFont="1" applyBorder="1" applyAlignment="1">
      <alignment horizontal="center" vertical="center"/>
    </xf>
    <xf numFmtId="0" fontId="25" fillId="0" borderId="5" xfId="0" applyFont="1" applyBorder="1" applyAlignment="1">
      <alignment horizontal="center" vertical="center"/>
    </xf>
    <xf numFmtId="0" fontId="18" fillId="0" borderId="1" xfId="0" applyFont="1" applyBorder="1" applyAlignment="1" applyProtection="1">
      <alignment vertical="center" wrapText="1"/>
      <protection locked="0"/>
    </xf>
    <xf numFmtId="16" fontId="9" fillId="0" borderId="1" xfId="8" applyNumberFormat="1" applyFont="1" applyFill="1" applyBorder="1" applyAlignment="1">
      <alignment horizontal="center" vertical="center" wrapText="1"/>
    </xf>
    <xf numFmtId="0" fontId="9" fillId="0" borderId="8" xfId="8" applyFont="1" applyFill="1" applyBorder="1" applyAlignment="1">
      <alignment horizontal="center" vertical="center" wrapText="1"/>
    </xf>
    <xf numFmtId="14" fontId="9" fillId="0" borderId="6" xfId="7" applyNumberFormat="1" applyFont="1" applyFill="1" applyBorder="1" applyAlignment="1">
      <alignment horizontal="center" vertical="center" wrapText="1"/>
    </xf>
    <xf numFmtId="9" fontId="18" fillId="0" borderId="1" xfId="6" applyFont="1" applyFill="1" applyBorder="1" applyAlignment="1" applyProtection="1">
      <alignment horizontal="center" vertical="center" wrapText="1"/>
      <protection locked="0"/>
    </xf>
    <xf numFmtId="0" fontId="9" fillId="0" borderId="7" xfId="8" applyFont="1" applyFill="1" applyBorder="1" applyAlignment="1">
      <alignment horizontal="center" vertical="center" wrapText="1"/>
    </xf>
    <xf numFmtId="0" fontId="18" fillId="0" borderId="1" xfId="0" applyFont="1" applyBorder="1" applyAlignment="1" applyProtection="1">
      <alignment horizontal="center" vertical="center"/>
      <protection locked="0"/>
    </xf>
    <xf numFmtId="0" fontId="8" fillId="0" borderId="1" xfId="8" applyFont="1" applyFill="1" applyBorder="1" applyAlignment="1">
      <alignment horizontal="center" vertical="center" wrapText="1"/>
    </xf>
    <xf numFmtId="0" fontId="14" fillId="0" borderId="1" xfId="0" applyFont="1" applyFill="1" applyBorder="1" applyAlignment="1" applyProtection="1">
      <alignment vertical="center" wrapText="1"/>
      <protection locked="0"/>
    </xf>
    <xf numFmtId="0" fontId="4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6" fillId="0" borderId="1" xfId="0" applyFont="1" applyBorder="1" applyAlignment="1">
      <alignment horizontal="center" vertical="center"/>
    </xf>
    <xf numFmtId="49" fontId="9" fillId="0" borderId="1" xfId="0" quotePrefix="1" applyNumberFormat="1" applyFont="1" applyFill="1" applyBorder="1" applyAlignment="1" applyProtection="1">
      <alignment horizontal="center" vertical="center" wrapText="1"/>
    </xf>
    <xf numFmtId="0" fontId="18" fillId="2" borderId="1" xfId="0" quotePrefix="1" applyFont="1" applyFill="1" applyBorder="1" applyAlignment="1" applyProtection="1">
      <alignment horizontal="center" vertical="center" wrapText="1"/>
      <protection locked="0"/>
    </xf>
    <xf numFmtId="9" fontId="9" fillId="0" borderId="8" xfId="6" quotePrefix="1" applyFont="1" applyFill="1" applyBorder="1" applyAlignment="1" applyProtection="1">
      <alignment horizontal="center" vertical="center" wrapText="1"/>
    </xf>
    <xf numFmtId="14" fontId="9" fillId="2"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9" fontId="9" fillId="2" borderId="1" xfId="6" applyFont="1" applyFill="1" applyBorder="1" applyAlignment="1">
      <alignment horizontal="center" vertical="center" wrapText="1"/>
    </xf>
    <xf numFmtId="9" fontId="10" fillId="0" borderId="1" xfId="0" applyNumberFormat="1" applyFont="1" applyFill="1" applyBorder="1" applyAlignment="1" applyProtection="1">
      <alignment horizontal="center" vertical="center"/>
      <protection locked="0"/>
    </xf>
    <xf numFmtId="9" fontId="9" fillId="0" borderId="1" xfId="6" applyFont="1" applyFill="1" applyBorder="1" applyAlignment="1" applyProtection="1">
      <alignment horizontal="center" vertical="center" wrapText="1"/>
    </xf>
    <xf numFmtId="9" fontId="9" fillId="0" borderId="1" xfId="6" applyNumberFormat="1" applyFont="1" applyFill="1" applyBorder="1" applyAlignment="1" applyProtection="1">
      <alignment horizontal="center" vertical="center" wrapText="1"/>
    </xf>
    <xf numFmtId="9" fontId="9" fillId="0" borderId="6" xfId="6" applyNumberFormat="1" applyFont="1" applyFill="1" applyBorder="1" applyAlignment="1" applyProtection="1">
      <alignment horizontal="center" vertical="center" wrapText="1"/>
    </xf>
    <xf numFmtId="9" fontId="9" fillId="0" borderId="1" xfId="6" quotePrefix="1" applyNumberFormat="1" applyFont="1" applyFill="1" applyBorder="1" applyAlignment="1" applyProtection="1">
      <alignment horizontal="center" vertical="center" wrapText="1"/>
    </xf>
    <xf numFmtId="9" fontId="9" fillId="0" borderId="1" xfId="6" applyFont="1" applyFill="1" applyBorder="1" applyAlignment="1" applyProtection="1">
      <alignment horizontal="center" vertical="center" wrapText="1"/>
    </xf>
    <xf numFmtId="9" fontId="9" fillId="0" borderId="1" xfId="6" quotePrefix="1" applyFont="1" applyFill="1" applyBorder="1" applyAlignment="1" applyProtection="1">
      <alignment horizontal="center" vertical="center" wrapText="1"/>
    </xf>
    <xf numFmtId="0" fontId="18" fillId="0" borderId="1" xfId="0" quotePrefix="1" applyFont="1" applyFill="1" applyBorder="1" applyAlignment="1" applyProtection="1">
      <alignment horizontal="center" vertical="center" wrapText="1"/>
      <protection locked="0"/>
    </xf>
    <xf numFmtId="9" fontId="9" fillId="0" borderId="1" xfId="6"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protection locked="0"/>
    </xf>
    <xf numFmtId="9" fontId="18" fillId="2" borderId="1" xfId="0" applyNumberFormat="1" applyFont="1" applyFill="1" applyBorder="1" applyAlignment="1" applyProtection="1">
      <alignment horizontal="center" vertical="center" wrapText="1"/>
    </xf>
    <xf numFmtId="9" fontId="9" fillId="13" borderId="6" xfId="0" applyNumberFormat="1" applyFont="1" applyFill="1" applyBorder="1" applyAlignment="1" applyProtection="1">
      <alignment horizontal="center" vertical="center" wrapText="1"/>
    </xf>
    <xf numFmtId="9" fontId="9" fillId="13" borderId="8" xfId="0" applyNumberFormat="1" applyFont="1" applyFill="1" applyBorder="1" applyAlignment="1" applyProtection="1">
      <alignment horizontal="center" vertical="center" wrapText="1"/>
    </xf>
    <xf numFmtId="165" fontId="9" fillId="0" borderId="1" xfId="0" applyNumberFormat="1" applyFont="1" applyFill="1" applyBorder="1" applyAlignment="1" applyProtection="1">
      <alignment horizontal="center" vertical="center" wrapText="1"/>
    </xf>
    <xf numFmtId="14" fontId="9" fillId="2" borderId="1" xfId="8" quotePrefix="1" applyNumberFormat="1" applyFont="1" applyFill="1" applyBorder="1" applyAlignment="1">
      <alignment horizontal="center" vertical="center" wrapText="1"/>
    </xf>
    <xf numFmtId="9" fontId="18" fillId="0" borderId="1" xfId="0" applyNumberFormat="1" applyFont="1" applyBorder="1" applyAlignment="1" applyProtection="1">
      <alignment horizontal="center" vertical="center"/>
      <protection locked="0"/>
    </xf>
    <xf numFmtId="0" fontId="12" fillId="11" borderId="1" xfId="0" applyFont="1" applyFill="1" applyBorder="1" applyAlignment="1" applyProtection="1">
      <alignment horizontal="center" vertical="center" wrapText="1"/>
    </xf>
    <xf numFmtId="9" fontId="9" fillId="0" borderId="1" xfId="6" applyFont="1" applyFill="1" applyBorder="1" applyAlignment="1" applyProtection="1">
      <alignment horizontal="center" vertical="center" wrapText="1"/>
    </xf>
    <xf numFmtId="0" fontId="18" fillId="0" borderId="1" xfId="0" quotePrefix="1" applyFont="1" applyFill="1" applyBorder="1" applyAlignment="1" applyProtection="1">
      <alignment horizontal="center" vertical="center" wrapText="1"/>
      <protection locked="0"/>
    </xf>
    <xf numFmtId="0" fontId="25" fillId="0" borderId="6" xfId="0" applyFont="1" applyBorder="1" applyAlignment="1">
      <alignment horizontal="center" vertical="center"/>
    </xf>
    <xf numFmtId="9" fontId="18" fillId="2" borderId="8" xfId="6" applyFont="1" applyFill="1" applyBorder="1" applyAlignment="1" applyProtection="1">
      <alignment horizontal="center" vertical="center"/>
      <protection locked="0"/>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19" fillId="0" borderId="1" xfId="6" applyFont="1" applyFill="1" applyBorder="1" applyAlignment="1">
      <alignment horizontal="center" vertical="center" wrapText="1"/>
    </xf>
    <xf numFmtId="9" fontId="18" fillId="0" borderId="1" xfId="6" applyNumberFormat="1" applyFont="1" applyFill="1" applyBorder="1" applyAlignment="1" applyProtection="1">
      <alignment horizontal="center" vertical="center"/>
      <protection locked="0"/>
    </xf>
    <xf numFmtId="0" fontId="19" fillId="0" borderId="1" xfId="0" applyFont="1" applyFill="1" applyBorder="1" applyAlignment="1">
      <alignment horizontal="justify" vertical="center" wrapText="1"/>
    </xf>
    <xf numFmtId="0" fontId="42" fillId="0" borderId="6" xfId="0" applyFont="1" applyFill="1" applyBorder="1" applyAlignment="1">
      <alignment horizontal="center" vertical="center" wrapText="1"/>
    </xf>
    <xf numFmtId="14" fontId="9" fillId="2" borderId="1" xfId="8" applyNumberFormat="1" applyFont="1" applyFill="1" applyBorder="1" applyAlignment="1">
      <alignment horizontal="center" vertical="center" wrapText="1"/>
    </xf>
    <xf numFmtId="0" fontId="18" fillId="0" borderId="1" xfId="0" quotePrefix="1" applyFont="1" applyFill="1" applyBorder="1" applyAlignment="1" applyProtection="1">
      <alignment horizontal="center" vertical="center" wrapText="1"/>
      <protection locked="0"/>
    </xf>
    <xf numFmtId="0" fontId="18" fillId="2" borderId="1" xfId="0" quotePrefix="1" applyFont="1" applyFill="1" applyBorder="1" applyAlignment="1" applyProtection="1">
      <alignment horizontal="justify" vertical="center" wrapText="1"/>
      <protection locked="0"/>
    </xf>
    <xf numFmtId="14" fontId="18" fillId="0" borderId="1" xfId="7" quotePrefix="1" applyNumberFormat="1" applyFont="1" applyFill="1" applyBorder="1" applyAlignment="1">
      <alignment horizontal="center" vertical="center" wrapText="1"/>
    </xf>
    <xf numFmtId="0" fontId="19" fillId="0" borderId="1" xfId="0" quotePrefix="1" applyFont="1" applyFill="1" applyBorder="1" applyAlignment="1">
      <alignment horizontal="center" vertical="center" wrapText="1"/>
    </xf>
    <xf numFmtId="0" fontId="18" fillId="2" borderId="1" xfId="0" quotePrefix="1" applyFont="1" applyFill="1" applyBorder="1" applyAlignment="1" applyProtection="1">
      <alignment vertical="center" wrapText="1"/>
      <protection locked="0"/>
    </xf>
    <xf numFmtId="0" fontId="18" fillId="0" borderId="1" xfId="0" quotePrefix="1" applyFont="1" applyFill="1" applyBorder="1" applyAlignment="1" applyProtection="1">
      <alignment horizontal="justify" vertical="center" wrapText="1"/>
      <protection locked="0"/>
    </xf>
    <xf numFmtId="0" fontId="18" fillId="2" borderId="6" xfId="0" quotePrefix="1" applyFont="1" applyFill="1" applyBorder="1" applyAlignment="1" applyProtection="1">
      <alignment horizontal="center" vertical="center" wrapText="1"/>
      <protection locked="0"/>
    </xf>
    <xf numFmtId="0" fontId="18" fillId="0" borderId="1" xfId="0" quotePrefix="1" applyFont="1" applyBorder="1" applyAlignment="1" applyProtection="1">
      <alignment horizontal="center" vertical="center" wrapText="1"/>
      <protection locked="0"/>
    </xf>
    <xf numFmtId="0" fontId="18" fillId="2" borderId="1" xfId="0" quotePrefix="1" applyFont="1" applyFill="1" applyBorder="1" applyAlignment="1" applyProtection="1">
      <alignment horizontal="justify" vertical="center"/>
      <protection locked="0"/>
    </xf>
    <xf numFmtId="0" fontId="18" fillId="2" borderId="6" xfId="0" quotePrefix="1" applyFont="1" applyFill="1" applyBorder="1" applyAlignment="1" applyProtection="1">
      <alignment vertical="center" wrapText="1"/>
      <protection locked="0"/>
    </xf>
    <xf numFmtId="0" fontId="18" fillId="2" borderId="7" xfId="0" quotePrefix="1" applyFont="1" applyFill="1" applyBorder="1" applyAlignment="1" applyProtection="1">
      <alignment vertical="center" wrapText="1"/>
      <protection locked="0"/>
    </xf>
    <xf numFmtId="0" fontId="18" fillId="2" borderId="1" xfId="0" quotePrefix="1" applyFont="1" applyFill="1" applyBorder="1" applyAlignment="1" applyProtection="1">
      <alignment horizontal="left" vertical="center" wrapText="1"/>
      <protection locked="0"/>
    </xf>
    <xf numFmtId="0" fontId="18" fillId="2" borderId="6" xfId="0" quotePrefix="1" applyFont="1" applyFill="1" applyBorder="1" applyAlignment="1" applyProtection="1">
      <alignment horizontal="justify" vertical="center" wrapText="1"/>
      <protection locked="0"/>
    </xf>
    <xf numFmtId="0" fontId="18" fillId="2" borderId="8" xfId="0" quotePrefix="1" applyFont="1" applyFill="1" applyBorder="1" applyAlignment="1" applyProtection="1">
      <alignment vertical="center" wrapText="1"/>
      <protection locked="0"/>
    </xf>
    <xf numFmtId="0" fontId="19" fillId="0" borderId="1" xfId="0" quotePrefix="1" applyFont="1" applyFill="1" applyBorder="1" applyAlignment="1">
      <alignment horizontal="justify" vertical="center" wrapText="1"/>
    </xf>
    <xf numFmtId="0" fontId="19" fillId="0" borderId="6" xfId="0" quotePrefix="1" applyFont="1" applyFill="1" applyBorder="1" applyAlignment="1">
      <alignment horizontal="justify" vertical="center" wrapText="1"/>
    </xf>
    <xf numFmtId="9" fontId="18" fillId="2" borderId="1" xfId="6" quotePrefix="1" applyFont="1" applyFill="1" applyBorder="1" applyAlignment="1" applyProtection="1">
      <alignment horizontal="center" vertical="center" wrapText="1"/>
      <protection locked="0"/>
    </xf>
    <xf numFmtId="9" fontId="9" fillId="0" borderId="1" xfId="6"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19" fillId="0" borderId="1" xfId="6" applyFont="1" applyFill="1" applyBorder="1" applyAlignment="1">
      <alignment horizontal="center" vertical="center" wrapText="1"/>
    </xf>
    <xf numFmtId="0" fontId="8" fillId="3" borderId="1" xfId="3" applyFont="1" applyFill="1" applyBorder="1" applyAlignment="1">
      <alignment horizontal="left" vertical="center" wrapText="1"/>
    </xf>
    <xf numFmtId="0" fontId="19" fillId="0" borderId="6"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9" fillId="2" borderId="1" xfId="0" applyFont="1" applyFill="1" applyBorder="1" applyAlignment="1">
      <alignment horizontal="justify" vertical="center" wrapText="1"/>
    </xf>
    <xf numFmtId="14" fontId="18" fillId="0" borderId="6" xfId="0" applyNumberFormat="1" applyFont="1" applyFill="1" applyBorder="1" applyAlignment="1" applyProtection="1">
      <alignment horizontal="center" vertical="center"/>
      <protection locked="0"/>
    </xf>
    <xf numFmtId="0" fontId="18" fillId="2" borderId="1" xfId="0" quotePrefix="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protection locked="0"/>
    </xf>
    <xf numFmtId="0" fontId="42" fillId="0" borderId="6" xfId="0" applyFont="1" applyFill="1" applyBorder="1" applyAlignment="1">
      <alignment horizontal="center" vertical="center" wrapText="1"/>
    </xf>
    <xf numFmtId="9" fontId="18" fillId="2" borderId="8" xfId="0" applyNumberFormat="1" applyFont="1" applyFill="1" applyBorder="1" applyAlignment="1" applyProtection="1">
      <alignment horizontal="center" vertical="center" wrapText="1"/>
    </xf>
    <xf numFmtId="0" fontId="18" fillId="0" borderId="6" xfId="0" applyFont="1" applyBorder="1" applyProtection="1">
      <protection locked="0"/>
    </xf>
    <xf numFmtId="0" fontId="17" fillId="2" borderId="7"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165" fontId="18"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165" fontId="18" fillId="2" borderId="6" xfId="0" applyNumberFormat="1" applyFont="1" applyFill="1" applyBorder="1" applyAlignment="1" applyProtection="1">
      <alignment horizontal="center" vertical="center" wrapText="1"/>
    </xf>
    <xf numFmtId="14" fontId="9" fillId="2" borderId="6" xfId="0" applyNumberFormat="1" applyFont="1" applyFill="1" applyBorder="1" applyAlignment="1">
      <alignment horizontal="center" vertical="center" wrapText="1"/>
    </xf>
    <xf numFmtId="9" fontId="18" fillId="2" borderId="2" xfId="0" applyNumberFormat="1" applyFont="1" applyFill="1" applyBorder="1" applyAlignment="1" applyProtection="1">
      <alignment horizontal="center" vertical="center" wrapText="1"/>
    </xf>
    <xf numFmtId="14" fontId="18" fillId="15" borderId="1" xfId="0" applyNumberFormat="1" applyFont="1" applyFill="1" applyBorder="1" applyAlignment="1" applyProtection="1">
      <alignment horizontal="center" vertical="center"/>
      <protection locked="0"/>
    </xf>
    <xf numFmtId="0" fontId="18" fillId="2" borderId="1" xfId="0" quotePrefix="1" applyFont="1" applyFill="1" applyBorder="1" applyAlignment="1" applyProtection="1">
      <alignment horizontal="justify" vertical="center" wrapText="1"/>
    </xf>
    <xf numFmtId="0" fontId="18" fillId="0" borderId="1" xfId="0" quotePrefix="1" applyFont="1" applyFill="1" applyBorder="1" applyAlignment="1" applyProtection="1">
      <alignment horizontal="justify" vertical="center" wrapText="1"/>
    </xf>
    <xf numFmtId="0" fontId="18" fillId="2" borderId="1" xfId="0" quotePrefix="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protection locked="0"/>
    </xf>
    <xf numFmtId="9" fontId="46" fillId="0" borderId="1" xfId="0" applyNumberFormat="1" applyFont="1" applyBorder="1" applyAlignment="1">
      <alignment horizontal="center" vertical="center"/>
    </xf>
    <xf numFmtId="9" fontId="10" fillId="2" borderId="1" xfId="0" applyNumberFormat="1" applyFont="1" applyFill="1" applyBorder="1" applyAlignment="1" applyProtection="1">
      <alignment horizontal="center"/>
      <protection locked="0"/>
    </xf>
    <xf numFmtId="0" fontId="17" fillId="2" borderId="6" xfId="0" applyFont="1" applyFill="1" applyBorder="1" applyAlignment="1" applyProtection="1">
      <alignment horizontal="center" vertical="center" wrapText="1"/>
    </xf>
    <xf numFmtId="9" fontId="47" fillId="0" borderId="0" xfId="6" applyFont="1" applyAlignment="1">
      <alignment horizontal="center" vertical="center"/>
    </xf>
    <xf numFmtId="9" fontId="47" fillId="0" borderId="1" xfId="6" applyFont="1" applyBorder="1" applyAlignment="1">
      <alignment horizontal="center" vertical="center"/>
    </xf>
    <xf numFmtId="0" fontId="10" fillId="2" borderId="0" xfId="0" applyFont="1" applyFill="1" applyAlignment="1" applyProtection="1">
      <alignment horizontal="center"/>
      <protection locked="0"/>
    </xf>
    <xf numFmtId="9" fontId="9" fillId="0" borderId="1" xfId="6" applyFont="1" applyFill="1" applyBorder="1" applyAlignment="1" applyProtection="1">
      <alignment horizontal="center" vertical="center" wrapText="1"/>
    </xf>
    <xf numFmtId="0" fontId="18" fillId="0" borderId="1" xfId="0" quotePrefix="1" applyFont="1" applyFill="1" applyBorder="1" applyAlignment="1" applyProtection="1">
      <alignment horizontal="center" vertical="center" wrapText="1"/>
      <protection locked="0"/>
    </xf>
    <xf numFmtId="9"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9" fontId="47" fillId="0" borderId="1" xfId="6" applyFont="1" applyBorder="1" applyAlignment="1">
      <alignment horizontal="center" vertical="center"/>
    </xf>
    <xf numFmtId="0" fontId="19" fillId="0" borderId="1" xfId="0" applyFont="1" applyFill="1" applyBorder="1" applyAlignment="1">
      <alignment horizontal="center" vertical="center" wrapText="1"/>
    </xf>
    <xf numFmtId="9" fontId="19" fillId="0" borderId="1" xfId="6" applyFont="1" applyFill="1" applyBorder="1" applyAlignment="1">
      <alignment horizontal="center" vertical="center" wrapText="1"/>
    </xf>
    <xf numFmtId="0" fontId="8" fillId="3" borderId="1" xfId="3" applyFont="1" applyFill="1" applyBorder="1" applyAlignment="1">
      <alignment horizontal="left" vertical="center" wrapText="1"/>
    </xf>
    <xf numFmtId="0" fontId="19" fillId="0" borderId="1" xfId="0" applyFont="1" applyFill="1" applyBorder="1" applyAlignment="1">
      <alignment horizontal="justify" vertical="center" wrapText="1"/>
    </xf>
    <xf numFmtId="0" fontId="8" fillId="3" borderId="8" xfId="3" applyFont="1" applyFill="1" applyBorder="1" applyAlignment="1">
      <alignment horizontal="left" vertical="center" wrapText="1"/>
    </xf>
    <xf numFmtId="0" fontId="19" fillId="0" borderId="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3" fillId="8" borderId="80" xfId="0" applyFont="1" applyFill="1" applyBorder="1" applyAlignment="1">
      <alignment horizontal="center" wrapText="1"/>
    </xf>
    <xf numFmtId="0" fontId="0" fillId="0" borderId="21" xfId="0" applyBorder="1" applyAlignment="1">
      <alignment horizontal="center"/>
    </xf>
    <xf numFmtId="0" fontId="0" fillId="0" borderId="81" xfId="0" applyBorder="1" applyAlignment="1">
      <alignment horizontal="center"/>
    </xf>
    <xf numFmtId="9" fontId="0" fillId="14" borderId="22" xfId="0" applyNumberFormat="1" applyFill="1" applyBorder="1" applyAlignment="1">
      <alignment horizontal="center" vertical="center"/>
    </xf>
    <xf numFmtId="0" fontId="0" fillId="14" borderId="22" xfId="0" applyFill="1" applyBorder="1" applyAlignment="1">
      <alignment horizontal="center"/>
    </xf>
    <xf numFmtId="0" fontId="0" fillId="14" borderId="82" xfId="0" applyFill="1" applyBorder="1" applyAlignment="1">
      <alignment horizontal="center"/>
    </xf>
    <xf numFmtId="9" fontId="19" fillId="0" borderId="6" xfId="6" applyFont="1" applyFill="1" applyBorder="1" applyAlignment="1">
      <alignment vertical="center" wrapText="1"/>
    </xf>
    <xf numFmtId="0" fontId="9" fillId="0" borderId="1" xfId="0" applyFont="1" applyFill="1" applyBorder="1" applyAlignment="1">
      <alignment horizontal="center" vertical="center"/>
    </xf>
    <xf numFmtId="9" fontId="18" fillId="0" borderId="1" xfId="0" applyNumberFormat="1" applyFont="1" applyFill="1" applyBorder="1" applyAlignment="1" applyProtection="1">
      <alignment horizontal="center" vertical="center"/>
      <protection locked="0"/>
    </xf>
    <xf numFmtId="0" fontId="25" fillId="0" borderId="6" xfId="0" applyFont="1" applyFill="1" applyBorder="1" applyAlignment="1">
      <alignment horizontal="center" vertical="center"/>
    </xf>
    <xf numFmtId="0" fontId="10" fillId="0" borderId="0" xfId="0" applyFont="1" applyFill="1" applyAlignment="1" applyProtection="1">
      <alignment horizontal="center"/>
      <protection locked="0"/>
    </xf>
    <xf numFmtId="0" fontId="18" fillId="0" borderId="1" xfId="0" applyFont="1" applyFill="1" applyBorder="1" applyAlignment="1">
      <alignment horizontal="justify" vertical="center" wrapText="1"/>
    </xf>
    <xf numFmtId="0" fontId="9" fillId="2" borderId="1" xfId="0" applyFont="1" applyFill="1" applyBorder="1" applyAlignment="1">
      <alignment horizontal="justify" vertical="center" wrapText="1"/>
    </xf>
    <xf numFmtId="9" fontId="9" fillId="0" borderId="6" xfId="6" applyFont="1" applyFill="1" applyBorder="1" applyAlignment="1" applyProtection="1">
      <alignment horizontal="center" vertical="center" wrapText="1"/>
    </xf>
    <xf numFmtId="9" fontId="18" fillId="2" borderId="6" xfId="0" applyNumberFormat="1" applyFont="1" applyFill="1" applyBorder="1" applyAlignment="1" applyProtection="1">
      <alignment horizontal="center" vertical="center"/>
      <protection locked="0"/>
    </xf>
    <xf numFmtId="9" fontId="9" fillId="0" borderId="1" xfId="6" applyFont="1" applyFill="1" applyBorder="1" applyAlignment="1" applyProtection="1">
      <alignment horizontal="center" vertical="center" wrapText="1"/>
    </xf>
    <xf numFmtId="9" fontId="47" fillId="0" borderId="1" xfId="6" applyFont="1" applyBorder="1" applyAlignment="1">
      <alignment horizontal="center" vertical="center"/>
    </xf>
    <xf numFmtId="0" fontId="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9" fontId="18" fillId="0" borderId="1" xfId="6" applyNumberFormat="1" applyFont="1" applyFill="1" applyBorder="1" applyAlignment="1" applyProtection="1">
      <alignment horizontal="center" vertical="center"/>
      <protection locked="0"/>
    </xf>
    <xf numFmtId="0" fontId="8" fillId="3" borderId="1" xfId="3" applyFont="1" applyFill="1" applyBorder="1" applyAlignment="1">
      <alignment horizontal="left" vertical="center" wrapText="1"/>
    </xf>
    <xf numFmtId="9" fontId="19" fillId="0" borderId="6" xfId="6" applyFont="1" applyFill="1" applyBorder="1" applyAlignment="1">
      <alignment horizontal="center" vertical="center" wrapText="1"/>
    </xf>
    <xf numFmtId="0" fontId="19" fillId="0" borderId="6" xfId="0" applyFont="1" applyFill="1" applyBorder="1" applyAlignment="1">
      <alignment horizontal="justify" vertical="center" wrapText="1"/>
    </xf>
    <xf numFmtId="0" fontId="25" fillId="0" borderId="6" xfId="0" applyFont="1" applyBorder="1" applyAlignment="1">
      <alignment horizontal="center" vertical="center"/>
    </xf>
    <xf numFmtId="0" fontId="19" fillId="0" borderId="1" xfId="0" applyFont="1" applyFill="1" applyBorder="1" applyAlignment="1">
      <alignment horizontal="justify" vertical="center" wrapText="1"/>
    </xf>
    <xf numFmtId="0" fontId="19" fillId="2" borderId="1" xfId="0" applyFont="1" applyFill="1" applyBorder="1" applyAlignment="1">
      <alignment horizontal="justify" vertical="center" wrapText="1"/>
    </xf>
    <xf numFmtId="9" fontId="18" fillId="2" borderId="1" xfId="0" applyNumberFormat="1" applyFont="1" applyFill="1" applyBorder="1" applyAlignment="1" applyProtection="1">
      <alignment horizontal="center" vertical="center" wrapText="1"/>
    </xf>
    <xf numFmtId="9" fontId="18" fillId="2" borderId="1" xfId="6" applyFont="1" applyFill="1" applyBorder="1" applyAlignment="1" applyProtection="1">
      <alignment horizontal="center" vertical="center"/>
      <protection locked="0"/>
    </xf>
    <xf numFmtId="14" fontId="9" fillId="2" borderId="1" xfId="8" applyNumberFormat="1" applyFont="1" applyFill="1" applyBorder="1" applyAlignment="1">
      <alignment horizontal="center" vertical="center" wrapText="1"/>
    </xf>
    <xf numFmtId="0" fontId="18" fillId="2" borderId="1" xfId="0" applyFont="1" applyFill="1" applyBorder="1" applyAlignment="1">
      <alignment horizontal="justify" vertical="center" wrapText="1"/>
    </xf>
    <xf numFmtId="14" fontId="9" fillId="2" borderId="1" xfId="0" applyNumberFormat="1" applyFont="1" applyFill="1" applyBorder="1" applyAlignment="1" applyProtection="1">
      <alignment horizontal="center" vertical="center"/>
    </xf>
    <xf numFmtId="0" fontId="48" fillId="2" borderId="0" xfId="0" applyFont="1" applyFill="1" applyProtection="1">
      <protection locked="0"/>
    </xf>
    <xf numFmtId="14" fontId="9" fillId="0" borderId="1" xfId="0" applyNumberFormat="1" applyFont="1" applyFill="1" applyBorder="1" applyAlignment="1" applyProtection="1">
      <alignment horizontal="center" vertical="center"/>
    </xf>
    <xf numFmtId="14" fontId="9" fillId="2" borderId="1" xfId="0" applyNumberFormat="1" applyFont="1" applyFill="1" applyBorder="1" applyAlignment="1" applyProtection="1">
      <alignment horizontal="center" vertical="center"/>
      <protection locked="0"/>
    </xf>
    <xf numFmtId="14" fontId="9" fillId="0" borderId="1" xfId="0" applyNumberFormat="1" applyFont="1" applyFill="1" applyBorder="1" applyAlignment="1" applyProtection="1">
      <alignment horizontal="center" vertical="center"/>
      <protection locked="0"/>
    </xf>
    <xf numFmtId="0" fontId="48" fillId="0" borderId="0" xfId="0" applyFont="1" applyProtection="1">
      <protection locked="0"/>
    </xf>
    <xf numFmtId="0" fontId="22" fillId="3" borderId="1" xfId="0" applyFont="1" applyFill="1" applyBorder="1" applyAlignment="1">
      <alignment horizontal="center" vertical="center" wrapText="1"/>
    </xf>
    <xf numFmtId="0" fontId="25" fillId="2" borderId="1" xfId="0" applyFont="1" applyFill="1" applyBorder="1" applyAlignment="1">
      <alignment horizontal="center" vertical="center"/>
    </xf>
    <xf numFmtId="9" fontId="47" fillId="2" borderId="1" xfId="6" applyFont="1" applyFill="1" applyBorder="1" applyAlignment="1">
      <alignment horizontal="center" vertical="center"/>
    </xf>
    <xf numFmtId="9" fontId="9" fillId="2" borderId="1" xfId="6" applyFont="1" applyFill="1" applyBorder="1" applyAlignment="1" applyProtection="1">
      <alignment horizontal="center" vertical="center"/>
      <protection locked="0"/>
    </xf>
    <xf numFmtId="0" fontId="9" fillId="2" borderId="1" xfId="0" quotePrefix="1" applyFont="1" applyFill="1" applyBorder="1" applyAlignment="1" applyProtection="1">
      <alignment horizontal="center" vertical="center" wrapText="1"/>
      <protection locked="0"/>
    </xf>
    <xf numFmtId="9" fontId="9" fillId="2" borderId="1" xfId="6" applyNumberFormat="1" applyFont="1" applyFill="1" applyBorder="1" applyAlignment="1" applyProtection="1">
      <alignment horizontal="center" vertical="center"/>
      <protection locked="0"/>
    </xf>
    <xf numFmtId="165" fontId="9" fillId="2" borderId="1" xfId="6" applyNumberFormat="1" applyFont="1" applyFill="1" applyBorder="1" applyAlignment="1">
      <alignment horizontal="center" vertical="center" wrapText="1"/>
    </xf>
    <xf numFmtId="0" fontId="48" fillId="0" borderId="0" xfId="0" applyFont="1" applyFill="1" applyProtection="1">
      <protection locked="0"/>
    </xf>
    <xf numFmtId="0" fontId="9" fillId="0" borderId="6" xfId="0" applyFont="1" applyBorder="1" applyAlignment="1">
      <alignment horizontal="center" vertical="center"/>
    </xf>
    <xf numFmtId="9" fontId="18" fillId="2" borderId="6" xfId="6" applyFont="1" applyFill="1" applyBorder="1" applyAlignment="1" applyProtection="1">
      <alignment vertical="center"/>
      <protection locked="0"/>
    </xf>
    <xf numFmtId="0" fontId="18" fillId="2" borderId="6" xfId="0" quotePrefix="1" applyFont="1" applyFill="1" applyBorder="1" applyAlignment="1" applyProtection="1">
      <alignment horizontal="justify" vertical="center"/>
      <protection locked="0"/>
    </xf>
    <xf numFmtId="0" fontId="27" fillId="0" borderId="0" xfId="0" applyFont="1" applyAlignment="1">
      <alignment horizontal="center" vertical="center"/>
    </xf>
    <xf numFmtId="0" fontId="26" fillId="0" borderId="0" xfId="0" applyFont="1" applyAlignment="1">
      <alignment horizontal="center"/>
    </xf>
    <xf numFmtId="0" fontId="8" fillId="0" borderId="0" xfId="0" applyFont="1" applyAlignment="1">
      <alignment horizontal="center"/>
    </xf>
    <xf numFmtId="0" fontId="0" fillId="0" borderId="0" xfId="0" applyAlignment="1">
      <alignment horizontal="center"/>
    </xf>
    <xf numFmtId="0" fontId="3" fillId="3" borderId="23" xfId="0" applyFont="1" applyFill="1" applyBorder="1" applyAlignment="1">
      <alignment horizontal="center"/>
    </xf>
    <xf numFmtId="0" fontId="3" fillId="3" borderId="17" xfId="0" applyFont="1" applyFill="1" applyBorder="1" applyAlignment="1">
      <alignment horizontal="center"/>
    </xf>
    <xf numFmtId="0" fontId="3" fillId="3" borderId="24" xfId="0" applyFont="1" applyFill="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49" fontId="33" fillId="0" borderId="60" xfId="0" applyNumberFormat="1" applyFont="1" applyFill="1" applyBorder="1" applyAlignment="1" applyProtection="1">
      <alignment horizontal="center" vertical="center" wrapText="1"/>
    </xf>
    <xf numFmtId="49" fontId="33" fillId="0" borderId="65" xfId="0" applyNumberFormat="1" applyFont="1" applyFill="1" applyBorder="1" applyAlignment="1" applyProtection="1">
      <alignment horizontal="center" vertical="center" wrapText="1"/>
    </xf>
    <xf numFmtId="0" fontId="34" fillId="0" borderId="60" xfId="0" applyFont="1" applyFill="1" applyBorder="1" applyAlignment="1" applyProtection="1">
      <alignment horizontal="center" vertical="center" wrapText="1"/>
    </xf>
    <xf numFmtId="0" fontId="34" fillId="0" borderId="66" xfId="0" applyFont="1" applyFill="1" applyBorder="1" applyAlignment="1" applyProtection="1">
      <alignment horizontal="center" vertical="center" wrapText="1"/>
    </xf>
    <xf numFmtId="0" fontId="37" fillId="9" borderId="60" xfId="0" applyFont="1" applyFill="1" applyBorder="1" applyAlignment="1" applyProtection="1">
      <alignment horizontal="center" vertical="center"/>
    </xf>
    <xf numFmtId="0" fontId="37" fillId="9" borderId="66" xfId="0" applyFont="1" applyFill="1" applyBorder="1" applyAlignment="1" applyProtection="1">
      <alignment horizontal="center" vertical="center"/>
    </xf>
    <xf numFmtId="0" fontId="11" fillId="0" borderId="60"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38" fillId="5" borderId="73" xfId="0" applyFont="1" applyFill="1" applyBorder="1" applyAlignment="1" applyProtection="1">
      <alignment horizontal="center" vertical="center"/>
    </xf>
    <xf numFmtId="0" fontId="38" fillId="5" borderId="66" xfId="0" applyFont="1" applyFill="1" applyBorder="1" applyAlignment="1" applyProtection="1">
      <alignment horizontal="center" vertical="center"/>
    </xf>
    <xf numFmtId="49" fontId="37" fillId="6" borderId="73" xfId="0" applyNumberFormat="1" applyFont="1" applyFill="1" applyBorder="1" applyAlignment="1" applyProtection="1">
      <alignment horizontal="center" vertical="center" wrapText="1"/>
    </xf>
    <xf numFmtId="49" fontId="37" fillId="6" borderId="66" xfId="0" applyNumberFormat="1" applyFont="1" applyFill="1" applyBorder="1" applyAlignment="1" applyProtection="1">
      <alignment horizontal="center" vertical="center" wrapText="1"/>
    </xf>
    <xf numFmtId="17" fontId="6" fillId="0" borderId="68" xfId="3" applyNumberFormat="1" applyFont="1" applyFill="1" applyBorder="1" applyAlignment="1">
      <alignment horizontal="left" vertical="center" wrapText="1"/>
    </xf>
    <xf numFmtId="0" fontId="6" fillId="0" borderId="54" xfId="3" applyFont="1" applyFill="1" applyBorder="1" applyAlignment="1">
      <alignment horizontal="left" vertical="center" wrapText="1"/>
    </xf>
    <xf numFmtId="0" fontId="6" fillId="0" borderId="55" xfId="3" applyFont="1" applyFill="1" applyBorder="1" applyAlignment="1">
      <alignment horizontal="left" vertical="center" wrapText="1"/>
    </xf>
    <xf numFmtId="17" fontId="6" fillId="0" borderId="54" xfId="3" applyNumberFormat="1" applyFont="1" applyFill="1" applyBorder="1" applyAlignment="1">
      <alignment horizontal="left" vertical="center" wrapText="1"/>
    </xf>
    <xf numFmtId="0" fontId="11" fillId="7" borderId="57" xfId="0" applyFont="1" applyFill="1" applyBorder="1" applyAlignment="1" applyProtection="1">
      <alignment horizontal="center" vertical="center"/>
    </xf>
    <xf numFmtId="0" fontId="11" fillId="7" borderId="58" xfId="0" applyFont="1" applyFill="1" applyBorder="1" applyAlignment="1" applyProtection="1">
      <alignment horizontal="center" vertical="center"/>
    </xf>
    <xf numFmtId="0" fontId="11" fillId="7" borderId="59" xfId="0" applyFont="1" applyFill="1" applyBorder="1" applyAlignment="1" applyProtection="1">
      <alignment horizontal="center" vertical="center"/>
    </xf>
    <xf numFmtId="0" fontId="11" fillId="7" borderId="49" xfId="0" applyFont="1" applyFill="1" applyBorder="1" applyAlignment="1" applyProtection="1">
      <alignment horizontal="center" vertical="center"/>
    </xf>
    <xf numFmtId="0" fontId="11" fillId="7" borderId="50" xfId="0" applyFont="1" applyFill="1" applyBorder="1" applyAlignment="1" applyProtection="1">
      <alignment horizontal="center" vertical="center"/>
    </xf>
    <xf numFmtId="0" fontId="12" fillId="12" borderId="62" xfId="0" applyFont="1" applyFill="1" applyBorder="1" applyAlignment="1" applyProtection="1">
      <alignment horizontal="center" vertical="center"/>
    </xf>
    <xf numFmtId="0" fontId="12" fillId="12" borderId="63" xfId="0" applyFont="1" applyFill="1" applyBorder="1" applyAlignment="1" applyProtection="1">
      <alignment horizontal="center" vertical="center"/>
    </xf>
    <xf numFmtId="0" fontId="12" fillId="12" borderId="60" xfId="0" applyFont="1" applyFill="1" applyBorder="1" applyAlignment="1" applyProtection="1">
      <alignment horizontal="center" vertical="center"/>
    </xf>
    <xf numFmtId="0" fontId="12" fillId="12" borderId="61" xfId="0" applyFont="1" applyFill="1" applyBorder="1" applyAlignment="1" applyProtection="1">
      <alignment horizontal="center" vertical="center"/>
    </xf>
    <xf numFmtId="0" fontId="12" fillId="12" borderId="30" xfId="0" applyFont="1" applyFill="1" applyBorder="1" applyAlignment="1" applyProtection="1">
      <alignment horizontal="center" vertical="center" wrapText="1"/>
    </xf>
    <xf numFmtId="0" fontId="12" fillId="12" borderId="30" xfId="0" applyFont="1" applyFill="1" applyBorder="1" applyAlignment="1" applyProtection="1">
      <alignment horizontal="center" vertical="center"/>
    </xf>
    <xf numFmtId="0" fontId="12" fillId="12" borderId="60" xfId="0" applyFont="1" applyFill="1" applyBorder="1" applyAlignment="1" applyProtection="1">
      <alignment horizontal="center" vertical="center" wrapText="1"/>
    </xf>
    <xf numFmtId="0" fontId="12" fillId="12" borderId="61" xfId="0" applyFont="1" applyFill="1" applyBorder="1" applyAlignment="1" applyProtection="1">
      <alignment horizontal="center" vertical="center" wrapText="1"/>
    </xf>
    <xf numFmtId="0" fontId="12" fillId="12" borderId="69" xfId="0" applyFont="1" applyFill="1" applyBorder="1" applyAlignment="1" applyProtection="1">
      <alignment horizontal="center" vertical="center" wrapText="1"/>
    </xf>
    <xf numFmtId="0" fontId="12" fillId="12" borderId="72" xfId="0" applyFont="1" applyFill="1" applyBorder="1" applyAlignment="1" applyProtection="1">
      <alignment horizontal="center" vertical="center" wrapText="1"/>
    </xf>
    <xf numFmtId="0" fontId="12" fillId="3" borderId="31" xfId="0" applyFont="1" applyFill="1" applyBorder="1" applyAlignment="1" applyProtection="1">
      <alignment horizontal="center" vertical="center" wrapText="1"/>
    </xf>
    <xf numFmtId="0" fontId="12" fillId="3" borderId="32" xfId="0" applyFont="1" applyFill="1" applyBorder="1" applyAlignment="1" applyProtection="1">
      <alignment horizontal="center" vertical="center" wrapText="1"/>
    </xf>
    <xf numFmtId="0" fontId="12" fillId="11" borderId="7" xfId="0" applyFont="1" applyFill="1" applyBorder="1" applyAlignment="1" applyProtection="1">
      <alignment horizontal="center" vertical="center" wrapText="1"/>
    </xf>
    <xf numFmtId="0" fontId="12" fillId="11" borderId="25" xfId="0"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13" fillId="7" borderId="61" xfId="0" applyFont="1" applyFill="1" applyBorder="1" applyAlignment="1" applyProtection="1">
      <alignment horizontal="center" vertical="center" wrapText="1"/>
    </xf>
    <xf numFmtId="0" fontId="12" fillId="12" borderId="62" xfId="0" applyFont="1" applyFill="1" applyBorder="1" applyAlignment="1" applyProtection="1">
      <alignment horizontal="center" vertical="center" wrapText="1"/>
    </xf>
    <xf numFmtId="0" fontId="12" fillId="12" borderId="63" xfId="0" applyFont="1" applyFill="1" applyBorder="1" applyAlignment="1" applyProtection="1">
      <alignment horizontal="center" vertical="center" wrapText="1"/>
    </xf>
    <xf numFmtId="0" fontId="6" fillId="0" borderId="46" xfId="0" applyFont="1" applyFill="1" applyBorder="1" applyAlignment="1" applyProtection="1">
      <alignment horizontal="left" vertical="center" wrapText="1"/>
    </xf>
    <xf numFmtId="0" fontId="6" fillId="0" borderId="47" xfId="0" applyFont="1" applyFill="1" applyBorder="1" applyAlignment="1" applyProtection="1">
      <alignment horizontal="left" vertical="center" wrapText="1"/>
    </xf>
    <xf numFmtId="0" fontId="6" fillId="0" borderId="48" xfId="0" applyFont="1" applyFill="1" applyBorder="1" applyAlignment="1" applyProtection="1">
      <alignment horizontal="left" vertical="center" wrapText="1"/>
    </xf>
    <xf numFmtId="0" fontId="5" fillId="0" borderId="0" xfId="0" applyFont="1" applyBorder="1" applyAlignment="1">
      <alignment horizontal="center" wrapText="1"/>
    </xf>
    <xf numFmtId="0" fontId="30" fillId="0" borderId="0" xfId="0" applyFont="1" applyBorder="1" applyAlignment="1">
      <alignment horizontal="center" wrapText="1"/>
    </xf>
    <xf numFmtId="0" fontId="31" fillId="0" borderId="0" xfId="0" applyFont="1" applyBorder="1" applyAlignment="1">
      <alignment horizontal="center" wrapText="1"/>
    </xf>
    <xf numFmtId="0" fontId="32" fillId="0" borderId="0" xfId="0" applyFont="1" applyBorder="1" applyAlignment="1">
      <alignment horizontal="center" wrapText="1"/>
    </xf>
    <xf numFmtId="0" fontId="10" fillId="2" borderId="50" xfId="0" applyFont="1" applyFill="1" applyBorder="1" applyAlignment="1" applyProtection="1">
      <alignment horizontal="center"/>
      <protection locked="0"/>
    </xf>
    <xf numFmtId="9" fontId="9" fillId="0" borderId="6" xfId="6" applyNumberFormat="1" applyFont="1" applyFill="1" applyBorder="1" applyAlignment="1" applyProtection="1">
      <alignment horizontal="center" vertical="center" wrapText="1"/>
    </xf>
    <xf numFmtId="9" fontId="9" fillId="0" borderId="8" xfId="6" applyNumberFormat="1" applyFont="1" applyFill="1" applyBorder="1" applyAlignment="1" applyProtection="1">
      <alignment horizontal="center" vertical="center" wrapText="1"/>
    </xf>
    <xf numFmtId="9" fontId="9" fillId="0" borderId="7" xfId="6"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9" fontId="9" fillId="0" borderId="6" xfId="0" applyNumberFormat="1" applyFont="1" applyFill="1" applyBorder="1" applyAlignment="1" applyProtection="1">
      <alignment horizontal="center" vertical="center" wrapText="1"/>
    </xf>
    <xf numFmtId="9" fontId="9" fillId="0" borderId="8" xfId="0" applyNumberFormat="1" applyFont="1" applyFill="1" applyBorder="1" applyAlignment="1" applyProtection="1">
      <alignment horizontal="center" vertical="center" wrapText="1"/>
    </xf>
    <xf numFmtId="9" fontId="47" fillId="0" borderId="6" xfId="6" applyFont="1" applyBorder="1" applyAlignment="1">
      <alignment horizontal="center" vertical="center"/>
    </xf>
    <xf numFmtId="9" fontId="47" fillId="0" borderId="7" xfId="6" applyFont="1" applyBorder="1" applyAlignment="1">
      <alignment horizontal="center" vertical="center"/>
    </xf>
    <xf numFmtId="9" fontId="47" fillId="0" borderId="8" xfId="6" applyFont="1" applyBorder="1" applyAlignment="1">
      <alignment horizontal="center" vertical="center"/>
    </xf>
    <xf numFmtId="49" fontId="8" fillId="3" borderId="1" xfId="0" applyNumberFormat="1" applyFont="1" applyFill="1" applyBorder="1" applyAlignment="1" applyProtection="1">
      <alignment horizontal="center" vertical="center" wrapText="1"/>
    </xf>
    <xf numFmtId="0" fontId="9" fillId="2" borderId="1" xfId="0" applyFont="1" applyFill="1" applyBorder="1" applyAlignment="1">
      <alignment horizontal="justify" vertical="center" wrapText="1"/>
    </xf>
    <xf numFmtId="9" fontId="9" fillId="0" borderId="7" xfId="0" applyNumberFormat="1" applyFont="1" applyFill="1" applyBorder="1" applyAlignment="1" applyProtection="1">
      <alignment horizontal="center" vertical="center" wrapText="1"/>
    </xf>
    <xf numFmtId="9" fontId="9" fillId="0" borderId="6" xfId="6" applyFont="1" applyFill="1" applyBorder="1" applyAlignment="1" applyProtection="1">
      <alignment horizontal="center" vertical="center" wrapText="1"/>
    </xf>
    <xf numFmtId="9" fontId="9" fillId="0" borderId="7" xfId="6" applyFont="1" applyFill="1" applyBorder="1" applyAlignment="1" applyProtection="1">
      <alignment horizontal="center" vertical="center" wrapText="1"/>
    </xf>
    <xf numFmtId="9" fontId="9" fillId="0" borderId="8" xfId="6" applyFont="1" applyFill="1" applyBorder="1" applyAlignment="1" applyProtection="1">
      <alignment horizontal="center" vertical="center" wrapText="1"/>
    </xf>
    <xf numFmtId="9" fontId="9" fillId="13" borderId="6" xfId="0" applyNumberFormat="1" applyFont="1" applyFill="1" applyBorder="1" applyAlignment="1" applyProtection="1">
      <alignment horizontal="center" vertical="center" wrapText="1"/>
    </xf>
    <xf numFmtId="9" fontId="9" fillId="13" borderId="8" xfId="0" applyNumberFormat="1" applyFont="1" applyFill="1" applyBorder="1" applyAlignment="1" applyProtection="1">
      <alignment horizontal="center" vertical="center" wrapText="1"/>
    </xf>
    <xf numFmtId="9" fontId="9" fillId="2" borderId="6" xfId="0" applyNumberFormat="1" applyFont="1" applyFill="1" applyBorder="1" applyAlignment="1" applyProtection="1">
      <alignment horizontal="center" vertical="center" wrapText="1"/>
    </xf>
    <xf numFmtId="9" fontId="9" fillId="2" borderId="8" xfId="0" applyNumberFormat="1" applyFont="1" applyFill="1" applyBorder="1" applyAlignment="1" applyProtection="1">
      <alignment horizontal="center" vertical="center" wrapText="1"/>
    </xf>
    <xf numFmtId="9" fontId="18" fillId="2" borderId="6" xfId="0" applyNumberFormat="1"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xf>
    <xf numFmtId="0" fontId="12" fillId="11" borderId="1" xfId="0" applyFont="1" applyFill="1" applyBorder="1" applyAlignment="1" applyProtection="1">
      <alignment horizontal="center" vertical="center" wrapText="1"/>
    </xf>
    <xf numFmtId="0" fontId="25" fillId="3" borderId="1" xfId="0" applyFont="1" applyFill="1" applyBorder="1" applyAlignment="1" applyProtection="1">
      <alignment horizontal="center" vertical="center" wrapText="1"/>
    </xf>
    <xf numFmtId="0" fontId="25" fillId="3" borderId="1" xfId="0" applyFont="1" applyFill="1" applyBorder="1" applyAlignment="1" applyProtection="1">
      <alignment horizontal="center" vertical="center"/>
    </xf>
    <xf numFmtId="9" fontId="9" fillId="0" borderId="1" xfId="6"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9" fontId="9" fillId="2" borderId="6" xfId="6" applyFont="1" applyFill="1" applyBorder="1" applyAlignment="1" applyProtection="1">
      <alignment horizontal="center" vertical="center" wrapText="1"/>
    </xf>
    <xf numFmtId="9" fontId="9" fillId="2" borderId="7" xfId="6" applyFont="1" applyFill="1" applyBorder="1" applyAlignment="1" applyProtection="1">
      <alignment horizontal="center" vertical="center" wrapText="1"/>
    </xf>
    <xf numFmtId="9" fontId="9" fillId="2" borderId="8" xfId="6" applyFont="1" applyFill="1" applyBorder="1" applyAlignment="1" applyProtection="1">
      <alignment horizontal="center" vertical="center" wrapText="1"/>
    </xf>
    <xf numFmtId="9" fontId="47" fillId="0" borderId="1" xfId="6" applyFont="1" applyBorder="1" applyAlignment="1">
      <alignment horizontal="center" vertical="center"/>
    </xf>
    <xf numFmtId="9" fontId="9" fillId="0" borderId="6" xfId="6" quotePrefix="1" applyFont="1" applyFill="1" applyBorder="1" applyAlignment="1" applyProtection="1">
      <alignment horizontal="center" vertical="center" wrapText="1"/>
    </xf>
    <xf numFmtId="9" fontId="9" fillId="0" borderId="7" xfId="6" quotePrefix="1" applyFont="1" applyFill="1" applyBorder="1" applyAlignment="1" applyProtection="1">
      <alignment horizontal="center" vertical="center" wrapText="1"/>
    </xf>
    <xf numFmtId="9" fontId="9" fillId="0" borderId="8" xfId="6" quotePrefix="1" applyFont="1" applyFill="1" applyBorder="1" applyAlignment="1" applyProtection="1">
      <alignment horizontal="center" vertical="center" wrapText="1"/>
    </xf>
    <xf numFmtId="9" fontId="9" fillId="0" borderId="1" xfId="6" quotePrefix="1" applyFont="1" applyFill="1" applyBorder="1" applyAlignment="1" applyProtection="1">
      <alignment horizontal="center" vertical="center" wrapText="1"/>
    </xf>
    <xf numFmtId="0" fontId="18" fillId="0" borderId="1" xfId="0" quotePrefix="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justify" vertical="center" wrapText="1"/>
    </xf>
    <xf numFmtId="9" fontId="9" fillId="0" borderId="1" xfId="6"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9" fillId="0" borderId="7"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center"/>
      <protection locked="0"/>
    </xf>
    <xf numFmtId="0" fontId="16" fillId="3"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justify" vertical="center" wrapText="1"/>
    </xf>
    <xf numFmtId="49" fontId="9" fillId="0"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9" fontId="18" fillId="2" borderId="7" xfId="0" applyNumberFormat="1" applyFont="1" applyFill="1" applyBorder="1" applyAlignment="1" applyProtection="1">
      <alignment horizontal="center" vertical="center"/>
      <protection locked="0"/>
    </xf>
    <xf numFmtId="9" fontId="18" fillId="2" borderId="8" xfId="0" applyNumberFormat="1" applyFont="1" applyFill="1" applyBorder="1" applyAlignment="1" applyProtection="1">
      <alignment horizontal="center" vertical="center"/>
      <protection locked="0"/>
    </xf>
    <xf numFmtId="0" fontId="8" fillId="3" borderId="4" xfId="3" applyFont="1" applyFill="1" applyBorder="1" applyAlignment="1">
      <alignment horizontal="left" vertical="center" wrapText="1"/>
    </xf>
    <xf numFmtId="0" fontId="8" fillId="3" borderId="10" xfId="3" applyFont="1" applyFill="1" applyBorder="1" applyAlignment="1">
      <alignment horizontal="left" vertical="center" wrapText="1"/>
    </xf>
    <xf numFmtId="0" fontId="8" fillId="3" borderId="5" xfId="3" applyFont="1" applyFill="1" applyBorder="1" applyAlignment="1">
      <alignment horizontal="left" vertical="center" wrapText="1"/>
    </xf>
    <xf numFmtId="0" fontId="9" fillId="2" borderId="7"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xf>
    <xf numFmtId="0" fontId="6" fillId="2" borderId="4"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1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19" fillId="0" borderId="1" xfId="6" applyFont="1" applyFill="1" applyBorder="1" applyAlignment="1">
      <alignment horizontal="center" vertical="center" wrapText="1"/>
    </xf>
    <xf numFmtId="9" fontId="18" fillId="0" borderId="6" xfId="6" applyFont="1" applyFill="1" applyBorder="1" applyAlignment="1" applyProtection="1">
      <alignment horizontal="center" vertical="center"/>
      <protection locked="0"/>
    </xf>
    <xf numFmtId="9" fontId="18" fillId="0" borderId="7" xfId="6" applyFont="1" applyFill="1" applyBorder="1" applyAlignment="1" applyProtection="1">
      <alignment horizontal="center" vertical="center"/>
      <protection locked="0"/>
    </xf>
    <xf numFmtId="9" fontId="18" fillId="0" borderId="8" xfId="6" applyFont="1" applyFill="1" applyBorder="1" applyAlignment="1" applyProtection="1">
      <alignment horizontal="center" vertical="center"/>
      <protection locked="0"/>
    </xf>
    <xf numFmtId="9" fontId="19" fillId="0" borderId="1" xfId="0" applyNumberFormat="1" applyFont="1" applyFill="1" applyBorder="1" applyAlignment="1">
      <alignment horizontal="center" vertical="center" wrapText="1"/>
    </xf>
    <xf numFmtId="0" fontId="17" fillId="3" borderId="1" xfId="0" applyFont="1" applyFill="1" applyBorder="1" applyAlignment="1" applyProtection="1">
      <alignment horizontal="center" vertical="center" wrapText="1"/>
      <protection locked="0"/>
    </xf>
    <xf numFmtId="9" fontId="18" fillId="0" borderId="6" xfId="6" applyNumberFormat="1" applyFont="1" applyFill="1" applyBorder="1" applyAlignment="1" applyProtection="1">
      <alignment horizontal="center" vertical="center"/>
      <protection locked="0"/>
    </xf>
    <xf numFmtId="9" fontId="18" fillId="0" borderId="8" xfId="6" applyNumberFormat="1" applyFont="1" applyFill="1" applyBorder="1" applyAlignment="1" applyProtection="1">
      <alignment horizontal="center" vertical="center"/>
      <protection locked="0"/>
    </xf>
    <xf numFmtId="9" fontId="18" fillId="0" borderId="7" xfId="6" applyNumberFormat="1" applyFont="1" applyFill="1" applyBorder="1" applyAlignment="1" applyProtection="1">
      <alignment horizontal="center" vertical="center"/>
      <protection locked="0"/>
    </xf>
    <xf numFmtId="9" fontId="18" fillId="2" borderId="6" xfId="6" applyFont="1" applyFill="1" applyBorder="1" applyAlignment="1" applyProtection="1">
      <alignment horizontal="center" vertical="center"/>
      <protection locked="0"/>
    </xf>
    <xf numFmtId="9" fontId="18" fillId="2" borderId="7" xfId="6" applyFont="1" applyFill="1" applyBorder="1" applyAlignment="1" applyProtection="1">
      <alignment horizontal="center" vertical="center"/>
      <protection locked="0"/>
    </xf>
    <xf numFmtId="9" fontId="18" fillId="2" borderId="8" xfId="6" applyFont="1" applyFill="1" applyBorder="1" applyAlignment="1" applyProtection="1">
      <alignment horizontal="center" vertical="center"/>
      <protection locked="0"/>
    </xf>
    <xf numFmtId="9" fontId="18" fillId="0" borderId="6" xfId="0" applyNumberFormat="1" applyFont="1" applyFill="1" applyBorder="1" applyAlignment="1" applyProtection="1">
      <alignment horizontal="center" vertical="center"/>
      <protection locked="0"/>
    </xf>
    <xf numFmtId="9" fontId="18" fillId="0" borderId="8" xfId="0" applyNumberFormat="1"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10"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protection locked="0"/>
    </xf>
    <xf numFmtId="0" fontId="8" fillId="3" borderId="1" xfId="3" applyFont="1" applyFill="1" applyBorder="1" applyAlignment="1">
      <alignment horizontal="left" vertical="center" wrapText="1"/>
    </xf>
    <xf numFmtId="9" fontId="18" fillId="0" borderId="1" xfId="6" applyNumberFormat="1"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9" fontId="9" fillId="2" borderId="6" xfId="6" applyFont="1" applyFill="1" applyBorder="1" applyAlignment="1">
      <alignment horizontal="center" vertical="center" wrapText="1"/>
    </xf>
    <xf numFmtId="9" fontId="9" fillId="2" borderId="8" xfId="6"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9" fontId="9" fillId="2" borderId="7" xfId="6" applyFont="1" applyFill="1" applyBorder="1" applyAlignment="1">
      <alignment horizontal="center" vertical="center" wrapText="1"/>
    </xf>
    <xf numFmtId="0" fontId="9" fillId="2" borderId="6" xfId="0" applyFont="1" applyFill="1" applyBorder="1" applyAlignment="1">
      <alignment horizontal="justify" vertical="center" wrapText="1"/>
    </xf>
    <xf numFmtId="0" fontId="9" fillId="2" borderId="7" xfId="0" applyFont="1" applyFill="1" applyBorder="1" applyAlignment="1">
      <alignment horizontal="justify" vertical="center" wrapText="1"/>
    </xf>
    <xf numFmtId="0" fontId="9" fillId="2" borderId="6" xfId="0" quotePrefix="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9" fontId="9" fillId="2" borderId="6" xfId="6" applyNumberFormat="1" applyFont="1" applyFill="1" applyBorder="1" applyAlignment="1" applyProtection="1">
      <alignment horizontal="center" vertical="center"/>
      <protection locked="0"/>
    </xf>
    <xf numFmtId="9" fontId="9" fillId="2" borderId="8" xfId="6" applyNumberFormat="1" applyFont="1" applyFill="1" applyBorder="1" applyAlignment="1" applyProtection="1">
      <alignment horizontal="center" vertical="center"/>
      <protection locked="0"/>
    </xf>
    <xf numFmtId="9" fontId="47" fillId="2" borderId="6" xfId="6" applyFont="1" applyFill="1" applyBorder="1" applyAlignment="1">
      <alignment horizontal="center" vertical="center"/>
    </xf>
    <xf numFmtId="9" fontId="47" fillId="2" borderId="8" xfId="6" applyFont="1" applyFill="1" applyBorder="1" applyAlignment="1">
      <alignment horizontal="center" vertical="center"/>
    </xf>
    <xf numFmtId="0" fontId="19" fillId="0" borderId="6" xfId="0" applyFont="1" applyFill="1" applyBorder="1" applyAlignment="1">
      <alignment horizontal="justify" vertical="center" wrapText="1"/>
    </xf>
    <xf numFmtId="0" fontId="19" fillId="0" borderId="7" xfId="0" applyFont="1" applyFill="1" applyBorder="1" applyAlignment="1">
      <alignment horizontal="justify" vertical="center" wrapText="1"/>
    </xf>
    <xf numFmtId="0" fontId="19" fillId="0" borderId="8" xfId="0" applyFont="1" applyFill="1" applyBorder="1" applyAlignment="1">
      <alignment horizontal="justify" vertical="center" wrapText="1"/>
    </xf>
    <xf numFmtId="9" fontId="19" fillId="0" borderId="6" xfId="6" applyFont="1" applyFill="1" applyBorder="1" applyAlignment="1">
      <alignment horizontal="center" vertical="center" wrapText="1"/>
    </xf>
    <xf numFmtId="9" fontId="19" fillId="0" borderId="7" xfId="6" applyFont="1" applyFill="1" applyBorder="1" applyAlignment="1">
      <alignment horizontal="center" vertical="center" wrapText="1"/>
    </xf>
    <xf numFmtId="9" fontId="19" fillId="0" borderId="8" xfId="6" applyFont="1" applyFill="1" applyBorder="1" applyAlignment="1">
      <alignment horizontal="center" vertical="center" wrapText="1"/>
    </xf>
    <xf numFmtId="0" fontId="11" fillId="7" borderId="8" xfId="0" applyFont="1" applyFill="1" applyBorder="1" applyAlignment="1" applyProtection="1">
      <alignment horizontal="center" vertical="center"/>
    </xf>
    <xf numFmtId="0" fontId="12" fillId="3" borderId="4"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xf>
    <xf numFmtId="0" fontId="12"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11" borderId="6"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xf>
    <xf numFmtId="0" fontId="11" fillId="7" borderId="30" xfId="0" applyFont="1" applyFill="1" applyBorder="1" applyAlignment="1" applyProtection="1">
      <alignment horizontal="center" vertical="center"/>
    </xf>
    <xf numFmtId="0" fontId="11" fillId="7" borderId="31"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3" fillId="7" borderId="6"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xf>
    <xf numFmtId="0" fontId="17" fillId="3" borderId="6" xfId="0"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wrapText="1"/>
    </xf>
    <xf numFmtId="0" fontId="18" fillId="0" borderId="6"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1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8" fillId="3" borderId="8" xfId="3" applyFont="1" applyFill="1" applyBorder="1" applyAlignment="1">
      <alignment horizontal="left" vertical="center" wrapText="1"/>
    </xf>
    <xf numFmtId="0" fontId="11" fillId="7" borderId="4" xfId="0" applyFont="1" applyFill="1" applyBorder="1" applyAlignment="1" applyProtection="1">
      <alignment horizontal="center" vertical="center"/>
    </xf>
    <xf numFmtId="0" fontId="11" fillId="7" borderId="10" xfId="0" applyFont="1" applyFill="1" applyBorder="1" applyAlignment="1" applyProtection="1">
      <alignment horizontal="center" vertical="center"/>
    </xf>
    <xf numFmtId="0" fontId="11" fillId="7" borderId="5" xfId="0" applyFont="1" applyFill="1" applyBorder="1" applyAlignment="1" applyProtection="1">
      <alignment horizontal="center" vertical="center"/>
    </xf>
    <xf numFmtId="0" fontId="12" fillId="3" borderId="1" xfId="0" applyFont="1" applyFill="1" applyBorder="1" applyAlignment="1" applyProtection="1">
      <alignment horizontal="left" vertical="center"/>
    </xf>
    <xf numFmtId="0" fontId="10" fillId="0" borderId="0" xfId="0" applyFont="1" applyFill="1" applyAlignment="1" applyProtection="1">
      <alignment horizontal="center"/>
      <protection locked="0"/>
    </xf>
    <xf numFmtId="0" fontId="8" fillId="3" borderId="3" xfId="3" applyFont="1" applyFill="1" applyBorder="1" applyAlignment="1">
      <alignment horizontal="left" vertical="center" wrapText="1"/>
    </xf>
    <xf numFmtId="0" fontId="8" fillId="3" borderId="9" xfId="3" applyFont="1" applyFill="1" applyBorder="1" applyAlignment="1">
      <alignment horizontal="left" vertical="center" wrapText="1"/>
    </xf>
    <xf numFmtId="0" fontId="8" fillId="3" borderId="32" xfId="3" applyFont="1" applyFill="1" applyBorder="1" applyAlignment="1">
      <alignment horizontal="left" vertical="center" wrapText="1"/>
    </xf>
    <xf numFmtId="0" fontId="11" fillId="7" borderId="28" xfId="0" applyFont="1" applyFill="1" applyBorder="1" applyAlignment="1" applyProtection="1">
      <alignment horizontal="center" vertical="center"/>
    </xf>
    <xf numFmtId="0" fontId="11" fillId="7" borderId="29" xfId="0" applyFont="1" applyFill="1" applyBorder="1" applyAlignment="1" applyProtection="1">
      <alignment horizontal="center" vertical="center"/>
    </xf>
    <xf numFmtId="0" fontId="26" fillId="3" borderId="6"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6" fillId="3" borderId="1" xfId="0" applyFont="1" applyFill="1" applyBorder="1" applyAlignment="1" applyProtection="1">
      <alignment horizontal="center" vertical="center" wrapText="1"/>
    </xf>
    <xf numFmtId="3" fontId="9" fillId="0" borderId="1" xfId="7" applyNumberFormat="1" applyFont="1" applyFill="1" applyBorder="1" applyAlignment="1">
      <alignment horizontal="center" vertical="center" wrapText="1"/>
    </xf>
    <xf numFmtId="3" fontId="9" fillId="0" borderId="6" xfId="7" applyNumberFormat="1" applyFont="1" applyFill="1" applyBorder="1" applyAlignment="1">
      <alignment horizontal="center" vertical="center" wrapText="1"/>
    </xf>
    <xf numFmtId="3" fontId="9" fillId="0" borderId="8" xfId="7" applyNumberFormat="1" applyFont="1" applyFill="1" applyBorder="1" applyAlignment="1">
      <alignment horizontal="center" vertical="center" wrapText="1"/>
    </xf>
    <xf numFmtId="3" fontId="9" fillId="0" borderId="7" xfId="7" applyNumberFormat="1" applyFont="1" applyFill="1" applyBorder="1" applyAlignment="1">
      <alignment horizontal="center" vertical="center" wrapText="1"/>
    </xf>
    <xf numFmtId="0" fontId="19" fillId="2"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7" fillId="3" borderId="8" xfId="0" applyFont="1" applyFill="1" applyBorder="1" applyAlignment="1" applyProtection="1">
      <alignment horizontal="center" vertical="center" wrapText="1"/>
      <protection locked="0"/>
    </xf>
    <xf numFmtId="0" fontId="30" fillId="0" borderId="0" xfId="0" applyFont="1" applyFill="1" applyBorder="1" applyAlignment="1">
      <alignment horizontal="center" wrapText="1"/>
    </xf>
    <xf numFmtId="0" fontId="31" fillId="0" borderId="0" xfId="0" applyFont="1" applyFill="1" applyBorder="1" applyAlignment="1">
      <alignment horizontal="center" wrapText="1"/>
    </xf>
    <xf numFmtId="0" fontId="32" fillId="0" borderId="0" xfId="0" applyFont="1" applyFill="1" applyBorder="1" applyAlignment="1">
      <alignment horizontal="center" wrapText="1"/>
    </xf>
    <xf numFmtId="0" fontId="17" fillId="2" borderId="6"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9" fontId="47" fillId="0" borderId="6" xfId="6" applyNumberFormat="1" applyFont="1" applyBorder="1" applyAlignment="1">
      <alignment horizontal="center" vertical="center"/>
    </xf>
    <xf numFmtId="9" fontId="47" fillId="0" borderId="7" xfId="6" applyNumberFormat="1" applyFont="1" applyBorder="1" applyAlignment="1">
      <alignment horizontal="center" vertical="center"/>
    </xf>
    <xf numFmtId="9" fontId="47" fillId="0" borderId="8" xfId="6" applyNumberFormat="1" applyFont="1" applyBorder="1" applyAlignment="1">
      <alignment horizontal="center" vertical="center"/>
    </xf>
    <xf numFmtId="0" fontId="41" fillId="7" borderId="2" xfId="0" applyFont="1" applyFill="1" applyBorder="1" applyAlignment="1" applyProtection="1">
      <alignment horizontal="center" vertical="center"/>
    </xf>
    <xf numFmtId="0" fontId="41" fillId="7" borderId="30" xfId="0" applyFont="1" applyFill="1" applyBorder="1" applyAlignment="1" applyProtection="1">
      <alignment horizontal="center" vertical="center"/>
    </xf>
    <xf numFmtId="0" fontId="41" fillId="7" borderId="3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11" borderId="1"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xf>
    <xf numFmtId="0" fontId="17" fillId="11" borderId="6" xfId="0" applyFont="1" applyFill="1" applyBorder="1" applyAlignment="1" applyProtection="1">
      <alignment horizontal="center" vertical="center" wrapText="1"/>
    </xf>
    <xf numFmtId="0" fontId="17" fillId="11" borderId="8"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xf>
    <xf numFmtId="0" fontId="17" fillId="3" borderId="6"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41" fillId="7" borderId="6" xfId="0" applyFont="1" applyFill="1" applyBorder="1" applyAlignment="1" applyProtection="1">
      <alignment horizontal="center" vertical="center" wrapText="1"/>
    </xf>
    <xf numFmtId="0" fontId="41" fillId="7" borderId="8" xfId="0"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9" fontId="18" fillId="2" borderId="6"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9" fontId="18" fillId="2" borderId="8" xfId="0" applyNumberFormat="1" applyFont="1" applyFill="1" applyBorder="1" applyAlignment="1" applyProtection="1">
      <alignment horizontal="center" vertical="center" wrapText="1"/>
    </xf>
    <xf numFmtId="0" fontId="18" fillId="2" borderId="6" xfId="0" applyFont="1" applyFill="1" applyBorder="1" applyAlignment="1" applyProtection="1">
      <alignment horizontal="center" vertical="center" wrapText="1"/>
    </xf>
    <xf numFmtId="0" fontId="41" fillId="7" borderId="1"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9" fontId="18" fillId="2" borderId="1" xfId="0" applyNumberFormat="1" applyFont="1" applyFill="1" applyBorder="1" applyAlignment="1" applyProtection="1">
      <alignment horizontal="center" vertical="center" wrapText="1"/>
    </xf>
    <xf numFmtId="0" fontId="41" fillId="7" borderId="1" xfId="0" applyFont="1" applyFill="1" applyBorder="1" applyAlignment="1" applyProtection="1">
      <alignment horizontal="center" vertical="center"/>
    </xf>
    <xf numFmtId="9" fontId="19" fillId="2" borderId="6" xfId="6" applyFont="1" applyFill="1" applyBorder="1" applyAlignment="1">
      <alignment horizontal="center" vertical="center" wrapText="1"/>
    </xf>
    <xf numFmtId="9" fontId="19" fillId="2" borderId="7" xfId="6" applyFont="1" applyFill="1" applyBorder="1" applyAlignment="1">
      <alignment horizontal="center" vertical="center" wrapText="1"/>
    </xf>
    <xf numFmtId="9" fontId="19" fillId="2" borderId="8" xfId="6" applyFont="1" applyFill="1" applyBorder="1" applyAlignment="1">
      <alignment horizontal="center" vertical="center" wrapText="1"/>
    </xf>
    <xf numFmtId="0" fontId="17" fillId="0" borderId="6"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14" fontId="18" fillId="0" borderId="6" xfId="0" applyNumberFormat="1" applyFont="1" applyFill="1" applyBorder="1" applyAlignment="1" applyProtection="1">
      <alignment horizontal="center" vertical="center"/>
      <protection locked="0"/>
    </xf>
    <xf numFmtId="14" fontId="18" fillId="0" borderId="7" xfId="0" applyNumberFormat="1" applyFont="1" applyFill="1" applyBorder="1" applyAlignment="1" applyProtection="1">
      <alignment horizontal="center" vertical="center"/>
      <protection locked="0"/>
    </xf>
    <xf numFmtId="14" fontId="18" fillId="0" borderId="8" xfId="0" applyNumberFormat="1" applyFont="1" applyFill="1" applyBorder="1" applyAlignment="1" applyProtection="1">
      <alignment horizontal="center" vertical="center"/>
      <protection locked="0"/>
    </xf>
    <xf numFmtId="14" fontId="18" fillId="0" borderId="6" xfId="0" applyNumberFormat="1" applyFont="1" applyFill="1" applyBorder="1" applyAlignment="1" applyProtection="1">
      <alignment horizontal="center" vertical="center" wrapText="1"/>
      <protection locked="0"/>
    </xf>
    <xf numFmtId="0" fontId="18" fillId="0" borderId="32"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wrapText="1"/>
    </xf>
    <xf numFmtId="0" fontId="18" fillId="0" borderId="31"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14" fontId="18" fillId="0" borderId="1" xfId="0" applyNumberFormat="1"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42" fillId="0" borderId="6"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8" fillId="0" borderId="4"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41" fillId="7" borderId="8"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11" borderId="8" xfId="0" applyFont="1" applyFill="1" applyBorder="1" applyAlignment="1" applyProtection="1">
      <alignment horizontal="center" vertical="center" wrapText="1"/>
    </xf>
    <xf numFmtId="166" fontId="12" fillId="3" borderId="4" xfId="0" applyNumberFormat="1" applyFont="1" applyFill="1" applyBorder="1" applyAlignment="1" applyProtection="1">
      <alignment horizontal="center" vertical="center" wrapText="1"/>
    </xf>
    <xf numFmtId="166" fontId="12" fillId="3" borderId="10" xfId="0" applyNumberFormat="1" applyFont="1" applyFill="1" applyBorder="1" applyAlignment="1" applyProtection="1">
      <alignment horizontal="center" vertical="center"/>
    </xf>
    <xf numFmtId="0" fontId="12" fillId="3" borderId="8" xfId="0" applyFont="1" applyFill="1" applyBorder="1" applyAlignment="1" applyProtection="1">
      <alignment horizontal="center" vertical="center" wrapText="1"/>
    </xf>
    <xf numFmtId="9" fontId="18" fillId="2" borderId="1" xfId="6" applyFont="1" applyFill="1" applyBorder="1" applyAlignment="1" applyProtection="1">
      <alignment horizontal="center" vertical="center"/>
      <protection locked="0"/>
    </xf>
    <xf numFmtId="0" fontId="8" fillId="3" borderId="4" xfId="3" applyFont="1" applyFill="1" applyBorder="1" applyAlignment="1">
      <alignment vertical="center" wrapText="1"/>
    </xf>
    <xf numFmtId="0" fontId="8" fillId="3" borderId="10" xfId="3" applyFont="1" applyFill="1" applyBorder="1" applyAlignment="1">
      <alignment vertical="center" wrapText="1"/>
    </xf>
    <xf numFmtId="0" fontId="8" fillId="3" borderId="30" xfId="3" applyFont="1" applyFill="1" applyBorder="1" applyAlignment="1">
      <alignment vertical="center" wrapText="1"/>
    </xf>
    <xf numFmtId="0" fontId="8" fillId="3" borderId="5" xfId="3" applyFont="1" applyFill="1" applyBorder="1" applyAlignment="1">
      <alignment vertical="center" wrapText="1"/>
    </xf>
    <xf numFmtId="0" fontId="9" fillId="2" borderId="6" xfId="8" applyFont="1" applyFill="1" applyBorder="1" applyAlignment="1">
      <alignment horizontal="center" vertical="center" wrapText="1"/>
    </xf>
    <xf numFmtId="0" fontId="9" fillId="2" borderId="7" xfId="8" applyFont="1" applyFill="1" applyBorder="1" applyAlignment="1">
      <alignment horizontal="center" vertical="center" wrapText="1"/>
    </xf>
    <xf numFmtId="0" fontId="9" fillId="2" borderId="8" xfId="8" applyFont="1" applyFill="1" applyBorder="1" applyAlignment="1">
      <alignment horizontal="center" vertical="center" wrapText="1"/>
    </xf>
    <xf numFmtId="0" fontId="17" fillId="0" borderId="8" xfId="0" applyFont="1" applyFill="1" applyBorder="1" applyAlignment="1" applyProtection="1">
      <alignment horizontal="center" vertical="center" wrapText="1"/>
      <protection locked="0"/>
    </xf>
    <xf numFmtId="0" fontId="19" fillId="2" borderId="8" xfId="0" applyFont="1" applyFill="1" applyBorder="1" applyAlignment="1">
      <alignment horizontal="center" vertical="center" wrapText="1"/>
    </xf>
    <xf numFmtId="166" fontId="12" fillId="3" borderId="1" xfId="0" applyNumberFormat="1" applyFont="1" applyFill="1" applyBorder="1" applyAlignment="1" applyProtection="1">
      <alignment horizontal="center" vertical="center" wrapText="1"/>
    </xf>
    <xf numFmtId="166" fontId="12" fillId="3" borderId="1" xfId="0" applyNumberFormat="1" applyFont="1" applyFill="1" applyBorder="1" applyAlignment="1" applyProtection="1">
      <alignment horizontal="center" vertical="center"/>
    </xf>
    <xf numFmtId="0" fontId="8" fillId="3" borderId="30" xfId="3" applyFont="1" applyFill="1" applyBorder="1" applyAlignment="1">
      <alignment horizontal="left" vertical="center" wrapText="1"/>
    </xf>
    <xf numFmtId="0" fontId="8" fillId="3" borderId="3" xfId="3" applyFont="1" applyFill="1" applyBorder="1" applyAlignment="1">
      <alignment vertical="center" wrapText="1"/>
    </xf>
    <xf numFmtId="0" fontId="8" fillId="3" borderId="9" xfId="3" applyFont="1" applyFill="1" applyBorder="1" applyAlignment="1">
      <alignment vertical="center" wrapText="1"/>
    </xf>
    <xf numFmtId="0" fontId="8" fillId="3" borderId="32" xfId="3" applyFont="1" applyFill="1" applyBorder="1" applyAlignment="1">
      <alignment vertical="center" wrapText="1"/>
    </xf>
    <xf numFmtId="0" fontId="5" fillId="2" borderId="4"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9" fontId="9" fillId="0" borderId="1" xfId="6"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0" fillId="2" borderId="6" xfId="0" quotePrefix="1"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9" fontId="9" fillId="2" borderId="1" xfId="0" applyNumberFormat="1" applyFont="1" applyFill="1" applyBorder="1" applyAlignment="1">
      <alignment horizontal="center" vertical="center" wrapText="1"/>
    </xf>
    <xf numFmtId="0" fontId="13" fillId="7" borderId="8" xfId="0" applyFont="1" applyFill="1" applyBorder="1" applyAlignment="1" applyProtection="1">
      <alignment horizontal="center" vertical="center" wrapText="1"/>
    </xf>
    <xf numFmtId="0" fontId="18" fillId="2" borderId="1" xfId="0" quotePrefix="1"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19" fillId="0" borderId="1" xfId="0" applyFont="1" applyFill="1" applyBorder="1" applyAlignment="1">
      <alignment horizontal="left" vertical="center" wrapText="1"/>
    </xf>
    <xf numFmtId="0" fontId="18" fillId="2" borderId="1" xfId="0" quotePrefix="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9" fillId="0" borderId="1" xfId="8" applyFont="1" applyFill="1" applyBorder="1" applyAlignment="1">
      <alignment horizontal="center" vertical="center" wrapText="1"/>
    </xf>
    <xf numFmtId="0" fontId="23" fillId="2" borderId="1" xfId="0" applyFont="1" applyFill="1" applyBorder="1" applyAlignment="1">
      <alignment horizontal="center" vertical="center" wrapText="1"/>
    </xf>
    <xf numFmtId="0" fontId="18" fillId="2" borderId="1" xfId="0" applyFont="1" applyFill="1" applyBorder="1" applyAlignment="1" applyProtection="1">
      <alignment horizontal="center" vertical="center"/>
      <protection locked="0"/>
    </xf>
    <xf numFmtId="0" fontId="8" fillId="4" borderId="1" xfId="3" applyFont="1" applyFill="1" applyBorder="1" applyAlignment="1">
      <alignment horizontal="left" vertical="center" wrapText="1"/>
    </xf>
    <xf numFmtId="0" fontId="8" fillId="4" borderId="8" xfId="3" applyFont="1" applyFill="1" applyBorder="1" applyAlignment="1">
      <alignment horizontal="left" vertical="center" wrapText="1"/>
    </xf>
    <xf numFmtId="0" fontId="18" fillId="0" borderId="1" xfId="0" applyFont="1" applyBorder="1" applyAlignment="1" applyProtection="1">
      <alignment horizontal="justify" vertical="center" wrapText="1"/>
      <protection locked="0"/>
    </xf>
    <xf numFmtId="0" fontId="8" fillId="2" borderId="1" xfId="2" applyFont="1" applyFill="1" applyBorder="1" applyAlignment="1">
      <alignment horizontal="center" vertical="center" wrapText="1"/>
    </xf>
    <xf numFmtId="0" fontId="44" fillId="0" borderId="1" xfId="8" applyFont="1" applyFill="1" applyBorder="1" applyAlignment="1">
      <alignment horizontal="center" vertical="center" wrapText="1"/>
    </xf>
    <xf numFmtId="0" fontId="23" fillId="0" borderId="1" xfId="0" applyFont="1" applyFill="1" applyBorder="1" applyAlignment="1">
      <alignment horizontal="center" vertical="center" wrapText="1"/>
    </xf>
    <xf numFmtId="9" fontId="18" fillId="2" borderId="1" xfId="6" applyFont="1" applyFill="1" applyBorder="1" applyAlignment="1" applyProtection="1">
      <alignment horizontal="center" vertical="center" wrapText="1"/>
      <protection locked="0"/>
    </xf>
    <xf numFmtId="0" fontId="9" fillId="0" borderId="6" xfId="8" applyFont="1" applyFill="1" applyBorder="1" applyAlignment="1">
      <alignment horizontal="center" vertical="center" wrapText="1"/>
    </xf>
    <xf numFmtId="0" fontId="9" fillId="0" borderId="7" xfId="8" applyFont="1" applyFill="1" applyBorder="1" applyAlignment="1">
      <alignment horizontal="center" vertical="center" wrapText="1"/>
    </xf>
    <xf numFmtId="0" fontId="9" fillId="0" borderId="8" xfId="8" applyFont="1" applyFill="1" applyBorder="1" applyAlignment="1">
      <alignment horizontal="center" vertical="center" wrapText="1"/>
    </xf>
    <xf numFmtId="0" fontId="18" fillId="2" borderId="6" xfId="0" quotePrefix="1"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protection locked="0"/>
    </xf>
    <xf numFmtId="9" fontId="18" fillId="0" borderId="7" xfId="0" applyNumberFormat="1" applyFont="1" applyFill="1" applyBorder="1" applyAlignment="1" applyProtection="1">
      <alignment horizontal="center" vertical="center" wrapText="1"/>
      <protection locked="0"/>
    </xf>
    <xf numFmtId="9" fontId="18" fillId="0" borderId="8" xfId="0" applyNumberFormat="1" applyFont="1" applyFill="1" applyBorder="1" applyAlignment="1" applyProtection="1">
      <alignment horizontal="center" vertical="center" wrapText="1"/>
      <protection locked="0"/>
    </xf>
    <xf numFmtId="9" fontId="18" fillId="0" borderId="6" xfId="0" applyNumberFormat="1" applyFont="1" applyFill="1" applyBorder="1" applyAlignment="1" applyProtection="1">
      <alignment horizontal="center" vertical="center" wrapText="1"/>
      <protection locked="0"/>
    </xf>
    <xf numFmtId="0" fontId="8" fillId="3" borderId="83" xfId="3" applyFont="1" applyFill="1" applyBorder="1" applyAlignment="1">
      <alignment horizontal="left" vertical="center" wrapText="1"/>
    </xf>
    <xf numFmtId="0" fontId="8" fillId="3" borderId="0" xfId="3" applyFont="1" applyFill="1" applyBorder="1" applyAlignment="1">
      <alignment horizontal="left" vertical="center" wrapText="1"/>
    </xf>
    <xf numFmtId="0" fontId="8" fillId="3" borderId="84" xfId="3" applyFont="1" applyFill="1" applyBorder="1" applyAlignment="1">
      <alignment horizontal="left" vertical="center" wrapText="1"/>
    </xf>
    <xf numFmtId="9" fontId="18" fillId="0" borderId="6" xfId="0" applyNumberFormat="1" applyFont="1" applyBorder="1" applyAlignment="1" applyProtection="1">
      <alignment horizontal="center" vertical="center"/>
      <protection locked="0"/>
    </xf>
    <xf numFmtId="9" fontId="18" fillId="0" borderId="8" xfId="0" applyNumberFormat="1" applyFont="1" applyBorder="1" applyAlignment="1" applyProtection="1">
      <alignment horizontal="center" vertical="center"/>
      <protection locked="0"/>
    </xf>
    <xf numFmtId="0" fontId="0" fillId="0" borderId="6" xfId="0" applyBorder="1" applyAlignment="1">
      <alignment horizontal="center" vertical="center"/>
    </xf>
    <xf numFmtId="0" fontId="0" fillId="0" borderId="8" xfId="0" applyBorder="1" applyAlignment="1">
      <alignment horizontal="center" vertical="center"/>
    </xf>
    <xf numFmtId="9" fontId="18" fillId="0" borderId="7" xfId="0" applyNumberFormat="1"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0" fillId="0" borderId="7" xfId="0" applyBorder="1" applyAlignment="1">
      <alignment horizontal="center" vertical="center"/>
    </xf>
    <xf numFmtId="9" fontId="18" fillId="0" borderId="6" xfId="6" applyNumberFormat="1" applyFont="1" applyFill="1" applyBorder="1" applyAlignment="1" applyProtection="1">
      <alignment horizontal="center" vertical="center" wrapText="1"/>
      <protection locked="0"/>
    </xf>
    <xf numFmtId="9" fontId="18" fillId="0" borderId="7" xfId="6" applyNumberFormat="1" applyFont="1" applyFill="1" applyBorder="1" applyAlignment="1" applyProtection="1">
      <alignment horizontal="center" vertical="center" wrapText="1"/>
      <protection locked="0"/>
    </xf>
    <xf numFmtId="9" fontId="18" fillId="0" borderId="8" xfId="6" applyNumberFormat="1" applyFont="1" applyFill="1" applyBorder="1" applyAlignment="1" applyProtection="1">
      <alignment horizontal="center" vertical="center" wrapText="1"/>
      <protection locked="0"/>
    </xf>
    <xf numFmtId="0" fontId="8" fillId="3" borderId="34" xfId="3" applyFont="1" applyFill="1" applyBorder="1" applyAlignment="1">
      <alignment horizontal="left" vertical="center" wrapText="1"/>
    </xf>
    <xf numFmtId="0" fontId="8" fillId="3" borderId="35" xfId="3" applyFont="1" applyFill="1" applyBorder="1" applyAlignment="1">
      <alignment horizontal="left" vertical="center" wrapText="1"/>
    </xf>
    <xf numFmtId="0" fontId="8" fillId="3" borderId="79" xfId="3" applyFont="1" applyFill="1" applyBorder="1" applyAlignment="1">
      <alignment horizontal="left" vertical="center" wrapText="1"/>
    </xf>
    <xf numFmtId="0" fontId="8" fillId="3" borderId="75" xfId="3" applyFont="1" applyFill="1" applyBorder="1" applyAlignment="1">
      <alignment horizontal="left" vertical="center" wrapText="1"/>
    </xf>
    <xf numFmtId="0" fontId="8" fillId="3" borderId="76" xfId="3" applyFont="1" applyFill="1" applyBorder="1" applyAlignment="1">
      <alignment horizontal="left" vertical="center" wrapText="1"/>
    </xf>
    <xf numFmtId="0" fontId="8" fillId="3" borderId="27" xfId="3" applyFont="1" applyFill="1" applyBorder="1" applyAlignment="1">
      <alignment horizontal="left" vertical="center" wrapText="1"/>
    </xf>
    <xf numFmtId="0" fontId="8" fillId="3" borderId="77" xfId="3" applyFont="1" applyFill="1" applyBorder="1" applyAlignment="1">
      <alignment horizontal="left" vertical="center" wrapText="1"/>
    </xf>
    <xf numFmtId="0" fontId="8" fillId="3" borderId="78" xfId="3" applyFont="1" applyFill="1" applyBorder="1" applyAlignment="1">
      <alignment horizontal="left" vertical="center" wrapText="1"/>
    </xf>
    <xf numFmtId="0" fontId="8" fillId="3" borderId="26" xfId="3" applyFont="1" applyFill="1" applyBorder="1" applyAlignment="1">
      <alignment horizontal="left" vertical="center" wrapText="1"/>
    </xf>
    <xf numFmtId="14" fontId="9" fillId="2" borderId="1" xfId="8" applyNumberFormat="1" applyFont="1" applyFill="1" applyBorder="1" applyAlignment="1">
      <alignment horizontal="center" vertical="center" wrapText="1"/>
    </xf>
  </cellXfs>
  <cellStyles count="9">
    <cellStyle name="Incorrecto" xfId="7" builtinId="27"/>
    <cellStyle name="Millares 2" xfId="1"/>
    <cellStyle name="Normal" xfId="0" builtinId="0"/>
    <cellStyle name="Normal 10" xfId="2"/>
    <cellStyle name="Normal 4" xfId="3"/>
    <cellStyle name="Normal 7" xfId="4"/>
    <cellStyle name="Normal 8" xfId="5"/>
    <cellStyle name="Normal 9" xfId="8"/>
    <cellStyle name="Porcentaje" xfId="6" builtinId="5"/>
  </cellStyles>
  <dxfs count="942">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ill>
        <patternFill>
          <bgColor rgb="FF00B050"/>
        </patternFill>
      </fill>
    </dxf>
    <dxf>
      <fill>
        <patternFill>
          <bgColor rgb="FFFF00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1"/>
      </font>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colors>
    <mruColors>
      <color rgb="FF8E0000"/>
      <color rgb="FFE26B0A"/>
      <color rgb="FFF96F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Datos!$M$16:$N$16</c:f>
              <c:numCache>
                <c:formatCode>General</c:formatCode>
                <c:ptCount val="2"/>
                <c:pt idx="0">
                  <c:v>0</c:v>
                </c:pt>
                <c:pt idx="1">
                  <c:v>-0.80901699437494745</c:v>
                </c:pt>
              </c:numCache>
            </c:numRef>
          </c:xVal>
          <c:yVal>
            <c:numRef>
              <c:f>Datos!$O$16:$P$16</c:f>
              <c:numCache>
                <c:formatCode>General</c:formatCode>
                <c:ptCount val="2"/>
                <c:pt idx="0">
                  <c:v>0</c:v>
                </c:pt>
                <c:pt idx="1">
                  <c:v>0.58778525229247314</c:v>
                </c:pt>
              </c:numCache>
            </c:numRef>
          </c:yVal>
          <c:smooth val="1"/>
        </c:ser>
        <c:dLbls>
          <c:showLegendKey val="0"/>
          <c:showVal val="0"/>
          <c:showCatName val="0"/>
          <c:showSerName val="0"/>
          <c:showPercent val="0"/>
          <c:showBubbleSize val="0"/>
        </c:dLbls>
        <c:axId val="321962488"/>
        <c:axId val="321962880"/>
      </c:scatterChart>
      <c:valAx>
        <c:axId val="321962880"/>
        <c:scaling>
          <c:orientation val="minMax"/>
          <c:max val="1"/>
          <c:min val="-1"/>
        </c:scaling>
        <c:delete val="1"/>
        <c:axPos val="l"/>
        <c:numFmt formatCode="General" sourceLinked="1"/>
        <c:majorTickMark val="out"/>
        <c:minorTickMark val="none"/>
        <c:tickLblPos val="nextTo"/>
        <c:crossAx val="321962488"/>
        <c:crosses val="autoZero"/>
        <c:crossBetween val="midCat"/>
      </c:valAx>
      <c:valAx>
        <c:axId val="321962488"/>
        <c:scaling>
          <c:orientation val="minMax"/>
          <c:max val="1"/>
          <c:min val="-1"/>
        </c:scaling>
        <c:delete val="1"/>
        <c:axPos val="b"/>
        <c:numFmt formatCode="General" sourceLinked="1"/>
        <c:majorTickMark val="out"/>
        <c:minorTickMark val="none"/>
        <c:tickLblPos val="nextTo"/>
        <c:crossAx val="321962880"/>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8333333333333E-3"/>
          <c:y val="0"/>
          <c:w val="0.98958333333333337"/>
          <c:h val="1"/>
        </c:manualLayout>
      </c:layout>
      <c:doughnutChart>
        <c:varyColors val="1"/>
        <c:ser>
          <c:idx val="0"/>
          <c:order val="0"/>
          <c:spPr>
            <a:solidFill>
              <a:srgbClr val="FF0000"/>
            </a:solidFill>
          </c:spPr>
          <c:dPt>
            <c:idx val="0"/>
            <c:bubble3D val="0"/>
            <c:spPr>
              <a:solidFill>
                <a:srgbClr val="FF0000"/>
              </a:solidFill>
              <a:ln w="19050">
                <a:solidFill>
                  <a:schemeClr val="lt1"/>
                </a:solidFill>
              </a:ln>
              <a:effectLst/>
            </c:spPr>
          </c:dPt>
          <c:dPt>
            <c:idx val="1"/>
            <c:bubble3D val="0"/>
            <c:spPr>
              <a:solidFill>
                <a:srgbClr val="FF0000"/>
              </a:solidFill>
              <a:ln w="19050">
                <a:solidFill>
                  <a:schemeClr val="lt1"/>
                </a:solidFill>
              </a:ln>
              <a:effectLst/>
            </c:spPr>
          </c:dPt>
          <c:dPt>
            <c:idx val="2"/>
            <c:bubble3D val="0"/>
            <c:spPr>
              <a:solidFill>
                <a:srgbClr val="FF0000"/>
              </a:solidFill>
              <a:ln w="19050">
                <a:solidFill>
                  <a:schemeClr val="lt1"/>
                </a:solidFill>
              </a:ln>
              <a:effectLst/>
            </c:spPr>
          </c:dPt>
          <c:dPt>
            <c:idx val="3"/>
            <c:bubble3D val="0"/>
            <c:spPr>
              <a:solidFill>
                <a:srgbClr val="FF0000"/>
              </a:solidFill>
              <a:ln w="19050">
                <a:solidFill>
                  <a:schemeClr val="lt1"/>
                </a:solidFill>
              </a:ln>
              <a:effectLst/>
            </c:spPr>
          </c:dPt>
          <c:dPt>
            <c:idx val="4"/>
            <c:bubble3D val="0"/>
            <c:spPr>
              <a:solidFill>
                <a:srgbClr val="FF0000"/>
              </a:solidFill>
              <a:ln w="19050">
                <a:solidFill>
                  <a:schemeClr val="lt1"/>
                </a:solidFill>
              </a:ln>
              <a:effectLst/>
            </c:spPr>
          </c:dPt>
          <c:dPt>
            <c:idx val="5"/>
            <c:bubble3D val="0"/>
            <c:spPr>
              <a:solidFill>
                <a:srgbClr val="FF0000"/>
              </a:solidFill>
              <a:ln w="19050">
                <a:solidFill>
                  <a:schemeClr val="lt1"/>
                </a:solidFill>
              </a:ln>
              <a:effectLst/>
            </c:spPr>
          </c:dPt>
          <c:dPt>
            <c:idx val="6"/>
            <c:bubble3D val="0"/>
            <c:spPr>
              <a:solidFill>
                <a:srgbClr val="FF0000"/>
              </a:solidFill>
              <a:ln w="19050">
                <a:solidFill>
                  <a:schemeClr val="lt1"/>
                </a:solidFill>
              </a:ln>
              <a:effectLst/>
            </c:spPr>
          </c:dPt>
          <c:dPt>
            <c:idx val="7"/>
            <c:bubble3D val="0"/>
            <c:spPr>
              <a:solidFill>
                <a:srgbClr val="FF0000"/>
              </a:solidFill>
              <a:ln w="19050">
                <a:solidFill>
                  <a:schemeClr val="lt1"/>
                </a:solidFill>
              </a:ln>
              <a:effectLst/>
            </c:spPr>
          </c:dPt>
          <c:dPt>
            <c:idx val="8"/>
            <c:bubble3D val="0"/>
            <c:spPr>
              <a:solidFill>
                <a:srgbClr val="FF0000"/>
              </a:solidFill>
              <a:ln w="19050">
                <a:solidFill>
                  <a:schemeClr val="lt1"/>
                </a:solidFill>
              </a:ln>
              <a:effectLst/>
            </c:spPr>
          </c:dPt>
          <c:dPt>
            <c:idx val="9"/>
            <c:bubble3D val="0"/>
            <c:spPr>
              <a:solidFill>
                <a:srgbClr val="FF0000"/>
              </a:solidFill>
              <a:ln w="19050">
                <a:solidFill>
                  <a:schemeClr val="lt1"/>
                </a:solidFill>
              </a:ln>
              <a:effectLst/>
            </c:spPr>
          </c:dPt>
          <c:dPt>
            <c:idx val="10"/>
            <c:bubble3D val="0"/>
            <c:spPr>
              <a:solidFill>
                <a:srgbClr val="FF0000"/>
              </a:solidFill>
              <a:ln w="19050">
                <a:solidFill>
                  <a:schemeClr val="lt1"/>
                </a:solidFill>
              </a:ln>
              <a:effectLst/>
            </c:spPr>
          </c:dPt>
          <c:dPt>
            <c:idx val="11"/>
            <c:bubble3D val="0"/>
            <c:spPr>
              <a:solidFill>
                <a:srgbClr val="FF0000"/>
              </a:solidFill>
              <a:ln w="19050">
                <a:solidFill>
                  <a:schemeClr val="lt1"/>
                </a:solidFill>
              </a:ln>
              <a:effectLst/>
            </c:spPr>
          </c:dPt>
          <c:dPt>
            <c:idx val="12"/>
            <c:bubble3D val="0"/>
            <c:spPr>
              <a:solidFill>
                <a:srgbClr val="FF0000"/>
              </a:solidFill>
              <a:ln w="19050">
                <a:solidFill>
                  <a:schemeClr val="lt1"/>
                </a:solidFill>
              </a:ln>
              <a:effectLst/>
            </c:spPr>
          </c:dPt>
          <c:dPt>
            <c:idx val="13"/>
            <c:bubble3D val="0"/>
            <c:spPr>
              <a:solidFill>
                <a:srgbClr val="FF0000"/>
              </a:solidFill>
              <a:ln w="19050">
                <a:solidFill>
                  <a:schemeClr val="lt1"/>
                </a:solidFill>
              </a:ln>
              <a:effectLst/>
            </c:spPr>
          </c:dPt>
          <c:dPt>
            <c:idx val="14"/>
            <c:bubble3D val="0"/>
            <c:spPr>
              <a:solidFill>
                <a:srgbClr val="FF0000"/>
              </a:solidFill>
              <a:ln w="19050">
                <a:solidFill>
                  <a:schemeClr val="lt1"/>
                </a:solidFill>
              </a:ln>
              <a:effectLst/>
            </c:spPr>
          </c:dPt>
          <c:dPt>
            <c:idx val="15"/>
            <c:bubble3D val="0"/>
            <c:spPr>
              <a:solidFill>
                <a:srgbClr val="FF0000"/>
              </a:solidFill>
              <a:ln w="19050">
                <a:solidFill>
                  <a:schemeClr val="lt1"/>
                </a:solidFill>
              </a:ln>
              <a:effectLst/>
            </c:spPr>
          </c:dPt>
          <c:dPt>
            <c:idx val="16"/>
            <c:bubble3D val="0"/>
            <c:spPr>
              <a:solidFill>
                <a:srgbClr val="FF0000"/>
              </a:solidFill>
              <a:ln w="19050">
                <a:solidFill>
                  <a:schemeClr val="lt1"/>
                </a:solidFill>
              </a:ln>
              <a:effectLst/>
            </c:spPr>
          </c:dPt>
          <c:dPt>
            <c:idx val="17"/>
            <c:bubble3D val="0"/>
            <c:spPr>
              <a:solidFill>
                <a:srgbClr val="FF0000"/>
              </a:solidFill>
              <a:ln w="19050">
                <a:solidFill>
                  <a:schemeClr val="lt1"/>
                </a:solidFill>
              </a:ln>
              <a:effectLst/>
            </c:spPr>
          </c:dPt>
          <c:dPt>
            <c:idx val="18"/>
            <c:bubble3D val="0"/>
            <c:spPr>
              <a:solidFill>
                <a:srgbClr val="FF0000"/>
              </a:solidFill>
              <a:ln w="19050">
                <a:solidFill>
                  <a:schemeClr val="lt1"/>
                </a:solidFill>
              </a:ln>
              <a:effectLst/>
            </c:spPr>
          </c:dPt>
          <c:dPt>
            <c:idx val="19"/>
            <c:bubble3D val="0"/>
            <c:spPr>
              <a:solidFill>
                <a:srgbClr val="FF0000"/>
              </a:solidFill>
              <a:ln w="19050">
                <a:solidFill>
                  <a:schemeClr val="lt1"/>
                </a:solidFill>
              </a:ln>
              <a:effectLst/>
            </c:spPr>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ser>
        <c:dLbls>
          <c:showLegendKey val="0"/>
          <c:showVal val="0"/>
          <c:showCatName val="0"/>
          <c:showSerName val="0"/>
          <c:showPercent val="0"/>
          <c:showBubbleSize val="0"/>
          <c:showLeaderLines val="1"/>
        </c:dLbls>
        <c:firstSliceAng val="0"/>
        <c:holeSize val="65"/>
      </c:doughnutChart>
      <c:doughnutChart>
        <c:varyColors val="1"/>
        <c:ser>
          <c:idx val="1"/>
          <c:order val="1"/>
          <c:tx>
            <c:strRef>
              <c:f>Datos!$B$12</c:f>
              <c:strCache>
                <c:ptCount val="1"/>
                <c:pt idx="0">
                  <c:v>Dirección de Administración Cuentas y Registro Financiero</c:v>
                </c:pt>
              </c:strCache>
            </c:strRef>
          </c:tx>
          <c:dPt>
            <c:idx val="0"/>
            <c:bubble3D val="0"/>
            <c:spPr>
              <a:noFill/>
              <a:ln w="19050">
                <a:solidFill>
                  <a:schemeClr val="lt1"/>
                </a:solidFill>
              </a:ln>
              <a:effectLst/>
            </c:spPr>
          </c:dPt>
          <c:dPt>
            <c:idx val="1"/>
            <c:bubble3D val="0"/>
            <c:spPr>
              <a:solidFill>
                <a:schemeClr val="bg1">
                  <a:alpha val="80000"/>
                </a:schemeClr>
              </a:solidFill>
              <a:ln w="19050">
                <a:solidFill>
                  <a:schemeClr val="lt1"/>
                </a:solidFill>
              </a:ln>
              <a:effectLst/>
            </c:spPr>
          </c:dPt>
          <c:val>
            <c:numRef>
              <c:f>Datos!$D$12:$E$12</c:f>
            </c:numRef>
          </c:val>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FF00"/>
              </a:solidFill>
              <a:ln w="19050">
                <a:solidFill>
                  <a:schemeClr val="bg1"/>
                </a:solidFill>
              </a:ln>
              <a:effectLst/>
            </c:spPr>
          </c:dPt>
          <c:dPt>
            <c:idx val="8"/>
            <c:bubble3D val="0"/>
            <c:spPr>
              <a:solidFill>
                <a:srgbClr val="00B050"/>
              </a:soli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Datos!$M$13:$N$13</c:f>
              <c:numCache>
                <c:formatCode>General</c:formatCode>
                <c:ptCount val="2"/>
                <c:pt idx="0">
                  <c:v>0</c:v>
                </c:pt>
                <c:pt idx="1">
                  <c:v>-0.86074202700394364</c:v>
                </c:pt>
              </c:numCache>
            </c:numRef>
          </c:xVal>
          <c:yVal>
            <c:numRef>
              <c:f>Datos!$O$13:$P$13</c:f>
              <c:numCache>
                <c:formatCode>General</c:formatCode>
                <c:ptCount val="2"/>
                <c:pt idx="0">
                  <c:v>0</c:v>
                </c:pt>
                <c:pt idx="1">
                  <c:v>0.50904141575037132</c:v>
                </c:pt>
              </c:numCache>
            </c:numRef>
          </c:yVal>
          <c:smooth val="1"/>
        </c:ser>
        <c:dLbls>
          <c:showLegendKey val="0"/>
          <c:showVal val="0"/>
          <c:showCatName val="0"/>
          <c:showSerName val="0"/>
          <c:showPercent val="0"/>
          <c:showBubbleSize val="0"/>
        </c:dLbls>
        <c:axId val="392097512"/>
        <c:axId val="392097120"/>
      </c:scatterChart>
      <c:valAx>
        <c:axId val="392097120"/>
        <c:scaling>
          <c:orientation val="minMax"/>
          <c:max val="1"/>
          <c:min val="-1"/>
        </c:scaling>
        <c:delete val="1"/>
        <c:axPos val="l"/>
        <c:numFmt formatCode="General" sourceLinked="1"/>
        <c:majorTickMark val="out"/>
        <c:minorTickMark val="none"/>
        <c:tickLblPos val="nextTo"/>
        <c:crossAx val="392097512"/>
        <c:crosses val="autoZero"/>
        <c:crossBetween val="midCat"/>
      </c:valAx>
      <c:valAx>
        <c:axId val="392097512"/>
        <c:scaling>
          <c:orientation val="minMax"/>
          <c:max val="1"/>
          <c:min val="-1"/>
        </c:scaling>
        <c:delete val="1"/>
        <c:axPos val="b"/>
        <c:numFmt formatCode="General" sourceLinked="1"/>
        <c:majorTickMark val="out"/>
        <c:minorTickMark val="none"/>
        <c:tickLblPos val="nextTo"/>
        <c:crossAx val="392097120"/>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flip="none" rotWithShape="1">
                <a:gsLst>
                  <a:gs pos="0">
                    <a:srgbClr val="FFFF00"/>
                  </a:gs>
                  <a:gs pos="47000">
                    <a:srgbClr val="FFFF00"/>
                  </a:gs>
                  <a:gs pos="66000">
                    <a:srgbClr val="00B050"/>
                  </a:gs>
                  <a:gs pos="100000">
                    <a:srgbClr val="00B050"/>
                  </a:gs>
                </a:gsLst>
                <a:lin ang="5400000" scaled="1"/>
                <a:tileRect/>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Datos!$M$9:$N$9</c:f>
              <c:numCache>
                <c:formatCode>General</c:formatCode>
                <c:ptCount val="2"/>
                <c:pt idx="0">
                  <c:v>0</c:v>
                </c:pt>
                <c:pt idx="1">
                  <c:v>-1</c:v>
                </c:pt>
              </c:numCache>
            </c:numRef>
          </c:xVal>
          <c:yVal>
            <c:numRef>
              <c:f>Datos!$O$9:$P$9</c:f>
              <c:numCache>
                <c:formatCode>General</c:formatCode>
                <c:ptCount val="2"/>
                <c:pt idx="0">
                  <c:v>0</c:v>
                </c:pt>
                <c:pt idx="1">
                  <c:v>0</c:v>
                </c:pt>
              </c:numCache>
            </c:numRef>
          </c:yVal>
          <c:smooth val="1"/>
        </c:ser>
        <c:dLbls>
          <c:showLegendKey val="0"/>
          <c:showVal val="0"/>
          <c:showCatName val="0"/>
          <c:showSerName val="0"/>
          <c:showPercent val="0"/>
          <c:showBubbleSize val="0"/>
        </c:dLbls>
        <c:axId val="321961704"/>
        <c:axId val="321960920"/>
      </c:scatterChart>
      <c:valAx>
        <c:axId val="321960920"/>
        <c:scaling>
          <c:orientation val="minMax"/>
          <c:max val="1"/>
          <c:min val="-1"/>
        </c:scaling>
        <c:delete val="1"/>
        <c:axPos val="l"/>
        <c:numFmt formatCode="General" sourceLinked="1"/>
        <c:majorTickMark val="out"/>
        <c:minorTickMark val="none"/>
        <c:tickLblPos val="nextTo"/>
        <c:crossAx val="321961704"/>
        <c:crosses val="autoZero"/>
        <c:crossBetween val="midCat"/>
      </c:valAx>
      <c:valAx>
        <c:axId val="321961704"/>
        <c:scaling>
          <c:orientation val="minMax"/>
          <c:max val="1"/>
          <c:min val="-1"/>
        </c:scaling>
        <c:delete val="1"/>
        <c:axPos val="b"/>
        <c:numFmt formatCode="General" sourceLinked="1"/>
        <c:majorTickMark val="out"/>
        <c:minorTickMark val="none"/>
        <c:tickLblPos val="nextTo"/>
        <c:crossAx val="321960920"/>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Datos!$M$11:$N$11</c:f>
              <c:numCache>
                <c:formatCode>General</c:formatCode>
                <c:ptCount val="2"/>
                <c:pt idx="0">
                  <c:v>0</c:v>
                </c:pt>
                <c:pt idx="1">
                  <c:v>-0.93247222940435581</c:v>
                </c:pt>
              </c:numCache>
            </c:numRef>
          </c:xVal>
          <c:yVal>
            <c:numRef>
              <c:f>Datos!$O$11:$P$11</c:f>
              <c:numCache>
                <c:formatCode>General</c:formatCode>
                <c:ptCount val="2"/>
                <c:pt idx="0">
                  <c:v>0</c:v>
                </c:pt>
                <c:pt idx="1">
                  <c:v>0.36124166618715292</c:v>
                </c:pt>
              </c:numCache>
            </c:numRef>
          </c:yVal>
          <c:smooth val="1"/>
        </c:ser>
        <c:dLbls>
          <c:showLegendKey val="0"/>
          <c:showVal val="0"/>
          <c:showCatName val="0"/>
          <c:showSerName val="0"/>
          <c:showPercent val="0"/>
          <c:showBubbleSize val="0"/>
        </c:dLbls>
        <c:axId val="455070232"/>
        <c:axId val="455069840"/>
      </c:scatterChart>
      <c:valAx>
        <c:axId val="455069840"/>
        <c:scaling>
          <c:orientation val="minMax"/>
          <c:max val="1"/>
          <c:min val="-1"/>
        </c:scaling>
        <c:delete val="1"/>
        <c:axPos val="l"/>
        <c:numFmt formatCode="General" sourceLinked="1"/>
        <c:majorTickMark val="out"/>
        <c:minorTickMark val="none"/>
        <c:tickLblPos val="nextTo"/>
        <c:crossAx val="455070232"/>
        <c:crosses val="autoZero"/>
        <c:crossBetween val="midCat"/>
      </c:valAx>
      <c:valAx>
        <c:axId val="455070232"/>
        <c:scaling>
          <c:orientation val="minMax"/>
          <c:max val="1"/>
          <c:min val="-1"/>
        </c:scaling>
        <c:delete val="1"/>
        <c:axPos val="b"/>
        <c:numFmt formatCode="General" sourceLinked="1"/>
        <c:majorTickMark val="out"/>
        <c:minorTickMark val="none"/>
        <c:tickLblPos val="nextTo"/>
        <c:crossAx val="455069840"/>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51000">
                    <a:srgbClr val="FFFF00"/>
                  </a:gs>
                  <a:gs pos="69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Datos!$M$8:$N$8</c:f>
              <c:numCache>
                <c:formatCode>General</c:formatCode>
                <c:ptCount val="2"/>
                <c:pt idx="0">
                  <c:v>0</c:v>
                </c:pt>
                <c:pt idx="1">
                  <c:v>-1</c:v>
                </c:pt>
              </c:numCache>
            </c:numRef>
          </c:xVal>
          <c:yVal>
            <c:numRef>
              <c:f>Datos!$O$8:$P$8</c:f>
              <c:numCache>
                <c:formatCode>General</c:formatCode>
                <c:ptCount val="2"/>
                <c:pt idx="0">
                  <c:v>0</c:v>
                </c:pt>
                <c:pt idx="1">
                  <c:v>0</c:v>
                </c:pt>
              </c:numCache>
            </c:numRef>
          </c:yVal>
          <c:smooth val="1"/>
        </c:ser>
        <c:dLbls>
          <c:showLegendKey val="0"/>
          <c:showVal val="0"/>
          <c:showCatName val="0"/>
          <c:showSerName val="0"/>
          <c:showPercent val="0"/>
          <c:showBubbleSize val="0"/>
        </c:dLbls>
        <c:axId val="455149320"/>
        <c:axId val="455071016"/>
      </c:scatterChart>
      <c:valAx>
        <c:axId val="455071016"/>
        <c:scaling>
          <c:orientation val="minMax"/>
          <c:max val="1"/>
          <c:min val="-1"/>
        </c:scaling>
        <c:delete val="1"/>
        <c:axPos val="l"/>
        <c:numFmt formatCode="General" sourceLinked="1"/>
        <c:majorTickMark val="out"/>
        <c:minorTickMark val="none"/>
        <c:tickLblPos val="nextTo"/>
        <c:crossAx val="455149320"/>
        <c:crosses val="autoZero"/>
        <c:crossBetween val="midCat"/>
      </c:valAx>
      <c:valAx>
        <c:axId val="455149320"/>
        <c:scaling>
          <c:orientation val="minMax"/>
          <c:max val="1"/>
          <c:min val="-1"/>
        </c:scaling>
        <c:delete val="1"/>
        <c:axPos val="b"/>
        <c:numFmt formatCode="General" sourceLinked="1"/>
        <c:majorTickMark val="out"/>
        <c:minorTickMark val="none"/>
        <c:tickLblPos val="nextTo"/>
        <c:crossAx val="455071016"/>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Datos!$M$10:$N$10</c:f>
              <c:numCache>
                <c:formatCode>General</c:formatCode>
                <c:ptCount val="2"/>
                <c:pt idx="0">
                  <c:v>0</c:v>
                </c:pt>
                <c:pt idx="1">
                  <c:v>-1</c:v>
                </c:pt>
              </c:numCache>
            </c:numRef>
          </c:xVal>
          <c:yVal>
            <c:numRef>
              <c:f>Datos!$O$10:$P$10</c:f>
              <c:numCache>
                <c:formatCode>General</c:formatCode>
                <c:ptCount val="2"/>
                <c:pt idx="0">
                  <c:v>0</c:v>
                </c:pt>
                <c:pt idx="1">
                  <c:v>0</c:v>
                </c:pt>
              </c:numCache>
            </c:numRef>
          </c:yVal>
          <c:smooth val="1"/>
        </c:ser>
        <c:dLbls>
          <c:showLegendKey val="0"/>
          <c:showVal val="0"/>
          <c:showCatName val="0"/>
          <c:showSerName val="0"/>
          <c:showPercent val="0"/>
          <c:showBubbleSize val="0"/>
        </c:dLbls>
        <c:axId val="455150496"/>
        <c:axId val="455150104"/>
      </c:scatterChart>
      <c:valAx>
        <c:axId val="455150104"/>
        <c:scaling>
          <c:orientation val="minMax"/>
          <c:max val="1"/>
          <c:min val="-1"/>
        </c:scaling>
        <c:delete val="1"/>
        <c:axPos val="l"/>
        <c:numFmt formatCode="General" sourceLinked="1"/>
        <c:majorTickMark val="out"/>
        <c:minorTickMark val="none"/>
        <c:tickLblPos val="nextTo"/>
        <c:crossAx val="455150496"/>
        <c:crosses val="autoZero"/>
        <c:crossBetween val="midCat"/>
      </c:valAx>
      <c:valAx>
        <c:axId val="455150496"/>
        <c:scaling>
          <c:orientation val="minMax"/>
          <c:max val="1"/>
          <c:min val="-1"/>
        </c:scaling>
        <c:delete val="1"/>
        <c:axPos val="b"/>
        <c:numFmt formatCode="General" sourceLinked="1"/>
        <c:majorTickMark val="out"/>
        <c:minorTickMark val="none"/>
        <c:tickLblPos val="nextTo"/>
        <c:crossAx val="455150104"/>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Datos!$M$13:$N$13</c:f>
              <c:numCache>
                <c:formatCode>General</c:formatCode>
                <c:ptCount val="2"/>
                <c:pt idx="0">
                  <c:v>0</c:v>
                </c:pt>
                <c:pt idx="1">
                  <c:v>-0.86074202700394364</c:v>
                </c:pt>
              </c:numCache>
            </c:numRef>
          </c:xVal>
          <c:yVal>
            <c:numRef>
              <c:f>Datos!$O$13:$P$13</c:f>
              <c:numCache>
                <c:formatCode>General</c:formatCode>
                <c:ptCount val="2"/>
                <c:pt idx="0">
                  <c:v>0</c:v>
                </c:pt>
                <c:pt idx="1">
                  <c:v>0.50904141575037132</c:v>
                </c:pt>
              </c:numCache>
            </c:numRef>
          </c:yVal>
          <c:smooth val="1"/>
        </c:ser>
        <c:dLbls>
          <c:showLegendKey val="0"/>
          <c:showVal val="0"/>
          <c:showCatName val="0"/>
          <c:showSerName val="0"/>
          <c:showPercent val="0"/>
          <c:showBubbleSize val="0"/>
        </c:dLbls>
        <c:axId val="455151672"/>
        <c:axId val="455151280"/>
      </c:scatterChart>
      <c:valAx>
        <c:axId val="455151280"/>
        <c:scaling>
          <c:orientation val="minMax"/>
          <c:max val="1"/>
          <c:min val="-1"/>
        </c:scaling>
        <c:delete val="1"/>
        <c:axPos val="l"/>
        <c:numFmt formatCode="General" sourceLinked="1"/>
        <c:majorTickMark val="out"/>
        <c:minorTickMark val="none"/>
        <c:tickLblPos val="nextTo"/>
        <c:crossAx val="455151672"/>
        <c:crosses val="autoZero"/>
        <c:crossBetween val="midCat"/>
      </c:valAx>
      <c:valAx>
        <c:axId val="455151672"/>
        <c:scaling>
          <c:orientation val="minMax"/>
          <c:max val="1"/>
          <c:min val="-1"/>
        </c:scaling>
        <c:delete val="1"/>
        <c:axPos val="b"/>
        <c:numFmt formatCode="General" sourceLinked="1"/>
        <c:majorTickMark val="out"/>
        <c:minorTickMark val="none"/>
        <c:tickLblPos val="nextTo"/>
        <c:crossAx val="455151280"/>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Datos!$M$15:$N$15</c:f>
              <c:numCache>
                <c:formatCode>General</c:formatCode>
                <c:ptCount val="2"/>
                <c:pt idx="0">
                  <c:v>0</c:v>
                </c:pt>
                <c:pt idx="1">
                  <c:v>-6.1257422745431001E-17</c:v>
                </c:pt>
              </c:numCache>
            </c:numRef>
          </c:xVal>
          <c:yVal>
            <c:numRef>
              <c:f>Datos!$O$15:$P$15</c:f>
              <c:numCache>
                <c:formatCode>General</c:formatCode>
                <c:ptCount val="2"/>
                <c:pt idx="0">
                  <c:v>0</c:v>
                </c:pt>
                <c:pt idx="1">
                  <c:v>1</c:v>
                </c:pt>
              </c:numCache>
            </c:numRef>
          </c:yVal>
          <c:smooth val="1"/>
        </c:ser>
        <c:dLbls>
          <c:showLegendKey val="0"/>
          <c:showVal val="0"/>
          <c:showCatName val="0"/>
          <c:showSerName val="0"/>
          <c:showPercent val="0"/>
          <c:showBubbleSize val="0"/>
        </c:dLbls>
        <c:axId val="455152848"/>
        <c:axId val="455152456"/>
      </c:scatterChart>
      <c:valAx>
        <c:axId val="455152456"/>
        <c:scaling>
          <c:orientation val="minMax"/>
          <c:max val="1"/>
          <c:min val="-1"/>
        </c:scaling>
        <c:delete val="1"/>
        <c:axPos val="l"/>
        <c:numFmt formatCode="General" sourceLinked="1"/>
        <c:majorTickMark val="out"/>
        <c:minorTickMark val="none"/>
        <c:tickLblPos val="nextTo"/>
        <c:crossAx val="455152848"/>
        <c:crosses val="autoZero"/>
        <c:crossBetween val="midCat"/>
      </c:valAx>
      <c:valAx>
        <c:axId val="455152848"/>
        <c:scaling>
          <c:orientation val="minMax"/>
          <c:max val="1"/>
          <c:min val="-1"/>
        </c:scaling>
        <c:delete val="1"/>
        <c:axPos val="b"/>
        <c:numFmt formatCode="General" sourceLinked="1"/>
        <c:majorTickMark val="out"/>
        <c:minorTickMark val="none"/>
        <c:tickLblPos val="nextTo"/>
        <c:crossAx val="455152456"/>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Datos!$M$12:$N$12</c:f>
              <c:numCache>
                <c:formatCode>General</c:formatCode>
                <c:ptCount val="2"/>
                <c:pt idx="0">
                  <c:v>0</c:v>
                </c:pt>
                <c:pt idx="1">
                  <c:v>-3.1410759078128174E-2</c:v>
                </c:pt>
              </c:numCache>
            </c:numRef>
          </c:xVal>
          <c:yVal>
            <c:numRef>
              <c:f>Datos!$O$12:$P$12</c:f>
              <c:numCache>
                <c:formatCode>General</c:formatCode>
                <c:ptCount val="2"/>
                <c:pt idx="0">
                  <c:v>0</c:v>
                </c:pt>
                <c:pt idx="1">
                  <c:v>0.9995065603657316</c:v>
                </c:pt>
              </c:numCache>
            </c:numRef>
          </c:yVal>
          <c:smooth val="1"/>
        </c:ser>
        <c:dLbls>
          <c:showLegendKey val="0"/>
          <c:showVal val="0"/>
          <c:showCatName val="0"/>
          <c:showSerName val="0"/>
          <c:showPercent val="0"/>
          <c:showBubbleSize val="0"/>
        </c:dLbls>
        <c:axId val="392094768"/>
        <c:axId val="392094376"/>
      </c:scatterChart>
      <c:valAx>
        <c:axId val="392094376"/>
        <c:scaling>
          <c:orientation val="minMax"/>
          <c:max val="1"/>
          <c:min val="-1"/>
        </c:scaling>
        <c:delete val="1"/>
        <c:axPos val="l"/>
        <c:numFmt formatCode="General" sourceLinked="1"/>
        <c:majorTickMark val="out"/>
        <c:minorTickMark val="none"/>
        <c:tickLblPos val="nextTo"/>
        <c:crossAx val="392094768"/>
        <c:crosses val="autoZero"/>
        <c:crossBetween val="midCat"/>
      </c:valAx>
      <c:valAx>
        <c:axId val="392094768"/>
        <c:scaling>
          <c:orientation val="minMax"/>
          <c:max val="1"/>
          <c:min val="-1"/>
        </c:scaling>
        <c:delete val="1"/>
        <c:axPos val="b"/>
        <c:numFmt formatCode="General" sourceLinked="1"/>
        <c:majorTickMark val="out"/>
        <c:minorTickMark val="none"/>
        <c:tickLblPos val="nextTo"/>
        <c:crossAx val="392094376"/>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48702802040512"/>
          <c:y val="7.5340734049164915E-2"/>
          <c:w val="0.56939797527559732"/>
          <c:h val="0.92465916633374956"/>
        </c:manualLayout>
      </c:layout>
      <c:doughnutChart>
        <c:varyColors val="1"/>
        <c:ser>
          <c:idx val="0"/>
          <c:order val="0"/>
          <c:spPr>
            <a:ln>
              <a:solidFill>
                <a:schemeClr val="bg1"/>
              </a:solidFill>
            </a:ln>
          </c:spPr>
          <c:dPt>
            <c:idx val="0"/>
            <c:bubble3D val="0"/>
            <c:spPr>
              <a:solidFill>
                <a:srgbClr val="FF0000"/>
              </a:solidFill>
              <a:ln w="19050">
                <a:solidFill>
                  <a:schemeClr val="bg1"/>
                </a:solidFill>
              </a:ln>
              <a:effectLst/>
            </c:spPr>
          </c:dPt>
          <c:dPt>
            <c:idx val="1"/>
            <c:bubble3D val="0"/>
            <c:spPr>
              <a:solidFill>
                <a:srgbClr val="FF0000"/>
              </a:solidFill>
              <a:ln w="19050">
                <a:solidFill>
                  <a:schemeClr val="bg1"/>
                </a:solidFill>
              </a:ln>
              <a:effectLst/>
            </c:spPr>
          </c:dPt>
          <c:dPt>
            <c:idx val="2"/>
            <c:bubble3D val="0"/>
            <c:spPr>
              <a:solidFill>
                <a:srgbClr val="FF0000"/>
              </a:solidFill>
              <a:ln w="19050">
                <a:solidFill>
                  <a:schemeClr val="bg1"/>
                </a:solidFill>
              </a:ln>
              <a:effectLst/>
            </c:spPr>
          </c:dPt>
          <c:dPt>
            <c:idx val="3"/>
            <c:bubble3D val="0"/>
            <c:spPr>
              <a:solidFill>
                <a:srgbClr val="FF0000"/>
              </a:solidFill>
              <a:ln w="19050">
                <a:solidFill>
                  <a:schemeClr val="bg1"/>
                </a:solidFill>
              </a:ln>
              <a:effectLst/>
            </c:spPr>
          </c:dPt>
          <c:dPt>
            <c:idx val="4"/>
            <c:bubble3D val="0"/>
            <c:spPr>
              <a:solidFill>
                <a:srgbClr val="FF0000"/>
              </a:solidFill>
              <a:ln w="19050">
                <a:solidFill>
                  <a:schemeClr val="bg1"/>
                </a:solidFill>
              </a:ln>
              <a:effectLst/>
            </c:spPr>
          </c:dPt>
          <c:dPt>
            <c:idx val="5"/>
            <c:bubble3D val="0"/>
            <c:spPr>
              <a:solidFill>
                <a:srgbClr val="FF0000"/>
              </a:solidFill>
              <a:ln w="19050">
                <a:solidFill>
                  <a:schemeClr val="bg1"/>
                </a:solidFill>
              </a:ln>
              <a:effectLst/>
            </c:spPr>
          </c:dPt>
          <c:dPt>
            <c:idx val="6"/>
            <c:bubble3D val="0"/>
            <c:spPr>
              <a:solidFill>
                <a:srgbClr val="FF0000"/>
              </a:solidFill>
              <a:ln w="19050">
                <a:solidFill>
                  <a:schemeClr val="bg1"/>
                </a:solidFill>
              </a:ln>
              <a:effectLst/>
            </c:spPr>
          </c:dPt>
          <c:dPt>
            <c:idx val="7"/>
            <c:bubble3D val="0"/>
            <c:spPr>
              <a:solidFill>
                <a:srgbClr val="FF0000"/>
              </a:solidFill>
              <a:ln w="19050">
                <a:solidFill>
                  <a:schemeClr val="bg1"/>
                </a:solidFill>
              </a:ln>
              <a:effectLst/>
            </c:spPr>
          </c:dPt>
          <c:dPt>
            <c:idx val="8"/>
            <c:bubble3D val="0"/>
            <c:spPr>
              <a:gradFill>
                <a:gsLst>
                  <a:gs pos="0">
                    <a:srgbClr val="FFFF00"/>
                  </a:gs>
                  <a:gs pos="47000">
                    <a:srgbClr val="FFFF00"/>
                  </a:gs>
                  <a:gs pos="66000">
                    <a:srgbClr val="00B050"/>
                  </a:gs>
                  <a:gs pos="100000">
                    <a:srgbClr val="00B050"/>
                  </a:gs>
                </a:gsLst>
                <a:lin ang="5400000" scaled="1"/>
              </a:gradFill>
              <a:ln w="19050">
                <a:solidFill>
                  <a:schemeClr val="bg1"/>
                </a:solidFill>
              </a:ln>
              <a:effectLst/>
            </c:spPr>
          </c:dPt>
          <c:dPt>
            <c:idx val="9"/>
            <c:bubble3D val="0"/>
            <c:spPr>
              <a:noFill/>
              <a:ln w="19050">
                <a:noFill/>
              </a:ln>
              <a:effectLst/>
            </c:spPr>
          </c:dPt>
          <c:val>
            <c:numRef>
              <c:f>Datos!$H$13:$H$19</c:f>
            </c:numRef>
          </c:val>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strRef>
              <c:f>Datos!$J$22</c:f>
              <c:strCache>
                <c:ptCount val="1"/>
                <c:pt idx="0">
                  <c:v>Puntos</c:v>
                </c:pt>
              </c:strCache>
            </c:strRef>
          </c:tx>
          <c:spPr>
            <a:ln w="28575" cap="rnd">
              <a:solidFill>
                <a:schemeClr val="tx1">
                  <a:lumMod val="95000"/>
                  <a:lumOff val="5000"/>
                </a:schemeClr>
              </a:solidFill>
              <a:round/>
              <a:headEnd type="oval"/>
              <a:tailEnd type="stealth" w="lg" len="lg"/>
            </a:ln>
            <a:effectLst/>
          </c:spPr>
          <c:marker>
            <c:symbol val="none"/>
          </c:marker>
          <c:xVal>
            <c:numRef>
              <c:f>Datos!$M$14:$N$14</c:f>
              <c:numCache>
                <c:formatCode>General</c:formatCode>
                <c:ptCount val="2"/>
                <c:pt idx="0">
                  <c:v>0</c:v>
                </c:pt>
                <c:pt idx="1">
                  <c:v>-0.43388373911755818</c:v>
                </c:pt>
              </c:numCache>
            </c:numRef>
          </c:xVal>
          <c:yVal>
            <c:numRef>
              <c:f>Datos!$O$14:$P$14</c:f>
              <c:numCache>
                <c:formatCode>General</c:formatCode>
                <c:ptCount val="2"/>
                <c:pt idx="0">
                  <c:v>0</c:v>
                </c:pt>
                <c:pt idx="1">
                  <c:v>0.90096886790241915</c:v>
                </c:pt>
              </c:numCache>
            </c:numRef>
          </c:yVal>
          <c:smooth val="1"/>
        </c:ser>
        <c:dLbls>
          <c:showLegendKey val="0"/>
          <c:showVal val="0"/>
          <c:showCatName val="0"/>
          <c:showSerName val="0"/>
          <c:showPercent val="0"/>
          <c:showBubbleSize val="0"/>
        </c:dLbls>
        <c:axId val="392095944"/>
        <c:axId val="392095552"/>
      </c:scatterChart>
      <c:valAx>
        <c:axId val="392095552"/>
        <c:scaling>
          <c:orientation val="minMax"/>
          <c:max val="1"/>
          <c:min val="-1"/>
        </c:scaling>
        <c:delete val="1"/>
        <c:axPos val="l"/>
        <c:numFmt formatCode="General" sourceLinked="1"/>
        <c:majorTickMark val="out"/>
        <c:minorTickMark val="none"/>
        <c:tickLblPos val="nextTo"/>
        <c:crossAx val="392095944"/>
        <c:crosses val="autoZero"/>
        <c:crossBetween val="midCat"/>
      </c:valAx>
      <c:valAx>
        <c:axId val="392095944"/>
        <c:scaling>
          <c:orientation val="minMax"/>
          <c:max val="1"/>
          <c:min val="-1"/>
        </c:scaling>
        <c:delete val="1"/>
        <c:axPos val="b"/>
        <c:numFmt formatCode="General" sourceLinked="1"/>
        <c:majorTickMark val="out"/>
        <c:minorTickMark val="none"/>
        <c:tickLblPos val="nextTo"/>
        <c:crossAx val="392095552"/>
        <c:crosses val="autoZero"/>
        <c:crossBetween val="midCat"/>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711412</xdr:colOff>
      <xdr:row>0</xdr:row>
      <xdr:rowOff>74415</xdr:rowOff>
    </xdr:from>
    <xdr:to>
      <xdr:col>9</xdr:col>
      <xdr:colOff>66675</xdr:colOff>
      <xdr:row>4</xdr:row>
      <xdr:rowOff>133196</xdr:rowOff>
    </xdr:to>
    <xdr:pic>
      <xdr:nvPicPr>
        <xdr:cNvPr id="27"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212" y="74415"/>
          <a:ext cx="1641263" cy="706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726772</xdr:colOff>
      <xdr:row>8</xdr:row>
      <xdr:rowOff>0</xdr:rowOff>
    </xdr:from>
    <xdr:to>
      <xdr:col>4</xdr:col>
      <xdr:colOff>505135</xdr:colOff>
      <xdr:row>11</xdr:row>
      <xdr:rowOff>9205</xdr:rowOff>
    </xdr:to>
    <xdr:sp macro="" textlink="">
      <xdr:nvSpPr>
        <xdr:cNvPr id="24" name="Bisel 23"/>
        <xdr:cNvSpPr/>
      </xdr:nvSpPr>
      <xdr:spPr bwMode="auto">
        <a:xfrm>
          <a:off x="2209359" y="1325217"/>
          <a:ext cx="1302363" cy="506162"/>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effectLst/>
              <a:latin typeface="Times New Roman" panose="02020603050405020304" pitchFamily="18" charset="0"/>
              <a:cs typeface="Times New Roman" panose="02020603050405020304" pitchFamily="18" charset="0"/>
            </a:rPr>
            <a:t>Comisión de Ética Pública de la Tesorería Nacional</a:t>
          </a:r>
        </a:p>
      </xdr:txBody>
    </xdr:sp>
    <xdr:clientData/>
  </xdr:twoCellAnchor>
  <xdr:twoCellAnchor>
    <xdr:from>
      <xdr:col>2</xdr:col>
      <xdr:colOff>155377</xdr:colOff>
      <xdr:row>11</xdr:row>
      <xdr:rowOff>16594</xdr:rowOff>
    </xdr:from>
    <xdr:to>
      <xdr:col>5</xdr:col>
      <xdr:colOff>201097</xdr:colOff>
      <xdr:row>17</xdr:row>
      <xdr:rowOff>28521</xdr:rowOff>
    </xdr:to>
    <xdr:grpSp>
      <xdr:nvGrpSpPr>
        <xdr:cNvPr id="67" name="Grupo 66"/>
        <xdr:cNvGrpSpPr/>
      </xdr:nvGrpSpPr>
      <xdr:grpSpPr>
        <a:xfrm>
          <a:off x="1641277" y="1797769"/>
          <a:ext cx="2331720" cy="983477"/>
          <a:chOff x="13300167" y="2368711"/>
          <a:chExt cx="3534438" cy="2201058"/>
        </a:xfrm>
      </xdr:grpSpPr>
      <xdr:graphicFrame macro="">
        <xdr:nvGraphicFramePr>
          <xdr:cNvPr id="68" name="Gráfico 67"/>
          <xdr:cNvGraphicFramePr/>
        </xdr:nvGraphicFramePr>
        <xdr:xfrm>
          <a:off x="13300167" y="2368711"/>
          <a:ext cx="3534438" cy="2201058"/>
        </xdr:xfrm>
        <a:graphic>
          <a:graphicData uri="http://schemas.openxmlformats.org/drawingml/2006/chart">
            <c:chart xmlns:c="http://schemas.openxmlformats.org/drawingml/2006/chart" xmlns:r="http://schemas.openxmlformats.org/officeDocument/2006/relationships" r:id="rId2"/>
          </a:graphicData>
        </a:graphic>
      </xdr:graphicFrame>
      <xdr:sp macro="" textlink="'1. DPyD'!#REF!">
        <xdr:nvSpPr>
          <xdr:cNvPr id="69" name="Rectángulo 68"/>
          <xdr:cNvSpPr/>
        </xdr:nvSpPr>
        <xdr:spPr bwMode="auto">
          <a:xfrm>
            <a:off x="14592957" y="3512809"/>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F956C803-D0FC-4AFE-8445-5E6A4531C469}" type="TxLink">
              <a:rPr lang="en-US" sz="1400" b="0" i="0" u="none" strike="noStrike">
                <a:solidFill>
                  <a:srgbClr val="000000"/>
                </a:solidFill>
                <a:latin typeface="Impact" panose="020B0806030902050204" pitchFamily="34" charset="0"/>
                <a:cs typeface="Times New Roman"/>
              </a:rPr>
              <a:pPr algn="ctr"/>
              <a:t>#¡REF!</a:t>
            </a:fld>
            <a:endParaRPr lang="en-US" sz="1600" b="0">
              <a:latin typeface="Impact" panose="020B0806030902050204" pitchFamily="34" charset="0"/>
            </a:endParaRPr>
          </a:p>
        </xdr:txBody>
      </xdr:sp>
    </xdr:grpSp>
    <xdr:clientData/>
  </xdr:twoCellAnchor>
  <xdr:twoCellAnchor>
    <xdr:from>
      <xdr:col>9</xdr:col>
      <xdr:colOff>562139</xdr:colOff>
      <xdr:row>13</xdr:row>
      <xdr:rowOff>106372</xdr:rowOff>
    </xdr:from>
    <xdr:to>
      <xdr:col>11</xdr:col>
      <xdr:colOff>397449</xdr:colOff>
      <xdr:row>16</xdr:row>
      <xdr:rowOff>148299</xdr:rowOff>
    </xdr:to>
    <xdr:sp macro="" textlink="">
      <xdr:nvSpPr>
        <xdr:cNvPr id="20" name="Bisel 19"/>
        <xdr:cNvSpPr/>
      </xdr:nvSpPr>
      <xdr:spPr bwMode="auto">
        <a:xfrm>
          <a:off x="7378726" y="2259850"/>
          <a:ext cx="1359310" cy="538884"/>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Departamento de Recursos Humanos</a:t>
          </a:r>
        </a:p>
      </xdr:txBody>
    </xdr:sp>
    <xdr:clientData/>
  </xdr:twoCellAnchor>
  <xdr:twoCellAnchor>
    <xdr:from>
      <xdr:col>12</xdr:col>
      <xdr:colOff>44448</xdr:colOff>
      <xdr:row>20</xdr:row>
      <xdr:rowOff>6070</xdr:rowOff>
    </xdr:from>
    <xdr:to>
      <xdr:col>13</xdr:col>
      <xdr:colOff>658959</xdr:colOff>
      <xdr:row>23</xdr:row>
      <xdr:rowOff>83290</xdr:rowOff>
    </xdr:to>
    <xdr:sp macro="" textlink="">
      <xdr:nvSpPr>
        <xdr:cNvPr id="21" name="Bisel 20"/>
        <xdr:cNvSpPr/>
      </xdr:nvSpPr>
      <xdr:spPr bwMode="auto">
        <a:xfrm>
          <a:off x="9147035" y="3650418"/>
          <a:ext cx="1376511" cy="574176"/>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Departamento de Tecnología de la Información</a:t>
          </a:r>
        </a:p>
      </xdr:txBody>
    </xdr:sp>
    <xdr:clientData/>
  </xdr:twoCellAnchor>
  <xdr:twoCellAnchor>
    <xdr:from>
      <xdr:col>2</xdr:col>
      <xdr:colOff>295029</xdr:colOff>
      <xdr:row>19</xdr:row>
      <xdr:rowOff>156630</xdr:rowOff>
    </xdr:from>
    <xdr:to>
      <xdr:col>4</xdr:col>
      <xdr:colOff>100279</xdr:colOff>
      <xdr:row>23</xdr:row>
      <xdr:rowOff>72408</xdr:rowOff>
    </xdr:to>
    <xdr:sp macro="" textlink="">
      <xdr:nvSpPr>
        <xdr:cNvPr id="23" name="Bisel 22"/>
        <xdr:cNvSpPr/>
      </xdr:nvSpPr>
      <xdr:spPr bwMode="auto">
        <a:xfrm>
          <a:off x="1777616" y="3635326"/>
          <a:ext cx="1329250" cy="578386"/>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effectLst/>
              <a:latin typeface="Times New Roman" panose="02020603050405020304" pitchFamily="18" charset="0"/>
              <a:cs typeface="Times New Roman" panose="02020603050405020304" pitchFamily="18" charset="0"/>
            </a:rPr>
            <a:t>Dirección Administrativa y Financiera</a:t>
          </a:r>
        </a:p>
      </xdr:txBody>
    </xdr:sp>
    <xdr:clientData/>
  </xdr:twoCellAnchor>
  <xdr:twoCellAnchor>
    <xdr:from>
      <xdr:col>9</xdr:col>
      <xdr:colOff>83793</xdr:colOff>
      <xdr:row>16</xdr:row>
      <xdr:rowOff>153591</xdr:rowOff>
    </xdr:from>
    <xdr:to>
      <xdr:col>12</xdr:col>
      <xdr:colOff>129513</xdr:colOff>
      <xdr:row>22</xdr:row>
      <xdr:rowOff>165518</xdr:rowOff>
    </xdr:to>
    <xdr:grpSp>
      <xdr:nvGrpSpPr>
        <xdr:cNvPr id="55" name="Grupo 54"/>
        <xdr:cNvGrpSpPr/>
      </xdr:nvGrpSpPr>
      <xdr:grpSpPr>
        <a:xfrm>
          <a:off x="6903693" y="2744391"/>
          <a:ext cx="2331720" cy="983477"/>
          <a:chOff x="13300166" y="2368711"/>
          <a:chExt cx="3568060" cy="2326524"/>
        </a:xfrm>
      </xdr:grpSpPr>
      <xdr:graphicFrame macro="">
        <xdr:nvGraphicFramePr>
          <xdr:cNvPr id="56" name="Gráfico 55"/>
          <xdr:cNvGraphicFramePr/>
        </xdr:nvGraphicFramePr>
        <xdr:xfrm>
          <a:off x="13300166" y="2368711"/>
          <a:ext cx="3568060" cy="2326524"/>
        </xdr:xfrm>
        <a:graphic>
          <a:graphicData uri="http://schemas.openxmlformats.org/drawingml/2006/chart">
            <c:chart xmlns:c="http://schemas.openxmlformats.org/drawingml/2006/chart" xmlns:r="http://schemas.openxmlformats.org/officeDocument/2006/relationships" r:id="rId3"/>
          </a:graphicData>
        </a:graphic>
      </xdr:graphicFrame>
      <xdr:sp macro="" textlink="Datos!$K$9">
        <xdr:nvSpPr>
          <xdr:cNvPr id="57" name="Rectángulo 56"/>
          <xdr:cNvSpPr/>
        </xdr:nvSpPr>
        <xdr:spPr bwMode="auto">
          <a:xfrm>
            <a:off x="14624174" y="3522001"/>
            <a:ext cx="866773" cy="48577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C72F2536-6501-42BB-B2A9-072E72ACF57D}" type="TxLink">
              <a:rPr lang="en-US" sz="1400" b="0" i="0" u="none" strike="noStrike">
                <a:solidFill>
                  <a:srgbClr val="000000"/>
                </a:solidFill>
                <a:latin typeface="Impact" panose="020B0806030902050204" pitchFamily="34" charset="0"/>
                <a:cs typeface="Arial"/>
              </a:rPr>
              <a:pPr algn="ctr"/>
              <a:t>0%</a:t>
            </a:fld>
            <a:endParaRPr lang="en-US" sz="1400">
              <a:latin typeface="Impact" panose="020B0806030902050204" pitchFamily="34" charset="0"/>
            </a:endParaRPr>
          </a:p>
        </xdr:txBody>
      </xdr:sp>
    </xdr:grpSp>
    <xdr:clientData/>
  </xdr:twoCellAnchor>
  <xdr:twoCellAnchor>
    <xdr:from>
      <xdr:col>11</xdr:col>
      <xdr:colOff>329021</xdr:colOff>
      <xdr:row>23</xdr:row>
      <xdr:rowOff>108161</xdr:rowOff>
    </xdr:from>
    <xdr:to>
      <xdr:col>14</xdr:col>
      <xdr:colOff>374741</xdr:colOff>
      <xdr:row>29</xdr:row>
      <xdr:rowOff>120088</xdr:rowOff>
    </xdr:to>
    <xdr:grpSp>
      <xdr:nvGrpSpPr>
        <xdr:cNvPr id="58" name="Grupo 57"/>
        <xdr:cNvGrpSpPr/>
      </xdr:nvGrpSpPr>
      <xdr:grpSpPr>
        <a:xfrm>
          <a:off x="8672921" y="3832436"/>
          <a:ext cx="2331720" cy="983477"/>
          <a:chOff x="13300167" y="2368711"/>
          <a:chExt cx="3568060" cy="2326525"/>
        </a:xfrm>
      </xdr:grpSpPr>
      <xdr:graphicFrame macro="">
        <xdr:nvGraphicFramePr>
          <xdr:cNvPr id="59" name="Gráfico 58"/>
          <xdr:cNvGraphicFramePr/>
        </xdr:nvGraphicFramePr>
        <xdr:xfrm>
          <a:off x="13300167" y="2368711"/>
          <a:ext cx="3568060" cy="2326525"/>
        </xdr:xfrm>
        <a:graphic>
          <a:graphicData uri="http://schemas.openxmlformats.org/drawingml/2006/chart">
            <c:chart xmlns:c="http://schemas.openxmlformats.org/drawingml/2006/chart" xmlns:r="http://schemas.openxmlformats.org/officeDocument/2006/relationships" r:id="rId4"/>
          </a:graphicData>
        </a:graphic>
      </xdr:graphicFrame>
      <xdr:sp macro="" textlink="Datos!$K$11">
        <xdr:nvSpPr>
          <xdr:cNvPr id="60" name="Rectángulo 59"/>
          <xdr:cNvSpPr/>
        </xdr:nvSpPr>
        <xdr:spPr bwMode="auto">
          <a:xfrm>
            <a:off x="14677187" y="3581789"/>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29F1C249-4461-451D-A41A-F3DF87646A12}" type="TxLink">
              <a:rPr lang="en-US" sz="1400" b="0" i="0" u="none" strike="noStrike">
                <a:solidFill>
                  <a:srgbClr val="000000"/>
                </a:solidFill>
                <a:latin typeface="Impact" panose="020B0806030902050204" pitchFamily="34" charset="0"/>
                <a:cs typeface="Arial"/>
              </a:rPr>
              <a:pPr algn="ctr"/>
              <a:t>12%</a:t>
            </a:fld>
            <a:endParaRPr lang="en-US" sz="1400">
              <a:latin typeface="Impact" panose="020B0806030902050204" pitchFamily="34" charset="0"/>
            </a:endParaRPr>
          </a:p>
        </xdr:txBody>
      </xdr:sp>
    </xdr:grpSp>
    <xdr:clientData/>
  </xdr:twoCellAnchor>
  <xdr:twoCellAnchor>
    <xdr:from>
      <xdr:col>3</xdr:col>
      <xdr:colOff>729531</xdr:colOff>
      <xdr:row>16</xdr:row>
      <xdr:rowOff>157365</xdr:rowOff>
    </xdr:from>
    <xdr:to>
      <xdr:col>7</xdr:col>
      <xdr:colOff>16566</xdr:colOff>
      <xdr:row>23</xdr:row>
      <xdr:rowOff>3640</xdr:rowOff>
    </xdr:to>
    <xdr:grpSp>
      <xdr:nvGrpSpPr>
        <xdr:cNvPr id="61" name="Grupo 60"/>
        <xdr:cNvGrpSpPr/>
      </xdr:nvGrpSpPr>
      <xdr:grpSpPr>
        <a:xfrm>
          <a:off x="2977431" y="2748165"/>
          <a:ext cx="2335035" cy="979750"/>
          <a:chOff x="13300169" y="2326237"/>
          <a:chExt cx="3568061" cy="2369004"/>
        </a:xfrm>
      </xdr:grpSpPr>
      <xdr:graphicFrame macro="">
        <xdr:nvGraphicFramePr>
          <xdr:cNvPr id="62" name="Gráfico 61"/>
          <xdr:cNvGraphicFramePr/>
        </xdr:nvGraphicFramePr>
        <xdr:xfrm>
          <a:off x="13300169" y="2326237"/>
          <a:ext cx="3568061" cy="2369004"/>
        </xdr:xfrm>
        <a:graphic>
          <a:graphicData uri="http://schemas.openxmlformats.org/drawingml/2006/chart">
            <c:chart xmlns:c="http://schemas.openxmlformats.org/drawingml/2006/chart" xmlns:r="http://schemas.openxmlformats.org/officeDocument/2006/relationships" r:id="rId5"/>
          </a:graphicData>
        </a:graphic>
      </xdr:graphicFrame>
      <xdr:sp macro="" textlink="Datos!$K$8">
        <xdr:nvSpPr>
          <xdr:cNvPr id="63" name="Rectángulo 62"/>
          <xdr:cNvSpPr/>
        </xdr:nvSpPr>
        <xdr:spPr bwMode="auto">
          <a:xfrm>
            <a:off x="14738846" y="3599536"/>
            <a:ext cx="866774" cy="4857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EAFA9F32-9203-40DB-9059-A8E5E2A758DC}" type="TxLink">
              <a:rPr lang="en-US" sz="1400" b="0" i="0" u="none" strike="noStrike">
                <a:solidFill>
                  <a:srgbClr val="000000"/>
                </a:solidFill>
                <a:latin typeface="Impact" panose="020B0806030902050204" pitchFamily="34" charset="0"/>
                <a:cs typeface="Arial"/>
              </a:rPr>
              <a:pPr algn="ctr"/>
              <a:t>0%</a:t>
            </a:fld>
            <a:endParaRPr lang="en-US" sz="1400">
              <a:latin typeface="Impact" panose="020B0806030902050204" pitchFamily="34" charset="0"/>
            </a:endParaRPr>
          </a:p>
        </xdr:txBody>
      </xdr:sp>
    </xdr:grpSp>
    <xdr:clientData/>
  </xdr:twoCellAnchor>
  <xdr:twoCellAnchor>
    <xdr:from>
      <xdr:col>1</xdr:col>
      <xdr:colOff>471387</xdr:colOff>
      <xdr:row>23</xdr:row>
      <xdr:rowOff>93742</xdr:rowOff>
    </xdr:from>
    <xdr:to>
      <xdr:col>4</xdr:col>
      <xdr:colOff>512800</xdr:colOff>
      <xdr:row>29</xdr:row>
      <xdr:rowOff>105669</xdr:rowOff>
    </xdr:to>
    <xdr:grpSp>
      <xdr:nvGrpSpPr>
        <xdr:cNvPr id="64" name="Grupo 63"/>
        <xdr:cNvGrpSpPr/>
      </xdr:nvGrpSpPr>
      <xdr:grpSpPr>
        <a:xfrm>
          <a:off x="1233387" y="3818017"/>
          <a:ext cx="2289313" cy="983477"/>
          <a:chOff x="13300167" y="2368711"/>
          <a:chExt cx="3568060" cy="2326525"/>
        </a:xfrm>
      </xdr:grpSpPr>
      <xdr:graphicFrame macro="">
        <xdr:nvGraphicFramePr>
          <xdr:cNvPr id="65" name="Gráfico 64"/>
          <xdr:cNvGraphicFramePr/>
        </xdr:nvGraphicFramePr>
        <xdr:xfrm>
          <a:off x="13300167" y="2368711"/>
          <a:ext cx="3568060" cy="2326525"/>
        </xdr:xfrm>
        <a:graphic>
          <a:graphicData uri="http://schemas.openxmlformats.org/drawingml/2006/chart">
            <c:chart xmlns:c="http://schemas.openxmlformats.org/drawingml/2006/chart" xmlns:r="http://schemas.openxmlformats.org/officeDocument/2006/relationships" r:id="rId6"/>
          </a:graphicData>
        </a:graphic>
      </xdr:graphicFrame>
      <xdr:sp macro="" textlink="Datos!$K$10">
        <xdr:nvSpPr>
          <xdr:cNvPr id="66" name="Rectángulo 65"/>
          <xdr:cNvSpPr/>
        </xdr:nvSpPr>
        <xdr:spPr bwMode="auto">
          <a:xfrm>
            <a:off x="14638406" y="3639267"/>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534913EE-F631-4DFF-AFD0-B3347953E05B}" type="TxLink">
              <a:rPr lang="en-US" sz="1400" b="0" i="0" u="none" strike="noStrike">
                <a:solidFill>
                  <a:srgbClr val="000000"/>
                </a:solidFill>
                <a:latin typeface="Impact" panose="020B0806030902050204" pitchFamily="34" charset="0"/>
                <a:cs typeface="Arial"/>
              </a:rPr>
              <a:pPr algn="ctr"/>
              <a:t>0%</a:t>
            </a:fld>
            <a:endParaRPr lang="en-US" sz="1400">
              <a:latin typeface="Impact" panose="020B0806030902050204" pitchFamily="34" charset="0"/>
            </a:endParaRPr>
          </a:p>
        </xdr:txBody>
      </xdr:sp>
    </xdr:grpSp>
    <xdr:clientData/>
  </xdr:twoCellAnchor>
  <xdr:twoCellAnchor>
    <xdr:from>
      <xdr:col>7</xdr:col>
      <xdr:colOff>199154</xdr:colOff>
      <xdr:row>9</xdr:row>
      <xdr:rowOff>18071</xdr:rowOff>
    </xdr:from>
    <xdr:to>
      <xdr:col>8</xdr:col>
      <xdr:colOff>618043</xdr:colOff>
      <xdr:row>12</xdr:row>
      <xdr:rowOff>62521</xdr:rowOff>
    </xdr:to>
    <xdr:sp macro="" textlink="">
      <xdr:nvSpPr>
        <xdr:cNvPr id="70" name="Bisel 69"/>
        <xdr:cNvSpPr/>
      </xdr:nvSpPr>
      <xdr:spPr bwMode="auto">
        <a:xfrm>
          <a:off x="5491741" y="1840245"/>
          <a:ext cx="1180889" cy="541406"/>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a:outerShdw blurRad="50800" dist="38100" dir="8100000" algn="tr" rotWithShape="0">
            <a:prstClr val="black">
              <a:alpha val="40000"/>
            </a:prstClr>
          </a:outerShdw>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Tesorer</a:t>
          </a:r>
          <a:r>
            <a:rPr lang="en-US" sz="800" b="1" baseline="0">
              <a:latin typeface="Times New Roman" panose="02020603050405020304" pitchFamily="18" charset="0"/>
              <a:cs typeface="Times New Roman" panose="02020603050405020304" pitchFamily="18" charset="0"/>
            </a:rPr>
            <a:t>ía Nacional</a:t>
          </a:r>
          <a:endParaRPr lang="en-US" sz="800" b="1">
            <a:latin typeface="Times New Roman" panose="02020603050405020304" pitchFamily="18" charset="0"/>
            <a:cs typeface="Times New Roman" panose="02020603050405020304" pitchFamily="18" charset="0"/>
          </a:endParaRPr>
        </a:p>
      </xdr:txBody>
    </xdr:sp>
    <xdr:clientData/>
  </xdr:twoCellAnchor>
  <xdr:twoCellAnchor>
    <xdr:from>
      <xdr:col>4</xdr:col>
      <xdr:colOff>516161</xdr:colOff>
      <xdr:row>13</xdr:row>
      <xdr:rowOff>102846</xdr:rowOff>
    </xdr:from>
    <xdr:to>
      <xdr:col>6</xdr:col>
      <xdr:colOff>312505</xdr:colOff>
      <xdr:row>16</xdr:row>
      <xdr:rowOff>147298</xdr:rowOff>
    </xdr:to>
    <xdr:sp macro="" textlink="">
      <xdr:nvSpPr>
        <xdr:cNvPr id="76" name="Bisel 75"/>
        <xdr:cNvSpPr/>
      </xdr:nvSpPr>
      <xdr:spPr bwMode="auto">
        <a:xfrm>
          <a:off x="3522748" y="2256324"/>
          <a:ext cx="1320344" cy="541409"/>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Departamento de Planificación y Desarrollo</a:t>
          </a:r>
        </a:p>
      </xdr:txBody>
    </xdr:sp>
    <xdr:clientData/>
  </xdr:twoCellAnchor>
  <xdr:twoCellAnchor>
    <xdr:from>
      <xdr:col>8</xdr:col>
      <xdr:colOff>27185</xdr:colOff>
      <xdr:row>12</xdr:row>
      <xdr:rowOff>62521</xdr:rowOff>
    </xdr:from>
    <xdr:to>
      <xdr:col>8</xdr:col>
      <xdr:colOff>27599</xdr:colOff>
      <xdr:row>28</xdr:row>
      <xdr:rowOff>41413</xdr:rowOff>
    </xdr:to>
    <xdr:cxnSp macro="">
      <xdr:nvCxnSpPr>
        <xdr:cNvPr id="106" name="Conector recto 105"/>
        <xdr:cNvCxnSpPr>
          <a:stCxn id="70" idx="2"/>
        </xdr:cNvCxnSpPr>
      </xdr:nvCxnSpPr>
      <xdr:spPr bwMode="auto">
        <a:xfrm flipH="1">
          <a:off x="6081772" y="2381651"/>
          <a:ext cx="414" cy="2629327"/>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lientData/>
  </xdr:twoCellAnchor>
  <xdr:twoCellAnchor>
    <xdr:from>
      <xdr:col>1</xdr:col>
      <xdr:colOff>333374</xdr:colOff>
      <xdr:row>28</xdr:row>
      <xdr:rowOff>70969</xdr:rowOff>
    </xdr:from>
    <xdr:to>
      <xdr:col>14</xdr:col>
      <xdr:colOff>486243</xdr:colOff>
      <xdr:row>41</xdr:row>
      <xdr:rowOff>159326</xdr:rowOff>
    </xdr:to>
    <xdr:grpSp>
      <xdr:nvGrpSpPr>
        <xdr:cNvPr id="2" name="Grupo 1"/>
        <xdr:cNvGrpSpPr/>
      </xdr:nvGrpSpPr>
      <xdr:grpSpPr>
        <a:xfrm>
          <a:off x="1095374" y="4604869"/>
          <a:ext cx="10020769" cy="2193382"/>
          <a:chOff x="259896" y="10722221"/>
          <a:chExt cx="16150221" cy="3887393"/>
        </a:xfrm>
        <a:effectLst/>
      </xdr:grpSpPr>
      <xdr:sp macro="" textlink="">
        <xdr:nvSpPr>
          <xdr:cNvPr id="16" name="Bisel 15"/>
          <xdr:cNvSpPr/>
        </xdr:nvSpPr>
        <xdr:spPr bwMode="auto">
          <a:xfrm>
            <a:off x="5251667" y="11830676"/>
            <a:ext cx="1813565" cy="933257"/>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Dirección de Normas y Coordinación de Tesorerías Institucionales</a:t>
            </a:r>
          </a:p>
        </xdr:txBody>
      </xdr:sp>
      <xdr:sp macro="" textlink="">
        <xdr:nvSpPr>
          <xdr:cNvPr id="17" name="Bisel 16"/>
          <xdr:cNvSpPr/>
        </xdr:nvSpPr>
        <xdr:spPr bwMode="auto">
          <a:xfrm>
            <a:off x="13444819" y="11838998"/>
            <a:ext cx="2124290" cy="933257"/>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Dirección de Administración de Desembolsos</a:t>
            </a:r>
          </a:p>
        </xdr:txBody>
      </xdr:sp>
      <xdr:sp macro="" textlink="">
        <xdr:nvSpPr>
          <xdr:cNvPr id="18" name="Bisel 17"/>
          <xdr:cNvSpPr/>
        </xdr:nvSpPr>
        <xdr:spPr bwMode="auto">
          <a:xfrm>
            <a:off x="1114802" y="11838998"/>
            <a:ext cx="2170908" cy="933257"/>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Dirección de Administración Cuentas y Registro Financiero</a:t>
            </a:r>
          </a:p>
        </xdr:txBody>
      </xdr:sp>
      <xdr:sp macro="" textlink="">
        <xdr:nvSpPr>
          <xdr:cNvPr id="19" name="Bisel 18"/>
          <xdr:cNvSpPr/>
        </xdr:nvSpPr>
        <xdr:spPr bwMode="auto">
          <a:xfrm>
            <a:off x="9334638" y="11850886"/>
            <a:ext cx="2124290" cy="933257"/>
          </a:xfrm>
          <a:prstGeom prst="bevel">
            <a:avLst/>
          </a:prstGeom>
          <a:solidFill>
            <a:srgbClr val="FFFFFF"/>
          </a:solidFill>
          <a:ln w="28575" cap="flat" cmpd="sng" algn="ctr">
            <a:solidFill>
              <a:schemeClr val="bg2">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800" b="1">
                <a:latin typeface="Times New Roman" panose="02020603050405020304" pitchFamily="18" charset="0"/>
                <a:cs typeface="Times New Roman" panose="02020603050405020304" pitchFamily="18" charset="0"/>
              </a:rPr>
              <a:t>Dirección de Programación y Evaluación Financiera </a:t>
            </a:r>
          </a:p>
        </xdr:txBody>
      </xdr:sp>
      <xdr:grpSp>
        <xdr:nvGrpSpPr>
          <xdr:cNvPr id="34" name="Grupo 33"/>
          <xdr:cNvGrpSpPr/>
        </xdr:nvGrpSpPr>
        <xdr:grpSpPr>
          <a:xfrm>
            <a:off x="4196058" y="12810879"/>
            <a:ext cx="3759218" cy="1744149"/>
            <a:chOff x="12771581" y="2429452"/>
            <a:chExt cx="4650227" cy="2458945"/>
          </a:xfrm>
        </xdr:grpSpPr>
        <xdr:graphicFrame macro="">
          <xdr:nvGraphicFramePr>
            <xdr:cNvPr id="35" name="Gráfico 34"/>
            <xdr:cNvGraphicFramePr/>
          </xdr:nvGraphicFramePr>
          <xdr:xfrm>
            <a:off x="12771581" y="2429452"/>
            <a:ext cx="4650227" cy="2458945"/>
          </xdr:xfrm>
          <a:graphic>
            <a:graphicData uri="http://schemas.openxmlformats.org/drawingml/2006/chart">
              <c:chart xmlns:c="http://schemas.openxmlformats.org/drawingml/2006/chart" xmlns:r="http://schemas.openxmlformats.org/officeDocument/2006/relationships" r:id="rId7"/>
            </a:graphicData>
          </a:graphic>
        </xdr:graphicFrame>
        <xdr:sp macro="" textlink="Datos!$K$13">
          <xdr:nvSpPr>
            <xdr:cNvPr id="36" name="Rectángulo 35"/>
            <xdr:cNvSpPr/>
          </xdr:nvSpPr>
          <xdr:spPr bwMode="auto">
            <a:xfrm>
              <a:off x="14677187" y="3677583"/>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B8B7E62B-01B0-4BE3-8B12-86C757F0A175}" type="TxLink">
                <a:rPr lang="en-US" sz="1400" b="0" i="0" u="none" strike="noStrike">
                  <a:solidFill>
                    <a:srgbClr val="000000"/>
                  </a:solidFill>
                  <a:latin typeface="Impact" panose="020B0806030902050204" pitchFamily="34" charset="0"/>
                  <a:cs typeface="Arial"/>
                </a:rPr>
                <a:pPr algn="ctr"/>
                <a:t>17%</a:t>
              </a:fld>
              <a:endParaRPr lang="en-US" sz="1400">
                <a:latin typeface="Impact" panose="020B0806030902050204" pitchFamily="34" charset="0"/>
              </a:endParaRPr>
            </a:p>
          </xdr:txBody>
        </xdr:sp>
      </xdr:grpSp>
      <xdr:grpSp>
        <xdr:nvGrpSpPr>
          <xdr:cNvPr id="46" name="Grupo 45"/>
          <xdr:cNvGrpSpPr/>
        </xdr:nvGrpSpPr>
        <xdr:grpSpPr>
          <a:xfrm>
            <a:off x="12650900" y="12831759"/>
            <a:ext cx="3759217" cy="1744149"/>
            <a:chOff x="13273763" y="2409203"/>
            <a:chExt cx="3716671" cy="2458945"/>
          </a:xfrm>
        </xdr:grpSpPr>
        <xdr:graphicFrame macro="">
          <xdr:nvGraphicFramePr>
            <xdr:cNvPr id="47" name="Gráfico 46"/>
            <xdr:cNvGraphicFramePr/>
          </xdr:nvGraphicFramePr>
          <xdr:xfrm>
            <a:off x="13273763" y="2409203"/>
            <a:ext cx="3716671" cy="2458945"/>
          </xdr:xfrm>
          <a:graphic>
            <a:graphicData uri="http://schemas.openxmlformats.org/drawingml/2006/chart">
              <c:chart xmlns:c="http://schemas.openxmlformats.org/drawingml/2006/chart" xmlns:r="http://schemas.openxmlformats.org/officeDocument/2006/relationships" r:id="rId8"/>
            </a:graphicData>
          </a:graphic>
        </xdr:graphicFrame>
        <xdr:sp macro="" textlink="Datos!$K$15">
          <xdr:nvSpPr>
            <xdr:cNvPr id="48" name="Rectángulo 47"/>
            <xdr:cNvSpPr/>
          </xdr:nvSpPr>
          <xdr:spPr bwMode="auto">
            <a:xfrm>
              <a:off x="14677187" y="3677583"/>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B7FE1565-702B-43E2-9E88-4C44DBC9978C}" type="TxLink">
                <a:rPr lang="en-US" sz="1400" b="0" i="0" u="none" strike="noStrike">
                  <a:solidFill>
                    <a:srgbClr val="000000"/>
                  </a:solidFill>
                  <a:latin typeface="Impact" panose="020B0806030902050204" pitchFamily="34" charset="0"/>
                  <a:cs typeface="Arial"/>
                </a:rPr>
                <a:pPr algn="ctr"/>
                <a:t>50%</a:t>
              </a:fld>
              <a:endParaRPr lang="en-US" sz="1400">
                <a:latin typeface="Impact" panose="020B0806030902050204" pitchFamily="34" charset="0"/>
              </a:endParaRPr>
            </a:p>
          </xdr:txBody>
        </xdr:sp>
      </xdr:grpSp>
      <xdr:grpSp>
        <xdr:nvGrpSpPr>
          <xdr:cNvPr id="49" name="Grupo 48"/>
          <xdr:cNvGrpSpPr/>
        </xdr:nvGrpSpPr>
        <xdr:grpSpPr>
          <a:xfrm>
            <a:off x="259896" y="12790085"/>
            <a:ext cx="3759217" cy="1744149"/>
            <a:chOff x="13300167" y="2368709"/>
            <a:chExt cx="3718366" cy="2458945"/>
          </a:xfrm>
        </xdr:grpSpPr>
        <xdr:graphicFrame macro="">
          <xdr:nvGraphicFramePr>
            <xdr:cNvPr id="50" name="Gráfico 49"/>
            <xdr:cNvGraphicFramePr/>
          </xdr:nvGraphicFramePr>
          <xdr:xfrm>
            <a:off x="13300167" y="2368709"/>
            <a:ext cx="3718366" cy="2458945"/>
          </xdr:xfrm>
          <a:graphic>
            <a:graphicData uri="http://schemas.openxmlformats.org/drawingml/2006/chart">
              <c:chart xmlns:c="http://schemas.openxmlformats.org/drawingml/2006/chart" xmlns:r="http://schemas.openxmlformats.org/officeDocument/2006/relationships" r:id="rId9"/>
            </a:graphicData>
          </a:graphic>
        </xdr:graphicFrame>
        <xdr:sp macro="" textlink="Datos!$K$12">
          <xdr:nvSpPr>
            <xdr:cNvPr id="51" name="Rectángulo 50"/>
            <xdr:cNvSpPr/>
          </xdr:nvSpPr>
          <xdr:spPr bwMode="auto">
            <a:xfrm>
              <a:off x="14677187" y="3677583"/>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EAD05C50-A81D-412E-BF7B-1461EBDB9117}" type="TxLink">
                <a:rPr lang="en-US" sz="1400" b="0" i="0" u="none" strike="noStrike">
                  <a:solidFill>
                    <a:srgbClr val="000000"/>
                  </a:solidFill>
                  <a:latin typeface="Impact" panose="020B0806030902050204" pitchFamily="34" charset="0"/>
                  <a:cs typeface="Arial"/>
                </a:rPr>
                <a:pPr algn="ctr"/>
                <a:t>49%</a:t>
              </a:fld>
              <a:endParaRPr lang="en-US" sz="1400">
                <a:latin typeface="Impact" panose="020B0806030902050204" pitchFamily="34" charset="0"/>
              </a:endParaRPr>
            </a:p>
          </xdr:txBody>
        </xdr:sp>
      </xdr:grpSp>
      <xdr:grpSp>
        <xdr:nvGrpSpPr>
          <xdr:cNvPr id="52" name="Grupo 51"/>
          <xdr:cNvGrpSpPr/>
        </xdr:nvGrpSpPr>
        <xdr:grpSpPr>
          <a:xfrm>
            <a:off x="8456289" y="12865465"/>
            <a:ext cx="3759216" cy="1744149"/>
            <a:chOff x="12858274" y="2469952"/>
            <a:chExt cx="4442907" cy="2458945"/>
          </a:xfrm>
        </xdr:grpSpPr>
        <xdr:graphicFrame macro="">
          <xdr:nvGraphicFramePr>
            <xdr:cNvPr id="53" name="Gráfico 52"/>
            <xdr:cNvGraphicFramePr/>
          </xdr:nvGraphicFramePr>
          <xdr:xfrm>
            <a:off x="12858274" y="2469952"/>
            <a:ext cx="4442907" cy="2458945"/>
          </xdr:xfrm>
          <a:graphic>
            <a:graphicData uri="http://schemas.openxmlformats.org/drawingml/2006/chart">
              <c:chart xmlns:c="http://schemas.openxmlformats.org/drawingml/2006/chart" xmlns:r="http://schemas.openxmlformats.org/officeDocument/2006/relationships" r:id="rId10"/>
            </a:graphicData>
          </a:graphic>
        </xdr:graphicFrame>
        <xdr:sp macro="" textlink="Datos!$K$14">
          <xdr:nvSpPr>
            <xdr:cNvPr id="54" name="Rectángulo 53"/>
            <xdr:cNvSpPr/>
          </xdr:nvSpPr>
          <xdr:spPr bwMode="auto">
            <a:xfrm>
              <a:off x="14677187" y="3677583"/>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C015A75B-9664-4F74-BAB1-98414D7A4D60}" type="TxLink">
                <a:rPr lang="en-US" sz="1400" b="0" i="0" u="none" strike="noStrike">
                  <a:solidFill>
                    <a:srgbClr val="000000"/>
                  </a:solidFill>
                  <a:latin typeface="Impact" panose="020B0806030902050204" pitchFamily="34" charset="0"/>
                  <a:cs typeface="Arial"/>
                </a:rPr>
                <a:pPr algn="ctr"/>
                <a:t>36%</a:t>
              </a:fld>
              <a:endParaRPr lang="en-US" sz="1400">
                <a:latin typeface="Impact" panose="020B0806030902050204" pitchFamily="34" charset="0"/>
              </a:endParaRPr>
            </a:p>
          </xdr:txBody>
        </xdr:sp>
      </xdr:grpSp>
      <xdr:cxnSp macro="">
        <xdr:nvCxnSpPr>
          <xdr:cNvPr id="93" name="Conector recto 92"/>
          <xdr:cNvCxnSpPr/>
        </xdr:nvCxnSpPr>
        <xdr:spPr bwMode="auto">
          <a:xfrm>
            <a:off x="2212154" y="10725504"/>
            <a:ext cx="0" cy="1111872"/>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xnSp macro="">
        <xdr:nvCxnSpPr>
          <xdr:cNvPr id="96" name="Conector recto 95"/>
          <xdr:cNvCxnSpPr/>
        </xdr:nvCxnSpPr>
        <xdr:spPr bwMode="auto">
          <a:xfrm>
            <a:off x="14514263" y="10722771"/>
            <a:ext cx="0" cy="1111872"/>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xnSp macro="">
        <xdr:nvCxnSpPr>
          <xdr:cNvPr id="95" name="Conector recto 94"/>
          <xdr:cNvCxnSpPr/>
        </xdr:nvCxnSpPr>
        <xdr:spPr bwMode="auto">
          <a:xfrm>
            <a:off x="10380008" y="10726116"/>
            <a:ext cx="0" cy="1111872"/>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xnSp macro="">
        <xdr:nvCxnSpPr>
          <xdr:cNvPr id="94" name="Conector recto 93"/>
          <xdr:cNvCxnSpPr/>
        </xdr:nvCxnSpPr>
        <xdr:spPr bwMode="auto">
          <a:xfrm>
            <a:off x="6113811" y="10722221"/>
            <a:ext cx="0" cy="1111872"/>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xnSp macro="">
        <xdr:nvCxnSpPr>
          <xdr:cNvPr id="88" name="Conector recto 87"/>
          <xdr:cNvCxnSpPr/>
        </xdr:nvCxnSpPr>
        <xdr:spPr bwMode="auto">
          <a:xfrm>
            <a:off x="2205762" y="10731405"/>
            <a:ext cx="12324245" cy="1677"/>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grpSp>
    <xdr:clientData/>
  </xdr:twoCellAnchor>
  <xdr:twoCellAnchor>
    <xdr:from>
      <xdr:col>4</xdr:col>
      <xdr:colOff>99391</xdr:colOff>
      <xdr:row>21</xdr:row>
      <xdr:rowOff>125137</xdr:rowOff>
    </xdr:from>
    <xdr:to>
      <xdr:col>12</xdr:col>
      <xdr:colOff>44448</xdr:colOff>
      <xdr:row>21</xdr:row>
      <xdr:rowOff>127506</xdr:rowOff>
    </xdr:to>
    <xdr:cxnSp macro="">
      <xdr:nvCxnSpPr>
        <xdr:cNvPr id="99" name="Conector recto 98"/>
        <xdr:cNvCxnSpPr>
          <a:endCxn id="21" idx="4"/>
        </xdr:cNvCxnSpPr>
      </xdr:nvCxnSpPr>
      <xdr:spPr bwMode="auto">
        <a:xfrm>
          <a:off x="3105978" y="3935137"/>
          <a:ext cx="6041057" cy="2369"/>
        </a:xfrm>
        <a:prstGeom prst="line">
          <a:avLst/>
        </a:prstGeom>
        <a:solidFill>
          <a:srgbClr val="FFFFFF"/>
        </a:solidFill>
        <a:ln w="38100"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lientData/>
  </xdr:twoCellAnchor>
  <xdr:twoCellAnchor>
    <xdr:from>
      <xdr:col>6</xdr:col>
      <xdr:colOff>312505</xdr:colOff>
      <xdr:row>15</xdr:row>
      <xdr:rowOff>42246</xdr:rowOff>
    </xdr:from>
    <xdr:to>
      <xdr:col>9</xdr:col>
      <xdr:colOff>562139</xdr:colOff>
      <xdr:row>15</xdr:row>
      <xdr:rowOff>44510</xdr:rowOff>
    </xdr:to>
    <xdr:cxnSp macro="">
      <xdr:nvCxnSpPr>
        <xdr:cNvPr id="102" name="Conector recto 101"/>
        <xdr:cNvCxnSpPr>
          <a:stCxn id="76" idx="0"/>
          <a:endCxn id="20" idx="4"/>
        </xdr:cNvCxnSpPr>
      </xdr:nvCxnSpPr>
      <xdr:spPr bwMode="auto">
        <a:xfrm>
          <a:off x="4843092" y="2527029"/>
          <a:ext cx="2535634" cy="2264"/>
        </a:xfrm>
        <a:prstGeom prst="line">
          <a:avLst/>
        </a:prstGeom>
        <a:solidFill>
          <a:srgbClr val="FFFFFF"/>
        </a:solidFill>
        <a:ln w="28575" cap="flat" cmpd="sng" algn="ctr">
          <a:solidFill>
            <a:schemeClr val="bg2">
              <a:lumMod val="50000"/>
            </a:schemeClr>
          </a:solidFill>
          <a:prstDash val="solid"/>
          <a:round/>
          <a:headEnd type="none" w="med" len="med"/>
          <a:tailEnd type="none" w="med" len="med"/>
        </a:ln>
        <a:effectLst>
          <a:outerShdw blurRad="50800" dist="38100" dir="13500000" algn="br" rotWithShape="0">
            <a:prstClr val="black">
              <a:alpha val="40000"/>
            </a:prstClr>
          </a:outerShdw>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906743</xdr:colOff>
      <xdr:row>4</xdr:row>
      <xdr:rowOff>7765</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2643" y="190500"/>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285750</xdr:colOff>
      <xdr:row>0</xdr:row>
      <xdr:rowOff>54428</xdr:rowOff>
    </xdr:from>
    <xdr:to>
      <xdr:col>15</xdr:col>
      <xdr:colOff>1569119</xdr:colOff>
      <xdr:row>5</xdr:row>
      <xdr:rowOff>131099</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964" y="54428"/>
          <a:ext cx="1283369" cy="1246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770672</xdr:colOff>
      <xdr:row>4</xdr:row>
      <xdr:rowOff>7765</xdr:rowOff>
    </xdr:to>
    <xdr:pic>
      <xdr:nvPicPr>
        <xdr:cNvPr id="11"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4929" y="190500"/>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176893</xdr:colOff>
      <xdr:row>0</xdr:row>
      <xdr:rowOff>68035</xdr:rowOff>
    </xdr:from>
    <xdr:to>
      <xdr:col>15</xdr:col>
      <xdr:colOff>1460262</xdr:colOff>
      <xdr:row>5</xdr:row>
      <xdr:rowOff>144706</xdr:rowOff>
    </xdr:to>
    <xdr:pic>
      <xdr:nvPicPr>
        <xdr:cNvPr id="12" name="Imagen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5929" y="68035"/>
          <a:ext cx="1283369" cy="1246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825728</xdr:colOff>
      <xdr:row>3</xdr:row>
      <xdr:rowOff>211907</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5618" y="190500"/>
          <a:ext cx="2495404" cy="794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235324</xdr:colOff>
      <xdr:row>0</xdr:row>
      <xdr:rowOff>44824</xdr:rowOff>
    </xdr:from>
    <xdr:to>
      <xdr:col>15</xdr:col>
      <xdr:colOff>1518693</xdr:colOff>
      <xdr:row>5</xdr:row>
      <xdr:rowOff>112725</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9324" y="44824"/>
          <a:ext cx="1283369" cy="12445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904169</xdr:colOff>
      <xdr:row>3</xdr:row>
      <xdr:rowOff>211907</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5324" y="190500"/>
          <a:ext cx="2360933" cy="794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201706</xdr:colOff>
      <xdr:row>0</xdr:row>
      <xdr:rowOff>22412</xdr:rowOff>
    </xdr:from>
    <xdr:to>
      <xdr:col>15</xdr:col>
      <xdr:colOff>1485075</xdr:colOff>
      <xdr:row>5</xdr:row>
      <xdr:rowOff>90313</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4912" y="22412"/>
          <a:ext cx="1283369" cy="1244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22</xdr:row>
      <xdr:rowOff>104775</xdr:rowOff>
    </xdr:from>
    <xdr:to>
      <xdr:col>1</xdr:col>
      <xdr:colOff>2171700</xdr:colOff>
      <xdr:row>33</xdr:row>
      <xdr:rowOff>133350</xdr:rowOff>
    </xdr:to>
    <xdr:graphicFrame macro="">
      <xdr:nvGraphicFramePr>
        <xdr:cNvPr id="39" name="Gráfico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267529</xdr:colOff>
      <xdr:row>3</xdr:row>
      <xdr:rowOff>9525</xdr:rowOff>
    </xdr:from>
    <xdr:to>
      <xdr:col>21</xdr:col>
      <xdr:colOff>695325</xdr:colOff>
      <xdr:row>15</xdr:row>
      <xdr:rowOff>0</xdr:rowOff>
    </xdr:to>
    <xdr:grpSp>
      <xdr:nvGrpSpPr>
        <xdr:cNvPr id="6" name="Grupo 5"/>
        <xdr:cNvGrpSpPr/>
      </xdr:nvGrpSpPr>
      <xdr:grpSpPr>
        <a:xfrm>
          <a:off x="9585464" y="506482"/>
          <a:ext cx="4237796" cy="2632627"/>
          <a:chOff x="13300167" y="2439967"/>
          <a:chExt cx="3568060" cy="2255269"/>
        </a:xfrm>
      </xdr:grpSpPr>
      <xdr:graphicFrame macro="">
        <xdr:nvGraphicFramePr>
          <xdr:cNvPr id="4" name="Gráfico 3"/>
          <xdr:cNvGraphicFramePr/>
        </xdr:nvGraphicFramePr>
        <xdr:xfrm>
          <a:off x="13300167" y="2439967"/>
          <a:ext cx="3568060" cy="2255269"/>
        </xdr:xfrm>
        <a:graphic>
          <a:graphicData uri="http://schemas.openxmlformats.org/drawingml/2006/chart">
            <c:chart xmlns:c="http://schemas.openxmlformats.org/drawingml/2006/chart" xmlns:r="http://schemas.openxmlformats.org/officeDocument/2006/relationships" r:id="rId2"/>
          </a:graphicData>
        </a:graphic>
      </xdr:graphicFrame>
      <xdr:sp macro="" textlink="$K$13">
        <xdr:nvSpPr>
          <xdr:cNvPr id="5" name="Rectángulo 4"/>
          <xdr:cNvSpPr/>
        </xdr:nvSpPr>
        <xdr:spPr bwMode="auto">
          <a:xfrm>
            <a:off x="14658975" y="3810000"/>
            <a:ext cx="866775" cy="485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fld id="{883D3835-4A0C-47EF-8DE7-361FAC398DC7}" type="TxLink">
              <a:rPr lang="en-US" sz="2800" b="0" i="0" u="none" strike="noStrike">
                <a:solidFill>
                  <a:srgbClr val="000000"/>
                </a:solidFill>
                <a:latin typeface="Impact" panose="020B0806030902050204" pitchFamily="34" charset="0"/>
                <a:cs typeface="Arial"/>
              </a:rPr>
              <a:pPr algn="ctr"/>
              <a:t>17%</a:t>
            </a:fld>
            <a:endParaRPr lang="en-US" sz="2800">
              <a:latin typeface="Impact" panose="020B080603090205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762001</xdr:colOff>
      <xdr:row>0</xdr:row>
      <xdr:rowOff>381001</xdr:rowOff>
    </xdr:from>
    <xdr:to>
      <xdr:col>1</xdr:col>
      <xdr:colOff>2004161</xdr:colOff>
      <xdr:row>4</xdr:row>
      <xdr:rowOff>68035</xdr:rowOff>
    </xdr:to>
    <xdr:pic>
      <xdr:nvPicPr>
        <xdr:cNvPr id="11"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1" y="381001"/>
          <a:ext cx="2017767" cy="97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81644</xdr:colOff>
      <xdr:row>0</xdr:row>
      <xdr:rowOff>421821</xdr:rowOff>
    </xdr:from>
    <xdr:to>
      <xdr:col>12</xdr:col>
      <xdr:colOff>1123854</xdr:colOff>
      <xdr:row>4</xdr:row>
      <xdr:rowOff>127683</xdr:rowOff>
    </xdr:to>
    <xdr:pic>
      <xdr:nvPicPr>
        <xdr:cNvPr id="12" name="Imagen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00858" y="421821"/>
          <a:ext cx="1042210" cy="9985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348849</xdr:colOff>
      <xdr:row>4</xdr:row>
      <xdr:rowOff>7765</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071" y="190500"/>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340178</xdr:colOff>
      <xdr:row>0</xdr:row>
      <xdr:rowOff>108857</xdr:rowOff>
    </xdr:from>
    <xdr:to>
      <xdr:col>15</xdr:col>
      <xdr:colOff>1623547</xdr:colOff>
      <xdr:row>5</xdr:row>
      <xdr:rowOff>185528</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90964" y="108857"/>
          <a:ext cx="1283369" cy="1246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xdr:row>
      <xdr:rowOff>0</xdr:rowOff>
    </xdr:from>
    <xdr:to>
      <xdr:col>2</xdr:col>
      <xdr:colOff>280148</xdr:colOff>
      <xdr:row>4</xdr:row>
      <xdr:rowOff>7765</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5619" y="190500"/>
          <a:ext cx="1871382" cy="803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304959</xdr:colOff>
      <xdr:row>0</xdr:row>
      <xdr:rowOff>100854</xdr:rowOff>
    </xdr:from>
    <xdr:to>
      <xdr:col>15</xdr:col>
      <xdr:colOff>1467970</xdr:colOff>
      <xdr:row>5</xdr:row>
      <xdr:rowOff>59988</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0518" y="100854"/>
          <a:ext cx="1163011" cy="1135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593779</xdr:colOff>
      <xdr:row>4</xdr:row>
      <xdr:rowOff>7765</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0679" y="190500"/>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163286</xdr:colOff>
      <xdr:row>0</xdr:row>
      <xdr:rowOff>40821</xdr:rowOff>
    </xdr:from>
    <xdr:to>
      <xdr:col>15</xdr:col>
      <xdr:colOff>1446655</xdr:colOff>
      <xdr:row>5</xdr:row>
      <xdr:rowOff>117492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9072" y="40821"/>
          <a:ext cx="1283369" cy="1246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729849</xdr:colOff>
      <xdr:row>4</xdr:row>
      <xdr:rowOff>7765</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7571" y="190500"/>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231321</xdr:colOff>
      <xdr:row>0</xdr:row>
      <xdr:rowOff>40821</xdr:rowOff>
    </xdr:from>
    <xdr:to>
      <xdr:col>15</xdr:col>
      <xdr:colOff>1514690</xdr:colOff>
      <xdr:row>5</xdr:row>
      <xdr:rowOff>117492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5321" y="40821"/>
          <a:ext cx="1283369" cy="1246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54428</xdr:rowOff>
    </xdr:from>
    <xdr:to>
      <xdr:col>2</xdr:col>
      <xdr:colOff>634600</xdr:colOff>
      <xdr:row>4</xdr:row>
      <xdr:rowOff>62193</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6750" y="244928"/>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231321</xdr:colOff>
      <xdr:row>0</xdr:row>
      <xdr:rowOff>54428</xdr:rowOff>
    </xdr:from>
    <xdr:to>
      <xdr:col>15</xdr:col>
      <xdr:colOff>1514690</xdr:colOff>
      <xdr:row>5</xdr:row>
      <xdr:rowOff>131099</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88928" y="54428"/>
          <a:ext cx="1283369" cy="1246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593778</xdr:colOff>
      <xdr:row>4</xdr:row>
      <xdr:rowOff>7765</xdr:rowOff>
    </xdr:to>
    <xdr:pic>
      <xdr:nvPicPr>
        <xdr:cNvPr id="10" name="thefoto" descr="http://www.tesoreria.gov.do/serve/renderimage.aspx?x=640&amp;y=440&amp;cz=0&amp;m=0&amp;i=80&amp;f=generic_images"/>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4464" y="190500"/>
          <a:ext cx="2362707" cy="79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462643</xdr:colOff>
      <xdr:row>0</xdr:row>
      <xdr:rowOff>40821</xdr:rowOff>
    </xdr:from>
    <xdr:to>
      <xdr:col>15</xdr:col>
      <xdr:colOff>1746012</xdr:colOff>
      <xdr:row>5</xdr:row>
      <xdr:rowOff>117492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03679" y="40821"/>
          <a:ext cx="1283369" cy="12468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L101"/>
  <sheetViews>
    <sheetView showGridLines="0" showRowColHeaders="0" topLeftCell="A7" zoomScaleNormal="100" workbookViewId="0">
      <selection activeCell="H33" sqref="H33"/>
    </sheetView>
  </sheetViews>
  <sheetFormatPr baseColWidth="10" defaultRowHeight="12.75" x14ac:dyDescent="0.2"/>
  <cols>
    <col min="2" max="2" width="10.85546875" customWidth="1"/>
  </cols>
  <sheetData>
    <row r="6" spans="5:12" s="40" customFormat="1" x14ac:dyDescent="0.2">
      <c r="F6" s="469" t="s">
        <v>66</v>
      </c>
      <c r="G6" s="469"/>
      <c r="H6" s="469"/>
      <c r="I6" s="469"/>
      <c r="J6" s="469"/>
      <c r="K6" s="469"/>
    </row>
    <row r="7" spans="5:12" x14ac:dyDescent="0.2">
      <c r="E7" s="468" t="s">
        <v>68</v>
      </c>
      <c r="F7" s="468"/>
      <c r="G7" s="468"/>
      <c r="H7" s="468"/>
      <c r="I7" s="468"/>
      <c r="J7" s="468"/>
      <c r="K7" s="468"/>
      <c r="L7" s="468"/>
    </row>
    <row r="8" spans="5:12" x14ac:dyDescent="0.2">
      <c r="H8" s="470" t="s">
        <v>67</v>
      </c>
      <c r="I8" s="470"/>
    </row>
    <row r="98" spans="3:4" x14ac:dyDescent="0.2">
      <c r="C98" s="27"/>
      <c r="D98" s="27"/>
    </row>
    <row r="99" spans="3:4" x14ac:dyDescent="0.2">
      <c r="C99" s="27"/>
      <c r="D99" s="27"/>
    </row>
    <row r="100" spans="3:4" x14ac:dyDescent="0.2">
      <c r="C100" s="27"/>
      <c r="D100" s="27"/>
    </row>
    <row r="101" spans="3:4" x14ac:dyDescent="0.2">
      <c r="C101" s="27"/>
      <c r="D101" s="27"/>
    </row>
  </sheetData>
  <mergeCells count="3">
    <mergeCell ref="E7:L7"/>
    <mergeCell ref="F6:K6"/>
    <mergeCell ref="H8:I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0"/>
  <sheetViews>
    <sheetView showGridLines="0" view="pageBreakPreview" topLeftCell="A148" zoomScale="85" zoomScaleNormal="85" zoomScaleSheetLayoutView="85" workbookViewId="0">
      <selection activeCell="B148" sqref="B148:B151"/>
    </sheetView>
  </sheetViews>
  <sheetFormatPr baseColWidth="10" defaultRowHeight="15" x14ac:dyDescent="0.25"/>
  <cols>
    <col min="1" max="1" width="6.85546875" style="2" customWidth="1"/>
    <col min="2" max="2" width="23.85546875" style="2" customWidth="1"/>
    <col min="3" max="3" width="22.28515625" style="2" customWidth="1"/>
    <col min="4" max="4" width="22.28515625" style="2" hidden="1" customWidth="1"/>
    <col min="5" max="5" width="22.28515625" style="2" customWidth="1"/>
    <col min="6" max="6" width="22.28515625" style="2" hidden="1" customWidth="1"/>
    <col min="7" max="7" width="16.85546875" style="2" customWidth="1"/>
    <col min="8" max="8" width="15.85546875" style="2" customWidth="1"/>
    <col min="9" max="9" width="22.28515625" style="2" customWidth="1"/>
    <col min="10" max="10" width="23.28515625" style="2" hidden="1" customWidth="1"/>
    <col min="11" max="14" width="19.28515625" style="2" hidden="1" customWidth="1"/>
    <col min="15" max="15" width="23.5703125" style="2" hidden="1" customWidth="1"/>
    <col min="16" max="16" width="26.140625" style="2" customWidth="1"/>
    <col min="17" max="17" width="22.28515625" style="2" hidden="1" customWidth="1"/>
    <col min="18" max="18" width="34.85546875" style="2" hidden="1" customWidth="1"/>
    <col min="19" max="19" width="0" style="2" hidden="1" customWidth="1"/>
    <col min="20" max="20" width="11.42578125" style="2"/>
    <col min="21" max="21" width="6.7109375" style="2" hidden="1" customWidth="1"/>
    <col min="22" max="22" width="13.140625" style="2" hidden="1" customWidth="1"/>
    <col min="23" max="23" width="6.42578125" style="2" hidden="1" customWidth="1"/>
    <col min="24" max="24" width="19.42578125" style="2" hidden="1" customWidth="1"/>
    <col min="25" max="25" width="6.42578125" style="2" hidden="1" customWidth="1"/>
    <col min="26" max="26" width="11.42578125" style="2" hidden="1" customWidth="1"/>
    <col min="27"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277"/>
      <c r="H6" s="277"/>
      <c r="I6" s="1"/>
      <c r="J6" s="1"/>
      <c r="K6" s="1"/>
      <c r="L6" s="1"/>
      <c r="M6" s="1"/>
      <c r="N6" s="1"/>
      <c r="O6" s="1"/>
      <c r="P6" s="1"/>
      <c r="Q6" s="1"/>
      <c r="R6" s="1"/>
      <c r="S6" s="75"/>
      <c r="T6" s="75"/>
      <c r="U6" s="75"/>
      <c r="V6" s="75"/>
      <c r="W6" s="1"/>
      <c r="X6" s="1"/>
      <c r="Y6" s="1"/>
      <c r="Z6" s="1"/>
      <c r="AA6" s="1"/>
      <c r="AB6" s="1"/>
      <c r="AC6" s="1"/>
      <c r="AD6" s="1"/>
    </row>
    <row r="7" spans="1:41" ht="28.5" customHeight="1" x14ac:dyDescent="0.25">
      <c r="A7" s="1"/>
      <c r="B7" s="222" t="s">
        <v>11</v>
      </c>
      <c r="C7" s="594" t="s">
        <v>77</v>
      </c>
      <c r="D7" s="595"/>
      <c r="E7" s="595"/>
      <c r="F7" s="595"/>
      <c r="G7" s="595"/>
      <c r="H7" s="595"/>
      <c r="I7" s="595"/>
      <c r="J7" s="595"/>
      <c r="K7" s="595"/>
      <c r="L7" s="595"/>
      <c r="M7" s="595"/>
      <c r="N7" s="595"/>
      <c r="O7" s="595"/>
      <c r="P7" s="595"/>
      <c r="Q7" s="595"/>
      <c r="R7" s="596"/>
      <c r="S7" s="1"/>
      <c r="T7" s="1"/>
      <c r="U7" s="1"/>
      <c r="V7" s="1"/>
      <c r="W7" s="1"/>
      <c r="X7" s="1"/>
      <c r="Y7" s="1"/>
      <c r="Z7" s="1"/>
      <c r="AA7" s="1"/>
      <c r="AB7" s="1"/>
      <c r="AC7" s="1"/>
      <c r="AD7" s="1"/>
    </row>
    <row r="8" spans="1:41" ht="15" customHeight="1" x14ac:dyDescent="0.25">
      <c r="A8" s="1"/>
      <c r="B8" s="221" t="s">
        <v>12</v>
      </c>
      <c r="C8" s="627" t="s">
        <v>32</v>
      </c>
      <c r="D8" s="627"/>
      <c r="E8" s="627"/>
      <c r="F8" s="627"/>
      <c r="G8" s="627"/>
      <c r="H8" s="627"/>
      <c r="I8" s="627"/>
      <c r="J8" s="627"/>
      <c r="K8" s="627"/>
      <c r="L8" s="627"/>
      <c r="M8" s="627"/>
      <c r="N8" s="627"/>
      <c r="O8" s="627"/>
      <c r="P8" s="627"/>
      <c r="Q8" s="627"/>
      <c r="R8" s="627"/>
      <c r="S8" s="1"/>
      <c r="T8" s="1"/>
      <c r="U8" s="18"/>
      <c r="V8" s="2" t="s">
        <v>86</v>
      </c>
      <c r="W8" s="18"/>
      <c r="X8" s="1" t="s">
        <v>51</v>
      </c>
      <c r="Y8" s="18"/>
      <c r="Z8" s="2" t="s">
        <v>90</v>
      </c>
      <c r="AA8" s="1"/>
      <c r="AB8" s="1"/>
      <c r="AC8" s="1"/>
      <c r="AD8" s="1"/>
    </row>
    <row r="9" spans="1:41" ht="15" customHeight="1" x14ac:dyDescent="0.25">
      <c r="A9" s="1"/>
      <c r="B9" s="221" t="s">
        <v>14</v>
      </c>
      <c r="C9" s="627" t="s">
        <v>36</v>
      </c>
      <c r="D9" s="627"/>
      <c r="E9" s="627"/>
      <c r="F9" s="627"/>
      <c r="G9" s="627"/>
      <c r="H9" s="627"/>
      <c r="I9" s="627"/>
      <c r="J9" s="627"/>
      <c r="K9" s="627"/>
      <c r="L9" s="627"/>
      <c r="M9" s="627"/>
      <c r="N9" s="627"/>
      <c r="O9" s="627"/>
      <c r="P9" s="627"/>
      <c r="Q9" s="627"/>
      <c r="R9" s="627"/>
      <c r="S9" s="1"/>
      <c r="T9" s="1"/>
      <c r="U9" s="16"/>
      <c r="V9" s="2" t="s">
        <v>88</v>
      </c>
      <c r="W9" s="16"/>
      <c r="X9" s="1" t="s">
        <v>52</v>
      </c>
      <c r="Y9" s="17"/>
      <c r="Z9" s="2" t="s">
        <v>81</v>
      </c>
      <c r="AA9" s="1"/>
      <c r="AB9" s="1"/>
      <c r="AC9" s="1"/>
      <c r="AD9" s="1"/>
    </row>
    <row r="10" spans="1:41" ht="27.75" customHeight="1" x14ac:dyDescent="0.25">
      <c r="A10" s="1"/>
      <c r="B10" s="221" t="s">
        <v>16</v>
      </c>
      <c r="C10" s="627" t="s">
        <v>37</v>
      </c>
      <c r="D10" s="627"/>
      <c r="E10" s="627"/>
      <c r="F10" s="627"/>
      <c r="G10" s="627"/>
      <c r="H10" s="627"/>
      <c r="I10" s="627"/>
      <c r="J10" s="627"/>
      <c r="K10" s="627"/>
      <c r="L10" s="627"/>
      <c r="M10" s="627"/>
      <c r="N10" s="627"/>
      <c r="O10" s="627"/>
      <c r="P10" s="627"/>
      <c r="Q10" s="627"/>
      <c r="R10" s="627"/>
      <c r="S10" s="1"/>
      <c r="T10" s="1"/>
      <c r="U10" s="17"/>
      <c r="V10" s="2" t="s">
        <v>87</v>
      </c>
      <c r="W10" s="17"/>
      <c r="X10" s="1" t="s">
        <v>53</v>
      </c>
      <c r="Y10" s="75"/>
      <c r="Z10" s="75"/>
      <c r="AA10" s="1"/>
      <c r="AB10" s="1"/>
      <c r="AC10" s="1"/>
      <c r="AD10" s="1"/>
    </row>
    <row r="11" spans="1:41" ht="15" customHeight="1" x14ac:dyDescent="0.25">
      <c r="A11" s="1"/>
      <c r="B11" s="658" t="s">
        <v>4</v>
      </c>
      <c r="C11" s="659"/>
      <c r="D11" s="659"/>
      <c r="E11" s="659"/>
      <c r="F11" s="659"/>
      <c r="G11" s="659"/>
      <c r="H11" s="659"/>
      <c r="I11" s="660"/>
      <c r="J11" s="658" t="s">
        <v>5</v>
      </c>
      <c r="K11" s="659"/>
      <c r="L11" s="659"/>
      <c r="M11" s="659"/>
      <c r="N11" s="659"/>
      <c r="O11" s="659"/>
      <c r="P11" s="652" t="s">
        <v>79</v>
      </c>
      <c r="Q11" s="652"/>
      <c r="R11" s="652"/>
      <c r="S11" s="1"/>
      <c r="T11" s="1"/>
      <c r="U11" s="1"/>
      <c r="V11" s="1"/>
      <c r="W11" s="1"/>
      <c r="X11" s="1"/>
      <c r="Y11" s="75"/>
      <c r="Z11" s="75"/>
      <c r="AA11" s="1"/>
      <c r="AB11" s="1"/>
      <c r="AC11" s="1"/>
      <c r="AD11" s="1"/>
    </row>
    <row r="12" spans="1:41" ht="25.5" customHeight="1" x14ac:dyDescent="0.25">
      <c r="A12" s="1"/>
      <c r="B12" s="547" t="s">
        <v>0</v>
      </c>
      <c r="C12" s="547" t="s">
        <v>2</v>
      </c>
      <c r="D12" s="548" t="s">
        <v>91</v>
      </c>
      <c r="E12" s="661" t="s">
        <v>80</v>
      </c>
      <c r="F12" s="657" t="s">
        <v>89</v>
      </c>
      <c r="G12" s="653" t="s">
        <v>69</v>
      </c>
      <c r="H12" s="654"/>
      <c r="I12" s="655" t="s">
        <v>70</v>
      </c>
      <c r="J12" s="553" t="s">
        <v>83</v>
      </c>
      <c r="K12" s="655" t="s">
        <v>6</v>
      </c>
      <c r="L12" s="657" t="s">
        <v>84</v>
      </c>
      <c r="M12" s="657" t="s">
        <v>94</v>
      </c>
      <c r="N12" s="548" t="s">
        <v>640</v>
      </c>
      <c r="O12" s="662" t="s">
        <v>92</v>
      </c>
      <c r="P12" s="553" t="s">
        <v>82</v>
      </c>
      <c r="Q12" s="657" t="s">
        <v>95</v>
      </c>
      <c r="R12" s="548" t="s">
        <v>6</v>
      </c>
      <c r="S12" s="1"/>
      <c r="T12" s="1"/>
      <c r="U12" s="1"/>
      <c r="V12" s="1"/>
      <c r="W12" s="75"/>
      <c r="X12" s="1"/>
      <c r="Y12" s="1"/>
      <c r="Z12" s="1"/>
      <c r="AA12" s="1"/>
      <c r="AB12" s="1"/>
      <c r="AC12" s="1"/>
      <c r="AD12" s="1"/>
    </row>
    <row r="13" spans="1:41" ht="24" customHeight="1" x14ac:dyDescent="0.25">
      <c r="A13" s="1"/>
      <c r="B13" s="661"/>
      <c r="C13" s="661"/>
      <c r="D13" s="548"/>
      <c r="E13" s="765"/>
      <c r="F13" s="766"/>
      <c r="G13" s="76" t="s">
        <v>63</v>
      </c>
      <c r="H13" s="76" t="s">
        <v>64</v>
      </c>
      <c r="I13" s="769"/>
      <c r="J13" s="553"/>
      <c r="K13" s="769"/>
      <c r="L13" s="766"/>
      <c r="M13" s="766"/>
      <c r="N13" s="657"/>
      <c r="O13" s="795"/>
      <c r="P13" s="553"/>
      <c r="Q13" s="512"/>
      <c r="R13" s="657"/>
      <c r="S13" s="1"/>
      <c r="T13" s="1"/>
      <c r="U13" s="1"/>
      <c r="V13" s="1"/>
      <c r="W13" s="75"/>
      <c r="X13" s="1"/>
      <c r="Y13" s="1"/>
      <c r="Z13" s="1"/>
      <c r="AA13" s="1"/>
      <c r="AB13" s="1"/>
      <c r="AC13" s="1"/>
      <c r="AD13" s="1"/>
    </row>
    <row r="14" spans="1:41" ht="93" customHeight="1" x14ac:dyDescent="0.25">
      <c r="A14" s="1"/>
      <c r="B14" s="598" t="s">
        <v>1241</v>
      </c>
      <c r="C14" s="675" t="s">
        <v>1251</v>
      </c>
      <c r="D14" s="600">
        <v>0.4</v>
      </c>
      <c r="E14" s="446" t="s">
        <v>1256</v>
      </c>
      <c r="F14" s="286">
        <v>0.02</v>
      </c>
      <c r="G14" s="296">
        <v>43160</v>
      </c>
      <c r="H14" s="296">
        <v>43313</v>
      </c>
      <c r="I14" s="244" t="s">
        <v>287</v>
      </c>
      <c r="J14" s="70"/>
      <c r="K14" s="62"/>
      <c r="L14" s="239" t="str">
        <f>IF(J14="SI",F14,"0")</f>
        <v>0</v>
      </c>
      <c r="M14" s="218" t="str">
        <f>L14</f>
        <v>0</v>
      </c>
      <c r="N14" s="218">
        <f>F14</f>
        <v>0.02</v>
      </c>
      <c r="O14" s="70" t="str">
        <f>IF((M14/N14)&gt;=90%,"META LOGRADA",IF((M14/N14)&gt;=80%, "AVANCE NOTABLE","REPLANIFICAR"))</f>
        <v>REPLANIFICAR</v>
      </c>
      <c r="P14" s="796" t="s">
        <v>1787</v>
      </c>
      <c r="Q14" s="70"/>
      <c r="R14" s="59"/>
      <c r="S14" s="1"/>
      <c r="T14" s="1"/>
      <c r="U14" s="1"/>
      <c r="V14" s="1"/>
      <c r="W14" s="75"/>
      <c r="X14" s="1"/>
      <c r="Y14" s="1"/>
      <c r="Z14" s="1"/>
      <c r="AA14" s="1"/>
      <c r="AB14" s="1"/>
      <c r="AC14" s="1"/>
      <c r="AD14" s="1"/>
    </row>
    <row r="15" spans="1:41" ht="96.75" customHeight="1" x14ac:dyDescent="0.25">
      <c r="A15" s="1"/>
      <c r="B15" s="598"/>
      <c r="C15" s="675"/>
      <c r="D15" s="600"/>
      <c r="E15" s="350" t="s">
        <v>1388</v>
      </c>
      <c r="F15" s="348">
        <v>0.04</v>
      </c>
      <c r="G15" s="189">
        <v>43160</v>
      </c>
      <c r="H15" s="296">
        <v>43205</v>
      </c>
      <c r="I15" s="347" t="s">
        <v>288</v>
      </c>
      <c r="J15" s="70"/>
      <c r="K15" s="62"/>
      <c r="L15" s="342" t="str">
        <f t="shared" ref="L15" si="0">IF(J15="SI",F15,"0")</f>
        <v>0</v>
      </c>
      <c r="M15" s="218" t="str">
        <f>L15</f>
        <v>0</v>
      </c>
      <c r="N15" s="218">
        <f>F15</f>
        <v>0.04</v>
      </c>
      <c r="O15" s="70" t="str">
        <f t="shared" ref="O15" si="1">IF((M15/N15)&gt;=90%,"META LOGRADA",IF((M15/N15)&gt;=80%, "AVANCE NOTABLE","REPLANIFICAR"))</f>
        <v>REPLANIFICAR</v>
      </c>
      <c r="P15" s="797"/>
      <c r="Q15" s="70"/>
      <c r="R15" s="59"/>
      <c r="S15" s="1"/>
      <c r="T15" s="1"/>
      <c r="U15" s="1"/>
      <c r="V15" s="1"/>
      <c r="W15" s="75"/>
      <c r="X15" s="1"/>
      <c r="Y15" s="1"/>
      <c r="Z15" s="1"/>
      <c r="AA15" s="1"/>
      <c r="AB15" s="1"/>
      <c r="AC15" s="1"/>
      <c r="AD15" s="1"/>
    </row>
    <row r="16" spans="1:41" ht="99.75" customHeight="1" x14ac:dyDescent="0.25">
      <c r="A16" s="1"/>
      <c r="B16" s="598"/>
      <c r="C16" s="675"/>
      <c r="D16" s="600"/>
      <c r="E16" s="263" t="s">
        <v>1389</v>
      </c>
      <c r="F16" s="249">
        <v>0.04</v>
      </c>
      <c r="G16" s="189">
        <v>43191</v>
      </c>
      <c r="H16" s="296">
        <v>43240</v>
      </c>
      <c r="I16" s="244" t="s">
        <v>288</v>
      </c>
      <c r="J16" s="70"/>
      <c r="K16" s="62"/>
      <c r="L16" s="239" t="str">
        <f t="shared" ref="L16:L78" si="2">IF(J16="SI",F16,"0")</f>
        <v>0</v>
      </c>
      <c r="M16" s="218" t="str">
        <f>L16</f>
        <v>0</v>
      </c>
      <c r="N16" s="218">
        <f>F16</f>
        <v>0.04</v>
      </c>
      <c r="O16" s="70" t="str">
        <f t="shared" ref="O16:O19" si="3">IF((M16/N16)&gt;=90%,"META LOGRADA",IF((M16/N16)&gt;=80%, "AVANCE NOTABLE","REPLANIFICAR"))</f>
        <v>REPLANIFICAR</v>
      </c>
      <c r="P16" s="797"/>
      <c r="Q16" s="70"/>
      <c r="R16" s="59"/>
      <c r="S16" s="1"/>
      <c r="T16" s="1"/>
      <c r="U16" s="1"/>
      <c r="V16" s="1"/>
      <c r="W16" s="75"/>
      <c r="X16" s="1"/>
      <c r="Y16" s="1"/>
      <c r="Z16" s="1"/>
      <c r="AA16" s="1"/>
      <c r="AB16" s="1"/>
      <c r="AC16" s="1"/>
      <c r="AD16" s="1"/>
    </row>
    <row r="17" spans="1:30" ht="94.5" customHeight="1" x14ac:dyDescent="0.25">
      <c r="A17" s="1"/>
      <c r="B17" s="598"/>
      <c r="C17" s="675"/>
      <c r="D17" s="600"/>
      <c r="E17" s="263" t="s">
        <v>1390</v>
      </c>
      <c r="F17" s="249">
        <v>0.04</v>
      </c>
      <c r="G17" s="189">
        <v>43221</v>
      </c>
      <c r="H17" s="296">
        <v>43271</v>
      </c>
      <c r="I17" s="244" t="s">
        <v>288</v>
      </c>
      <c r="J17" s="70"/>
      <c r="K17" s="62"/>
      <c r="L17" s="239" t="str">
        <f t="shared" si="2"/>
        <v>0</v>
      </c>
      <c r="M17" s="545">
        <f>SUM(L17:L18)</f>
        <v>0</v>
      </c>
      <c r="N17" s="545">
        <f>SUM(F17:F18)</f>
        <v>0.08</v>
      </c>
      <c r="O17" s="672" t="str">
        <f t="shared" si="3"/>
        <v>REPLANIFICAR</v>
      </c>
      <c r="P17" s="797"/>
      <c r="Q17" s="70"/>
      <c r="R17" s="59"/>
      <c r="S17" s="1"/>
      <c r="T17" s="1"/>
      <c r="U17" s="1"/>
      <c r="V17" s="1"/>
      <c r="W17" s="75"/>
      <c r="X17" s="1"/>
      <c r="Y17" s="1"/>
      <c r="Z17" s="1"/>
      <c r="AA17" s="1"/>
      <c r="AB17" s="1"/>
      <c r="AC17" s="1"/>
      <c r="AD17" s="1"/>
    </row>
    <row r="18" spans="1:30" ht="99.75" customHeight="1" x14ac:dyDescent="0.25">
      <c r="A18" s="1"/>
      <c r="B18" s="598"/>
      <c r="C18" s="675"/>
      <c r="D18" s="600"/>
      <c r="E18" s="263" t="s">
        <v>1257</v>
      </c>
      <c r="F18" s="249">
        <v>0.04</v>
      </c>
      <c r="G18" s="189">
        <v>43221</v>
      </c>
      <c r="H18" s="296">
        <v>43271</v>
      </c>
      <c r="I18" s="244" t="s">
        <v>288</v>
      </c>
      <c r="J18" s="70"/>
      <c r="K18" s="62"/>
      <c r="L18" s="239" t="str">
        <f t="shared" si="2"/>
        <v>0</v>
      </c>
      <c r="M18" s="588"/>
      <c r="N18" s="588"/>
      <c r="O18" s="673"/>
      <c r="P18" s="797"/>
      <c r="Q18" s="70"/>
      <c r="R18" s="59"/>
      <c r="S18" s="1"/>
      <c r="T18" s="1"/>
      <c r="U18" s="1"/>
      <c r="V18" s="1"/>
      <c r="W18" s="75"/>
      <c r="X18" s="1"/>
      <c r="Y18" s="1"/>
      <c r="Z18" s="1"/>
      <c r="AA18" s="1"/>
      <c r="AB18" s="1"/>
      <c r="AC18" s="1"/>
      <c r="AD18" s="1"/>
    </row>
    <row r="19" spans="1:30" ht="103.5" customHeight="1" x14ac:dyDescent="0.25">
      <c r="A19" s="1"/>
      <c r="B19" s="598"/>
      <c r="C19" s="675"/>
      <c r="D19" s="600"/>
      <c r="E19" s="263" t="s">
        <v>1258</v>
      </c>
      <c r="F19" s="249">
        <v>0.04</v>
      </c>
      <c r="G19" s="189">
        <v>43151</v>
      </c>
      <c r="H19" s="296">
        <v>43313</v>
      </c>
      <c r="I19" s="244" t="s">
        <v>288</v>
      </c>
      <c r="J19" s="70"/>
      <c r="K19" s="62"/>
      <c r="L19" s="239" t="str">
        <f t="shared" si="2"/>
        <v>0</v>
      </c>
      <c r="M19" s="545">
        <f>SUM(L19:L22)</f>
        <v>0</v>
      </c>
      <c r="N19" s="545">
        <f>SUM(F19:F22)</f>
        <v>0.22</v>
      </c>
      <c r="O19" s="672" t="str">
        <f t="shared" si="3"/>
        <v>REPLANIFICAR</v>
      </c>
      <c r="P19" s="797"/>
      <c r="Q19" s="70"/>
      <c r="R19" s="59"/>
      <c r="S19" s="1"/>
      <c r="T19" s="1"/>
      <c r="U19" s="1"/>
      <c r="V19" s="1"/>
      <c r="W19" s="75"/>
      <c r="X19" s="1"/>
      <c r="Y19" s="1"/>
      <c r="Z19" s="1"/>
      <c r="AA19" s="1"/>
      <c r="AB19" s="1"/>
      <c r="AC19" s="1"/>
      <c r="AD19" s="1"/>
    </row>
    <row r="20" spans="1:30" ht="108" customHeight="1" x14ac:dyDescent="0.25">
      <c r="A20" s="1"/>
      <c r="B20" s="598"/>
      <c r="C20" s="675"/>
      <c r="D20" s="600"/>
      <c r="E20" s="263" t="s">
        <v>1259</v>
      </c>
      <c r="F20" s="249">
        <v>0.04</v>
      </c>
      <c r="G20" s="189">
        <v>43282</v>
      </c>
      <c r="H20" s="296">
        <v>43313</v>
      </c>
      <c r="I20" s="244" t="s">
        <v>288</v>
      </c>
      <c r="J20" s="70"/>
      <c r="K20" s="62"/>
      <c r="L20" s="239" t="str">
        <f t="shared" si="2"/>
        <v>0</v>
      </c>
      <c r="M20" s="587"/>
      <c r="N20" s="587"/>
      <c r="O20" s="674"/>
      <c r="P20" s="797"/>
      <c r="Q20" s="70"/>
      <c r="R20" s="59"/>
      <c r="S20" s="1"/>
      <c r="T20" s="1"/>
      <c r="U20" s="1"/>
      <c r="V20" s="1"/>
      <c r="W20" s="75"/>
      <c r="X20" s="1"/>
      <c r="Y20" s="1"/>
      <c r="Z20" s="1"/>
      <c r="AA20" s="1"/>
      <c r="AB20" s="1"/>
      <c r="AC20" s="1"/>
      <c r="AD20" s="1"/>
    </row>
    <row r="21" spans="1:30" ht="96.75" customHeight="1" x14ac:dyDescent="0.25">
      <c r="A21" s="1"/>
      <c r="B21" s="598"/>
      <c r="C21" s="675"/>
      <c r="D21" s="600"/>
      <c r="E21" s="263" t="s">
        <v>1260</v>
      </c>
      <c r="F21" s="249">
        <v>0.04</v>
      </c>
      <c r="G21" s="189">
        <v>43157</v>
      </c>
      <c r="H21" s="296">
        <v>43313</v>
      </c>
      <c r="I21" s="244" t="s">
        <v>288</v>
      </c>
      <c r="J21" s="70"/>
      <c r="K21" s="62"/>
      <c r="L21" s="239" t="str">
        <f t="shared" si="2"/>
        <v>0</v>
      </c>
      <c r="M21" s="587"/>
      <c r="N21" s="587"/>
      <c r="O21" s="674"/>
      <c r="P21" s="797"/>
      <c r="Q21" s="70"/>
      <c r="R21" s="59"/>
      <c r="S21" s="1"/>
      <c r="T21" s="1"/>
      <c r="U21" s="1"/>
      <c r="V21" s="1"/>
      <c r="W21" s="75"/>
      <c r="X21" s="1"/>
      <c r="Y21" s="1"/>
      <c r="Z21" s="1"/>
      <c r="AA21" s="1"/>
      <c r="AB21" s="1"/>
      <c r="AC21" s="1"/>
      <c r="AD21" s="1"/>
    </row>
    <row r="22" spans="1:30" ht="97.5" customHeight="1" x14ac:dyDescent="0.25">
      <c r="A22" s="1"/>
      <c r="B22" s="598"/>
      <c r="C22" s="675"/>
      <c r="D22" s="600"/>
      <c r="E22" s="263" t="s">
        <v>1261</v>
      </c>
      <c r="F22" s="249">
        <v>0.1</v>
      </c>
      <c r="G22" s="189">
        <v>43313</v>
      </c>
      <c r="H22" s="296">
        <v>43322</v>
      </c>
      <c r="I22" s="244" t="s">
        <v>288</v>
      </c>
      <c r="J22" s="70"/>
      <c r="K22" s="62"/>
      <c r="L22" s="239" t="str">
        <f t="shared" si="2"/>
        <v>0</v>
      </c>
      <c r="M22" s="588"/>
      <c r="N22" s="588"/>
      <c r="O22" s="673"/>
      <c r="P22" s="357" t="s">
        <v>1788</v>
      </c>
      <c r="Q22" s="70"/>
      <c r="R22" s="59"/>
      <c r="S22" s="1"/>
      <c r="T22" s="1"/>
      <c r="U22" s="1"/>
      <c r="V22" s="1"/>
      <c r="W22" s="75"/>
      <c r="X22" s="1"/>
      <c r="Y22" s="1"/>
      <c r="Z22" s="1"/>
      <c r="AA22" s="1"/>
      <c r="AB22" s="1"/>
      <c r="AC22" s="1"/>
      <c r="AD22" s="1"/>
    </row>
    <row r="23" spans="1:30" ht="98.25" customHeight="1" x14ac:dyDescent="0.25">
      <c r="A23" s="1"/>
      <c r="B23" s="598"/>
      <c r="C23" s="675" t="s">
        <v>1252</v>
      </c>
      <c r="D23" s="600">
        <v>0.3</v>
      </c>
      <c r="E23" s="263" t="s">
        <v>1262</v>
      </c>
      <c r="F23" s="249">
        <v>0.1</v>
      </c>
      <c r="G23" s="189">
        <v>43322</v>
      </c>
      <c r="H23" s="189">
        <v>43373</v>
      </c>
      <c r="I23" s="244" t="s">
        <v>288</v>
      </c>
      <c r="J23" s="70"/>
      <c r="K23" s="62"/>
      <c r="L23" s="239" t="str">
        <f t="shared" si="2"/>
        <v>0</v>
      </c>
      <c r="M23" s="218" t="str">
        <f t="shared" ref="M23:M66" si="4">L23</f>
        <v>0</v>
      </c>
      <c r="N23" s="218">
        <f t="shared" ref="N23:N32" si="5">F23</f>
        <v>0.1</v>
      </c>
      <c r="O23" s="70" t="str">
        <f t="shared" ref="O23:O32" si="6">IF((M23/N23)&gt;=90%,"META LOGRADA",IF((M23/N23)&gt;=80%, "AVANCE NOTABLE","REPLANIFICAR"))</f>
        <v>REPLANIFICAR</v>
      </c>
      <c r="P23" s="357" t="s">
        <v>1789</v>
      </c>
      <c r="Q23" s="70"/>
      <c r="R23" s="59"/>
      <c r="S23" s="1"/>
      <c r="T23" s="1"/>
      <c r="U23" s="1"/>
      <c r="V23" s="1"/>
      <c r="W23" s="75"/>
      <c r="X23" s="1"/>
      <c r="Y23" s="1"/>
      <c r="Z23" s="1"/>
      <c r="AA23" s="1"/>
      <c r="AB23" s="1"/>
      <c r="AC23" s="1"/>
      <c r="AD23" s="1"/>
    </row>
    <row r="24" spans="1:30" ht="125.25" customHeight="1" x14ac:dyDescent="0.25">
      <c r="A24" s="1"/>
      <c r="B24" s="598"/>
      <c r="C24" s="675"/>
      <c r="D24" s="600"/>
      <c r="E24" s="263" t="s">
        <v>1263</v>
      </c>
      <c r="F24" s="249">
        <v>0.05</v>
      </c>
      <c r="G24" s="189">
        <v>43376</v>
      </c>
      <c r="H24" s="189">
        <v>43403</v>
      </c>
      <c r="I24" s="244" t="s">
        <v>288</v>
      </c>
      <c r="J24" s="70"/>
      <c r="K24" s="62"/>
      <c r="L24" s="239" t="str">
        <f t="shared" si="2"/>
        <v>0</v>
      </c>
      <c r="M24" s="545">
        <f>SUM(L24:L26)</f>
        <v>0</v>
      </c>
      <c r="N24" s="545">
        <f>SUM(F24:F26)</f>
        <v>0.2</v>
      </c>
      <c r="O24" s="672" t="str">
        <f t="shared" si="6"/>
        <v>REPLANIFICAR</v>
      </c>
      <c r="P24" s="357" t="s">
        <v>1790</v>
      </c>
      <c r="Q24" s="70"/>
      <c r="R24" s="59"/>
      <c r="S24" s="1"/>
      <c r="T24" s="1"/>
      <c r="U24" s="1"/>
      <c r="V24" s="1"/>
      <c r="W24" s="75"/>
      <c r="X24" s="1"/>
      <c r="Y24" s="1"/>
      <c r="Z24" s="1"/>
      <c r="AA24" s="1"/>
      <c r="AB24" s="1"/>
      <c r="AC24" s="1"/>
      <c r="AD24" s="1"/>
    </row>
    <row r="25" spans="1:30" ht="107.25" customHeight="1" x14ac:dyDescent="0.25">
      <c r="A25" s="1"/>
      <c r="B25" s="598"/>
      <c r="C25" s="675"/>
      <c r="D25" s="600"/>
      <c r="E25" s="263" t="s">
        <v>1264</v>
      </c>
      <c r="F25" s="249">
        <v>0.05</v>
      </c>
      <c r="G25" s="189">
        <v>43376</v>
      </c>
      <c r="H25" s="189">
        <v>43376</v>
      </c>
      <c r="I25" s="244" t="s">
        <v>288</v>
      </c>
      <c r="J25" s="70"/>
      <c r="K25" s="62"/>
      <c r="L25" s="239" t="str">
        <f t="shared" si="2"/>
        <v>0</v>
      </c>
      <c r="M25" s="587"/>
      <c r="N25" s="587"/>
      <c r="O25" s="674"/>
      <c r="P25" s="357" t="s">
        <v>1791</v>
      </c>
      <c r="Q25" s="70"/>
      <c r="R25" s="59"/>
      <c r="S25" s="1"/>
      <c r="T25" s="1"/>
      <c r="U25" s="1"/>
      <c r="V25" s="1"/>
      <c r="W25" s="75"/>
      <c r="X25" s="1"/>
      <c r="Y25" s="1"/>
      <c r="Z25" s="1"/>
      <c r="AA25" s="1"/>
      <c r="AB25" s="1"/>
      <c r="AC25" s="1"/>
      <c r="AD25" s="1"/>
    </row>
    <row r="26" spans="1:30" ht="102.75" customHeight="1" x14ac:dyDescent="0.25">
      <c r="A26" s="1"/>
      <c r="B26" s="598"/>
      <c r="C26" s="675"/>
      <c r="D26" s="600"/>
      <c r="E26" s="194" t="s">
        <v>1265</v>
      </c>
      <c r="F26" s="249">
        <v>0.1</v>
      </c>
      <c r="G26" s="189">
        <v>43378</v>
      </c>
      <c r="H26" s="189">
        <v>43403</v>
      </c>
      <c r="I26" s="244" t="s">
        <v>288</v>
      </c>
      <c r="J26" s="70"/>
      <c r="K26" s="62"/>
      <c r="L26" s="239" t="str">
        <f t="shared" si="2"/>
        <v>0</v>
      </c>
      <c r="M26" s="588"/>
      <c r="N26" s="588"/>
      <c r="O26" s="673"/>
      <c r="P26" s="357" t="s">
        <v>1792</v>
      </c>
      <c r="Q26" s="70"/>
      <c r="R26" s="59"/>
      <c r="S26" s="1"/>
      <c r="T26" s="1"/>
      <c r="U26" s="1"/>
      <c r="V26" s="1"/>
      <c r="W26" s="75"/>
      <c r="X26" s="1"/>
      <c r="Y26" s="1"/>
      <c r="Z26" s="1"/>
      <c r="AA26" s="1"/>
      <c r="AB26" s="1"/>
      <c r="AC26" s="1"/>
      <c r="AD26" s="1"/>
    </row>
    <row r="27" spans="1:30" ht="95.25" customHeight="1" x14ac:dyDescent="0.25">
      <c r="A27" s="1"/>
      <c r="B27" s="598"/>
      <c r="C27" s="675" t="s">
        <v>1253</v>
      </c>
      <c r="D27" s="600">
        <v>0.1</v>
      </c>
      <c r="E27" s="263" t="s">
        <v>1266</v>
      </c>
      <c r="F27" s="249">
        <v>0.03</v>
      </c>
      <c r="G27" s="189">
        <v>43404</v>
      </c>
      <c r="H27" s="189">
        <v>43411</v>
      </c>
      <c r="I27" s="244" t="s">
        <v>288</v>
      </c>
      <c r="J27" s="70"/>
      <c r="K27" s="62"/>
      <c r="L27" s="239" t="str">
        <f t="shared" si="2"/>
        <v>0</v>
      </c>
      <c r="M27" s="545">
        <f>SUM(L27:L28)</f>
        <v>0</v>
      </c>
      <c r="N27" s="545">
        <f>SUM(F27:F28)</f>
        <v>0.1</v>
      </c>
      <c r="O27" s="672" t="str">
        <f t="shared" si="6"/>
        <v>REPLANIFICAR</v>
      </c>
      <c r="P27" s="357" t="s">
        <v>1793</v>
      </c>
      <c r="Q27" s="70"/>
      <c r="R27" s="59"/>
      <c r="S27" s="1"/>
      <c r="T27" s="1"/>
      <c r="U27" s="1"/>
      <c r="V27" s="1"/>
      <c r="W27" s="75"/>
      <c r="X27" s="1"/>
      <c r="Y27" s="1"/>
      <c r="Z27" s="1"/>
      <c r="AA27" s="1"/>
      <c r="AB27" s="1"/>
      <c r="AC27" s="1"/>
      <c r="AD27" s="1"/>
    </row>
    <row r="28" spans="1:30" ht="103.5" customHeight="1" x14ac:dyDescent="0.25">
      <c r="A28" s="1"/>
      <c r="B28" s="598"/>
      <c r="C28" s="675"/>
      <c r="D28" s="600"/>
      <c r="E28" s="263" t="s">
        <v>1267</v>
      </c>
      <c r="F28" s="249">
        <v>7.0000000000000007E-2</v>
      </c>
      <c r="G28" s="189">
        <v>43412</v>
      </c>
      <c r="H28" s="189">
        <v>43419</v>
      </c>
      <c r="I28" s="244" t="s">
        <v>288</v>
      </c>
      <c r="J28" s="70"/>
      <c r="K28" s="62"/>
      <c r="L28" s="239" t="str">
        <f t="shared" si="2"/>
        <v>0</v>
      </c>
      <c r="M28" s="588"/>
      <c r="N28" s="588"/>
      <c r="O28" s="673"/>
      <c r="P28" s="357" t="s">
        <v>1794</v>
      </c>
      <c r="Q28" s="70"/>
      <c r="R28" s="59"/>
      <c r="S28" s="1"/>
      <c r="T28" s="1"/>
      <c r="U28" s="1"/>
      <c r="V28" s="1"/>
      <c r="W28" s="75"/>
      <c r="X28" s="1"/>
      <c r="Y28" s="1"/>
      <c r="Z28" s="1"/>
      <c r="AA28" s="1"/>
      <c r="AB28" s="1"/>
      <c r="AC28" s="1"/>
      <c r="AD28" s="1"/>
    </row>
    <row r="29" spans="1:30" ht="126.75" customHeight="1" x14ac:dyDescent="0.25">
      <c r="A29" s="1"/>
      <c r="B29" s="598"/>
      <c r="C29" s="675" t="s">
        <v>1254</v>
      </c>
      <c r="D29" s="600">
        <v>0.15</v>
      </c>
      <c r="E29" s="263" t="s">
        <v>1268</v>
      </c>
      <c r="F29" s="249">
        <v>0.05</v>
      </c>
      <c r="G29" s="189">
        <v>43420</v>
      </c>
      <c r="H29" s="189">
        <v>43427</v>
      </c>
      <c r="I29" s="244" t="s">
        <v>288</v>
      </c>
      <c r="J29" s="70"/>
      <c r="K29" s="62"/>
      <c r="L29" s="239" t="str">
        <f t="shared" si="2"/>
        <v>0</v>
      </c>
      <c r="M29" s="545">
        <f>SUM(L29:L30)</f>
        <v>0</v>
      </c>
      <c r="N29" s="545">
        <f>SUM(F29:F30)</f>
        <v>0.1</v>
      </c>
      <c r="O29" s="672" t="str">
        <f t="shared" si="6"/>
        <v>REPLANIFICAR</v>
      </c>
      <c r="P29" s="357" t="s">
        <v>1795</v>
      </c>
      <c r="Q29" s="70"/>
      <c r="R29" s="59"/>
      <c r="S29" s="1"/>
      <c r="T29" s="1"/>
      <c r="U29" s="1"/>
      <c r="V29" s="1"/>
      <c r="W29" s="75"/>
      <c r="X29" s="1"/>
      <c r="Y29" s="1"/>
      <c r="Z29" s="1"/>
      <c r="AA29" s="1"/>
      <c r="AB29" s="1"/>
      <c r="AC29" s="1"/>
      <c r="AD29" s="1"/>
    </row>
    <row r="30" spans="1:30" ht="106.5" customHeight="1" x14ac:dyDescent="0.25">
      <c r="A30" s="1"/>
      <c r="B30" s="598"/>
      <c r="C30" s="675"/>
      <c r="D30" s="600"/>
      <c r="E30" s="263" t="s">
        <v>1269</v>
      </c>
      <c r="F30" s="249">
        <v>0.05</v>
      </c>
      <c r="G30" s="189">
        <v>43429</v>
      </c>
      <c r="H30" s="189">
        <v>43432</v>
      </c>
      <c r="I30" s="244" t="s">
        <v>288</v>
      </c>
      <c r="J30" s="70"/>
      <c r="K30" s="62"/>
      <c r="L30" s="239" t="str">
        <f t="shared" si="2"/>
        <v>0</v>
      </c>
      <c r="M30" s="588" t="str">
        <f t="shared" si="4"/>
        <v>0</v>
      </c>
      <c r="N30" s="588">
        <f t="shared" si="5"/>
        <v>0.05</v>
      </c>
      <c r="O30" s="673" t="str">
        <f t="shared" si="6"/>
        <v>REPLANIFICAR</v>
      </c>
      <c r="P30" s="357" t="s">
        <v>1796</v>
      </c>
      <c r="Q30" s="70"/>
      <c r="R30" s="59"/>
      <c r="S30" s="1"/>
      <c r="T30" s="1"/>
      <c r="U30" s="1"/>
      <c r="V30" s="1"/>
      <c r="W30" s="75"/>
      <c r="X30" s="1"/>
      <c r="Y30" s="1"/>
      <c r="Z30" s="1"/>
      <c r="AA30" s="1"/>
      <c r="AB30" s="1"/>
      <c r="AC30" s="1"/>
      <c r="AD30" s="1"/>
    </row>
    <row r="31" spans="1:30" ht="92.25" customHeight="1" x14ac:dyDescent="0.25">
      <c r="A31" s="1"/>
      <c r="B31" s="598"/>
      <c r="C31" s="675"/>
      <c r="D31" s="600"/>
      <c r="E31" s="263" t="s">
        <v>1270</v>
      </c>
      <c r="F31" s="249">
        <v>0.05</v>
      </c>
      <c r="G31" s="189">
        <v>43433</v>
      </c>
      <c r="H31" s="189">
        <v>43438</v>
      </c>
      <c r="I31" s="244" t="s">
        <v>288</v>
      </c>
      <c r="J31" s="70"/>
      <c r="K31" s="62"/>
      <c r="L31" s="239" t="str">
        <f t="shared" si="2"/>
        <v>0</v>
      </c>
      <c r="M31" s="218" t="str">
        <f t="shared" si="4"/>
        <v>0</v>
      </c>
      <c r="N31" s="218">
        <f t="shared" si="5"/>
        <v>0.05</v>
      </c>
      <c r="O31" s="70" t="str">
        <f t="shared" si="6"/>
        <v>REPLANIFICAR</v>
      </c>
      <c r="P31" s="357" t="s">
        <v>1797</v>
      </c>
      <c r="Q31" s="70"/>
      <c r="R31" s="59"/>
      <c r="S31" s="1"/>
      <c r="T31" s="1"/>
      <c r="U31" s="1"/>
      <c r="V31" s="1"/>
      <c r="W31" s="75"/>
      <c r="X31" s="1"/>
      <c r="Y31" s="1"/>
      <c r="Z31" s="1"/>
      <c r="AA31" s="1"/>
      <c r="AB31" s="1"/>
      <c r="AC31" s="1"/>
      <c r="AD31" s="1"/>
    </row>
    <row r="32" spans="1:30" ht="98.25" customHeight="1" x14ac:dyDescent="0.25">
      <c r="A32" s="1"/>
      <c r="B32" s="598"/>
      <c r="C32" s="263" t="s">
        <v>1255</v>
      </c>
      <c r="D32" s="249">
        <v>0.05</v>
      </c>
      <c r="E32" s="263" t="s">
        <v>1271</v>
      </c>
      <c r="F32" s="249">
        <v>0.05</v>
      </c>
      <c r="G32" s="189">
        <v>43439</v>
      </c>
      <c r="H32" s="189">
        <v>43444</v>
      </c>
      <c r="I32" s="244" t="s">
        <v>288</v>
      </c>
      <c r="J32" s="70"/>
      <c r="K32" s="62"/>
      <c r="L32" s="239" t="str">
        <f t="shared" si="2"/>
        <v>0</v>
      </c>
      <c r="M32" s="218" t="str">
        <f t="shared" si="4"/>
        <v>0</v>
      </c>
      <c r="N32" s="218">
        <f t="shared" si="5"/>
        <v>0.05</v>
      </c>
      <c r="O32" s="70" t="str">
        <f t="shared" si="6"/>
        <v>REPLANIFICAR</v>
      </c>
      <c r="P32" s="357" t="s">
        <v>1798</v>
      </c>
      <c r="Q32" s="70"/>
      <c r="R32" s="59"/>
      <c r="S32" s="1"/>
      <c r="T32" s="1"/>
      <c r="U32" s="1"/>
      <c r="V32" s="1"/>
      <c r="W32" s="75"/>
      <c r="X32" s="1"/>
      <c r="Y32" s="1"/>
      <c r="Z32" s="1"/>
      <c r="AA32" s="1"/>
      <c r="AB32" s="1"/>
      <c r="AC32" s="1"/>
      <c r="AD32" s="1"/>
    </row>
    <row r="33" spans="1:30" ht="15.75" customHeight="1" x14ac:dyDescent="0.25">
      <c r="A33" s="1"/>
      <c r="B33" s="605"/>
      <c r="C33" s="605"/>
      <c r="D33" s="605"/>
      <c r="E33" s="605"/>
      <c r="F33" s="605"/>
      <c r="G33" s="605"/>
      <c r="H33" s="605"/>
      <c r="I33" s="605"/>
      <c r="J33" s="605"/>
      <c r="K33" s="605"/>
      <c r="L33" s="605"/>
      <c r="M33" s="605"/>
      <c r="N33" s="701"/>
      <c r="O33" s="701"/>
      <c r="P33" s="605"/>
      <c r="Q33" s="605"/>
      <c r="R33" s="605"/>
      <c r="S33" s="1"/>
      <c r="T33" s="1"/>
      <c r="U33" s="1"/>
      <c r="V33" s="1"/>
      <c r="W33" s="75"/>
      <c r="X33" s="1"/>
      <c r="Y33" s="1"/>
      <c r="Z33" s="1"/>
      <c r="AA33" s="1"/>
      <c r="AB33" s="1"/>
      <c r="AC33" s="1"/>
      <c r="AD33" s="1"/>
    </row>
    <row r="34" spans="1:30" ht="109.5" customHeight="1" x14ac:dyDescent="0.25">
      <c r="A34" s="1"/>
      <c r="B34" s="620" t="s">
        <v>1242</v>
      </c>
      <c r="C34" s="798" t="s">
        <v>1272</v>
      </c>
      <c r="D34" s="600">
        <v>0.55000000000000004</v>
      </c>
      <c r="E34" s="263" t="s">
        <v>1275</v>
      </c>
      <c r="F34" s="249">
        <v>0.05</v>
      </c>
      <c r="G34" s="237">
        <v>43159</v>
      </c>
      <c r="H34" s="237">
        <v>43190</v>
      </c>
      <c r="I34" s="244" t="s">
        <v>289</v>
      </c>
      <c r="J34" s="70" t="s">
        <v>86</v>
      </c>
      <c r="K34" s="62"/>
      <c r="L34" s="239">
        <f t="shared" si="2"/>
        <v>0.05</v>
      </c>
      <c r="M34" s="545">
        <f>SUM(L34:L36)</f>
        <v>0.55000000000000004</v>
      </c>
      <c r="N34" s="545">
        <f>SUM(F34:F36)</f>
        <v>0.55000000000000004</v>
      </c>
      <c r="O34" s="532">
        <f>M34/N34</f>
        <v>1</v>
      </c>
      <c r="P34" s="796" t="s">
        <v>1799</v>
      </c>
      <c r="Q34" s="70"/>
      <c r="R34" s="59"/>
      <c r="S34" s="1"/>
      <c r="T34" s="1"/>
      <c r="U34" s="1"/>
      <c r="V34" s="1"/>
      <c r="W34" s="75"/>
      <c r="X34" s="1"/>
      <c r="Y34" s="1"/>
      <c r="Z34" s="1"/>
      <c r="AA34" s="1"/>
      <c r="AB34" s="1"/>
      <c r="AC34" s="1"/>
      <c r="AD34" s="1"/>
    </row>
    <row r="35" spans="1:30" ht="116.25" customHeight="1" x14ac:dyDescent="0.25">
      <c r="A35" s="1"/>
      <c r="B35" s="620"/>
      <c r="C35" s="798"/>
      <c r="D35" s="600"/>
      <c r="E35" s="263" t="s">
        <v>1276</v>
      </c>
      <c r="F35" s="249">
        <v>0.1</v>
      </c>
      <c r="G35" s="237">
        <v>43160</v>
      </c>
      <c r="H35" s="237">
        <v>43190</v>
      </c>
      <c r="I35" s="244" t="s">
        <v>289</v>
      </c>
      <c r="J35" s="70" t="s">
        <v>86</v>
      </c>
      <c r="K35" s="62"/>
      <c r="L35" s="239">
        <f t="shared" si="2"/>
        <v>0.1</v>
      </c>
      <c r="M35" s="587"/>
      <c r="N35" s="587"/>
      <c r="O35" s="533"/>
      <c r="P35" s="797"/>
      <c r="Q35" s="70"/>
      <c r="R35" s="59"/>
      <c r="S35" s="1"/>
      <c r="T35" s="1"/>
      <c r="U35" s="1"/>
      <c r="V35" s="1"/>
      <c r="W35" s="75"/>
      <c r="X35" s="1"/>
      <c r="Y35" s="1"/>
      <c r="Z35" s="1"/>
      <c r="AA35" s="1"/>
      <c r="AB35" s="1"/>
      <c r="AC35" s="1"/>
      <c r="AD35" s="1"/>
    </row>
    <row r="36" spans="1:30" ht="110.25" customHeight="1" x14ac:dyDescent="0.25">
      <c r="A36" s="1"/>
      <c r="B36" s="620"/>
      <c r="C36" s="798"/>
      <c r="D36" s="600"/>
      <c r="E36" s="263" t="s">
        <v>1277</v>
      </c>
      <c r="F36" s="249">
        <v>0.4</v>
      </c>
      <c r="G36" s="237">
        <v>43101</v>
      </c>
      <c r="H36" s="237">
        <v>43190</v>
      </c>
      <c r="I36" s="244" t="s">
        <v>289</v>
      </c>
      <c r="J36" s="70" t="s">
        <v>86</v>
      </c>
      <c r="K36" s="62"/>
      <c r="L36" s="239">
        <f t="shared" si="2"/>
        <v>0.4</v>
      </c>
      <c r="M36" s="588"/>
      <c r="N36" s="588"/>
      <c r="O36" s="534"/>
      <c r="P36" s="797"/>
      <c r="Q36" s="70"/>
      <c r="R36" s="59"/>
      <c r="S36" s="1"/>
      <c r="T36" s="1"/>
      <c r="U36" s="1"/>
      <c r="V36" s="1"/>
      <c r="W36" s="75"/>
      <c r="X36" s="1"/>
      <c r="Y36" s="1"/>
      <c r="Z36" s="1"/>
      <c r="AA36" s="1"/>
      <c r="AB36" s="1"/>
      <c r="AC36" s="1"/>
      <c r="AD36" s="1"/>
    </row>
    <row r="37" spans="1:30" ht="116.25" customHeight="1" x14ac:dyDescent="0.25">
      <c r="A37" s="1"/>
      <c r="B37" s="620"/>
      <c r="C37" s="798" t="s">
        <v>1273</v>
      </c>
      <c r="D37" s="600">
        <v>0.25</v>
      </c>
      <c r="E37" s="263" t="s">
        <v>1278</v>
      </c>
      <c r="F37" s="249">
        <v>0.15</v>
      </c>
      <c r="G37" s="237">
        <v>43160</v>
      </c>
      <c r="H37" s="237">
        <v>43190</v>
      </c>
      <c r="I37" s="244" t="s">
        <v>289</v>
      </c>
      <c r="J37" s="70" t="s">
        <v>86</v>
      </c>
      <c r="K37" s="62"/>
      <c r="L37" s="239">
        <f t="shared" si="2"/>
        <v>0.15</v>
      </c>
      <c r="M37" s="545">
        <f>SUM(L37:L38)</f>
        <v>0.25</v>
      </c>
      <c r="N37" s="545">
        <f>SUM(F37:F38)</f>
        <v>0.25</v>
      </c>
      <c r="O37" s="532">
        <f>M37/N37</f>
        <v>1</v>
      </c>
      <c r="P37" s="357" t="s">
        <v>1800</v>
      </c>
      <c r="Q37" s="70"/>
      <c r="R37" s="59"/>
      <c r="S37" s="1"/>
      <c r="T37" s="1"/>
      <c r="U37" s="1"/>
      <c r="V37" s="1"/>
      <c r="W37" s="75"/>
      <c r="X37" s="1"/>
      <c r="Y37" s="1"/>
      <c r="Z37" s="1"/>
      <c r="AA37" s="1"/>
      <c r="AB37" s="1"/>
      <c r="AC37" s="1"/>
      <c r="AD37" s="1"/>
    </row>
    <row r="38" spans="1:30" ht="108" customHeight="1" x14ac:dyDescent="0.25">
      <c r="A38" s="1"/>
      <c r="B38" s="620"/>
      <c r="C38" s="798"/>
      <c r="D38" s="600"/>
      <c r="E38" s="263" t="s">
        <v>1279</v>
      </c>
      <c r="F38" s="249">
        <v>0.1</v>
      </c>
      <c r="G38" s="237">
        <v>43174</v>
      </c>
      <c r="H38" s="237">
        <v>43184</v>
      </c>
      <c r="I38" s="244" t="s">
        <v>289</v>
      </c>
      <c r="J38" s="70" t="s">
        <v>86</v>
      </c>
      <c r="K38" s="62"/>
      <c r="L38" s="239">
        <f t="shared" si="2"/>
        <v>0.1</v>
      </c>
      <c r="M38" s="588"/>
      <c r="N38" s="588"/>
      <c r="O38" s="534"/>
      <c r="P38" s="357" t="s">
        <v>1801</v>
      </c>
      <c r="Q38" s="70"/>
      <c r="R38" s="59"/>
      <c r="S38" s="1"/>
      <c r="T38" s="1"/>
      <c r="U38" s="1"/>
      <c r="V38" s="1"/>
      <c r="W38" s="75"/>
      <c r="X38" s="1"/>
      <c r="Y38" s="1"/>
      <c r="Z38" s="1"/>
      <c r="AA38" s="1"/>
      <c r="AB38" s="1"/>
      <c r="AC38" s="1"/>
      <c r="AD38" s="1"/>
    </row>
    <row r="39" spans="1:30" ht="136.5" customHeight="1" x14ac:dyDescent="0.25">
      <c r="A39" s="1"/>
      <c r="B39" s="620"/>
      <c r="C39" s="564" t="s">
        <v>1274</v>
      </c>
      <c r="D39" s="600">
        <v>0.2</v>
      </c>
      <c r="E39" s="263" t="s">
        <v>1280</v>
      </c>
      <c r="F39" s="249">
        <v>0.1</v>
      </c>
      <c r="G39" s="237">
        <v>43179</v>
      </c>
      <c r="H39" s="237">
        <v>43179</v>
      </c>
      <c r="I39" s="244" t="s">
        <v>289</v>
      </c>
      <c r="J39" s="70" t="s">
        <v>86</v>
      </c>
      <c r="K39" s="63"/>
      <c r="L39" s="239">
        <f t="shared" si="2"/>
        <v>0.1</v>
      </c>
      <c r="M39" s="545">
        <f>SUM(L39:L41)</f>
        <v>0.2</v>
      </c>
      <c r="N39" s="545">
        <f>SUM(F39:F41)</f>
        <v>0.2</v>
      </c>
      <c r="O39" s="532">
        <f>M39/N39</f>
        <v>1</v>
      </c>
      <c r="P39" s="357" t="s">
        <v>1802</v>
      </c>
      <c r="Q39" s="70"/>
      <c r="R39" s="59"/>
      <c r="S39" s="1"/>
      <c r="T39" s="1"/>
      <c r="U39" s="1"/>
      <c r="V39" s="1"/>
      <c r="W39" s="75"/>
      <c r="X39" s="1"/>
      <c r="Y39" s="1"/>
      <c r="Z39" s="1"/>
      <c r="AA39" s="1"/>
      <c r="AB39" s="1"/>
      <c r="AC39" s="1"/>
      <c r="AD39" s="1"/>
    </row>
    <row r="40" spans="1:30" ht="116.25" customHeight="1" x14ac:dyDescent="0.25">
      <c r="A40" s="1"/>
      <c r="B40" s="620"/>
      <c r="C40" s="564"/>
      <c r="D40" s="600"/>
      <c r="E40" s="263" t="s">
        <v>1281</v>
      </c>
      <c r="F40" s="249">
        <v>0.05</v>
      </c>
      <c r="G40" s="237">
        <v>43179</v>
      </c>
      <c r="H40" s="237">
        <v>43190</v>
      </c>
      <c r="I40" s="244" t="s">
        <v>289</v>
      </c>
      <c r="J40" s="70" t="s">
        <v>86</v>
      </c>
      <c r="K40" s="63"/>
      <c r="L40" s="239">
        <f t="shared" si="2"/>
        <v>0.05</v>
      </c>
      <c r="M40" s="587"/>
      <c r="N40" s="587"/>
      <c r="O40" s="533"/>
      <c r="P40" s="357" t="s">
        <v>1803</v>
      </c>
      <c r="Q40" s="70"/>
      <c r="R40" s="59"/>
      <c r="S40" s="1"/>
      <c r="T40" s="1"/>
      <c r="U40" s="1"/>
      <c r="V40" s="1"/>
      <c r="W40" s="75"/>
      <c r="X40" s="1"/>
      <c r="Y40" s="1"/>
      <c r="Z40" s="1"/>
      <c r="AA40" s="1"/>
      <c r="AB40" s="1"/>
      <c r="AC40" s="1"/>
      <c r="AD40" s="1"/>
    </row>
    <row r="41" spans="1:30" ht="107.25" customHeight="1" x14ac:dyDescent="0.25">
      <c r="A41" s="1"/>
      <c r="B41" s="620"/>
      <c r="C41" s="564"/>
      <c r="D41" s="600"/>
      <c r="E41" s="263" t="s">
        <v>1282</v>
      </c>
      <c r="F41" s="249">
        <v>0.05</v>
      </c>
      <c r="G41" s="237">
        <v>43190</v>
      </c>
      <c r="H41" s="237">
        <v>43190</v>
      </c>
      <c r="I41" s="244" t="s">
        <v>289</v>
      </c>
      <c r="J41" s="70" t="s">
        <v>86</v>
      </c>
      <c r="K41" s="63"/>
      <c r="L41" s="239">
        <f t="shared" si="2"/>
        <v>0.05</v>
      </c>
      <c r="M41" s="588"/>
      <c r="N41" s="588"/>
      <c r="O41" s="534"/>
      <c r="P41" s="357" t="s">
        <v>1804</v>
      </c>
      <c r="Q41" s="70"/>
      <c r="R41" s="59"/>
      <c r="S41" s="1"/>
      <c r="T41" s="1"/>
      <c r="U41" s="1"/>
      <c r="V41" s="1"/>
      <c r="W41" s="75"/>
      <c r="X41" s="1"/>
      <c r="Y41" s="1"/>
      <c r="Z41" s="1"/>
      <c r="AA41" s="1"/>
      <c r="AB41" s="1"/>
      <c r="AC41" s="1"/>
      <c r="AD41" s="1"/>
    </row>
    <row r="42" spans="1:30" ht="15.75" customHeight="1" x14ac:dyDescent="0.25">
      <c r="A42" s="1"/>
      <c r="B42" s="605"/>
      <c r="C42" s="605"/>
      <c r="D42" s="605"/>
      <c r="E42" s="605"/>
      <c r="F42" s="605"/>
      <c r="G42" s="605"/>
      <c r="H42" s="605"/>
      <c r="I42" s="605"/>
      <c r="J42" s="605"/>
      <c r="K42" s="605"/>
      <c r="L42" s="605"/>
      <c r="M42" s="605"/>
      <c r="N42" s="701"/>
      <c r="O42" s="701"/>
      <c r="P42" s="605"/>
      <c r="Q42" s="605"/>
      <c r="R42" s="605"/>
      <c r="S42" s="1"/>
      <c r="T42" s="1"/>
      <c r="U42" s="1"/>
      <c r="V42" s="1"/>
      <c r="W42" s="75"/>
      <c r="X42" s="1"/>
      <c r="Y42" s="1"/>
      <c r="Z42" s="1"/>
      <c r="AA42" s="1"/>
      <c r="AB42" s="1"/>
      <c r="AC42" s="1"/>
      <c r="AD42" s="1"/>
    </row>
    <row r="43" spans="1:30" ht="106.5" customHeight="1" x14ac:dyDescent="0.25">
      <c r="A43" s="1"/>
      <c r="B43" s="586" t="s">
        <v>1243</v>
      </c>
      <c r="C43" s="809" t="s">
        <v>1283</v>
      </c>
      <c r="D43" s="604">
        <v>0.3</v>
      </c>
      <c r="E43" s="263" t="s">
        <v>1287</v>
      </c>
      <c r="F43" s="249">
        <v>0.05</v>
      </c>
      <c r="G43" s="296">
        <v>43102</v>
      </c>
      <c r="H43" s="296">
        <v>43120</v>
      </c>
      <c r="I43" s="244" t="s">
        <v>290</v>
      </c>
      <c r="J43" s="70" t="s">
        <v>86</v>
      </c>
      <c r="K43" s="51"/>
      <c r="L43" s="239">
        <f t="shared" si="2"/>
        <v>0.05</v>
      </c>
      <c r="M43" s="545">
        <f>SUM(L43:L44)</f>
        <v>0.2</v>
      </c>
      <c r="N43" s="545">
        <f>SUM(F43:F44)</f>
        <v>0.2</v>
      </c>
      <c r="O43" s="532">
        <f t="shared" ref="O43:O45" si="7">M43/N43</f>
        <v>1</v>
      </c>
      <c r="P43" s="364" t="s">
        <v>1805</v>
      </c>
      <c r="Q43" s="70"/>
      <c r="R43" s="59"/>
      <c r="S43" s="1"/>
      <c r="T43" s="1"/>
      <c r="U43" s="1"/>
      <c r="V43" s="1"/>
      <c r="W43"/>
      <c r="X43" s="1"/>
      <c r="Y43" s="1"/>
      <c r="Z43" s="1"/>
      <c r="AA43" s="1"/>
      <c r="AB43" s="1"/>
      <c r="AC43" s="1"/>
      <c r="AD43" s="1"/>
    </row>
    <row r="44" spans="1:30" ht="113.25" customHeight="1" x14ac:dyDescent="0.25">
      <c r="A44" s="1"/>
      <c r="B44" s="586"/>
      <c r="C44" s="809"/>
      <c r="D44" s="599"/>
      <c r="E44" s="263" t="s">
        <v>1288</v>
      </c>
      <c r="F44" s="249">
        <v>0.15</v>
      </c>
      <c r="G44" s="296">
        <v>43102</v>
      </c>
      <c r="H44" s="296">
        <v>43120</v>
      </c>
      <c r="I44" s="244" t="s">
        <v>290</v>
      </c>
      <c r="J44" s="70" t="s">
        <v>86</v>
      </c>
      <c r="K44" s="51"/>
      <c r="L44" s="239">
        <f t="shared" si="2"/>
        <v>0.15</v>
      </c>
      <c r="M44" s="588"/>
      <c r="N44" s="588"/>
      <c r="O44" s="534"/>
      <c r="P44" s="364" t="s">
        <v>1806</v>
      </c>
      <c r="Q44" s="70"/>
      <c r="R44" s="59"/>
      <c r="S44" s="1"/>
      <c r="T44" s="1"/>
      <c r="U44" s="1"/>
      <c r="V44" s="1"/>
      <c r="W44"/>
      <c r="X44" s="1"/>
      <c r="Y44" s="1"/>
      <c r="Z44" s="1"/>
      <c r="AA44" s="1"/>
      <c r="AB44" s="1"/>
      <c r="AC44" s="1"/>
      <c r="AD44" s="1"/>
    </row>
    <row r="45" spans="1:30" ht="112.5" customHeight="1" x14ac:dyDescent="0.25">
      <c r="A45" s="1"/>
      <c r="B45" s="586"/>
      <c r="C45" s="809"/>
      <c r="D45" s="599"/>
      <c r="E45" s="413" t="s">
        <v>1289</v>
      </c>
      <c r="F45" s="411">
        <v>0.05</v>
      </c>
      <c r="G45" s="189">
        <v>43120</v>
      </c>
      <c r="H45" s="189">
        <v>43346</v>
      </c>
      <c r="I45" s="244" t="s">
        <v>290</v>
      </c>
      <c r="J45" s="70" t="s">
        <v>86</v>
      </c>
      <c r="K45" s="51"/>
      <c r="L45" s="239">
        <f t="shared" si="2"/>
        <v>0.05</v>
      </c>
      <c r="M45" s="545">
        <f>SUM(L45:L46)</f>
        <v>0.1</v>
      </c>
      <c r="N45" s="545">
        <f>SUM(F45:F46)</f>
        <v>0.1</v>
      </c>
      <c r="O45" s="532">
        <f t="shared" si="7"/>
        <v>1</v>
      </c>
      <c r="P45" s="364" t="s">
        <v>1807</v>
      </c>
      <c r="Q45" s="70"/>
      <c r="R45" s="59"/>
      <c r="S45" s="1"/>
      <c r="T45" s="1"/>
      <c r="U45" s="1"/>
      <c r="V45" s="1"/>
      <c r="W45"/>
      <c r="X45" s="1"/>
      <c r="Y45" s="1"/>
      <c r="Z45" s="1"/>
      <c r="AA45" s="1"/>
      <c r="AB45" s="1"/>
      <c r="AC45" s="1"/>
      <c r="AD45" s="1"/>
    </row>
    <row r="46" spans="1:30" ht="111.75" customHeight="1" x14ac:dyDescent="0.25">
      <c r="A46" s="1"/>
      <c r="B46" s="586"/>
      <c r="C46" s="809"/>
      <c r="D46" s="599"/>
      <c r="E46" s="263" t="s">
        <v>1290</v>
      </c>
      <c r="F46" s="249">
        <v>0.05</v>
      </c>
      <c r="G46" s="296">
        <v>43120</v>
      </c>
      <c r="H46" s="296">
        <v>43168</v>
      </c>
      <c r="I46" s="244" t="s">
        <v>290</v>
      </c>
      <c r="J46" s="70" t="s">
        <v>86</v>
      </c>
      <c r="K46" s="51"/>
      <c r="L46" s="239">
        <f t="shared" si="2"/>
        <v>0.05</v>
      </c>
      <c r="M46" s="588"/>
      <c r="N46" s="588"/>
      <c r="O46" s="534"/>
      <c r="P46" s="364" t="s">
        <v>1808</v>
      </c>
      <c r="Q46" s="70"/>
      <c r="R46" s="59"/>
      <c r="S46" s="1"/>
      <c r="T46" s="1"/>
      <c r="U46" s="1"/>
      <c r="V46" s="1"/>
      <c r="W46"/>
      <c r="X46" s="1"/>
      <c r="Y46" s="1"/>
      <c r="Z46" s="1"/>
      <c r="AA46" s="1"/>
      <c r="AB46" s="1"/>
      <c r="AC46" s="1"/>
      <c r="AD46" s="1"/>
    </row>
    <row r="47" spans="1:30" ht="114" customHeight="1" x14ac:dyDescent="0.25">
      <c r="A47" s="1"/>
      <c r="B47" s="586"/>
      <c r="C47" s="802" t="s">
        <v>1284</v>
      </c>
      <c r="D47" s="604">
        <v>0.4</v>
      </c>
      <c r="E47" s="194" t="s">
        <v>1291</v>
      </c>
      <c r="F47" s="249">
        <v>0.1</v>
      </c>
      <c r="G47" s="296">
        <v>43168</v>
      </c>
      <c r="H47" s="296">
        <v>43195</v>
      </c>
      <c r="I47" s="244" t="s">
        <v>290</v>
      </c>
      <c r="J47" s="70"/>
      <c r="K47" s="51"/>
      <c r="L47" s="239" t="str">
        <f t="shared" si="2"/>
        <v>0</v>
      </c>
      <c r="M47" s="545">
        <f>SUM(L47:L48)</f>
        <v>0</v>
      </c>
      <c r="N47" s="545">
        <f>SUM(F47:F48)</f>
        <v>0.30000000000000004</v>
      </c>
      <c r="O47" s="672" t="str">
        <f t="shared" ref="O47:O54" si="8">IF((M47/N47)&gt;=90%,"META LOGRADA",IF((M47/N47)&gt;=80%, "AVANCE NOTABLE","REPLANIFICAR"))</f>
        <v>REPLANIFICAR</v>
      </c>
      <c r="P47" s="364" t="s">
        <v>1809</v>
      </c>
      <c r="Q47" s="70"/>
      <c r="R47" s="282" t="s">
        <v>291</v>
      </c>
      <c r="S47" s="1"/>
      <c r="T47" s="1"/>
      <c r="U47" s="1"/>
      <c r="V47" s="1"/>
      <c r="W47"/>
      <c r="X47" s="1"/>
      <c r="Y47" s="1"/>
      <c r="Z47" s="1"/>
      <c r="AA47" s="1"/>
      <c r="AB47" s="1"/>
      <c r="AC47" s="1"/>
      <c r="AD47" s="1"/>
    </row>
    <row r="48" spans="1:30" ht="87.75" customHeight="1" x14ac:dyDescent="0.25">
      <c r="A48" s="1"/>
      <c r="B48" s="586"/>
      <c r="C48" s="802"/>
      <c r="D48" s="604"/>
      <c r="E48" s="194" t="s">
        <v>1292</v>
      </c>
      <c r="F48" s="249">
        <v>0.2</v>
      </c>
      <c r="G48" s="296">
        <v>43168</v>
      </c>
      <c r="H48" s="296">
        <v>43195</v>
      </c>
      <c r="I48" s="244" t="s">
        <v>292</v>
      </c>
      <c r="J48" s="70"/>
      <c r="K48" s="51"/>
      <c r="L48" s="239" t="str">
        <f t="shared" si="2"/>
        <v>0</v>
      </c>
      <c r="M48" s="588"/>
      <c r="N48" s="588"/>
      <c r="O48" s="673"/>
      <c r="P48" s="364" t="s">
        <v>1810</v>
      </c>
      <c r="Q48" s="70"/>
      <c r="R48" s="282" t="s">
        <v>293</v>
      </c>
      <c r="S48" s="1"/>
      <c r="T48" s="1"/>
      <c r="U48" s="1"/>
      <c r="V48" s="1"/>
      <c r="W48"/>
      <c r="X48" s="1"/>
      <c r="Y48" s="1"/>
      <c r="Z48" s="1"/>
      <c r="AA48" s="1"/>
      <c r="AB48" s="1"/>
      <c r="AC48" s="1"/>
      <c r="AD48" s="1"/>
    </row>
    <row r="49" spans="1:30" ht="87.75" customHeight="1" x14ac:dyDescent="0.25">
      <c r="A49" s="1"/>
      <c r="B49" s="586"/>
      <c r="C49" s="802"/>
      <c r="D49" s="599"/>
      <c r="E49" s="194" t="s">
        <v>1811</v>
      </c>
      <c r="F49" s="249">
        <v>0.1</v>
      </c>
      <c r="G49" s="296">
        <v>43286</v>
      </c>
      <c r="H49" s="296">
        <v>43409</v>
      </c>
      <c r="I49" s="244" t="s">
        <v>292</v>
      </c>
      <c r="J49" s="70"/>
      <c r="K49" s="51"/>
      <c r="L49" s="239" t="str">
        <f t="shared" si="2"/>
        <v>0</v>
      </c>
      <c r="M49" s="218" t="str">
        <f t="shared" si="4"/>
        <v>0</v>
      </c>
      <c r="N49" s="218">
        <f t="shared" ref="N49:N54" si="9">F49</f>
        <v>0.1</v>
      </c>
      <c r="O49" s="70" t="str">
        <f t="shared" si="8"/>
        <v>REPLANIFICAR</v>
      </c>
      <c r="P49" s="364" t="s">
        <v>1812</v>
      </c>
      <c r="Q49" s="70"/>
      <c r="R49" s="282" t="s">
        <v>294</v>
      </c>
      <c r="S49" s="1"/>
      <c r="T49" s="1"/>
      <c r="U49" s="1"/>
      <c r="V49" s="1"/>
      <c r="W49"/>
      <c r="X49" s="1"/>
      <c r="Y49" s="1"/>
      <c r="Z49" s="1"/>
      <c r="AA49" s="1"/>
      <c r="AB49" s="1"/>
      <c r="AC49" s="1"/>
      <c r="AD49" s="1"/>
    </row>
    <row r="50" spans="1:30" ht="138" customHeight="1" x14ac:dyDescent="0.25">
      <c r="A50" s="1"/>
      <c r="B50" s="586"/>
      <c r="C50" s="802" t="s">
        <v>1285</v>
      </c>
      <c r="D50" s="604">
        <v>0.2</v>
      </c>
      <c r="E50" s="194" t="s">
        <v>1293</v>
      </c>
      <c r="F50" s="249">
        <v>0.1</v>
      </c>
      <c r="G50" s="296">
        <v>43234</v>
      </c>
      <c r="H50" s="296">
        <v>43258</v>
      </c>
      <c r="I50" s="244" t="s">
        <v>295</v>
      </c>
      <c r="J50" s="70"/>
      <c r="K50" s="51"/>
      <c r="L50" s="239" t="str">
        <f t="shared" si="2"/>
        <v>0</v>
      </c>
      <c r="M50" s="545">
        <f>SUM(L50:L52)</f>
        <v>0</v>
      </c>
      <c r="N50" s="545">
        <f>SUM(F50:F52)</f>
        <v>0.2</v>
      </c>
      <c r="O50" s="672" t="str">
        <f t="shared" si="8"/>
        <v>REPLANIFICAR</v>
      </c>
      <c r="P50" s="364" t="s">
        <v>1813</v>
      </c>
      <c r="Q50" s="70"/>
      <c r="R50" s="59"/>
      <c r="S50" s="1"/>
      <c r="T50" s="1"/>
      <c r="U50" s="1"/>
      <c r="V50" s="1"/>
      <c r="W50"/>
      <c r="X50" s="1"/>
      <c r="Y50" s="1"/>
      <c r="Z50" s="1"/>
      <c r="AA50" s="1"/>
      <c r="AB50" s="1"/>
      <c r="AC50" s="1"/>
      <c r="AD50" s="1"/>
    </row>
    <row r="51" spans="1:30" ht="132.75" customHeight="1" x14ac:dyDescent="0.25">
      <c r="A51" s="1"/>
      <c r="B51" s="586"/>
      <c r="C51" s="802"/>
      <c r="D51" s="604"/>
      <c r="E51" s="194" t="s">
        <v>1294</v>
      </c>
      <c r="F51" s="249">
        <v>0.05</v>
      </c>
      <c r="G51" s="296">
        <v>43234</v>
      </c>
      <c r="H51" s="296">
        <v>43258</v>
      </c>
      <c r="I51" s="244" t="s">
        <v>295</v>
      </c>
      <c r="J51" s="70"/>
      <c r="K51" s="51"/>
      <c r="L51" s="239" t="str">
        <f t="shared" si="2"/>
        <v>0</v>
      </c>
      <c r="M51" s="587"/>
      <c r="N51" s="587"/>
      <c r="O51" s="674"/>
      <c r="P51" s="364" t="s">
        <v>1814</v>
      </c>
      <c r="Q51" s="70"/>
      <c r="R51" s="59"/>
      <c r="S51" s="1"/>
      <c r="T51" s="1"/>
      <c r="U51" s="1"/>
      <c r="V51" s="1"/>
      <c r="W51"/>
      <c r="X51" s="1"/>
      <c r="Y51" s="1"/>
      <c r="Z51" s="1"/>
      <c r="AA51" s="1"/>
      <c r="AB51" s="1"/>
      <c r="AC51" s="1"/>
      <c r="AD51" s="1"/>
    </row>
    <row r="52" spans="1:30" ht="87.75" customHeight="1" x14ac:dyDescent="0.25">
      <c r="A52" s="1"/>
      <c r="B52" s="586"/>
      <c r="C52" s="802"/>
      <c r="D52" s="599"/>
      <c r="E52" s="194" t="s">
        <v>1295</v>
      </c>
      <c r="F52" s="249">
        <v>0.05</v>
      </c>
      <c r="G52" s="296">
        <v>43234</v>
      </c>
      <c r="H52" s="296">
        <v>43258</v>
      </c>
      <c r="I52" s="244" t="s">
        <v>292</v>
      </c>
      <c r="J52" s="70"/>
      <c r="K52" s="51"/>
      <c r="L52" s="239" t="str">
        <f t="shared" si="2"/>
        <v>0</v>
      </c>
      <c r="M52" s="588"/>
      <c r="N52" s="588"/>
      <c r="O52" s="673"/>
      <c r="P52" s="364" t="s">
        <v>1815</v>
      </c>
      <c r="Q52" s="70"/>
      <c r="R52" s="59"/>
      <c r="S52" s="1"/>
      <c r="T52" s="1"/>
      <c r="U52" s="1"/>
      <c r="V52" s="1"/>
      <c r="W52"/>
      <c r="X52" s="1"/>
      <c r="Y52" s="1"/>
      <c r="Z52" s="1"/>
      <c r="AA52" s="1"/>
      <c r="AB52" s="1"/>
      <c r="AC52" s="1"/>
      <c r="AD52" s="1"/>
    </row>
    <row r="53" spans="1:30" ht="136.5" customHeight="1" x14ac:dyDescent="0.25">
      <c r="A53" s="1"/>
      <c r="B53" s="586"/>
      <c r="C53" s="802" t="s">
        <v>1286</v>
      </c>
      <c r="D53" s="604">
        <v>0.1</v>
      </c>
      <c r="E53" s="194" t="s">
        <v>1296</v>
      </c>
      <c r="F53" s="249">
        <v>0.03</v>
      </c>
      <c r="G53" s="296">
        <v>43350</v>
      </c>
      <c r="H53" s="296">
        <v>43308</v>
      </c>
      <c r="I53" s="244" t="s">
        <v>296</v>
      </c>
      <c r="J53" s="70"/>
      <c r="K53" s="51"/>
      <c r="L53" s="239" t="str">
        <f t="shared" si="2"/>
        <v>0</v>
      </c>
      <c r="M53" s="218" t="str">
        <f t="shared" si="4"/>
        <v>0</v>
      </c>
      <c r="N53" s="218">
        <f>F53</f>
        <v>0.03</v>
      </c>
      <c r="O53" s="70" t="str">
        <f t="shared" si="8"/>
        <v>REPLANIFICAR</v>
      </c>
      <c r="P53" s="364" t="s">
        <v>1816</v>
      </c>
      <c r="Q53" s="70"/>
      <c r="R53" s="59"/>
      <c r="S53" s="1"/>
      <c r="T53" s="1"/>
      <c r="U53" s="1"/>
      <c r="V53" s="1"/>
      <c r="W53"/>
      <c r="X53" s="1"/>
      <c r="Y53" s="1"/>
      <c r="Z53" s="1"/>
      <c r="AA53" s="1"/>
      <c r="AB53" s="1"/>
      <c r="AC53" s="1"/>
      <c r="AD53" s="1"/>
    </row>
    <row r="54" spans="1:30" ht="87.75" customHeight="1" x14ac:dyDescent="0.25">
      <c r="A54" s="1"/>
      <c r="B54" s="586"/>
      <c r="C54" s="802"/>
      <c r="D54" s="599"/>
      <c r="E54" s="194" t="s">
        <v>1297</v>
      </c>
      <c r="F54" s="249">
        <v>7.0000000000000007E-2</v>
      </c>
      <c r="G54" s="296">
        <v>43311</v>
      </c>
      <c r="H54" s="296">
        <v>43381</v>
      </c>
      <c r="I54" s="244" t="s">
        <v>297</v>
      </c>
      <c r="J54" s="70"/>
      <c r="K54" s="51"/>
      <c r="L54" s="239" t="str">
        <f t="shared" si="2"/>
        <v>0</v>
      </c>
      <c r="M54" s="218" t="str">
        <f t="shared" si="4"/>
        <v>0</v>
      </c>
      <c r="N54" s="218">
        <f t="shared" si="9"/>
        <v>7.0000000000000007E-2</v>
      </c>
      <c r="O54" s="70" t="str">
        <f t="shared" si="8"/>
        <v>REPLANIFICAR</v>
      </c>
      <c r="P54" s="364" t="s">
        <v>1817</v>
      </c>
      <c r="Q54" s="70"/>
      <c r="R54" s="59"/>
      <c r="S54" s="1"/>
      <c r="T54" s="1"/>
      <c r="U54" s="1"/>
      <c r="V54" s="1"/>
      <c r="W54"/>
      <c r="X54" s="1"/>
      <c r="Y54" s="1"/>
      <c r="Z54" s="1"/>
      <c r="AA54" s="1"/>
      <c r="AB54" s="1"/>
      <c r="AC54" s="1"/>
      <c r="AD54" s="1"/>
    </row>
    <row r="55" spans="1:30" ht="15.75" customHeight="1" x14ac:dyDescent="0.25">
      <c r="A55" s="1"/>
      <c r="B55" s="605"/>
      <c r="C55" s="605"/>
      <c r="D55" s="605"/>
      <c r="E55" s="605"/>
      <c r="F55" s="605"/>
      <c r="G55" s="605"/>
      <c r="H55" s="605"/>
      <c r="I55" s="605"/>
      <c r="J55" s="605"/>
      <c r="K55" s="605"/>
      <c r="L55" s="605"/>
      <c r="M55" s="605"/>
      <c r="N55" s="701"/>
      <c r="O55" s="701"/>
      <c r="P55" s="605"/>
      <c r="Q55" s="605"/>
      <c r="R55" s="605"/>
      <c r="S55" s="1"/>
      <c r="T55" s="1"/>
      <c r="U55" s="1"/>
      <c r="V55" s="1"/>
      <c r="W55" s="75"/>
      <c r="X55" s="1"/>
      <c r="Y55" s="1"/>
      <c r="Z55" s="1"/>
      <c r="AA55" s="1"/>
      <c r="AB55" s="1"/>
      <c r="AC55" s="1"/>
      <c r="AD55" s="1"/>
    </row>
    <row r="56" spans="1:30" ht="136.5" customHeight="1" x14ac:dyDescent="0.25">
      <c r="A56" s="1"/>
      <c r="B56" s="614" t="s">
        <v>1244</v>
      </c>
      <c r="C56" s="320" t="s">
        <v>1298</v>
      </c>
      <c r="D56" s="235">
        <v>0.25</v>
      </c>
      <c r="E56" s="11" t="s">
        <v>1302</v>
      </c>
      <c r="F56" s="297">
        <v>0.25</v>
      </c>
      <c r="G56" s="296">
        <v>43175</v>
      </c>
      <c r="H56" s="296">
        <v>43175</v>
      </c>
      <c r="I56" s="244" t="s">
        <v>296</v>
      </c>
      <c r="J56" s="70" t="s">
        <v>88</v>
      </c>
      <c r="K56" s="55"/>
      <c r="L56" s="239" t="str">
        <f t="shared" si="2"/>
        <v>0</v>
      </c>
      <c r="M56" s="218" t="str">
        <f t="shared" si="4"/>
        <v>0</v>
      </c>
      <c r="N56" s="218">
        <f t="shared" ref="N56:N66" si="10">F56</f>
        <v>0.25</v>
      </c>
      <c r="O56" s="403">
        <f t="shared" ref="O56:O57" si="11">M56/N56</f>
        <v>0</v>
      </c>
      <c r="P56" s="364" t="s">
        <v>1818</v>
      </c>
      <c r="Q56" s="70"/>
      <c r="R56" s="59"/>
      <c r="S56" s="1"/>
      <c r="T56" s="1"/>
      <c r="U56" s="1"/>
      <c r="V56" s="1"/>
      <c r="W56"/>
      <c r="X56" s="1"/>
      <c r="Y56" s="1"/>
      <c r="Z56" s="1"/>
      <c r="AA56" s="1"/>
      <c r="AB56" s="1"/>
      <c r="AC56" s="1"/>
      <c r="AD56" s="1"/>
    </row>
    <row r="57" spans="1:30" ht="136.5" customHeight="1" x14ac:dyDescent="0.25">
      <c r="A57" s="1"/>
      <c r="B57" s="614"/>
      <c r="C57" s="794" t="s">
        <v>1299</v>
      </c>
      <c r="D57" s="790">
        <v>0.2</v>
      </c>
      <c r="E57" s="11" t="s">
        <v>1303</v>
      </c>
      <c r="F57" s="297">
        <v>0.08</v>
      </c>
      <c r="G57" s="296">
        <v>43173</v>
      </c>
      <c r="H57" s="296">
        <v>43189</v>
      </c>
      <c r="I57" s="244" t="s">
        <v>295</v>
      </c>
      <c r="J57" s="70" t="s">
        <v>88</v>
      </c>
      <c r="K57" s="55"/>
      <c r="L57" s="239" t="str">
        <f t="shared" si="2"/>
        <v>0</v>
      </c>
      <c r="M57" s="545">
        <f>SUM(L57:L59)</f>
        <v>0</v>
      </c>
      <c r="N57" s="545">
        <f>SUM(F57:F59)</f>
        <v>0.2</v>
      </c>
      <c r="O57" s="532">
        <f t="shared" si="11"/>
        <v>0</v>
      </c>
      <c r="P57" s="364" t="s">
        <v>1819</v>
      </c>
      <c r="Q57" s="70"/>
      <c r="R57" s="59"/>
      <c r="S57" s="1"/>
      <c r="T57" s="1"/>
      <c r="U57" s="1"/>
      <c r="V57" s="1"/>
      <c r="W57"/>
      <c r="X57" s="1"/>
      <c r="Y57" s="1"/>
      <c r="Z57" s="1"/>
      <c r="AA57" s="1"/>
      <c r="AB57" s="1"/>
      <c r="AC57" s="1"/>
      <c r="AD57" s="1"/>
    </row>
    <row r="58" spans="1:30" ht="129.75" customHeight="1" x14ac:dyDescent="0.25">
      <c r="A58" s="1"/>
      <c r="B58" s="614"/>
      <c r="C58" s="794"/>
      <c r="D58" s="790"/>
      <c r="E58" s="11" t="s">
        <v>1304</v>
      </c>
      <c r="F58" s="297">
        <v>0.04</v>
      </c>
      <c r="G58" s="296">
        <v>43135</v>
      </c>
      <c r="H58" s="296">
        <v>43135</v>
      </c>
      <c r="I58" s="244" t="s">
        <v>295</v>
      </c>
      <c r="J58" s="70" t="s">
        <v>88</v>
      </c>
      <c r="K58" s="55"/>
      <c r="L58" s="239" t="str">
        <f t="shared" si="2"/>
        <v>0</v>
      </c>
      <c r="M58" s="587"/>
      <c r="N58" s="587"/>
      <c r="O58" s="533"/>
      <c r="P58" s="364" t="s">
        <v>1820</v>
      </c>
      <c r="Q58" s="70"/>
      <c r="R58" s="59"/>
      <c r="S58" s="1"/>
      <c r="T58" s="1"/>
      <c r="U58" s="1"/>
      <c r="V58" s="1"/>
      <c r="W58"/>
      <c r="X58" s="1"/>
      <c r="Y58" s="1"/>
      <c r="Z58" s="1"/>
      <c r="AA58" s="1"/>
      <c r="AB58" s="1"/>
      <c r="AC58" s="1"/>
      <c r="AD58" s="1"/>
    </row>
    <row r="59" spans="1:30" ht="91.5" customHeight="1" x14ac:dyDescent="0.25">
      <c r="A59" s="1"/>
      <c r="B59" s="614"/>
      <c r="C59" s="794"/>
      <c r="D59" s="790"/>
      <c r="E59" s="11" t="s">
        <v>1305</v>
      </c>
      <c r="F59" s="321">
        <v>0.08</v>
      </c>
      <c r="G59" s="296">
        <v>43135</v>
      </c>
      <c r="H59" s="296">
        <v>43166</v>
      </c>
      <c r="I59" s="244" t="s">
        <v>292</v>
      </c>
      <c r="J59" s="70" t="s">
        <v>88</v>
      </c>
      <c r="K59" s="55"/>
      <c r="L59" s="239" t="str">
        <f t="shared" si="2"/>
        <v>0</v>
      </c>
      <c r="M59" s="588"/>
      <c r="N59" s="588"/>
      <c r="O59" s="534"/>
      <c r="P59" s="364" t="s">
        <v>1821</v>
      </c>
      <c r="Q59" s="70"/>
      <c r="R59" s="59"/>
      <c r="S59" s="1"/>
      <c r="T59" s="1"/>
      <c r="U59" s="1"/>
      <c r="V59" s="1"/>
      <c r="W59"/>
      <c r="X59" s="1"/>
      <c r="Y59" s="1"/>
      <c r="Z59" s="1"/>
      <c r="AA59" s="1"/>
      <c r="AB59" s="1"/>
      <c r="AC59" s="1"/>
      <c r="AD59" s="1"/>
    </row>
    <row r="60" spans="1:30" ht="141" customHeight="1" x14ac:dyDescent="0.25">
      <c r="A60" s="1"/>
      <c r="B60" s="614"/>
      <c r="C60" s="794" t="s">
        <v>1300</v>
      </c>
      <c r="D60" s="790">
        <v>0.1</v>
      </c>
      <c r="E60" s="11" t="s">
        <v>1306</v>
      </c>
      <c r="F60" s="297">
        <v>0.02</v>
      </c>
      <c r="G60" s="212">
        <v>43167</v>
      </c>
      <c r="H60" s="212">
        <v>43197</v>
      </c>
      <c r="I60" s="244" t="s">
        <v>295</v>
      </c>
      <c r="J60" s="70" t="s">
        <v>88</v>
      </c>
      <c r="K60" s="55"/>
      <c r="L60" s="239" t="str">
        <f t="shared" si="2"/>
        <v>0</v>
      </c>
      <c r="M60" s="545">
        <f>SUM(L60:L61)</f>
        <v>0</v>
      </c>
      <c r="N60" s="545">
        <f>SUM(F60:F61)</f>
        <v>7.0000000000000007E-2</v>
      </c>
      <c r="O60" s="672" t="str">
        <f t="shared" ref="O60:O66" si="12">IF((M60/N60)&gt;=90%,"META LOGRADA",IF((M60/N60)&gt;=80%, "AVANCE NOTABLE","REPLANIFICAR"))</f>
        <v>REPLANIFICAR</v>
      </c>
      <c r="P60" s="364" t="s">
        <v>1822</v>
      </c>
      <c r="Q60" s="70"/>
      <c r="R60" s="59"/>
      <c r="S60" s="1"/>
      <c r="T60" s="1"/>
      <c r="U60" s="1"/>
      <c r="V60" s="1"/>
      <c r="W60"/>
      <c r="X60" s="1"/>
      <c r="Y60" s="1"/>
      <c r="Z60" s="1"/>
      <c r="AA60" s="1"/>
      <c r="AB60" s="1"/>
      <c r="AC60" s="1"/>
      <c r="AD60" s="1"/>
    </row>
    <row r="61" spans="1:30" ht="128.25" customHeight="1" x14ac:dyDescent="0.25">
      <c r="A61" s="1"/>
      <c r="B61" s="614"/>
      <c r="C61" s="794"/>
      <c r="D61" s="790"/>
      <c r="E61" s="11" t="s">
        <v>1307</v>
      </c>
      <c r="F61" s="297">
        <v>0.05</v>
      </c>
      <c r="G61" s="212">
        <v>43167</v>
      </c>
      <c r="H61" s="212">
        <v>43197</v>
      </c>
      <c r="I61" s="244" t="s">
        <v>295</v>
      </c>
      <c r="J61" s="70"/>
      <c r="K61" s="55"/>
      <c r="L61" s="239" t="str">
        <f t="shared" si="2"/>
        <v>0</v>
      </c>
      <c r="M61" s="588"/>
      <c r="N61" s="588"/>
      <c r="O61" s="673"/>
      <c r="P61" s="364" t="s">
        <v>1823</v>
      </c>
      <c r="Q61" s="70"/>
      <c r="R61" s="59"/>
      <c r="S61" s="1"/>
      <c r="T61" s="1"/>
      <c r="U61" s="1"/>
      <c r="V61" s="1"/>
      <c r="W61"/>
      <c r="X61" s="1"/>
      <c r="Y61" s="1"/>
      <c r="Z61" s="1"/>
      <c r="AA61" s="1"/>
      <c r="AB61" s="1"/>
      <c r="AC61" s="1"/>
      <c r="AD61" s="1"/>
    </row>
    <row r="62" spans="1:30" ht="137.25" customHeight="1" x14ac:dyDescent="0.25">
      <c r="A62" s="1"/>
      <c r="B62" s="614"/>
      <c r="C62" s="794"/>
      <c r="D62" s="790"/>
      <c r="E62" s="11" t="s">
        <v>1308</v>
      </c>
      <c r="F62" s="321">
        <v>0.03</v>
      </c>
      <c r="G62" s="212">
        <v>43259</v>
      </c>
      <c r="H62" s="212">
        <v>43381</v>
      </c>
      <c r="I62" s="244" t="s">
        <v>295</v>
      </c>
      <c r="J62" s="70"/>
      <c r="K62" s="55"/>
      <c r="L62" s="239" t="str">
        <f t="shared" si="2"/>
        <v>0</v>
      </c>
      <c r="M62" s="218" t="str">
        <f>L62</f>
        <v>0</v>
      </c>
      <c r="N62" s="218">
        <f>F62</f>
        <v>0.03</v>
      </c>
      <c r="O62" s="70" t="str">
        <f t="shared" si="12"/>
        <v>REPLANIFICAR</v>
      </c>
      <c r="P62" s="364" t="s">
        <v>1824</v>
      </c>
      <c r="Q62" s="70"/>
      <c r="R62" s="59"/>
      <c r="S62" s="1"/>
      <c r="T62" s="1"/>
      <c r="U62" s="1"/>
      <c r="V62" s="1"/>
      <c r="W62"/>
      <c r="X62" s="1"/>
      <c r="Y62" s="1"/>
      <c r="Z62" s="1"/>
      <c r="AA62" s="1"/>
      <c r="AB62" s="1"/>
      <c r="AC62" s="1"/>
      <c r="AD62" s="1"/>
    </row>
    <row r="63" spans="1:30" ht="132.75" customHeight="1" x14ac:dyDescent="0.25">
      <c r="A63" s="1"/>
      <c r="B63" s="614"/>
      <c r="C63" s="794" t="s">
        <v>1301</v>
      </c>
      <c r="D63" s="790">
        <v>0.45</v>
      </c>
      <c r="E63" s="11" t="s">
        <v>1309</v>
      </c>
      <c r="F63" s="297">
        <v>0.05</v>
      </c>
      <c r="G63" s="212">
        <v>43167</v>
      </c>
      <c r="H63" s="212">
        <v>43197</v>
      </c>
      <c r="I63" s="244" t="s">
        <v>295</v>
      </c>
      <c r="J63" s="70"/>
      <c r="K63" s="55"/>
      <c r="L63" s="239" t="str">
        <f t="shared" si="2"/>
        <v>0</v>
      </c>
      <c r="M63" s="545">
        <f>SUM(L63:L64)</f>
        <v>0</v>
      </c>
      <c r="N63" s="545">
        <f>SUM(F63:F64)</f>
        <v>0.1</v>
      </c>
      <c r="O63" s="672" t="str">
        <f t="shared" si="12"/>
        <v>REPLANIFICAR</v>
      </c>
      <c r="P63" s="364" t="s">
        <v>1825</v>
      </c>
      <c r="Q63" s="70"/>
      <c r="R63" s="59"/>
      <c r="S63" s="1"/>
      <c r="T63" s="1"/>
      <c r="U63" s="1"/>
      <c r="V63" s="1"/>
      <c r="W63"/>
      <c r="X63" s="1"/>
      <c r="Y63" s="1"/>
      <c r="Z63" s="1"/>
      <c r="AA63" s="1"/>
      <c r="AB63" s="1"/>
      <c r="AC63" s="1"/>
      <c r="AD63" s="1"/>
    </row>
    <row r="64" spans="1:30" ht="132.75" customHeight="1" x14ac:dyDescent="0.25">
      <c r="A64" s="1"/>
      <c r="B64" s="614"/>
      <c r="C64" s="794"/>
      <c r="D64" s="790"/>
      <c r="E64" s="11" t="s">
        <v>1310</v>
      </c>
      <c r="F64" s="297">
        <v>0.05</v>
      </c>
      <c r="G64" s="212">
        <v>43167</v>
      </c>
      <c r="H64" s="212">
        <v>43197</v>
      </c>
      <c r="I64" s="244" t="s">
        <v>295</v>
      </c>
      <c r="J64" s="70"/>
      <c r="K64" s="55"/>
      <c r="L64" s="239" t="str">
        <f t="shared" si="2"/>
        <v>0</v>
      </c>
      <c r="M64" s="588"/>
      <c r="N64" s="588"/>
      <c r="O64" s="673"/>
      <c r="P64" s="364" t="s">
        <v>1826</v>
      </c>
      <c r="Q64" s="70"/>
      <c r="R64" s="59"/>
      <c r="S64" s="1"/>
      <c r="T64" s="1"/>
      <c r="U64" s="1"/>
      <c r="V64" s="1"/>
      <c r="W64"/>
      <c r="X64" s="1"/>
      <c r="Y64" s="1"/>
      <c r="Z64" s="1"/>
      <c r="AA64" s="1"/>
      <c r="AB64" s="1"/>
      <c r="AC64" s="1"/>
      <c r="AD64" s="1"/>
    </row>
    <row r="65" spans="1:30" ht="137.25" customHeight="1" x14ac:dyDescent="0.25">
      <c r="A65" s="1"/>
      <c r="B65" s="614"/>
      <c r="C65" s="794"/>
      <c r="D65" s="790"/>
      <c r="E65" s="11" t="s">
        <v>1311</v>
      </c>
      <c r="F65" s="297">
        <v>0.05</v>
      </c>
      <c r="G65" s="212">
        <v>43259</v>
      </c>
      <c r="H65" s="212">
        <v>43381</v>
      </c>
      <c r="I65" s="244" t="s">
        <v>295</v>
      </c>
      <c r="J65" s="70"/>
      <c r="K65" s="55"/>
      <c r="L65" s="239" t="str">
        <f t="shared" si="2"/>
        <v>0</v>
      </c>
      <c r="M65" s="218" t="str">
        <f t="shared" si="4"/>
        <v>0</v>
      </c>
      <c r="N65" s="218">
        <f t="shared" si="10"/>
        <v>0.05</v>
      </c>
      <c r="O65" s="70" t="str">
        <f>IF((M65/N65)&gt;=90%,"META LOGRADA",IF((M65/N65)&gt;=80%, "AVANCE NOTABLE","REPLANIFICAR"))</f>
        <v>REPLANIFICAR</v>
      </c>
      <c r="P65" s="364" t="s">
        <v>1827</v>
      </c>
      <c r="Q65" s="70"/>
      <c r="R65" s="59"/>
      <c r="S65" s="1"/>
      <c r="T65" s="1"/>
      <c r="U65" s="1"/>
      <c r="V65" s="1"/>
      <c r="W65"/>
      <c r="X65" s="1"/>
      <c r="Y65" s="1"/>
      <c r="Z65" s="1"/>
      <c r="AA65" s="1"/>
      <c r="AB65" s="1"/>
      <c r="AC65" s="1"/>
      <c r="AD65" s="1"/>
    </row>
    <row r="66" spans="1:30" ht="135.75" customHeight="1" x14ac:dyDescent="0.25">
      <c r="A66" s="1"/>
      <c r="B66" s="614"/>
      <c r="C66" s="794"/>
      <c r="D66" s="790"/>
      <c r="E66" s="11" t="s">
        <v>1312</v>
      </c>
      <c r="F66" s="297">
        <v>0.3</v>
      </c>
      <c r="G66" s="212">
        <v>43325</v>
      </c>
      <c r="H66" s="212">
        <v>43329</v>
      </c>
      <c r="I66" s="244" t="s">
        <v>295</v>
      </c>
      <c r="J66" s="70"/>
      <c r="K66" s="55"/>
      <c r="L66" s="239" t="str">
        <f t="shared" si="2"/>
        <v>0</v>
      </c>
      <c r="M66" s="218" t="str">
        <f t="shared" si="4"/>
        <v>0</v>
      </c>
      <c r="N66" s="218">
        <f t="shared" si="10"/>
        <v>0.3</v>
      </c>
      <c r="O66" s="70" t="str">
        <f t="shared" si="12"/>
        <v>REPLANIFICAR</v>
      </c>
      <c r="P66" s="364" t="s">
        <v>1828</v>
      </c>
      <c r="Q66" s="70"/>
      <c r="R66" s="59"/>
      <c r="S66" s="1"/>
      <c r="T66" s="1"/>
      <c r="U66" s="1"/>
      <c r="V66" s="1"/>
      <c r="W66"/>
      <c r="X66" s="1"/>
      <c r="Y66" s="1"/>
      <c r="Z66" s="1"/>
      <c r="AA66" s="1"/>
      <c r="AB66" s="1"/>
      <c r="AC66" s="1"/>
      <c r="AD66" s="1"/>
    </row>
    <row r="67" spans="1:30" ht="15.75" customHeight="1" x14ac:dyDescent="0.25">
      <c r="A67" s="1"/>
      <c r="B67" s="605"/>
      <c r="C67" s="605"/>
      <c r="D67" s="605"/>
      <c r="E67" s="605"/>
      <c r="F67" s="605"/>
      <c r="G67" s="605"/>
      <c r="H67" s="605"/>
      <c r="I67" s="605"/>
      <c r="J67" s="605"/>
      <c r="K67" s="605"/>
      <c r="L67" s="605"/>
      <c r="M67" s="605"/>
      <c r="N67" s="701"/>
      <c r="O67" s="701"/>
      <c r="P67" s="605"/>
      <c r="Q67" s="605"/>
      <c r="R67" s="605"/>
      <c r="S67" s="1"/>
      <c r="T67" s="1"/>
      <c r="U67" s="1"/>
      <c r="V67" s="1"/>
      <c r="W67" s="75"/>
      <c r="X67" s="1"/>
      <c r="Y67" s="1"/>
      <c r="Z67" s="1"/>
      <c r="AA67" s="1"/>
      <c r="AB67" s="1"/>
      <c r="AC67" s="1"/>
      <c r="AD67" s="1"/>
    </row>
    <row r="68" spans="1:30" ht="84" customHeight="1" x14ac:dyDescent="0.25">
      <c r="A68" s="1"/>
      <c r="B68" s="598" t="s">
        <v>1245</v>
      </c>
      <c r="C68" s="790" t="s">
        <v>1313</v>
      </c>
      <c r="D68" s="789">
        <v>0.4</v>
      </c>
      <c r="E68" s="298" t="s">
        <v>1316</v>
      </c>
      <c r="F68" s="297">
        <v>0.1</v>
      </c>
      <c r="G68" s="296">
        <v>43221</v>
      </c>
      <c r="H68" s="296">
        <v>43230</v>
      </c>
      <c r="I68" s="790" t="s">
        <v>298</v>
      </c>
      <c r="J68" s="70"/>
      <c r="K68" s="14"/>
      <c r="L68" s="239" t="str">
        <f t="shared" si="2"/>
        <v>0</v>
      </c>
      <c r="M68" s="545">
        <f>SUM(L68:L69)</f>
        <v>0</v>
      </c>
      <c r="N68" s="545">
        <f>SUM(F68:F69)</f>
        <v>0.15000000000000002</v>
      </c>
      <c r="O68" s="672" t="str">
        <f t="shared" ref="O68:O79" si="13">IF((M68/N68)&gt;=90%,"META LOGRADA",IF((M68/N68)&gt;=80%, "AVANCE NOTABLE","REPLANIFICAR"))</f>
        <v>REPLANIFICAR</v>
      </c>
      <c r="P68" s="791" t="s">
        <v>1829</v>
      </c>
      <c r="Q68" s="70"/>
      <c r="R68" s="59"/>
      <c r="S68" s="1"/>
      <c r="T68" s="1"/>
      <c r="U68" s="1"/>
      <c r="V68" s="1"/>
      <c r="W68" s="75"/>
      <c r="X68" s="1"/>
      <c r="Y68" s="1"/>
      <c r="Z68" s="1"/>
      <c r="AA68" s="1"/>
      <c r="AB68" s="1"/>
      <c r="AC68" s="1"/>
      <c r="AD68" s="1"/>
    </row>
    <row r="69" spans="1:30" ht="39" customHeight="1" x14ac:dyDescent="0.25">
      <c r="A69" s="1"/>
      <c r="B69" s="598"/>
      <c r="C69" s="790"/>
      <c r="D69" s="789"/>
      <c r="E69" s="298" t="s">
        <v>1317</v>
      </c>
      <c r="F69" s="297">
        <v>0.05</v>
      </c>
      <c r="G69" s="296">
        <v>43235</v>
      </c>
      <c r="H69" s="296">
        <v>43245</v>
      </c>
      <c r="I69" s="790"/>
      <c r="J69" s="70"/>
      <c r="K69" s="14"/>
      <c r="L69" s="239" t="str">
        <f t="shared" si="2"/>
        <v>0</v>
      </c>
      <c r="M69" s="588"/>
      <c r="N69" s="588"/>
      <c r="O69" s="673"/>
      <c r="P69" s="792"/>
      <c r="Q69" s="70"/>
      <c r="R69" s="59"/>
      <c r="S69" s="1"/>
      <c r="T69" s="1"/>
      <c r="U69" s="1"/>
      <c r="V69" s="1"/>
      <c r="W69" s="75"/>
      <c r="X69" s="1"/>
      <c r="Y69" s="1"/>
      <c r="Z69" s="1"/>
      <c r="AA69" s="1"/>
      <c r="AB69" s="1"/>
      <c r="AC69" s="1"/>
      <c r="AD69" s="1"/>
    </row>
    <row r="70" spans="1:30" ht="33" customHeight="1" x14ac:dyDescent="0.25">
      <c r="A70" s="1"/>
      <c r="B70" s="598"/>
      <c r="C70" s="790"/>
      <c r="D70" s="789"/>
      <c r="E70" s="298" t="s">
        <v>1318</v>
      </c>
      <c r="F70" s="297">
        <v>0.05</v>
      </c>
      <c r="G70" s="296">
        <v>43281</v>
      </c>
      <c r="H70" s="296">
        <v>43259</v>
      </c>
      <c r="I70" s="790"/>
      <c r="J70" s="70"/>
      <c r="K70" s="14"/>
      <c r="L70" s="239" t="str">
        <f t="shared" si="2"/>
        <v>0</v>
      </c>
      <c r="M70" s="545">
        <f>SUM(L70:L71)</f>
        <v>0</v>
      </c>
      <c r="N70" s="545">
        <f>SUM(F70:F71)</f>
        <v>0.1</v>
      </c>
      <c r="O70" s="672" t="str">
        <f t="shared" si="13"/>
        <v>REPLANIFICAR</v>
      </c>
      <c r="P70" s="792"/>
      <c r="Q70" s="70"/>
      <c r="R70" s="59"/>
      <c r="S70" s="1"/>
      <c r="T70" s="1"/>
      <c r="U70" s="1"/>
      <c r="V70" s="1"/>
      <c r="W70" s="75"/>
      <c r="X70" s="1"/>
      <c r="Y70" s="1"/>
      <c r="Z70" s="1"/>
      <c r="AA70" s="1"/>
      <c r="AB70" s="1"/>
      <c r="AC70" s="1"/>
      <c r="AD70" s="1"/>
    </row>
    <row r="71" spans="1:30" ht="47.25" customHeight="1" x14ac:dyDescent="0.25">
      <c r="A71" s="1"/>
      <c r="B71" s="598"/>
      <c r="C71" s="790"/>
      <c r="D71" s="789"/>
      <c r="E71" s="298" t="s">
        <v>1319</v>
      </c>
      <c r="F71" s="297">
        <v>0.05</v>
      </c>
      <c r="G71" s="296">
        <v>43261</v>
      </c>
      <c r="H71" s="296">
        <v>43276</v>
      </c>
      <c r="I71" s="790"/>
      <c r="J71" s="70"/>
      <c r="K71" s="14"/>
      <c r="L71" s="239" t="str">
        <f t="shared" si="2"/>
        <v>0</v>
      </c>
      <c r="M71" s="588"/>
      <c r="N71" s="588"/>
      <c r="O71" s="673"/>
      <c r="P71" s="792"/>
      <c r="Q71" s="70"/>
      <c r="R71" s="59"/>
      <c r="S71" s="1"/>
      <c r="T71" s="1"/>
      <c r="U71" s="1"/>
      <c r="V71" s="1"/>
      <c r="W71" s="75"/>
      <c r="X71" s="1"/>
      <c r="Y71" s="1"/>
      <c r="Z71" s="1"/>
      <c r="AA71" s="1"/>
      <c r="AB71" s="1"/>
      <c r="AC71" s="1"/>
      <c r="AD71" s="1"/>
    </row>
    <row r="72" spans="1:30" ht="45" customHeight="1" x14ac:dyDescent="0.25">
      <c r="A72" s="1"/>
      <c r="B72" s="598"/>
      <c r="C72" s="790"/>
      <c r="D72" s="789"/>
      <c r="E72" s="298" t="s">
        <v>1320</v>
      </c>
      <c r="F72" s="297">
        <v>0.05</v>
      </c>
      <c r="G72" s="296">
        <v>43281</v>
      </c>
      <c r="H72" s="296">
        <v>43289</v>
      </c>
      <c r="I72" s="790"/>
      <c r="J72" s="70"/>
      <c r="K72" s="14"/>
      <c r="L72" s="239" t="str">
        <f t="shared" si="2"/>
        <v>0</v>
      </c>
      <c r="M72" s="545">
        <f>SUM(L72:L74)</f>
        <v>0</v>
      </c>
      <c r="N72" s="545">
        <f>SUM(F72:F74)</f>
        <v>0.15000000000000002</v>
      </c>
      <c r="O72" s="672" t="str">
        <f>IF((M72/N72)&gt;=90%,"META LOGRADA",IF((M72/N72)&gt;=80%, "AVANCE NOTABLE","REPLANIFICAR"))</f>
        <v>REPLANIFICAR</v>
      </c>
      <c r="P72" s="792"/>
      <c r="Q72" s="70"/>
      <c r="R72" s="59"/>
      <c r="S72" s="1"/>
      <c r="T72" s="1"/>
      <c r="U72" s="1"/>
      <c r="V72" s="1"/>
      <c r="W72" s="75"/>
      <c r="X72" s="1"/>
      <c r="Y72" s="1"/>
      <c r="Z72" s="1"/>
      <c r="AA72" s="1"/>
      <c r="AB72" s="1"/>
      <c r="AC72" s="1"/>
      <c r="AD72" s="1"/>
    </row>
    <row r="73" spans="1:30" ht="90.75" customHeight="1" x14ac:dyDescent="0.25">
      <c r="A73" s="1"/>
      <c r="B73" s="598"/>
      <c r="C73" s="790"/>
      <c r="D73" s="789"/>
      <c r="E73" s="298" t="s">
        <v>1321</v>
      </c>
      <c r="F73" s="297">
        <v>0.05</v>
      </c>
      <c r="G73" s="296">
        <v>43291</v>
      </c>
      <c r="H73" s="296">
        <v>43301</v>
      </c>
      <c r="I73" s="790"/>
      <c r="J73" s="70"/>
      <c r="K73" s="14"/>
      <c r="L73" s="239" t="str">
        <f t="shared" si="2"/>
        <v>0</v>
      </c>
      <c r="M73" s="587"/>
      <c r="N73" s="587"/>
      <c r="O73" s="674"/>
      <c r="P73" s="792"/>
      <c r="Q73" s="70"/>
      <c r="R73" s="59"/>
      <c r="S73" s="1"/>
      <c r="T73" s="1"/>
      <c r="U73" s="1"/>
      <c r="V73" s="1"/>
      <c r="W73" s="75"/>
      <c r="X73" s="1"/>
      <c r="Y73" s="1"/>
      <c r="Z73" s="1"/>
      <c r="AA73" s="1"/>
      <c r="AB73" s="1"/>
      <c r="AC73" s="1"/>
      <c r="AD73" s="1"/>
    </row>
    <row r="74" spans="1:30" ht="137.25" customHeight="1" x14ac:dyDescent="0.25">
      <c r="A74" s="1"/>
      <c r="B74" s="598"/>
      <c r="C74" s="790"/>
      <c r="D74" s="789"/>
      <c r="E74" s="298" t="s">
        <v>1322</v>
      </c>
      <c r="F74" s="297">
        <v>0.05</v>
      </c>
      <c r="G74" s="296">
        <v>43304</v>
      </c>
      <c r="H74" s="296">
        <v>43312</v>
      </c>
      <c r="I74" s="235" t="s">
        <v>299</v>
      </c>
      <c r="J74" s="70"/>
      <c r="K74" s="14"/>
      <c r="L74" s="239" t="str">
        <f t="shared" si="2"/>
        <v>0</v>
      </c>
      <c r="M74" s="588"/>
      <c r="N74" s="588"/>
      <c r="O74" s="673"/>
      <c r="P74" s="793"/>
      <c r="Q74" s="70"/>
      <c r="R74" s="59"/>
      <c r="S74" s="1"/>
      <c r="T74" s="1"/>
      <c r="U74" s="1"/>
      <c r="V74" s="1"/>
      <c r="W74" s="75"/>
      <c r="X74" s="1"/>
      <c r="Y74" s="1"/>
      <c r="Z74" s="1"/>
      <c r="AA74" s="1"/>
      <c r="AB74" s="1"/>
      <c r="AC74" s="1"/>
      <c r="AD74" s="1"/>
    </row>
    <row r="75" spans="1:30" ht="140.25" customHeight="1" x14ac:dyDescent="0.25">
      <c r="A75" s="1"/>
      <c r="B75" s="598"/>
      <c r="C75" s="669" t="s">
        <v>1314</v>
      </c>
      <c r="D75" s="789">
        <v>0.2</v>
      </c>
      <c r="E75" s="298" t="s">
        <v>1323</v>
      </c>
      <c r="F75" s="297">
        <v>0.05</v>
      </c>
      <c r="G75" s="189">
        <v>43313</v>
      </c>
      <c r="H75" s="189">
        <v>43373</v>
      </c>
      <c r="I75" s="235" t="s">
        <v>299</v>
      </c>
      <c r="J75" s="70"/>
      <c r="K75" s="14"/>
      <c r="L75" s="239" t="str">
        <f t="shared" si="2"/>
        <v>0</v>
      </c>
      <c r="M75" s="545">
        <f>SUM(L75:L78)</f>
        <v>0</v>
      </c>
      <c r="N75" s="545">
        <f>SUM(F75:F78)</f>
        <v>0.2</v>
      </c>
      <c r="O75" s="672" t="str">
        <f>IF((M75/N75)&gt;=90%,"META LOGRADA",IF((M75/N75)&gt;=80%, "AVANCE NOTABLE","REPLANIFICAR"))</f>
        <v>REPLANIFICAR</v>
      </c>
      <c r="P75" s="791" t="s">
        <v>1830</v>
      </c>
      <c r="Q75" s="70"/>
      <c r="R75" s="59"/>
      <c r="S75" s="1"/>
      <c r="T75" s="1"/>
      <c r="U75" s="1"/>
      <c r="V75" s="1"/>
      <c r="W75" s="75"/>
      <c r="X75" s="1"/>
      <c r="Y75" s="1"/>
      <c r="Z75" s="1"/>
      <c r="AA75" s="1"/>
      <c r="AB75" s="1"/>
      <c r="AC75" s="1"/>
      <c r="AD75" s="1"/>
    </row>
    <row r="76" spans="1:30" ht="141.75" customHeight="1" x14ac:dyDescent="0.25">
      <c r="A76" s="1"/>
      <c r="B76" s="598"/>
      <c r="C76" s="669"/>
      <c r="D76" s="789"/>
      <c r="E76" s="11" t="s">
        <v>1324</v>
      </c>
      <c r="F76" s="297">
        <v>0.05</v>
      </c>
      <c r="G76" s="189">
        <v>43313</v>
      </c>
      <c r="H76" s="189">
        <v>43373</v>
      </c>
      <c r="I76" s="235" t="s">
        <v>299</v>
      </c>
      <c r="J76" s="70"/>
      <c r="K76" s="14"/>
      <c r="L76" s="239" t="str">
        <f t="shared" si="2"/>
        <v>0</v>
      </c>
      <c r="M76" s="587"/>
      <c r="N76" s="587"/>
      <c r="O76" s="674"/>
      <c r="P76" s="792"/>
      <c r="Q76" s="70"/>
      <c r="R76" s="59"/>
      <c r="S76" s="1"/>
      <c r="T76" s="1"/>
      <c r="U76" s="1"/>
      <c r="V76" s="1"/>
      <c r="W76" s="75"/>
      <c r="X76" s="1"/>
      <c r="Y76" s="1"/>
      <c r="Z76" s="1"/>
      <c r="AA76" s="1"/>
      <c r="AB76" s="1"/>
      <c r="AC76" s="1"/>
      <c r="AD76" s="1"/>
    </row>
    <row r="77" spans="1:30" ht="145.5" customHeight="1" x14ac:dyDescent="0.25">
      <c r="A77" s="1"/>
      <c r="B77" s="598"/>
      <c r="C77" s="669"/>
      <c r="D77" s="789"/>
      <c r="E77" s="298" t="s">
        <v>1325</v>
      </c>
      <c r="F77" s="297">
        <v>0.05</v>
      </c>
      <c r="G77" s="189">
        <v>43313</v>
      </c>
      <c r="H77" s="189">
        <v>43373</v>
      </c>
      <c r="I77" s="235" t="s">
        <v>299</v>
      </c>
      <c r="J77" s="70"/>
      <c r="K77" s="14"/>
      <c r="L77" s="239" t="str">
        <f t="shared" si="2"/>
        <v>0</v>
      </c>
      <c r="M77" s="587"/>
      <c r="N77" s="587"/>
      <c r="O77" s="674"/>
      <c r="P77" s="793"/>
      <c r="Q77" s="70"/>
      <c r="R77" s="59"/>
      <c r="S77" s="1"/>
      <c r="T77" s="1"/>
      <c r="U77" s="1"/>
      <c r="V77" s="1"/>
      <c r="W77" s="75"/>
      <c r="X77" s="1"/>
      <c r="Y77" s="1"/>
      <c r="Z77" s="1"/>
      <c r="AA77" s="1"/>
      <c r="AB77" s="1"/>
      <c r="AC77" s="1"/>
      <c r="AD77" s="1"/>
    </row>
    <row r="78" spans="1:30" ht="131.25" customHeight="1" x14ac:dyDescent="0.25">
      <c r="A78" s="1"/>
      <c r="B78" s="598"/>
      <c r="C78" s="669"/>
      <c r="D78" s="789"/>
      <c r="E78" s="11" t="s">
        <v>1326</v>
      </c>
      <c r="F78" s="297">
        <v>0.05</v>
      </c>
      <c r="G78" s="189">
        <v>43313</v>
      </c>
      <c r="H78" s="189">
        <v>43373</v>
      </c>
      <c r="I78" s="235" t="s">
        <v>299</v>
      </c>
      <c r="J78" s="70"/>
      <c r="K78" s="14"/>
      <c r="L78" s="239" t="str">
        <f t="shared" si="2"/>
        <v>0</v>
      </c>
      <c r="M78" s="588"/>
      <c r="N78" s="588"/>
      <c r="O78" s="673"/>
      <c r="P78" s="369" t="s">
        <v>1831</v>
      </c>
      <c r="Q78" s="70"/>
      <c r="R78" s="59"/>
      <c r="S78" s="1"/>
      <c r="T78" s="1"/>
      <c r="U78" s="1"/>
      <c r="V78" s="1"/>
      <c r="W78" s="75"/>
      <c r="X78" s="1"/>
      <c r="Y78" s="1"/>
      <c r="Z78" s="1"/>
      <c r="AA78" s="1"/>
      <c r="AB78" s="1"/>
      <c r="AC78" s="1"/>
      <c r="AD78" s="1"/>
    </row>
    <row r="79" spans="1:30" ht="172.5" customHeight="1" x14ac:dyDescent="0.25">
      <c r="A79" s="1"/>
      <c r="B79" s="598"/>
      <c r="C79" s="669" t="s">
        <v>1315</v>
      </c>
      <c r="D79" s="789">
        <v>0.1</v>
      </c>
      <c r="E79" s="11" t="s">
        <v>1832</v>
      </c>
      <c r="F79" s="297">
        <v>0.05</v>
      </c>
      <c r="G79" s="189">
        <v>43313</v>
      </c>
      <c r="H79" s="189">
        <v>43373</v>
      </c>
      <c r="I79" s="235" t="s">
        <v>299</v>
      </c>
      <c r="J79" s="70"/>
      <c r="K79" s="14"/>
      <c r="L79" s="239" t="str">
        <f t="shared" ref="L79:L83" si="14">IF(J79="SI",F79,"0")</f>
        <v>0</v>
      </c>
      <c r="M79" s="545">
        <f>SUM(L79:L80)</f>
        <v>0</v>
      </c>
      <c r="N79" s="545">
        <f>SUM(F79:F80)</f>
        <v>0.1</v>
      </c>
      <c r="O79" s="672" t="str">
        <f t="shared" si="13"/>
        <v>REPLANIFICAR</v>
      </c>
      <c r="P79" s="369" t="s">
        <v>1837</v>
      </c>
      <c r="Q79" s="70"/>
      <c r="R79" s="59"/>
      <c r="S79" s="1"/>
      <c r="T79" s="1"/>
      <c r="U79" s="1"/>
      <c r="V79" s="1"/>
      <c r="W79" s="75"/>
      <c r="X79" s="1"/>
      <c r="Y79" s="1"/>
      <c r="Z79" s="1"/>
      <c r="AA79" s="1"/>
      <c r="AB79" s="1"/>
      <c r="AC79" s="1"/>
      <c r="AD79" s="1"/>
    </row>
    <row r="80" spans="1:30" ht="177" customHeight="1" x14ac:dyDescent="0.25">
      <c r="A80" s="1"/>
      <c r="B80" s="598"/>
      <c r="C80" s="669"/>
      <c r="D80" s="789"/>
      <c r="E80" s="11" t="s">
        <v>1833</v>
      </c>
      <c r="F80" s="297">
        <v>0.05</v>
      </c>
      <c r="G80" s="189">
        <v>43313</v>
      </c>
      <c r="H80" s="189">
        <v>43373</v>
      </c>
      <c r="I80" s="235" t="s">
        <v>299</v>
      </c>
      <c r="J80" s="70"/>
      <c r="K80" s="14"/>
      <c r="L80" s="239" t="str">
        <f t="shared" si="14"/>
        <v>0</v>
      </c>
      <c r="M80" s="588"/>
      <c r="N80" s="588"/>
      <c r="O80" s="673"/>
      <c r="P80" s="369" t="s">
        <v>1838</v>
      </c>
      <c r="Q80" s="70"/>
      <c r="R80" s="59"/>
      <c r="S80" s="1"/>
      <c r="T80" s="1"/>
      <c r="U80" s="1"/>
      <c r="V80" s="1"/>
      <c r="W80" s="75"/>
      <c r="X80" s="1"/>
      <c r="Y80" s="1"/>
      <c r="Z80" s="1"/>
      <c r="AA80" s="1"/>
      <c r="AB80" s="1"/>
      <c r="AC80" s="1"/>
      <c r="AD80" s="1"/>
    </row>
    <row r="81" spans="1:30" ht="146.25" customHeight="1" x14ac:dyDescent="0.25">
      <c r="A81" s="1"/>
      <c r="B81" s="598"/>
      <c r="C81" s="790" t="s">
        <v>1834</v>
      </c>
      <c r="D81" s="789">
        <v>0.3</v>
      </c>
      <c r="E81" s="11" t="s">
        <v>1835</v>
      </c>
      <c r="F81" s="235">
        <v>0.1</v>
      </c>
      <c r="G81" s="189">
        <v>43374</v>
      </c>
      <c r="H81" s="189">
        <v>43403</v>
      </c>
      <c r="I81" s="235" t="s">
        <v>299</v>
      </c>
      <c r="J81" s="70"/>
      <c r="K81" s="14"/>
      <c r="L81" s="239" t="str">
        <f t="shared" si="14"/>
        <v>0</v>
      </c>
      <c r="M81" s="218" t="str">
        <f>L81</f>
        <v>0</v>
      </c>
      <c r="N81" s="218">
        <f>F81</f>
        <v>0.1</v>
      </c>
      <c r="O81" s="70" t="str">
        <f>IF((M81/N81)&gt;=90%,"META LOGRADA",IF((M81/N81)&gt;=80%, "AVANCE NOTABLE","REPLANIFICAR"))</f>
        <v>REPLANIFICAR</v>
      </c>
      <c r="P81" s="369" t="s">
        <v>1841</v>
      </c>
      <c r="Q81" s="70"/>
      <c r="R81" s="59"/>
      <c r="S81" s="1"/>
      <c r="T81" s="1"/>
      <c r="U81" s="1"/>
      <c r="V81" s="1"/>
      <c r="W81" s="75"/>
      <c r="X81" s="1"/>
      <c r="Y81" s="1"/>
      <c r="Z81" s="1"/>
      <c r="AA81" s="1"/>
      <c r="AB81" s="1"/>
      <c r="AC81" s="1"/>
      <c r="AD81" s="1"/>
    </row>
    <row r="82" spans="1:30" ht="144.75" customHeight="1" x14ac:dyDescent="0.25">
      <c r="A82" s="1"/>
      <c r="B82" s="598"/>
      <c r="C82" s="790"/>
      <c r="D82" s="789"/>
      <c r="E82" s="11" t="s">
        <v>1836</v>
      </c>
      <c r="F82" s="235">
        <v>0.05</v>
      </c>
      <c r="G82" s="189">
        <v>43405</v>
      </c>
      <c r="H82" s="189">
        <v>43434</v>
      </c>
      <c r="I82" s="235" t="s">
        <v>298</v>
      </c>
      <c r="J82" s="70"/>
      <c r="K82" s="14"/>
      <c r="L82" s="239" t="str">
        <f t="shared" si="14"/>
        <v>0</v>
      </c>
      <c r="M82" s="218" t="str">
        <f>L82</f>
        <v>0</v>
      </c>
      <c r="N82" s="218">
        <f t="shared" ref="N82:N83" si="15">F82</f>
        <v>0.05</v>
      </c>
      <c r="O82" s="70" t="str">
        <f>IF((M82/N82)&gt;=90%,"META LOGRADA",IF((M82/N82)&gt;=80%, "AVANCE NOTABLE","REPLANIFICAR"))</f>
        <v>REPLANIFICAR</v>
      </c>
      <c r="P82" s="369" t="s">
        <v>1840</v>
      </c>
      <c r="Q82" s="70"/>
      <c r="R82" s="59"/>
      <c r="S82" s="1"/>
      <c r="T82" s="1"/>
      <c r="U82" s="1"/>
      <c r="V82" s="1"/>
      <c r="W82" s="75"/>
      <c r="X82" s="1"/>
      <c r="Y82" s="1"/>
      <c r="Z82" s="1"/>
      <c r="AA82" s="1"/>
      <c r="AB82" s="1"/>
      <c r="AC82" s="1"/>
      <c r="AD82" s="1"/>
    </row>
    <row r="83" spans="1:30" ht="137.25" customHeight="1" x14ac:dyDescent="0.25">
      <c r="A83" s="1"/>
      <c r="B83" s="598"/>
      <c r="C83" s="790"/>
      <c r="D83" s="789"/>
      <c r="E83" s="11" t="s">
        <v>2472</v>
      </c>
      <c r="F83" s="235">
        <v>0.15</v>
      </c>
      <c r="G83" s="189">
        <v>43439</v>
      </c>
      <c r="H83" s="189">
        <v>43459</v>
      </c>
      <c r="I83" s="235" t="s">
        <v>298</v>
      </c>
      <c r="J83" s="70"/>
      <c r="K83" s="14"/>
      <c r="L83" s="239" t="str">
        <f t="shared" si="14"/>
        <v>0</v>
      </c>
      <c r="M83" s="218" t="str">
        <f>L83</f>
        <v>0</v>
      </c>
      <c r="N83" s="218">
        <f t="shared" si="15"/>
        <v>0.15</v>
      </c>
      <c r="O83" s="70" t="str">
        <f>IF((M83/N83)&gt;=90%,"META LOGRADA",IF((M83/N83)&gt;=80%, "AVANCE NOTABLE","REPLANIFICAR"))</f>
        <v>REPLANIFICAR</v>
      </c>
      <c r="P83" s="369" t="s">
        <v>1839</v>
      </c>
      <c r="Q83" s="70"/>
      <c r="R83" s="59"/>
      <c r="S83" s="1"/>
      <c r="T83" s="1"/>
      <c r="U83" s="1"/>
      <c r="V83" s="1"/>
      <c r="W83" s="75"/>
      <c r="X83" s="1"/>
      <c r="Y83" s="1"/>
      <c r="Z83" s="1"/>
      <c r="AA83" s="1"/>
      <c r="AB83" s="1"/>
      <c r="AC83" s="1"/>
      <c r="AD83" s="1"/>
    </row>
    <row r="84" spans="1:30" ht="15" customHeight="1" x14ac:dyDescent="0.25">
      <c r="A84" s="1"/>
      <c r="B84" s="241" t="s">
        <v>12</v>
      </c>
      <c r="C84" s="627" t="s">
        <v>32</v>
      </c>
      <c r="D84" s="627"/>
      <c r="E84" s="627"/>
      <c r="F84" s="627"/>
      <c r="G84" s="627"/>
      <c r="H84" s="627"/>
      <c r="I84" s="627"/>
      <c r="J84" s="627"/>
      <c r="K84" s="627"/>
      <c r="L84" s="627"/>
      <c r="M84" s="627"/>
      <c r="N84" s="677"/>
      <c r="O84" s="677"/>
      <c r="P84" s="627"/>
      <c r="Q84" s="627"/>
      <c r="R84" s="627"/>
      <c r="S84" s="1"/>
      <c r="T84" s="1"/>
      <c r="U84" s="1"/>
      <c r="V84" s="1"/>
      <c r="W84" s="75"/>
      <c r="X84" s="1"/>
      <c r="Y84" s="1"/>
      <c r="Z84" s="1"/>
      <c r="AA84" s="1"/>
      <c r="AB84" s="1"/>
      <c r="AC84" s="1"/>
      <c r="AD84" s="1"/>
    </row>
    <row r="85" spans="1:30" ht="15" customHeight="1" x14ac:dyDescent="0.25">
      <c r="A85" s="1"/>
      <c r="B85" s="241" t="s">
        <v>14</v>
      </c>
      <c r="C85" s="627" t="s">
        <v>33</v>
      </c>
      <c r="D85" s="627"/>
      <c r="E85" s="627"/>
      <c r="F85" s="627"/>
      <c r="G85" s="627"/>
      <c r="H85" s="627"/>
      <c r="I85" s="627"/>
      <c r="J85" s="627"/>
      <c r="K85" s="627"/>
      <c r="L85" s="627"/>
      <c r="M85" s="627"/>
      <c r="N85" s="627"/>
      <c r="O85" s="627"/>
      <c r="P85" s="627"/>
      <c r="Q85" s="627"/>
      <c r="R85" s="627"/>
      <c r="S85" s="1"/>
      <c r="T85" s="1"/>
      <c r="U85" s="1"/>
      <c r="V85" s="1"/>
      <c r="W85" s="75"/>
      <c r="X85" s="1"/>
      <c r="Y85" s="1"/>
      <c r="Z85" s="1"/>
      <c r="AA85" s="1"/>
      <c r="AB85" s="1"/>
      <c r="AC85" s="1"/>
      <c r="AD85" s="1"/>
    </row>
    <row r="86" spans="1:30" ht="15" customHeight="1" x14ac:dyDescent="0.25">
      <c r="A86" s="1"/>
      <c r="B86" s="241" t="s">
        <v>16</v>
      </c>
      <c r="C86" s="627" t="s">
        <v>38</v>
      </c>
      <c r="D86" s="627"/>
      <c r="E86" s="627"/>
      <c r="F86" s="627"/>
      <c r="G86" s="627"/>
      <c r="H86" s="627"/>
      <c r="I86" s="627"/>
      <c r="J86" s="627"/>
      <c r="K86" s="627"/>
      <c r="L86" s="627"/>
      <c r="M86" s="627"/>
      <c r="N86" s="627"/>
      <c r="O86" s="627"/>
      <c r="P86" s="627"/>
      <c r="Q86" s="627"/>
      <c r="R86" s="627"/>
      <c r="S86" s="1"/>
      <c r="T86" s="1"/>
      <c r="U86" s="1"/>
      <c r="V86" s="1"/>
      <c r="W86" s="75"/>
      <c r="X86" s="1"/>
      <c r="Y86" s="1"/>
      <c r="Z86" s="1"/>
      <c r="AA86" s="1"/>
      <c r="AB86" s="1"/>
      <c r="AC86" s="1"/>
      <c r="AD86" s="1"/>
    </row>
    <row r="87" spans="1:30" ht="15" customHeight="1" x14ac:dyDescent="0.25">
      <c r="A87" s="1"/>
      <c r="B87" s="575" t="s">
        <v>4</v>
      </c>
      <c r="C87" s="575"/>
      <c r="D87" s="575"/>
      <c r="E87" s="575"/>
      <c r="F87" s="575"/>
      <c r="G87" s="575"/>
      <c r="H87" s="575"/>
      <c r="I87" s="575"/>
      <c r="J87" s="575" t="s">
        <v>5</v>
      </c>
      <c r="K87" s="575"/>
      <c r="L87" s="575"/>
      <c r="M87" s="575"/>
      <c r="N87" s="575"/>
      <c r="O87" s="575"/>
      <c r="P87" s="575" t="s">
        <v>79</v>
      </c>
      <c r="Q87" s="575"/>
      <c r="R87" s="575"/>
      <c r="S87" s="1"/>
      <c r="T87" s="1"/>
      <c r="U87" s="1"/>
      <c r="V87" s="1"/>
      <c r="W87" s="1"/>
      <c r="X87" s="1"/>
      <c r="Y87" s="75"/>
      <c r="Z87" s="75"/>
      <c r="AA87" s="1"/>
      <c r="AB87" s="1"/>
      <c r="AC87" s="1"/>
      <c r="AD87" s="1"/>
    </row>
    <row r="88" spans="1:30" ht="25.5" customHeight="1" x14ac:dyDescent="0.25">
      <c r="A88" s="1"/>
      <c r="B88" s="547" t="s">
        <v>0</v>
      </c>
      <c r="C88" s="547" t="s">
        <v>2</v>
      </c>
      <c r="D88" s="548" t="s">
        <v>91</v>
      </c>
      <c r="E88" s="547" t="s">
        <v>80</v>
      </c>
      <c r="F88" s="548" t="s">
        <v>89</v>
      </c>
      <c r="G88" s="553" t="s">
        <v>69</v>
      </c>
      <c r="H88" s="547"/>
      <c r="I88" s="553" t="s">
        <v>70</v>
      </c>
      <c r="J88" s="553" t="s">
        <v>83</v>
      </c>
      <c r="K88" s="553" t="s">
        <v>6</v>
      </c>
      <c r="L88" s="548" t="s">
        <v>84</v>
      </c>
      <c r="M88" s="548" t="s">
        <v>94</v>
      </c>
      <c r="N88" s="341"/>
      <c r="O88" s="552" t="s">
        <v>92</v>
      </c>
      <c r="P88" s="553" t="s">
        <v>82</v>
      </c>
      <c r="Q88" s="548" t="s">
        <v>95</v>
      </c>
      <c r="R88" s="548" t="s">
        <v>6</v>
      </c>
      <c r="S88" s="1"/>
      <c r="T88" s="1"/>
      <c r="U88" s="1"/>
      <c r="V88" s="1"/>
      <c r="W88" s="75"/>
      <c r="X88" s="1"/>
      <c r="Y88" s="1"/>
      <c r="Z88" s="1"/>
      <c r="AA88" s="1"/>
      <c r="AB88" s="1"/>
      <c r="AC88" s="1"/>
      <c r="AD88" s="1"/>
    </row>
    <row r="89" spans="1:30" ht="36.75" customHeight="1" x14ac:dyDescent="0.25">
      <c r="A89" s="1"/>
      <c r="B89" s="547"/>
      <c r="C89" s="547"/>
      <c r="D89" s="548"/>
      <c r="E89" s="547"/>
      <c r="F89" s="548"/>
      <c r="G89" s="76" t="s">
        <v>63</v>
      </c>
      <c r="H89" s="76" t="s">
        <v>64</v>
      </c>
      <c r="I89" s="553"/>
      <c r="J89" s="553"/>
      <c r="K89" s="553"/>
      <c r="L89" s="548"/>
      <c r="M89" s="548"/>
      <c r="N89" s="341"/>
      <c r="O89" s="552"/>
      <c r="P89" s="553"/>
      <c r="Q89" s="548"/>
      <c r="R89" s="548"/>
      <c r="S89" s="1"/>
      <c r="T89" s="1"/>
      <c r="U89" s="1"/>
      <c r="V89" s="1"/>
      <c r="W89" s="75"/>
      <c r="X89" s="1"/>
      <c r="Y89" s="1"/>
      <c r="Z89" s="1"/>
      <c r="AA89" s="1"/>
      <c r="AB89" s="1"/>
      <c r="AC89" s="1"/>
      <c r="AD89" s="1"/>
    </row>
    <row r="90" spans="1:30" ht="181.5" customHeight="1" x14ac:dyDescent="0.25">
      <c r="A90" s="1"/>
      <c r="B90" s="807" t="s">
        <v>1246</v>
      </c>
      <c r="C90" s="599" t="s">
        <v>1327</v>
      </c>
      <c r="D90" s="604">
        <v>0.05</v>
      </c>
      <c r="E90" s="263" t="s">
        <v>1332</v>
      </c>
      <c r="F90" s="249">
        <v>0.02</v>
      </c>
      <c r="G90" s="187">
        <v>43102</v>
      </c>
      <c r="H90" s="187">
        <v>43131</v>
      </c>
      <c r="I90" s="299" t="s">
        <v>300</v>
      </c>
      <c r="J90" s="70"/>
      <c r="K90" s="47"/>
      <c r="L90" s="239" t="str">
        <f t="shared" ref="L90:L134" si="16">IF(J90="SI",F90,"0")</f>
        <v>0</v>
      </c>
      <c r="M90" s="545">
        <f>SUM(L90:L91)</f>
        <v>0</v>
      </c>
      <c r="N90" s="545">
        <f>SUM(F90:F91)</f>
        <v>0.05</v>
      </c>
      <c r="O90" s="532">
        <f t="shared" ref="O90" si="17">M90/N90</f>
        <v>0</v>
      </c>
      <c r="P90" s="317" t="s">
        <v>1842</v>
      </c>
      <c r="Q90" s="70"/>
      <c r="R90" s="59"/>
      <c r="S90" s="300">
        <f>+D90+D92+D98+D101+D104</f>
        <v>0.99999999999999989</v>
      </c>
      <c r="T90" s="1"/>
      <c r="U90" s="1"/>
      <c r="V90" s="1"/>
      <c r="W90" s="75"/>
      <c r="X90" s="1"/>
      <c r="Y90" s="1"/>
      <c r="Z90" s="1"/>
      <c r="AA90" s="1"/>
      <c r="AB90" s="1"/>
      <c r="AC90" s="1"/>
      <c r="AD90" s="1"/>
    </row>
    <row r="91" spans="1:30" ht="120" customHeight="1" x14ac:dyDescent="0.25">
      <c r="A91" s="1"/>
      <c r="B91" s="807"/>
      <c r="C91" s="599"/>
      <c r="D91" s="599"/>
      <c r="E91" s="263" t="s">
        <v>1333</v>
      </c>
      <c r="F91" s="249">
        <v>0.03</v>
      </c>
      <c r="G91" s="187">
        <v>43132</v>
      </c>
      <c r="H91" s="187">
        <v>43190</v>
      </c>
      <c r="I91" s="299" t="s">
        <v>301</v>
      </c>
      <c r="J91" s="70"/>
      <c r="K91" s="47"/>
      <c r="L91" s="239" t="str">
        <f t="shared" si="16"/>
        <v>0</v>
      </c>
      <c r="M91" s="588"/>
      <c r="N91" s="588"/>
      <c r="O91" s="534"/>
      <c r="P91" s="317" t="s">
        <v>1843</v>
      </c>
      <c r="Q91" s="70"/>
      <c r="R91" s="59"/>
      <c r="S91" s="1"/>
      <c r="T91" s="1"/>
      <c r="U91" s="1"/>
      <c r="V91" s="1"/>
      <c r="W91" s="75"/>
      <c r="X91" s="1"/>
      <c r="Y91" s="1"/>
      <c r="Z91" s="1"/>
      <c r="AA91" s="1"/>
      <c r="AB91" s="1"/>
      <c r="AC91" s="1"/>
      <c r="AD91" s="1"/>
    </row>
    <row r="92" spans="1:30" ht="43.5" customHeight="1" x14ac:dyDescent="0.25">
      <c r="A92" s="1"/>
      <c r="B92" s="807"/>
      <c r="C92" s="599" t="s">
        <v>1328</v>
      </c>
      <c r="D92" s="604">
        <v>0.4</v>
      </c>
      <c r="E92" s="263" t="s">
        <v>1334</v>
      </c>
      <c r="F92" s="249">
        <v>0.08</v>
      </c>
      <c r="G92" s="187">
        <v>43221</v>
      </c>
      <c r="H92" s="187">
        <v>43251</v>
      </c>
      <c r="I92" s="808" t="s">
        <v>302</v>
      </c>
      <c r="J92" s="70"/>
      <c r="K92" s="47"/>
      <c r="L92" s="239" t="str">
        <f t="shared" si="16"/>
        <v>0</v>
      </c>
      <c r="M92" s="218" t="str">
        <f t="shared" ref="M92:M140" si="18">L92</f>
        <v>0</v>
      </c>
      <c r="N92" s="218">
        <f t="shared" ref="N92:N104" si="19">F92</f>
        <v>0.08</v>
      </c>
      <c r="O92" s="70" t="str">
        <f t="shared" ref="O92:O107" si="20">IF((M92/N92)&gt;=90%,"META LOGRADA",IF((M92/N92)&gt;=80%, "AVANCE NOTABLE","REPLANIFICAR"))</f>
        <v>REPLANIFICAR</v>
      </c>
      <c r="P92" s="799" t="s">
        <v>1844</v>
      </c>
      <c r="Q92" s="70"/>
      <c r="R92" s="59"/>
      <c r="S92" s="301">
        <f>SUM(F92:F97)</f>
        <v>0.39999999999999997</v>
      </c>
      <c r="T92" s="1"/>
      <c r="U92" s="1"/>
      <c r="V92" s="1"/>
      <c r="W92" s="75"/>
      <c r="X92" s="1"/>
      <c r="Y92" s="1"/>
      <c r="Z92" s="1"/>
      <c r="AA92" s="1"/>
      <c r="AB92" s="1"/>
      <c r="AC92" s="1"/>
      <c r="AD92" s="1"/>
    </row>
    <row r="93" spans="1:30" ht="36" customHeight="1" x14ac:dyDescent="0.25">
      <c r="A93" s="1"/>
      <c r="B93" s="807"/>
      <c r="C93" s="599"/>
      <c r="D93" s="599"/>
      <c r="E93" s="263" t="s">
        <v>1335</v>
      </c>
      <c r="F93" s="249">
        <v>0.08</v>
      </c>
      <c r="G93" s="187">
        <v>43255</v>
      </c>
      <c r="H93" s="187">
        <v>43280</v>
      </c>
      <c r="I93" s="808"/>
      <c r="J93" s="70"/>
      <c r="K93" s="47"/>
      <c r="L93" s="239" t="str">
        <f t="shared" si="16"/>
        <v>0</v>
      </c>
      <c r="M93" s="545">
        <f>SUM(L93:L94)</f>
        <v>0</v>
      </c>
      <c r="N93" s="545">
        <f>SUM(F93:F94)</f>
        <v>0.16</v>
      </c>
      <c r="O93" s="672" t="str">
        <f t="shared" si="20"/>
        <v>REPLANIFICAR</v>
      </c>
      <c r="P93" s="803"/>
      <c r="Q93" s="70"/>
      <c r="R93" s="59"/>
      <c r="S93" s="1"/>
      <c r="T93" s="1"/>
      <c r="U93" s="1"/>
      <c r="V93" s="1"/>
      <c r="W93" s="75"/>
      <c r="X93" s="1"/>
      <c r="Y93" s="1"/>
      <c r="Z93" s="1"/>
      <c r="AA93" s="1"/>
      <c r="AB93" s="1"/>
      <c r="AC93" s="1"/>
      <c r="AD93" s="1"/>
    </row>
    <row r="94" spans="1:30" ht="44.25" customHeight="1" x14ac:dyDescent="0.25">
      <c r="A94" s="1"/>
      <c r="B94" s="807"/>
      <c r="C94" s="599"/>
      <c r="D94" s="599"/>
      <c r="E94" s="263" t="s">
        <v>1336</v>
      </c>
      <c r="F94" s="249">
        <v>0.08</v>
      </c>
      <c r="G94" s="187">
        <v>43255</v>
      </c>
      <c r="H94" s="187">
        <v>43280</v>
      </c>
      <c r="I94" s="808"/>
      <c r="J94" s="70"/>
      <c r="K94" s="47"/>
      <c r="L94" s="239" t="str">
        <f t="shared" si="16"/>
        <v>0</v>
      </c>
      <c r="M94" s="588"/>
      <c r="N94" s="588"/>
      <c r="O94" s="673"/>
      <c r="P94" s="803"/>
      <c r="Q94" s="70"/>
      <c r="R94" s="59"/>
      <c r="S94" s="1"/>
      <c r="T94" s="1"/>
      <c r="U94" s="1"/>
      <c r="V94" s="1"/>
      <c r="W94" s="75"/>
      <c r="X94" s="1"/>
      <c r="Y94" s="1"/>
      <c r="Z94" s="1"/>
      <c r="AA94" s="1"/>
      <c r="AB94" s="1"/>
      <c r="AC94" s="1"/>
      <c r="AD94" s="1"/>
    </row>
    <row r="95" spans="1:30" ht="37.5" customHeight="1" x14ac:dyDescent="0.25">
      <c r="A95" s="1"/>
      <c r="B95" s="807"/>
      <c r="C95" s="599"/>
      <c r="D95" s="599"/>
      <c r="E95" s="263" t="s">
        <v>1337</v>
      </c>
      <c r="F95" s="249">
        <v>0.05</v>
      </c>
      <c r="G95" s="187">
        <v>43266</v>
      </c>
      <c r="H95" s="187">
        <v>43297</v>
      </c>
      <c r="I95" s="808"/>
      <c r="J95" s="70"/>
      <c r="K95" s="47"/>
      <c r="L95" s="239" t="str">
        <f t="shared" si="16"/>
        <v>0</v>
      </c>
      <c r="M95" s="545">
        <f>SUM(L95:L97)</f>
        <v>0</v>
      </c>
      <c r="N95" s="545">
        <f>SUM(F95:F97)</f>
        <v>0.16</v>
      </c>
      <c r="O95" s="672" t="str">
        <f t="shared" si="20"/>
        <v>REPLANIFICAR</v>
      </c>
      <c r="P95" s="803"/>
      <c r="Q95" s="70"/>
      <c r="R95" s="59"/>
      <c r="S95" s="1"/>
      <c r="T95" s="1"/>
      <c r="U95" s="1"/>
      <c r="V95" s="1"/>
      <c r="W95" s="75"/>
      <c r="X95" s="1"/>
      <c r="Y95" s="1"/>
      <c r="Z95" s="1"/>
      <c r="AA95" s="1"/>
      <c r="AB95" s="1"/>
      <c r="AC95" s="1"/>
      <c r="AD95" s="1"/>
    </row>
    <row r="96" spans="1:30" ht="49.5" customHeight="1" x14ac:dyDescent="0.25">
      <c r="A96" s="1"/>
      <c r="B96" s="807"/>
      <c r="C96" s="599"/>
      <c r="D96" s="599"/>
      <c r="E96" s="263" t="s">
        <v>1338</v>
      </c>
      <c r="F96" s="249">
        <v>0.06</v>
      </c>
      <c r="G96" s="187">
        <v>43266</v>
      </c>
      <c r="H96" s="187">
        <v>43297</v>
      </c>
      <c r="I96" s="808"/>
      <c r="J96" s="70"/>
      <c r="K96" s="47"/>
      <c r="L96" s="239" t="str">
        <f t="shared" si="16"/>
        <v>0</v>
      </c>
      <c r="M96" s="587"/>
      <c r="N96" s="587"/>
      <c r="O96" s="674"/>
      <c r="P96" s="803"/>
      <c r="Q96" s="70"/>
      <c r="R96" s="59"/>
      <c r="S96" s="1"/>
      <c r="T96" s="1"/>
      <c r="U96" s="1"/>
      <c r="V96" s="1"/>
      <c r="W96" s="75"/>
      <c r="X96" s="1"/>
      <c r="Y96" s="1"/>
      <c r="Z96" s="1"/>
      <c r="AA96" s="1"/>
      <c r="AB96" s="1"/>
      <c r="AC96" s="1"/>
      <c r="AD96" s="1"/>
    </row>
    <row r="97" spans="1:30" ht="36.75" customHeight="1" x14ac:dyDescent="0.25">
      <c r="A97" s="1"/>
      <c r="B97" s="807"/>
      <c r="C97" s="599"/>
      <c r="D97" s="599"/>
      <c r="E97" s="263" t="s">
        <v>1339</v>
      </c>
      <c r="F97" s="249">
        <v>0.05</v>
      </c>
      <c r="G97" s="187">
        <v>43192</v>
      </c>
      <c r="H97" s="187">
        <v>43296</v>
      </c>
      <c r="I97" s="808"/>
      <c r="J97" s="70"/>
      <c r="K97" s="47"/>
      <c r="L97" s="239" t="str">
        <f t="shared" si="16"/>
        <v>0</v>
      </c>
      <c r="M97" s="588"/>
      <c r="N97" s="588"/>
      <c r="O97" s="673"/>
      <c r="P97" s="803"/>
      <c r="Q97" s="70"/>
      <c r="R97" s="59"/>
      <c r="S97" s="1"/>
      <c r="T97" s="1"/>
      <c r="U97" s="1"/>
      <c r="V97" s="1"/>
      <c r="W97" s="75"/>
      <c r="X97" s="1"/>
      <c r="Y97" s="1"/>
      <c r="Z97" s="1"/>
      <c r="AA97" s="1"/>
      <c r="AB97" s="1"/>
      <c r="AC97" s="1"/>
      <c r="AD97" s="1"/>
    </row>
    <row r="98" spans="1:30" ht="54.75" customHeight="1" x14ac:dyDescent="0.25">
      <c r="A98" s="1"/>
      <c r="B98" s="807"/>
      <c r="C98" s="599" t="s">
        <v>1329</v>
      </c>
      <c r="D98" s="604">
        <v>0.15</v>
      </c>
      <c r="E98" s="263" t="s">
        <v>1340</v>
      </c>
      <c r="F98" s="249">
        <v>0.02</v>
      </c>
      <c r="G98" s="187">
        <v>43184</v>
      </c>
      <c r="H98" s="187">
        <v>43206</v>
      </c>
      <c r="I98" s="276" t="s">
        <v>303</v>
      </c>
      <c r="J98" s="70"/>
      <c r="K98" s="47"/>
      <c r="L98" s="239" t="str">
        <f t="shared" si="16"/>
        <v>0</v>
      </c>
      <c r="M98" s="545">
        <f>SUM(L98:L100)</f>
        <v>0</v>
      </c>
      <c r="N98" s="545">
        <f>SUM(F98:F100)</f>
        <v>0.15000000000000002</v>
      </c>
      <c r="O98" s="672" t="str">
        <f t="shared" si="20"/>
        <v>REPLANIFICAR</v>
      </c>
      <c r="P98" s="799" t="s">
        <v>1845</v>
      </c>
      <c r="Q98" s="70"/>
      <c r="R98" s="59"/>
      <c r="S98" s="301">
        <f>SUM(F98:F100)</f>
        <v>0.15000000000000002</v>
      </c>
      <c r="T98" s="1"/>
      <c r="U98" s="1"/>
      <c r="V98" s="1"/>
      <c r="W98" s="75"/>
      <c r="X98" s="1"/>
      <c r="Y98" s="1"/>
      <c r="Z98" s="1"/>
      <c r="AA98" s="1"/>
      <c r="AB98" s="1"/>
      <c r="AC98" s="1"/>
      <c r="AD98" s="1"/>
    </row>
    <row r="99" spans="1:30" ht="80.25" customHeight="1" x14ac:dyDescent="0.25">
      <c r="A99" s="1"/>
      <c r="B99" s="807"/>
      <c r="C99" s="599"/>
      <c r="D99" s="599"/>
      <c r="E99" s="263" t="s">
        <v>1341</v>
      </c>
      <c r="F99" s="249">
        <v>0.03</v>
      </c>
      <c r="G99" s="187">
        <v>43207</v>
      </c>
      <c r="H99" s="187">
        <v>43210</v>
      </c>
      <c r="I99" s="276" t="s">
        <v>304</v>
      </c>
      <c r="J99" s="70"/>
      <c r="K99" s="47"/>
      <c r="L99" s="239" t="str">
        <f t="shared" si="16"/>
        <v>0</v>
      </c>
      <c r="M99" s="587"/>
      <c r="N99" s="587"/>
      <c r="O99" s="674"/>
      <c r="P99" s="800"/>
      <c r="Q99" s="70"/>
      <c r="R99" s="59"/>
      <c r="S99" s="1"/>
      <c r="T99" s="1"/>
      <c r="U99" s="1"/>
      <c r="V99" s="1"/>
      <c r="W99" s="75"/>
      <c r="X99" s="1"/>
      <c r="Y99" s="1"/>
      <c r="Z99" s="1"/>
      <c r="AA99" s="1"/>
      <c r="AB99" s="1"/>
      <c r="AC99" s="1"/>
      <c r="AD99" s="1"/>
    </row>
    <row r="100" spans="1:30" ht="83.25" customHeight="1" x14ac:dyDescent="0.25">
      <c r="A100" s="1"/>
      <c r="B100" s="807"/>
      <c r="C100" s="599"/>
      <c r="D100" s="599"/>
      <c r="E100" s="350" t="s">
        <v>1342</v>
      </c>
      <c r="F100" s="249">
        <v>0.1</v>
      </c>
      <c r="G100" s="187">
        <v>43213</v>
      </c>
      <c r="H100" s="187">
        <v>43220</v>
      </c>
      <c r="I100" s="260" t="s">
        <v>305</v>
      </c>
      <c r="J100" s="70"/>
      <c r="K100" s="47"/>
      <c r="L100" s="239" t="str">
        <f t="shared" si="16"/>
        <v>0</v>
      </c>
      <c r="M100" s="588"/>
      <c r="N100" s="588"/>
      <c r="O100" s="673"/>
      <c r="P100" s="800"/>
      <c r="Q100" s="70"/>
      <c r="R100" s="59"/>
      <c r="S100" s="1"/>
      <c r="T100" s="1"/>
      <c r="U100" s="1"/>
      <c r="V100" s="1"/>
      <c r="W100" s="75"/>
      <c r="X100" s="1"/>
      <c r="Y100" s="1"/>
      <c r="Z100" s="1"/>
      <c r="AA100" s="1"/>
      <c r="AB100" s="1"/>
      <c r="AC100" s="1"/>
      <c r="AD100" s="1"/>
    </row>
    <row r="101" spans="1:30" ht="57" customHeight="1" x14ac:dyDescent="0.25">
      <c r="A101" s="1"/>
      <c r="B101" s="807"/>
      <c r="C101" s="599" t="s">
        <v>1330</v>
      </c>
      <c r="D101" s="604">
        <v>0.3</v>
      </c>
      <c r="E101" s="263" t="s">
        <v>1343</v>
      </c>
      <c r="F101" s="249">
        <v>0.04</v>
      </c>
      <c r="G101" s="187">
        <v>43296</v>
      </c>
      <c r="H101" s="187">
        <v>43374</v>
      </c>
      <c r="I101" s="801" t="s">
        <v>306</v>
      </c>
      <c r="J101" s="70"/>
      <c r="K101" s="47"/>
      <c r="L101" s="239" t="str">
        <f t="shared" si="16"/>
        <v>0</v>
      </c>
      <c r="M101" s="545">
        <f>SUM(L101:L102)</f>
        <v>0</v>
      </c>
      <c r="N101" s="545">
        <f>SUM(F101:F102)</f>
        <v>0.1</v>
      </c>
      <c r="O101" s="672" t="str">
        <f t="shared" si="20"/>
        <v>REPLANIFICAR</v>
      </c>
      <c r="P101" s="563" t="s">
        <v>1846</v>
      </c>
      <c r="Q101" s="70"/>
      <c r="R101" s="59"/>
      <c r="S101" s="1"/>
      <c r="T101" s="1"/>
      <c r="U101" s="1"/>
      <c r="V101" s="1"/>
      <c r="W101" s="75"/>
      <c r="X101" s="1"/>
      <c r="Y101" s="1"/>
      <c r="Z101" s="1"/>
      <c r="AA101" s="1"/>
      <c r="AB101" s="1"/>
      <c r="AC101" s="1"/>
      <c r="AD101" s="1"/>
    </row>
    <row r="102" spans="1:30" ht="60" customHeight="1" x14ac:dyDescent="0.25">
      <c r="A102" s="1"/>
      <c r="B102" s="807"/>
      <c r="C102" s="599"/>
      <c r="D102" s="599"/>
      <c r="E102" s="263" t="s">
        <v>1344</v>
      </c>
      <c r="F102" s="249">
        <v>0.06</v>
      </c>
      <c r="G102" s="187">
        <v>43375</v>
      </c>
      <c r="H102" s="187">
        <v>43404</v>
      </c>
      <c r="I102" s="801"/>
      <c r="J102" s="70"/>
      <c r="K102" s="47"/>
      <c r="L102" s="239" t="str">
        <f t="shared" si="16"/>
        <v>0</v>
      </c>
      <c r="M102" s="588"/>
      <c r="N102" s="588"/>
      <c r="O102" s="673"/>
      <c r="P102" s="564"/>
      <c r="Q102" s="70"/>
      <c r="R102" s="59"/>
      <c r="S102" s="1"/>
      <c r="T102" s="1"/>
      <c r="U102" s="1"/>
      <c r="V102" s="1"/>
      <c r="W102" s="75"/>
      <c r="X102" s="1"/>
      <c r="Y102" s="1"/>
      <c r="Z102" s="1"/>
      <c r="AA102" s="1"/>
      <c r="AB102" s="1"/>
      <c r="AC102" s="1"/>
      <c r="AD102" s="1"/>
    </row>
    <row r="103" spans="1:30" ht="86.25" customHeight="1" x14ac:dyDescent="0.25">
      <c r="A103" s="1"/>
      <c r="B103" s="807"/>
      <c r="C103" s="599"/>
      <c r="D103" s="599"/>
      <c r="E103" s="263" t="s">
        <v>1345</v>
      </c>
      <c r="F103" s="249">
        <v>0.2</v>
      </c>
      <c r="G103" s="187">
        <v>43405</v>
      </c>
      <c r="H103" s="187">
        <v>43465</v>
      </c>
      <c r="I103" s="801"/>
      <c r="J103" s="70"/>
      <c r="K103" s="47"/>
      <c r="L103" s="239" t="str">
        <f t="shared" si="16"/>
        <v>0</v>
      </c>
      <c r="M103" s="218" t="str">
        <f t="shared" si="18"/>
        <v>0</v>
      </c>
      <c r="N103" s="218">
        <f t="shared" si="19"/>
        <v>0.2</v>
      </c>
      <c r="O103" s="70" t="str">
        <f t="shared" si="20"/>
        <v>REPLANIFICAR</v>
      </c>
      <c r="P103" s="564"/>
      <c r="Q103" s="70"/>
      <c r="R103" s="59"/>
      <c r="S103" s="1"/>
      <c r="T103" s="1"/>
      <c r="U103" s="1"/>
      <c r="V103" s="1"/>
      <c r="W103" s="75"/>
      <c r="X103" s="1"/>
      <c r="Y103" s="1"/>
      <c r="Z103" s="1"/>
      <c r="AA103" s="1"/>
      <c r="AB103" s="1"/>
      <c r="AC103" s="1"/>
      <c r="AD103" s="1"/>
    </row>
    <row r="104" spans="1:30" ht="35.25" customHeight="1" x14ac:dyDescent="0.25">
      <c r="A104" s="1"/>
      <c r="B104" s="807"/>
      <c r="C104" s="599" t="s">
        <v>1331</v>
      </c>
      <c r="D104" s="604">
        <v>0.1</v>
      </c>
      <c r="E104" s="263" t="s">
        <v>1346</v>
      </c>
      <c r="F104" s="249">
        <v>0.02</v>
      </c>
      <c r="G104" s="187">
        <v>43282</v>
      </c>
      <c r="H104" s="187">
        <v>43343</v>
      </c>
      <c r="I104" s="801" t="s">
        <v>306</v>
      </c>
      <c r="J104" s="70"/>
      <c r="K104" s="47"/>
      <c r="L104" s="239" t="str">
        <f t="shared" si="16"/>
        <v>0</v>
      </c>
      <c r="M104" s="218" t="str">
        <f t="shared" si="18"/>
        <v>0</v>
      </c>
      <c r="N104" s="218">
        <f t="shared" si="19"/>
        <v>0.02</v>
      </c>
      <c r="O104" s="70" t="str">
        <f t="shared" si="20"/>
        <v>REPLANIFICAR</v>
      </c>
      <c r="P104" s="563" t="s">
        <v>1847</v>
      </c>
      <c r="Q104" s="70"/>
      <c r="R104" s="59"/>
      <c r="S104" s="301">
        <f>SUM(F104:F110)</f>
        <v>9.9999999999999978E-2</v>
      </c>
      <c r="T104" s="1"/>
      <c r="U104" s="1"/>
      <c r="V104" s="1"/>
      <c r="W104" s="75"/>
      <c r="X104" s="1"/>
      <c r="Y104" s="1"/>
      <c r="Z104" s="1"/>
      <c r="AA104" s="1"/>
      <c r="AB104" s="1"/>
      <c r="AC104" s="1"/>
      <c r="AD104" s="1"/>
    </row>
    <row r="105" spans="1:30" ht="54" customHeight="1" x14ac:dyDescent="0.25">
      <c r="A105" s="1"/>
      <c r="B105" s="807"/>
      <c r="C105" s="599"/>
      <c r="D105" s="599"/>
      <c r="E105" s="263" t="s">
        <v>1347</v>
      </c>
      <c r="F105" s="249">
        <v>0.02</v>
      </c>
      <c r="G105" s="187">
        <v>43343</v>
      </c>
      <c r="H105" s="187">
        <v>43358</v>
      </c>
      <c r="I105" s="801"/>
      <c r="J105" s="70"/>
      <c r="K105" s="47"/>
      <c r="L105" s="239" t="str">
        <f t="shared" si="16"/>
        <v>0</v>
      </c>
      <c r="M105" s="545">
        <f>SUM(L105:L106)</f>
        <v>0</v>
      </c>
      <c r="N105" s="545">
        <f>SUM(F105:F106)</f>
        <v>0.04</v>
      </c>
      <c r="O105" s="672" t="str">
        <f t="shared" si="20"/>
        <v>REPLANIFICAR</v>
      </c>
      <c r="P105" s="564"/>
      <c r="Q105" s="70"/>
      <c r="R105" s="59"/>
      <c r="S105" s="1"/>
      <c r="T105" s="1"/>
      <c r="U105" s="1"/>
      <c r="V105" s="1"/>
      <c r="W105" s="75"/>
      <c r="X105" s="1"/>
      <c r="Y105" s="1"/>
      <c r="Z105" s="1"/>
      <c r="AA105" s="1"/>
      <c r="AB105" s="1"/>
      <c r="AC105" s="1"/>
      <c r="AD105" s="1"/>
    </row>
    <row r="106" spans="1:30" ht="39.75" customHeight="1" x14ac:dyDescent="0.25">
      <c r="A106" s="1"/>
      <c r="B106" s="807"/>
      <c r="C106" s="599"/>
      <c r="D106" s="599"/>
      <c r="E106" s="350" t="s">
        <v>1348</v>
      </c>
      <c r="F106" s="249">
        <v>0.02</v>
      </c>
      <c r="G106" s="187">
        <v>43359</v>
      </c>
      <c r="H106" s="187">
        <v>43373</v>
      </c>
      <c r="I106" s="801"/>
      <c r="J106" s="70"/>
      <c r="K106" s="47"/>
      <c r="L106" s="239" t="str">
        <f t="shared" si="16"/>
        <v>0</v>
      </c>
      <c r="M106" s="588"/>
      <c r="N106" s="588"/>
      <c r="O106" s="673"/>
      <c r="P106" s="564"/>
      <c r="Q106" s="70"/>
      <c r="R106" s="59"/>
      <c r="S106" s="1"/>
      <c r="T106" s="1"/>
      <c r="U106" s="1"/>
      <c r="V106" s="1"/>
      <c r="W106" s="75"/>
      <c r="X106" s="1"/>
      <c r="Y106" s="1"/>
      <c r="Z106" s="1"/>
      <c r="AA106" s="1"/>
      <c r="AB106" s="1"/>
      <c r="AC106" s="1"/>
      <c r="AD106" s="1"/>
    </row>
    <row r="107" spans="1:30" ht="66" customHeight="1" x14ac:dyDescent="0.25">
      <c r="A107" s="1"/>
      <c r="B107" s="807"/>
      <c r="C107" s="599"/>
      <c r="D107" s="599"/>
      <c r="E107" s="263" t="s">
        <v>1349</v>
      </c>
      <c r="F107" s="249">
        <v>0.01</v>
      </c>
      <c r="G107" s="187">
        <v>43374</v>
      </c>
      <c r="H107" s="187">
        <v>43465</v>
      </c>
      <c r="I107" s="801"/>
      <c r="J107" s="70"/>
      <c r="K107" s="47"/>
      <c r="L107" s="239" t="str">
        <f t="shared" si="16"/>
        <v>0</v>
      </c>
      <c r="M107" s="545">
        <f>SUM(L107:L110)</f>
        <v>0</v>
      </c>
      <c r="N107" s="545">
        <f>SUM(F107:F110)</f>
        <v>0.04</v>
      </c>
      <c r="O107" s="672" t="str">
        <f t="shared" si="20"/>
        <v>REPLANIFICAR</v>
      </c>
      <c r="P107" s="564"/>
      <c r="Q107" s="70"/>
      <c r="R107" s="59"/>
      <c r="S107" s="1"/>
      <c r="T107" s="1"/>
      <c r="U107" s="1"/>
      <c r="V107" s="1"/>
      <c r="W107" s="75"/>
      <c r="X107" s="1"/>
      <c r="Y107" s="1"/>
      <c r="Z107" s="1"/>
      <c r="AA107" s="1"/>
      <c r="AB107" s="1"/>
      <c r="AC107" s="1"/>
      <c r="AD107" s="1"/>
    </row>
    <row r="108" spans="1:30" ht="26.25" customHeight="1" x14ac:dyDescent="0.25">
      <c r="A108" s="1"/>
      <c r="B108" s="807"/>
      <c r="C108" s="599"/>
      <c r="D108" s="599"/>
      <c r="E108" s="263" t="s">
        <v>1350</v>
      </c>
      <c r="F108" s="249">
        <v>0.01</v>
      </c>
      <c r="G108" s="187">
        <v>43374</v>
      </c>
      <c r="H108" s="187">
        <v>43465</v>
      </c>
      <c r="I108" s="801"/>
      <c r="J108" s="70"/>
      <c r="K108" s="47"/>
      <c r="L108" s="239" t="str">
        <f t="shared" si="16"/>
        <v>0</v>
      </c>
      <c r="M108" s="587"/>
      <c r="N108" s="587"/>
      <c r="O108" s="674"/>
      <c r="P108" s="564"/>
      <c r="Q108" s="70"/>
      <c r="R108" s="59"/>
      <c r="S108" s="1"/>
      <c r="T108" s="1"/>
      <c r="U108" s="1"/>
      <c r="V108" s="1"/>
      <c r="W108" s="75"/>
      <c r="X108" s="1"/>
      <c r="Y108" s="1"/>
      <c r="Z108" s="1"/>
      <c r="AA108" s="1"/>
      <c r="AB108" s="1"/>
      <c r="AC108" s="1"/>
      <c r="AD108" s="1"/>
    </row>
    <row r="109" spans="1:30" ht="37.5" customHeight="1" x14ac:dyDescent="0.25">
      <c r="A109" s="1"/>
      <c r="B109" s="807"/>
      <c r="C109" s="599"/>
      <c r="D109" s="599"/>
      <c r="E109" s="263" t="s">
        <v>1351</v>
      </c>
      <c r="F109" s="249">
        <v>0.01</v>
      </c>
      <c r="G109" s="187">
        <v>43374</v>
      </c>
      <c r="H109" s="187">
        <v>43465</v>
      </c>
      <c r="I109" s="801"/>
      <c r="J109" s="70"/>
      <c r="K109" s="47"/>
      <c r="L109" s="239" t="str">
        <f t="shared" si="16"/>
        <v>0</v>
      </c>
      <c r="M109" s="587"/>
      <c r="N109" s="587"/>
      <c r="O109" s="674"/>
      <c r="P109" s="564"/>
      <c r="Q109" s="70"/>
      <c r="R109" s="59"/>
      <c r="S109" s="1"/>
      <c r="T109" s="1"/>
      <c r="U109" s="1"/>
      <c r="V109" s="1"/>
      <c r="W109" s="75"/>
      <c r="X109" s="1"/>
      <c r="Y109" s="1"/>
      <c r="Z109" s="1"/>
      <c r="AA109" s="1"/>
      <c r="AB109" s="1"/>
      <c r="AC109" s="1"/>
      <c r="AD109" s="1"/>
    </row>
    <row r="110" spans="1:30" ht="76.5" customHeight="1" x14ac:dyDescent="0.25">
      <c r="A110" s="1"/>
      <c r="B110" s="807"/>
      <c r="C110" s="599"/>
      <c r="D110" s="599"/>
      <c r="E110" s="263" t="s">
        <v>1352</v>
      </c>
      <c r="F110" s="249">
        <v>0.01</v>
      </c>
      <c r="G110" s="187">
        <v>43374</v>
      </c>
      <c r="H110" s="187">
        <v>43465</v>
      </c>
      <c r="I110" s="801"/>
      <c r="J110" s="70"/>
      <c r="K110" s="47"/>
      <c r="L110" s="239" t="str">
        <f t="shared" si="16"/>
        <v>0</v>
      </c>
      <c r="M110" s="588"/>
      <c r="N110" s="588"/>
      <c r="O110" s="673"/>
      <c r="P110" s="564"/>
      <c r="Q110" s="70"/>
      <c r="R110" s="59"/>
      <c r="S110" s="1"/>
      <c r="T110" s="1"/>
      <c r="U110" s="1"/>
      <c r="V110" s="1"/>
      <c r="W110" s="75"/>
      <c r="X110" s="1"/>
      <c r="Y110" s="1"/>
      <c r="Z110" s="1"/>
      <c r="AA110" s="1"/>
      <c r="AB110" s="1"/>
      <c r="AC110" s="1"/>
      <c r="AD110" s="1"/>
    </row>
    <row r="111" spans="1:30" ht="15.75" customHeight="1" x14ac:dyDescent="0.25">
      <c r="A111" s="1"/>
      <c r="B111" s="605"/>
      <c r="C111" s="605"/>
      <c r="D111" s="605"/>
      <c r="E111" s="605"/>
      <c r="F111" s="605"/>
      <c r="G111" s="605"/>
      <c r="H111" s="605"/>
      <c r="I111" s="605"/>
      <c r="J111" s="605"/>
      <c r="K111" s="605"/>
      <c r="L111" s="605"/>
      <c r="M111" s="605"/>
      <c r="N111" s="701"/>
      <c r="O111" s="701"/>
      <c r="P111" s="605"/>
      <c r="Q111" s="605"/>
      <c r="R111" s="605"/>
      <c r="S111" s="1"/>
      <c r="T111" s="1"/>
      <c r="U111" s="1"/>
      <c r="V111" s="1"/>
      <c r="W111" s="75"/>
      <c r="X111" s="1"/>
      <c r="Y111" s="1"/>
      <c r="Z111" s="1"/>
      <c r="AA111" s="1"/>
      <c r="AB111" s="1"/>
      <c r="AC111" s="1"/>
      <c r="AD111" s="1"/>
    </row>
    <row r="112" spans="1:30" ht="206.25" customHeight="1" x14ac:dyDescent="0.25">
      <c r="A112" s="1"/>
      <c r="B112" s="807" t="s">
        <v>1247</v>
      </c>
      <c r="C112" s="599" t="s">
        <v>1353</v>
      </c>
      <c r="D112" s="600">
        <v>0.05</v>
      </c>
      <c r="E112" s="263" t="s">
        <v>1357</v>
      </c>
      <c r="F112" s="249">
        <v>0.02</v>
      </c>
      <c r="G112" s="187">
        <v>43102</v>
      </c>
      <c r="H112" s="187">
        <v>43131</v>
      </c>
      <c r="I112" s="299" t="s">
        <v>307</v>
      </c>
      <c r="J112" s="70"/>
      <c r="K112" s="47"/>
      <c r="L112" s="239" t="str">
        <f t="shared" si="16"/>
        <v>0</v>
      </c>
      <c r="M112" s="545">
        <f>SUM(L112:L113)</f>
        <v>0</v>
      </c>
      <c r="N112" s="545">
        <f>SUM(F112:F113)</f>
        <v>0.05</v>
      </c>
      <c r="O112" s="532">
        <f t="shared" ref="O112:O116" si="21">M112/N112</f>
        <v>0</v>
      </c>
      <c r="P112" s="406" t="s">
        <v>1865</v>
      </c>
      <c r="Q112" s="70"/>
      <c r="R112" s="59"/>
      <c r="S112" s="1"/>
      <c r="T112" s="1"/>
      <c r="U112" s="1"/>
      <c r="V112" s="1"/>
      <c r="W112" s="75"/>
      <c r="X112" s="1"/>
      <c r="Y112" s="1"/>
      <c r="Z112" s="1"/>
      <c r="AA112" s="1"/>
      <c r="AB112" s="1"/>
      <c r="AC112" s="1"/>
      <c r="AD112" s="1"/>
    </row>
    <row r="113" spans="1:30" ht="186.75" customHeight="1" x14ac:dyDescent="0.25">
      <c r="A113" s="1"/>
      <c r="B113" s="807"/>
      <c r="C113" s="599"/>
      <c r="D113" s="600"/>
      <c r="E113" s="263" t="s">
        <v>1358</v>
      </c>
      <c r="F113" s="249">
        <v>0.03</v>
      </c>
      <c r="G113" s="187">
        <v>43132</v>
      </c>
      <c r="H113" s="187">
        <v>43190</v>
      </c>
      <c r="I113" s="276" t="s">
        <v>308</v>
      </c>
      <c r="J113" s="70"/>
      <c r="K113" s="47"/>
      <c r="L113" s="239" t="str">
        <f t="shared" si="16"/>
        <v>0</v>
      </c>
      <c r="M113" s="588"/>
      <c r="N113" s="588"/>
      <c r="O113" s="534"/>
      <c r="P113" s="406" t="s">
        <v>1866</v>
      </c>
      <c r="Q113" s="70"/>
      <c r="R113" s="59"/>
      <c r="S113" s="1"/>
      <c r="T113" s="1"/>
      <c r="U113" s="1"/>
      <c r="V113" s="1"/>
      <c r="W113" s="75"/>
      <c r="X113" s="1"/>
      <c r="Y113" s="1"/>
      <c r="Z113" s="1"/>
      <c r="AA113" s="1"/>
      <c r="AB113" s="1"/>
      <c r="AC113" s="1"/>
      <c r="AD113" s="1"/>
    </row>
    <row r="114" spans="1:30" ht="45" customHeight="1" x14ac:dyDescent="0.25">
      <c r="A114" s="1"/>
      <c r="B114" s="807"/>
      <c r="C114" s="599" t="s">
        <v>1354</v>
      </c>
      <c r="D114" s="600">
        <v>0.4</v>
      </c>
      <c r="E114" s="263" t="s">
        <v>1867</v>
      </c>
      <c r="F114" s="249">
        <v>0.2</v>
      </c>
      <c r="G114" s="187">
        <v>43255</v>
      </c>
      <c r="H114" s="187">
        <v>43280</v>
      </c>
      <c r="I114" s="801" t="s">
        <v>309</v>
      </c>
      <c r="J114" s="70"/>
      <c r="K114" s="47"/>
      <c r="L114" s="239" t="str">
        <f t="shared" si="16"/>
        <v>0</v>
      </c>
      <c r="M114" s="545">
        <f>SUM(L114:L115)</f>
        <v>0</v>
      </c>
      <c r="N114" s="545">
        <f>SUM(F114:F115)</f>
        <v>0.4</v>
      </c>
      <c r="O114" s="403">
        <f t="shared" si="21"/>
        <v>0</v>
      </c>
      <c r="P114" s="563" t="s">
        <v>1869</v>
      </c>
      <c r="Q114" s="70"/>
      <c r="R114" s="59"/>
      <c r="S114" s="1"/>
      <c r="T114" s="1"/>
      <c r="U114" s="1"/>
      <c r="V114" s="1"/>
      <c r="W114" s="75"/>
      <c r="X114" s="1"/>
      <c r="Y114" s="1"/>
      <c r="Z114" s="1"/>
      <c r="AA114" s="1"/>
      <c r="AB114" s="1"/>
      <c r="AC114" s="1"/>
      <c r="AD114" s="1"/>
    </row>
    <row r="115" spans="1:30" ht="149.25" customHeight="1" x14ac:dyDescent="0.25">
      <c r="A115" s="1"/>
      <c r="B115" s="807"/>
      <c r="C115" s="599"/>
      <c r="D115" s="600"/>
      <c r="E115" s="263" t="s">
        <v>1868</v>
      </c>
      <c r="F115" s="249">
        <v>0.2</v>
      </c>
      <c r="G115" s="187">
        <v>43255</v>
      </c>
      <c r="H115" s="187">
        <v>43280</v>
      </c>
      <c r="I115" s="801"/>
      <c r="J115" s="70"/>
      <c r="K115" s="47"/>
      <c r="L115" s="239" t="str">
        <f t="shared" si="16"/>
        <v>0</v>
      </c>
      <c r="M115" s="588"/>
      <c r="N115" s="588"/>
      <c r="O115" s="403" t="e">
        <f t="shared" si="21"/>
        <v>#DIV/0!</v>
      </c>
      <c r="P115" s="564"/>
      <c r="Q115" s="70"/>
      <c r="R115" s="59"/>
      <c r="S115" s="1"/>
      <c r="T115" s="1"/>
      <c r="U115" s="1"/>
      <c r="V115" s="1"/>
      <c r="W115" s="75"/>
      <c r="X115" s="1"/>
      <c r="Y115" s="1"/>
      <c r="Z115" s="1"/>
      <c r="AA115" s="1"/>
      <c r="AB115" s="1"/>
      <c r="AC115" s="1"/>
      <c r="AD115" s="1"/>
    </row>
    <row r="116" spans="1:30" ht="64.5" customHeight="1" x14ac:dyDescent="0.25">
      <c r="A116" s="1"/>
      <c r="B116" s="807"/>
      <c r="C116" s="599" t="s">
        <v>1355</v>
      </c>
      <c r="D116" s="600">
        <v>0.15</v>
      </c>
      <c r="E116" s="263" t="s">
        <v>1359</v>
      </c>
      <c r="F116" s="249">
        <v>0.02</v>
      </c>
      <c r="G116" s="187">
        <v>43132</v>
      </c>
      <c r="H116" s="187">
        <v>43190</v>
      </c>
      <c r="I116" s="801" t="s">
        <v>310</v>
      </c>
      <c r="J116" s="70"/>
      <c r="K116" s="47"/>
      <c r="L116" s="239" t="str">
        <f t="shared" si="16"/>
        <v>0</v>
      </c>
      <c r="M116" s="218" t="str">
        <f t="shared" si="18"/>
        <v>0</v>
      </c>
      <c r="N116" s="218">
        <f t="shared" ref="N116:N122" si="22">F116</f>
        <v>0.02</v>
      </c>
      <c r="O116" s="403">
        <f t="shared" si="21"/>
        <v>0</v>
      </c>
      <c r="P116" s="799" t="s">
        <v>1870</v>
      </c>
      <c r="Q116" s="70"/>
      <c r="R116" s="59"/>
      <c r="S116" s="1"/>
      <c r="T116" s="1"/>
      <c r="U116" s="1"/>
      <c r="V116" s="1"/>
      <c r="W116" s="75"/>
      <c r="X116" s="1"/>
      <c r="Y116" s="1"/>
      <c r="Z116" s="1"/>
      <c r="AA116" s="1"/>
      <c r="AB116" s="1"/>
      <c r="AC116" s="1"/>
      <c r="AD116" s="1"/>
    </row>
    <row r="117" spans="1:30" ht="60.75" customHeight="1" x14ac:dyDescent="0.25">
      <c r="A117" s="1"/>
      <c r="B117" s="807"/>
      <c r="C117" s="599"/>
      <c r="D117" s="600"/>
      <c r="E117" s="263" t="s">
        <v>1360</v>
      </c>
      <c r="F117" s="249">
        <v>0.03</v>
      </c>
      <c r="G117" s="187">
        <v>43192</v>
      </c>
      <c r="H117" s="187">
        <v>43199</v>
      </c>
      <c r="I117" s="801"/>
      <c r="J117" s="70"/>
      <c r="K117" s="47"/>
      <c r="L117" s="239" t="str">
        <f t="shared" si="16"/>
        <v>0</v>
      </c>
      <c r="M117" s="218" t="str">
        <f t="shared" si="18"/>
        <v>0</v>
      </c>
      <c r="N117" s="218">
        <f t="shared" si="22"/>
        <v>0.03</v>
      </c>
      <c r="O117" s="70" t="str">
        <f t="shared" ref="O117:O125" si="23">IF((M117/N117)&gt;=90%,"META LOGRADA",IF((M117/N117)&gt;=80%, "AVANCE NOTABLE","REPLANIFICAR"))</f>
        <v>REPLANIFICAR</v>
      </c>
      <c r="P117" s="800"/>
      <c r="Q117" s="70"/>
      <c r="R117" s="59"/>
      <c r="S117" s="1"/>
      <c r="T117" s="1"/>
      <c r="U117" s="1"/>
      <c r="V117" s="1"/>
      <c r="W117" s="75"/>
      <c r="X117" s="1"/>
      <c r="Y117" s="1"/>
      <c r="Z117" s="1"/>
      <c r="AA117" s="1"/>
      <c r="AB117" s="1"/>
      <c r="AC117" s="1"/>
      <c r="AD117" s="1"/>
    </row>
    <row r="118" spans="1:30" ht="121.5" customHeight="1" x14ac:dyDescent="0.25">
      <c r="A118" s="1"/>
      <c r="B118" s="807"/>
      <c r="C118" s="599"/>
      <c r="D118" s="600"/>
      <c r="E118" s="263" t="s">
        <v>1361</v>
      </c>
      <c r="F118" s="249">
        <v>0.1</v>
      </c>
      <c r="G118" s="187">
        <v>43200</v>
      </c>
      <c r="H118" s="187">
        <v>43281</v>
      </c>
      <c r="I118" s="276" t="s">
        <v>311</v>
      </c>
      <c r="J118" s="70"/>
      <c r="K118" s="47"/>
      <c r="L118" s="239" t="str">
        <f t="shared" si="16"/>
        <v>0</v>
      </c>
      <c r="M118" s="218" t="str">
        <f t="shared" si="18"/>
        <v>0</v>
      </c>
      <c r="N118" s="218">
        <f t="shared" si="22"/>
        <v>0.1</v>
      </c>
      <c r="O118" s="70" t="str">
        <f t="shared" si="23"/>
        <v>REPLANIFICAR</v>
      </c>
      <c r="P118" s="800"/>
      <c r="Q118" s="70"/>
      <c r="R118" s="59"/>
      <c r="S118" s="1"/>
      <c r="T118" s="1"/>
      <c r="U118" s="1"/>
      <c r="V118" s="1"/>
      <c r="W118" s="75"/>
      <c r="X118" s="1"/>
      <c r="Y118" s="1"/>
      <c r="Z118" s="1"/>
      <c r="AA118" s="1"/>
      <c r="AB118" s="1"/>
      <c r="AC118" s="1"/>
      <c r="AD118" s="1"/>
    </row>
    <row r="119" spans="1:30" ht="62.25" customHeight="1" x14ac:dyDescent="0.25">
      <c r="A119" s="1"/>
      <c r="B119" s="807"/>
      <c r="C119" s="599" t="s">
        <v>1356</v>
      </c>
      <c r="D119" s="600">
        <v>0.3</v>
      </c>
      <c r="E119" s="263" t="s">
        <v>1362</v>
      </c>
      <c r="F119" s="249">
        <v>0.04</v>
      </c>
      <c r="G119" s="187">
        <v>43282</v>
      </c>
      <c r="H119" s="187">
        <v>43374</v>
      </c>
      <c r="I119" s="801" t="s">
        <v>306</v>
      </c>
      <c r="J119" s="70"/>
      <c r="K119" s="47"/>
      <c r="L119" s="239" t="str">
        <f t="shared" si="16"/>
        <v>0</v>
      </c>
      <c r="M119" s="545">
        <f>SUM(L119:L120)</f>
        <v>0</v>
      </c>
      <c r="N119" s="545">
        <f>SUM(F119:F120)</f>
        <v>0.1</v>
      </c>
      <c r="O119" s="672" t="str">
        <f t="shared" si="23"/>
        <v>REPLANIFICAR</v>
      </c>
      <c r="P119" s="799" t="s">
        <v>1871</v>
      </c>
      <c r="Q119" s="70"/>
      <c r="R119" s="59"/>
      <c r="S119" s="1"/>
      <c r="T119" s="1"/>
      <c r="U119" s="1"/>
      <c r="V119" s="1"/>
      <c r="W119" s="75"/>
      <c r="X119" s="1"/>
      <c r="Y119" s="1"/>
      <c r="Z119" s="1"/>
      <c r="AA119" s="1"/>
      <c r="AB119" s="1"/>
      <c r="AC119" s="1"/>
      <c r="AD119" s="1"/>
    </row>
    <row r="120" spans="1:30" ht="62.25" customHeight="1" x14ac:dyDescent="0.25">
      <c r="A120" s="1"/>
      <c r="B120" s="807"/>
      <c r="C120" s="599"/>
      <c r="D120" s="600"/>
      <c r="E120" s="263" t="s">
        <v>1363</v>
      </c>
      <c r="F120" s="249">
        <v>0.06</v>
      </c>
      <c r="G120" s="187">
        <v>43375</v>
      </c>
      <c r="H120" s="187">
        <v>43404</v>
      </c>
      <c r="I120" s="801"/>
      <c r="J120" s="70"/>
      <c r="K120" s="47"/>
      <c r="L120" s="239" t="str">
        <f t="shared" si="16"/>
        <v>0</v>
      </c>
      <c r="M120" s="588"/>
      <c r="N120" s="588"/>
      <c r="O120" s="673"/>
      <c r="P120" s="800"/>
      <c r="Q120" s="70"/>
      <c r="R120" s="59"/>
      <c r="S120" s="1"/>
      <c r="T120" s="1"/>
      <c r="U120" s="1"/>
      <c r="V120" s="1"/>
      <c r="W120" s="75"/>
      <c r="X120" s="1"/>
      <c r="Y120" s="1"/>
      <c r="Z120" s="1"/>
      <c r="AA120" s="1"/>
      <c r="AB120" s="1"/>
      <c r="AC120" s="1"/>
      <c r="AD120" s="1"/>
    </row>
    <row r="121" spans="1:30" ht="72.75" customHeight="1" x14ac:dyDescent="0.25">
      <c r="A121" s="1"/>
      <c r="B121" s="807"/>
      <c r="C121" s="599"/>
      <c r="D121" s="600"/>
      <c r="E121" s="263" t="s">
        <v>1364</v>
      </c>
      <c r="F121" s="249">
        <v>0.2</v>
      </c>
      <c r="G121" s="187">
        <v>43405</v>
      </c>
      <c r="H121" s="187">
        <v>43465</v>
      </c>
      <c r="I121" s="801"/>
      <c r="J121" s="70"/>
      <c r="K121" s="47"/>
      <c r="L121" s="239" t="str">
        <f t="shared" si="16"/>
        <v>0</v>
      </c>
      <c r="M121" s="218" t="str">
        <f t="shared" si="18"/>
        <v>0</v>
      </c>
      <c r="N121" s="218">
        <f t="shared" si="22"/>
        <v>0.2</v>
      </c>
      <c r="O121" s="70" t="str">
        <f t="shared" si="23"/>
        <v>REPLANIFICAR</v>
      </c>
      <c r="P121" s="800"/>
      <c r="Q121" s="70"/>
      <c r="R121" s="59"/>
      <c r="S121" s="1"/>
      <c r="T121" s="1"/>
      <c r="U121" s="1"/>
      <c r="V121" s="1"/>
      <c r="W121" s="75"/>
      <c r="X121" s="1"/>
      <c r="Y121" s="1"/>
      <c r="Z121" s="1"/>
      <c r="AA121" s="1"/>
      <c r="AB121" s="1"/>
      <c r="AC121" s="1"/>
      <c r="AD121" s="1"/>
    </row>
    <row r="122" spans="1:30" ht="26.25" customHeight="1" x14ac:dyDescent="0.25">
      <c r="A122" s="1"/>
      <c r="B122" s="807"/>
      <c r="C122" s="599" t="s">
        <v>2473</v>
      </c>
      <c r="D122" s="600">
        <v>0.1</v>
      </c>
      <c r="E122" s="263" t="s">
        <v>1365</v>
      </c>
      <c r="F122" s="249">
        <v>0.02</v>
      </c>
      <c r="G122" s="187">
        <v>43282</v>
      </c>
      <c r="H122" s="187">
        <v>43343</v>
      </c>
      <c r="I122" s="801" t="s">
        <v>306</v>
      </c>
      <c r="J122" s="70"/>
      <c r="K122" s="47"/>
      <c r="L122" s="239" t="str">
        <f t="shared" si="16"/>
        <v>0</v>
      </c>
      <c r="M122" s="218" t="str">
        <f t="shared" si="18"/>
        <v>0</v>
      </c>
      <c r="N122" s="218">
        <f t="shared" si="22"/>
        <v>0.02</v>
      </c>
      <c r="O122" s="70" t="str">
        <f t="shared" si="23"/>
        <v>REPLANIFICAR</v>
      </c>
      <c r="P122" s="799" t="s">
        <v>1872</v>
      </c>
      <c r="Q122" s="70"/>
      <c r="R122" s="59"/>
      <c r="S122" s="1"/>
      <c r="T122" s="1"/>
      <c r="U122" s="1"/>
      <c r="V122" s="1"/>
      <c r="W122" s="75"/>
      <c r="X122" s="1"/>
      <c r="Y122" s="1"/>
      <c r="Z122" s="1"/>
      <c r="AA122" s="1"/>
      <c r="AB122" s="1"/>
      <c r="AC122" s="1"/>
      <c r="AD122" s="1"/>
    </row>
    <row r="123" spans="1:30" ht="26.25" customHeight="1" x14ac:dyDescent="0.25">
      <c r="A123" s="1"/>
      <c r="B123" s="807"/>
      <c r="C123" s="599"/>
      <c r="D123" s="600"/>
      <c r="E123" s="263" t="s">
        <v>1366</v>
      </c>
      <c r="F123" s="249">
        <v>0.02</v>
      </c>
      <c r="G123" s="187">
        <v>43343</v>
      </c>
      <c r="H123" s="187">
        <v>43358</v>
      </c>
      <c r="I123" s="801"/>
      <c r="J123" s="70"/>
      <c r="K123" s="47"/>
      <c r="L123" s="239" t="str">
        <f t="shared" si="16"/>
        <v>0</v>
      </c>
      <c r="M123" s="545">
        <f>SUM(L123:L124)</f>
        <v>0</v>
      </c>
      <c r="N123" s="545">
        <f>SUM(F123:F124)</f>
        <v>0.03</v>
      </c>
      <c r="O123" s="672" t="str">
        <f t="shared" si="23"/>
        <v>REPLANIFICAR</v>
      </c>
      <c r="P123" s="800"/>
      <c r="Q123" s="70"/>
      <c r="R123" s="59"/>
      <c r="S123" s="1"/>
      <c r="T123" s="1"/>
      <c r="U123" s="1"/>
      <c r="V123" s="1"/>
      <c r="W123" s="75"/>
      <c r="X123" s="1"/>
      <c r="Y123" s="1"/>
      <c r="Z123" s="1"/>
      <c r="AA123" s="1"/>
      <c r="AB123" s="1"/>
      <c r="AC123" s="1"/>
      <c r="AD123" s="1"/>
    </row>
    <row r="124" spans="1:30" ht="39" customHeight="1" x14ac:dyDescent="0.25">
      <c r="A124" s="1"/>
      <c r="B124" s="807"/>
      <c r="C124" s="599"/>
      <c r="D124" s="600"/>
      <c r="E124" s="263" t="s">
        <v>1367</v>
      </c>
      <c r="F124" s="249">
        <v>0.01</v>
      </c>
      <c r="G124" s="187">
        <v>43359</v>
      </c>
      <c r="H124" s="187">
        <v>43373</v>
      </c>
      <c r="I124" s="801"/>
      <c r="J124" s="70"/>
      <c r="K124" s="47"/>
      <c r="L124" s="239" t="str">
        <f t="shared" si="16"/>
        <v>0</v>
      </c>
      <c r="M124" s="588"/>
      <c r="N124" s="588"/>
      <c r="O124" s="673"/>
      <c r="P124" s="800"/>
      <c r="Q124" s="70"/>
      <c r="R124" s="59"/>
      <c r="S124" s="1"/>
      <c r="T124" s="1"/>
      <c r="U124" s="1"/>
      <c r="V124" s="1"/>
      <c r="W124" s="75"/>
      <c r="X124" s="1"/>
      <c r="Y124" s="1"/>
      <c r="Z124" s="1"/>
      <c r="AA124" s="1"/>
      <c r="AB124" s="1"/>
      <c r="AC124" s="1"/>
      <c r="AD124" s="1"/>
    </row>
    <row r="125" spans="1:30" ht="52.5" customHeight="1" x14ac:dyDescent="0.25">
      <c r="A125" s="1"/>
      <c r="B125" s="807"/>
      <c r="C125" s="599"/>
      <c r="D125" s="600"/>
      <c r="E125" s="263" t="s">
        <v>1368</v>
      </c>
      <c r="F125" s="249">
        <v>0.01</v>
      </c>
      <c r="G125" s="187">
        <v>43374</v>
      </c>
      <c r="H125" s="187">
        <v>43465</v>
      </c>
      <c r="I125" s="801"/>
      <c r="J125" s="70"/>
      <c r="K125" s="47"/>
      <c r="L125" s="239" t="str">
        <f t="shared" si="16"/>
        <v>0</v>
      </c>
      <c r="M125" s="545">
        <f>SUM(L125:L129)</f>
        <v>0</v>
      </c>
      <c r="N125" s="545">
        <f>SUM(F125:F129)</f>
        <v>0.05</v>
      </c>
      <c r="O125" s="672" t="str">
        <f t="shared" si="23"/>
        <v>REPLANIFICAR</v>
      </c>
      <c r="P125" s="800"/>
      <c r="Q125" s="70"/>
      <c r="R125" s="59"/>
      <c r="S125" s="1"/>
      <c r="T125" s="1"/>
      <c r="U125" s="1"/>
      <c r="V125" s="1"/>
      <c r="W125" s="75"/>
      <c r="X125" s="1"/>
      <c r="Y125" s="1"/>
      <c r="Z125" s="1"/>
      <c r="AA125" s="1"/>
      <c r="AB125" s="1"/>
      <c r="AC125" s="1"/>
      <c r="AD125" s="1"/>
    </row>
    <row r="126" spans="1:30" ht="26.25" customHeight="1" x14ac:dyDescent="0.25">
      <c r="A126" s="1"/>
      <c r="B126" s="807"/>
      <c r="C126" s="599"/>
      <c r="D126" s="600"/>
      <c r="E126" s="263" t="s">
        <v>1369</v>
      </c>
      <c r="F126" s="249">
        <v>0.01</v>
      </c>
      <c r="G126" s="187">
        <v>43374</v>
      </c>
      <c r="H126" s="187">
        <v>43465</v>
      </c>
      <c r="I126" s="801"/>
      <c r="J126" s="70"/>
      <c r="K126" s="47"/>
      <c r="L126" s="239" t="str">
        <f t="shared" si="16"/>
        <v>0</v>
      </c>
      <c r="M126" s="587"/>
      <c r="N126" s="587"/>
      <c r="O126" s="674"/>
      <c r="P126" s="800"/>
      <c r="Q126" s="70"/>
      <c r="R126" s="59"/>
      <c r="S126" s="1"/>
      <c r="T126" s="1"/>
      <c r="U126" s="1"/>
      <c r="V126" s="1"/>
      <c r="W126" s="75"/>
      <c r="X126" s="1"/>
      <c r="Y126" s="1"/>
      <c r="Z126" s="1"/>
      <c r="AA126" s="1"/>
      <c r="AB126" s="1"/>
      <c r="AC126" s="1"/>
      <c r="AD126" s="1"/>
    </row>
    <row r="127" spans="1:30" ht="54" customHeight="1" x14ac:dyDescent="0.25">
      <c r="A127" s="1"/>
      <c r="B127" s="807"/>
      <c r="C127" s="599"/>
      <c r="D127" s="600"/>
      <c r="E127" s="263" t="s">
        <v>1370</v>
      </c>
      <c r="F127" s="249">
        <v>0.01</v>
      </c>
      <c r="G127" s="187">
        <v>43374</v>
      </c>
      <c r="H127" s="187">
        <v>43465</v>
      </c>
      <c r="I127" s="801"/>
      <c r="J127" s="70"/>
      <c r="K127" s="47"/>
      <c r="L127" s="239" t="str">
        <f t="shared" si="16"/>
        <v>0</v>
      </c>
      <c r="M127" s="587"/>
      <c r="N127" s="587"/>
      <c r="O127" s="674"/>
      <c r="P127" s="800"/>
      <c r="Q127" s="70"/>
      <c r="R127" s="59"/>
      <c r="S127" s="1"/>
      <c r="T127" s="1"/>
      <c r="U127" s="1"/>
      <c r="V127" s="1"/>
      <c r="W127" s="75"/>
      <c r="X127" s="1"/>
      <c r="Y127" s="1"/>
      <c r="Z127" s="1"/>
      <c r="AA127" s="1"/>
      <c r="AB127" s="1"/>
      <c r="AC127" s="1"/>
      <c r="AD127" s="1"/>
    </row>
    <row r="128" spans="1:30" ht="26.25" customHeight="1" x14ac:dyDescent="0.25">
      <c r="A128" s="1"/>
      <c r="B128" s="807"/>
      <c r="C128" s="599"/>
      <c r="D128" s="600"/>
      <c r="E128" s="263" t="s">
        <v>1371</v>
      </c>
      <c r="F128" s="249">
        <v>0.01</v>
      </c>
      <c r="G128" s="187">
        <v>43374</v>
      </c>
      <c r="H128" s="187">
        <v>43465</v>
      </c>
      <c r="I128" s="801"/>
      <c r="J128" s="70"/>
      <c r="K128" s="47"/>
      <c r="L128" s="239" t="str">
        <f t="shared" si="16"/>
        <v>0</v>
      </c>
      <c r="M128" s="587"/>
      <c r="N128" s="587"/>
      <c r="O128" s="674"/>
      <c r="P128" s="800"/>
      <c r="Q128" s="70"/>
      <c r="R128" s="59"/>
      <c r="S128" s="1"/>
      <c r="T128" s="1"/>
      <c r="U128" s="1"/>
      <c r="V128" s="1"/>
      <c r="W128" s="75"/>
      <c r="X128" s="1"/>
      <c r="Y128" s="1"/>
      <c r="Z128" s="1"/>
      <c r="AA128" s="1"/>
      <c r="AB128" s="1"/>
      <c r="AC128" s="1"/>
      <c r="AD128" s="1"/>
    </row>
    <row r="129" spans="1:30" ht="30" customHeight="1" x14ac:dyDescent="0.25">
      <c r="A129" s="1"/>
      <c r="B129" s="807"/>
      <c r="C129" s="599"/>
      <c r="D129" s="600"/>
      <c r="E129" s="263" t="s">
        <v>1372</v>
      </c>
      <c r="F129" s="249">
        <v>0.01</v>
      </c>
      <c r="G129" s="187">
        <v>43374</v>
      </c>
      <c r="H129" s="187">
        <v>43465</v>
      </c>
      <c r="I129" s="801"/>
      <c r="J129" s="70"/>
      <c r="K129" s="47"/>
      <c r="L129" s="239" t="str">
        <f t="shared" si="16"/>
        <v>0</v>
      </c>
      <c r="M129" s="588"/>
      <c r="N129" s="588"/>
      <c r="O129" s="673"/>
      <c r="P129" s="800"/>
      <c r="Q129" s="70"/>
      <c r="R129" s="59"/>
      <c r="S129" s="1"/>
      <c r="T129" s="1"/>
      <c r="U129" s="1"/>
      <c r="V129" s="1"/>
      <c r="W129" s="75"/>
      <c r="X129" s="1"/>
      <c r="Y129" s="1"/>
      <c r="Z129" s="1"/>
      <c r="AA129" s="1"/>
      <c r="AB129" s="1"/>
      <c r="AC129" s="1"/>
      <c r="AD129" s="1"/>
    </row>
    <row r="130" spans="1:30" ht="15.75" customHeight="1" x14ac:dyDescent="0.25">
      <c r="A130" s="1"/>
      <c r="B130" s="605"/>
      <c r="C130" s="605"/>
      <c r="D130" s="605"/>
      <c r="E130" s="605"/>
      <c r="F130" s="605"/>
      <c r="G130" s="605"/>
      <c r="H130" s="605"/>
      <c r="I130" s="605"/>
      <c r="J130" s="605"/>
      <c r="K130" s="605"/>
      <c r="L130" s="605"/>
      <c r="M130" s="605"/>
      <c r="N130" s="701"/>
      <c r="O130" s="701"/>
      <c r="P130" s="605"/>
      <c r="Q130" s="605"/>
      <c r="R130" s="605"/>
      <c r="S130" s="1"/>
      <c r="T130" s="1"/>
      <c r="U130" s="1"/>
      <c r="V130" s="1"/>
      <c r="W130" s="75"/>
      <c r="X130" s="1"/>
      <c r="Y130" s="1"/>
      <c r="Z130" s="1"/>
      <c r="AA130" s="1"/>
      <c r="AB130" s="1"/>
      <c r="AC130" s="1"/>
      <c r="AD130" s="1"/>
    </row>
    <row r="131" spans="1:30" ht="90.75" customHeight="1" x14ac:dyDescent="0.25">
      <c r="A131" s="1"/>
      <c r="B131" s="598" t="s">
        <v>1248</v>
      </c>
      <c r="C131" s="599" t="s">
        <v>1373</v>
      </c>
      <c r="D131" s="604">
        <v>1</v>
      </c>
      <c r="E131" s="263" t="s">
        <v>1848</v>
      </c>
      <c r="F131" s="250">
        <v>0.15</v>
      </c>
      <c r="G131" s="187">
        <v>43283</v>
      </c>
      <c r="H131" s="187">
        <v>43312</v>
      </c>
      <c r="I131" s="801" t="s">
        <v>312</v>
      </c>
      <c r="J131" s="70"/>
      <c r="K131" s="199"/>
      <c r="L131" s="239" t="str">
        <f t="shared" si="16"/>
        <v>0</v>
      </c>
      <c r="M131" s="218" t="str">
        <f t="shared" si="18"/>
        <v>0</v>
      </c>
      <c r="N131" s="218">
        <f t="shared" ref="N131:N132" si="24">F131</f>
        <v>0.15</v>
      </c>
      <c r="O131" s="403">
        <f t="shared" ref="O131:O133" si="25">M131/N131</f>
        <v>0</v>
      </c>
      <c r="P131" s="353" t="s">
        <v>1852</v>
      </c>
      <c r="Q131" s="70"/>
      <c r="R131" s="59"/>
      <c r="S131" s="1"/>
      <c r="T131" s="1"/>
      <c r="U131" s="1"/>
      <c r="V131" s="1"/>
      <c r="W131" s="75"/>
      <c r="X131" s="1"/>
      <c r="Y131" s="1"/>
      <c r="Z131" s="1"/>
      <c r="AA131" s="1"/>
      <c r="AB131" s="1"/>
      <c r="AC131" s="1"/>
      <c r="AD131" s="1"/>
    </row>
    <row r="132" spans="1:30" ht="89.25" customHeight="1" x14ac:dyDescent="0.25">
      <c r="A132" s="1"/>
      <c r="B132" s="598"/>
      <c r="C132" s="599"/>
      <c r="D132" s="604"/>
      <c r="E132" s="263" t="s">
        <v>1849</v>
      </c>
      <c r="F132" s="250">
        <v>0.3</v>
      </c>
      <c r="G132" s="187">
        <v>43312</v>
      </c>
      <c r="H132" s="187">
        <v>43343</v>
      </c>
      <c r="I132" s="801"/>
      <c r="J132" s="70"/>
      <c r="K132" s="199"/>
      <c r="L132" s="239" t="str">
        <f t="shared" si="16"/>
        <v>0</v>
      </c>
      <c r="M132" s="218" t="str">
        <f t="shared" si="18"/>
        <v>0</v>
      </c>
      <c r="N132" s="218">
        <f t="shared" si="24"/>
        <v>0.3</v>
      </c>
      <c r="O132" s="403">
        <f t="shared" si="25"/>
        <v>0</v>
      </c>
      <c r="P132" s="353" t="s">
        <v>1853</v>
      </c>
      <c r="Q132" s="70"/>
      <c r="R132" s="59"/>
      <c r="S132" s="1"/>
      <c r="T132" s="1"/>
      <c r="U132" s="1"/>
      <c r="V132" s="1"/>
      <c r="W132" s="75"/>
      <c r="X132" s="1"/>
      <c r="Y132" s="1"/>
      <c r="Z132" s="1"/>
      <c r="AA132" s="1"/>
      <c r="AB132" s="1"/>
      <c r="AC132" s="1"/>
      <c r="AD132" s="1"/>
    </row>
    <row r="133" spans="1:30" ht="105" customHeight="1" x14ac:dyDescent="0.25">
      <c r="A133" s="1"/>
      <c r="B133" s="598"/>
      <c r="C133" s="599"/>
      <c r="D133" s="604"/>
      <c r="E133" s="263" t="s">
        <v>1850</v>
      </c>
      <c r="F133" s="250">
        <v>0.15</v>
      </c>
      <c r="G133" s="187">
        <v>43346</v>
      </c>
      <c r="H133" s="187">
        <v>43355</v>
      </c>
      <c r="I133" s="276" t="s">
        <v>313</v>
      </c>
      <c r="J133" s="70"/>
      <c r="K133" s="199"/>
      <c r="L133" s="239" t="str">
        <f t="shared" si="16"/>
        <v>0</v>
      </c>
      <c r="M133" s="545">
        <f>SUM(L133:L134)</f>
        <v>0</v>
      </c>
      <c r="N133" s="545">
        <f>SUM(F133:F134)</f>
        <v>0.55000000000000004</v>
      </c>
      <c r="O133" s="532">
        <f t="shared" si="25"/>
        <v>0</v>
      </c>
      <c r="P133" s="353" t="s">
        <v>1854</v>
      </c>
      <c r="Q133" s="70"/>
      <c r="R133" s="59"/>
      <c r="S133" s="1"/>
      <c r="T133" s="1"/>
      <c r="U133" s="1"/>
      <c r="V133" s="1"/>
      <c r="W133" s="75"/>
      <c r="X133" s="1"/>
      <c r="Y133" s="1"/>
      <c r="Z133" s="1"/>
      <c r="AA133" s="1"/>
      <c r="AB133" s="1"/>
      <c r="AC133" s="1"/>
      <c r="AD133" s="1"/>
    </row>
    <row r="134" spans="1:30" ht="54.75" customHeight="1" x14ac:dyDescent="0.25">
      <c r="A134" s="1"/>
      <c r="B134" s="598"/>
      <c r="C134" s="599"/>
      <c r="D134" s="604"/>
      <c r="E134" s="263" t="s">
        <v>1851</v>
      </c>
      <c r="F134" s="250">
        <v>0.4</v>
      </c>
      <c r="G134" s="187">
        <v>43355</v>
      </c>
      <c r="H134" s="187">
        <v>43371</v>
      </c>
      <c r="I134" s="311" t="s">
        <v>314</v>
      </c>
      <c r="J134" s="70"/>
      <c r="K134" s="199"/>
      <c r="L134" s="239" t="str">
        <f t="shared" si="16"/>
        <v>0</v>
      </c>
      <c r="M134" s="588"/>
      <c r="N134" s="588"/>
      <c r="O134" s="534"/>
      <c r="P134" s="353" t="s">
        <v>1855</v>
      </c>
      <c r="Q134" s="70"/>
      <c r="R134" s="59"/>
      <c r="S134" s="1"/>
      <c r="T134" s="1"/>
      <c r="U134" s="1"/>
      <c r="V134" s="1"/>
      <c r="W134" s="75"/>
      <c r="X134" s="1"/>
      <c r="Y134" s="1"/>
      <c r="Z134" s="1"/>
      <c r="AA134" s="1"/>
      <c r="AB134" s="1"/>
      <c r="AC134" s="1"/>
      <c r="AD134" s="1"/>
    </row>
    <row r="135" spans="1:30" ht="15.75" customHeight="1" x14ac:dyDescent="0.25">
      <c r="A135" s="1"/>
      <c r="B135" s="605"/>
      <c r="C135" s="605"/>
      <c r="D135" s="605"/>
      <c r="E135" s="605"/>
      <c r="F135" s="605"/>
      <c r="G135" s="605"/>
      <c r="H135" s="605"/>
      <c r="I135" s="605"/>
      <c r="J135" s="605"/>
      <c r="K135" s="605"/>
      <c r="L135" s="605"/>
      <c r="M135" s="605"/>
      <c r="N135" s="701"/>
      <c r="O135" s="701"/>
      <c r="P135" s="605"/>
      <c r="Q135" s="605"/>
      <c r="R135" s="605"/>
      <c r="S135" s="1"/>
      <c r="T135" s="1"/>
      <c r="U135" s="1"/>
      <c r="V135" s="1"/>
      <c r="W135" s="75"/>
      <c r="X135" s="1"/>
      <c r="Y135" s="1"/>
      <c r="Z135" s="1"/>
      <c r="AA135" s="1"/>
      <c r="AB135" s="1"/>
      <c r="AC135" s="1"/>
      <c r="AD135" s="1"/>
    </row>
    <row r="136" spans="1:30" ht="79.5" customHeight="1" x14ac:dyDescent="0.25">
      <c r="A136" s="1"/>
      <c r="B136" s="598" t="s">
        <v>1249</v>
      </c>
      <c r="C136" s="263" t="s">
        <v>1374</v>
      </c>
      <c r="D136" s="249">
        <v>0.1</v>
      </c>
      <c r="E136" s="263" t="s">
        <v>1378</v>
      </c>
      <c r="F136" s="249">
        <v>0.1</v>
      </c>
      <c r="G136" s="46">
        <v>43104</v>
      </c>
      <c r="H136" s="46" t="s">
        <v>315</v>
      </c>
      <c r="I136" s="234" t="s">
        <v>316</v>
      </c>
      <c r="J136" s="70"/>
      <c r="K136" s="13"/>
      <c r="L136" s="342" t="str">
        <f t="shared" ref="L136:L141" si="26">IF(J136="SI",F136,"0")</f>
        <v>0</v>
      </c>
      <c r="M136" s="218" t="str">
        <f t="shared" si="18"/>
        <v>0</v>
      </c>
      <c r="N136" s="218">
        <f t="shared" ref="N136:N140" si="27">F136</f>
        <v>0.1</v>
      </c>
      <c r="O136" s="70" t="str">
        <f t="shared" ref="O136:O140" si="28">IF((M136/N136)&gt;=90%,"META LOGRADA",IF((M136/N136)&gt;=80%, "AVANCE NOTABLE","REPLANIFICAR"))</f>
        <v>REPLANIFICAR</v>
      </c>
      <c r="P136" s="317" t="s">
        <v>1856</v>
      </c>
      <c r="Q136" s="70"/>
      <c r="R136" s="13"/>
      <c r="S136" s="1"/>
      <c r="T136" s="1"/>
      <c r="U136" s="1"/>
      <c r="V136" s="1"/>
      <c r="W136"/>
      <c r="X136" s="1"/>
      <c r="Y136" s="1"/>
      <c r="Z136" s="1"/>
      <c r="AA136" s="1"/>
      <c r="AB136" s="1"/>
      <c r="AC136" s="1"/>
      <c r="AD136" s="1"/>
    </row>
    <row r="137" spans="1:30" ht="72" customHeight="1" x14ac:dyDescent="0.25">
      <c r="A137" s="1"/>
      <c r="B137" s="598"/>
      <c r="C137" s="675" t="s">
        <v>1375</v>
      </c>
      <c r="D137" s="600">
        <v>0.35</v>
      </c>
      <c r="E137" s="263" t="s">
        <v>1857</v>
      </c>
      <c r="F137" s="249">
        <v>0.1</v>
      </c>
      <c r="G137" s="46">
        <v>43221</v>
      </c>
      <c r="H137" s="46">
        <v>43266</v>
      </c>
      <c r="I137" s="234" t="s">
        <v>317</v>
      </c>
      <c r="J137" s="70"/>
      <c r="K137" s="13"/>
      <c r="L137" s="342" t="str">
        <f t="shared" si="26"/>
        <v>0</v>
      </c>
      <c r="M137" s="545">
        <f>SUM(L137:L138)</f>
        <v>0</v>
      </c>
      <c r="N137" s="545">
        <f>SUM(F137:F138)</f>
        <v>0.35</v>
      </c>
      <c r="O137" s="672" t="str">
        <f t="shared" si="28"/>
        <v>REPLANIFICAR</v>
      </c>
      <c r="P137" s="317" t="s">
        <v>1858</v>
      </c>
      <c r="Q137" s="70"/>
      <c r="R137" s="13"/>
      <c r="S137" s="1"/>
      <c r="T137" s="1"/>
      <c r="U137" s="1"/>
      <c r="V137" s="1"/>
      <c r="W137"/>
      <c r="X137" s="1"/>
      <c r="Y137" s="1"/>
      <c r="Z137" s="1"/>
      <c r="AA137" s="1"/>
      <c r="AB137" s="1"/>
      <c r="AC137" s="1"/>
      <c r="AD137" s="1"/>
    </row>
    <row r="138" spans="1:30" ht="72" customHeight="1" x14ac:dyDescent="0.25">
      <c r="A138" s="1"/>
      <c r="B138" s="598"/>
      <c r="C138" s="675"/>
      <c r="D138" s="600"/>
      <c r="E138" s="263" t="s">
        <v>1379</v>
      </c>
      <c r="F138" s="249">
        <v>0.25</v>
      </c>
      <c r="G138" s="46">
        <v>43266</v>
      </c>
      <c r="H138" s="46">
        <v>43276</v>
      </c>
      <c r="I138" s="234" t="s">
        <v>318</v>
      </c>
      <c r="J138" s="70"/>
      <c r="K138" s="13"/>
      <c r="L138" s="342" t="str">
        <f t="shared" si="26"/>
        <v>0</v>
      </c>
      <c r="M138" s="588"/>
      <c r="N138" s="588"/>
      <c r="O138" s="673"/>
      <c r="P138" s="317" t="s">
        <v>1859</v>
      </c>
      <c r="Q138" s="70"/>
      <c r="R138" s="13"/>
      <c r="S138" s="1"/>
      <c r="T138" s="1"/>
      <c r="U138" s="1"/>
      <c r="V138" s="1"/>
      <c r="W138"/>
      <c r="X138" s="1"/>
      <c r="Y138" s="1"/>
      <c r="Z138" s="1"/>
      <c r="AA138" s="1"/>
      <c r="AB138" s="1"/>
      <c r="AC138" s="1"/>
      <c r="AD138" s="1"/>
    </row>
    <row r="139" spans="1:30" ht="72" customHeight="1" x14ac:dyDescent="0.25">
      <c r="A139" s="1"/>
      <c r="B139" s="598"/>
      <c r="C139" s="806" t="s">
        <v>1376</v>
      </c>
      <c r="D139" s="600">
        <v>0.45</v>
      </c>
      <c r="E139" s="263" t="s">
        <v>1381</v>
      </c>
      <c r="F139" s="249">
        <v>0.15</v>
      </c>
      <c r="G139" s="46">
        <v>43283</v>
      </c>
      <c r="H139" s="46">
        <v>43327</v>
      </c>
      <c r="I139" s="234" t="s">
        <v>317</v>
      </c>
      <c r="J139" s="70"/>
      <c r="K139" s="13"/>
      <c r="L139" s="342" t="str">
        <f t="shared" si="26"/>
        <v>0</v>
      </c>
      <c r="M139" s="545">
        <f>SUM(L139:L140)</f>
        <v>0</v>
      </c>
      <c r="N139" s="545">
        <f>SUM(F139:F140)</f>
        <v>0.44999999999999996</v>
      </c>
      <c r="O139" s="672" t="str">
        <f>IF((M139/N139)&gt;=90%,"META LOGRADA",IF((M139/N139)&gt;=80%, "AVANCE NOTABLE","REPLANIFICAR"))</f>
        <v>REPLANIFICAR</v>
      </c>
      <c r="P139" s="317" t="s">
        <v>1860</v>
      </c>
      <c r="Q139" s="70"/>
      <c r="R139" s="13"/>
      <c r="S139" s="1"/>
      <c r="T139" s="1"/>
      <c r="U139" s="1"/>
      <c r="V139" s="1"/>
      <c r="W139"/>
      <c r="X139" s="1"/>
      <c r="Y139" s="1"/>
      <c r="Z139" s="1"/>
      <c r="AA139" s="1"/>
      <c r="AB139" s="1"/>
      <c r="AC139" s="1"/>
      <c r="AD139" s="1"/>
    </row>
    <row r="140" spans="1:30" ht="72" customHeight="1" x14ac:dyDescent="0.25">
      <c r="A140" s="1"/>
      <c r="B140" s="598"/>
      <c r="C140" s="806"/>
      <c r="D140" s="600"/>
      <c r="E140" s="263" t="s">
        <v>1382</v>
      </c>
      <c r="F140" s="249">
        <v>0.3</v>
      </c>
      <c r="G140" s="46">
        <v>43327</v>
      </c>
      <c r="H140" s="46">
        <v>43337</v>
      </c>
      <c r="I140" s="234" t="s">
        <v>318</v>
      </c>
      <c r="J140" s="70"/>
      <c r="K140" s="13"/>
      <c r="L140" s="342" t="str">
        <f t="shared" si="26"/>
        <v>0</v>
      </c>
      <c r="M140" s="588" t="str">
        <f t="shared" si="18"/>
        <v>0</v>
      </c>
      <c r="N140" s="588">
        <f t="shared" si="27"/>
        <v>0.3</v>
      </c>
      <c r="O140" s="673" t="str">
        <f t="shared" si="28"/>
        <v>REPLANIFICAR</v>
      </c>
      <c r="P140" s="317" t="s">
        <v>1861</v>
      </c>
      <c r="Q140" s="70"/>
      <c r="R140" s="13"/>
      <c r="S140" s="1"/>
      <c r="T140" s="1"/>
      <c r="U140" s="1"/>
      <c r="V140" s="1"/>
      <c r="W140"/>
      <c r="X140" s="1"/>
      <c r="Y140" s="1"/>
      <c r="Z140" s="1"/>
      <c r="AA140" s="1"/>
      <c r="AB140" s="1"/>
      <c r="AC140" s="1"/>
      <c r="AD140" s="1"/>
    </row>
    <row r="141" spans="1:30" ht="87.75" customHeight="1" x14ac:dyDescent="0.25">
      <c r="A141" s="1"/>
      <c r="B141" s="598"/>
      <c r="C141" s="6" t="s">
        <v>1377</v>
      </c>
      <c r="D141" s="249">
        <v>0.1</v>
      </c>
      <c r="E141" s="304" t="s">
        <v>1380</v>
      </c>
      <c r="F141" s="249">
        <v>0.1</v>
      </c>
      <c r="G141" s="46">
        <v>43283</v>
      </c>
      <c r="H141" s="46">
        <v>43327</v>
      </c>
      <c r="I141" s="234" t="s">
        <v>319</v>
      </c>
      <c r="J141" s="70"/>
      <c r="K141" s="13"/>
      <c r="L141" s="342" t="str">
        <f t="shared" si="26"/>
        <v>0</v>
      </c>
      <c r="M141" s="218" t="str">
        <f>L141</f>
        <v>0</v>
      </c>
      <c r="N141" s="218">
        <f>F141</f>
        <v>0.1</v>
      </c>
      <c r="O141" s="70" t="str">
        <f>IF((M141/N141)&gt;=90%,"META LOGRADA",IF((M141/N141)&gt;=80%, "AVANCE NOTABLE","REPLANIFICAR"))</f>
        <v>REPLANIFICAR</v>
      </c>
      <c r="P141" s="317" t="s">
        <v>1862</v>
      </c>
      <c r="Q141" s="70"/>
      <c r="R141" s="13"/>
      <c r="S141" s="1"/>
      <c r="T141" s="1"/>
      <c r="U141" s="1"/>
      <c r="V141" s="1"/>
      <c r="W141"/>
      <c r="X141" s="1"/>
      <c r="Y141" s="1"/>
      <c r="Z141" s="1"/>
      <c r="AA141" s="1"/>
      <c r="AB141" s="1"/>
      <c r="AC141" s="1"/>
      <c r="AD141" s="1"/>
    </row>
    <row r="142" spans="1:30" ht="15" customHeight="1" x14ac:dyDescent="0.25">
      <c r="A142" s="1"/>
      <c r="B142" s="3" t="s">
        <v>12</v>
      </c>
      <c r="C142" s="804" t="s">
        <v>32</v>
      </c>
      <c r="D142" s="804"/>
      <c r="E142" s="804"/>
      <c r="F142" s="804"/>
      <c r="G142" s="804"/>
      <c r="H142" s="804"/>
      <c r="I142" s="804"/>
      <c r="J142" s="804"/>
      <c r="K142" s="804"/>
      <c r="L142" s="804"/>
      <c r="M142" s="804"/>
      <c r="N142" s="805"/>
      <c r="O142" s="805"/>
      <c r="P142" s="804"/>
      <c r="Q142" s="804"/>
      <c r="R142" s="804"/>
      <c r="S142" s="1"/>
      <c r="T142" s="1"/>
      <c r="U142" s="1"/>
      <c r="V142" s="1"/>
      <c r="W142" s="75"/>
      <c r="X142" s="1"/>
      <c r="Y142" s="1"/>
      <c r="Z142" s="1"/>
      <c r="AA142" s="1"/>
      <c r="AB142" s="1"/>
      <c r="AC142" s="1"/>
      <c r="AD142" s="1"/>
    </row>
    <row r="143" spans="1:30" ht="15" customHeight="1" x14ac:dyDescent="0.25">
      <c r="A143" s="1"/>
      <c r="B143" s="3" t="s">
        <v>14</v>
      </c>
      <c r="C143" s="804" t="s">
        <v>33</v>
      </c>
      <c r="D143" s="804"/>
      <c r="E143" s="804"/>
      <c r="F143" s="804"/>
      <c r="G143" s="804"/>
      <c r="H143" s="804"/>
      <c r="I143" s="804"/>
      <c r="J143" s="804"/>
      <c r="K143" s="804"/>
      <c r="L143" s="804"/>
      <c r="M143" s="804"/>
      <c r="N143" s="804"/>
      <c r="O143" s="804"/>
      <c r="P143" s="804"/>
      <c r="Q143" s="804"/>
      <c r="R143" s="804"/>
      <c r="S143" s="1"/>
      <c r="T143" s="1"/>
      <c r="U143" s="1"/>
      <c r="V143" s="1"/>
      <c r="W143" s="75"/>
      <c r="X143" s="1"/>
      <c r="Y143" s="1"/>
      <c r="Z143" s="1"/>
      <c r="AA143" s="1"/>
      <c r="AB143" s="1"/>
      <c r="AC143" s="1"/>
      <c r="AD143" s="1"/>
    </row>
    <row r="144" spans="1:30" ht="15" customHeight="1" x14ac:dyDescent="0.25">
      <c r="A144" s="1"/>
      <c r="B144" s="3" t="s">
        <v>16</v>
      </c>
      <c r="C144" s="804" t="s">
        <v>38</v>
      </c>
      <c r="D144" s="804"/>
      <c r="E144" s="804"/>
      <c r="F144" s="804"/>
      <c r="G144" s="804"/>
      <c r="H144" s="804"/>
      <c r="I144" s="804"/>
      <c r="J144" s="804"/>
      <c r="K144" s="804"/>
      <c r="L144" s="804"/>
      <c r="M144" s="804"/>
      <c r="N144" s="804"/>
      <c r="O144" s="804"/>
      <c r="P144" s="804"/>
      <c r="Q144" s="804"/>
      <c r="R144" s="804"/>
      <c r="S144" s="1"/>
      <c r="T144" s="1"/>
      <c r="U144" s="1"/>
      <c r="V144" s="1"/>
      <c r="W144" s="75"/>
      <c r="X144" s="1"/>
      <c r="Y144" s="1"/>
      <c r="Z144" s="1"/>
      <c r="AA144" s="1"/>
      <c r="AB144" s="1"/>
      <c r="AC144" s="1"/>
      <c r="AD144" s="1"/>
    </row>
    <row r="145" spans="1:41" ht="15" customHeight="1" x14ac:dyDescent="0.25">
      <c r="A145" s="1"/>
      <c r="B145" s="575" t="s">
        <v>4</v>
      </c>
      <c r="C145" s="575"/>
      <c r="D145" s="575"/>
      <c r="E145" s="575"/>
      <c r="F145" s="575"/>
      <c r="G145" s="575"/>
      <c r="H145" s="575"/>
      <c r="I145" s="575"/>
      <c r="J145" s="575" t="s">
        <v>5</v>
      </c>
      <c r="K145" s="575"/>
      <c r="L145" s="575"/>
      <c r="M145" s="575"/>
      <c r="N145" s="575"/>
      <c r="O145" s="575"/>
      <c r="P145" s="575" t="s">
        <v>79</v>
      </c>
      <c r="Q145" s="575"/>
      <c r="R145" s="575"/>
      <c r="S145" s="1"/>
      <c r="T145" s="1"/>
      <c r="U145" s="1"/>
      <c r="V145" s="1"/>
      <c r="W145" s="1"/>
      <c r="X145" s="1"/>
      <c r="Y145" s="75"/>
      <c r="Z145" s="75"/>
      <c r="AA145" s="1"/>
      <c r="AB145" s="1"/>
      <c r="AC145" s="1"/>
      <c r="AD145" s="1"/>
    </row>
    <row r="146" spans="1:41" ht="25.5" customHeight="1" x14ac:dyDescent="0.25">
      <c r="A146" s="1"/>
      <c r="B146" s="547" t="s">
        <v>0</v>
      </c>
      <c r="C146" s="547" t="s">
        <v>2</v>
      </c>
      <c r="D146" s="548" t="s">
        <v>91</v>
      </c>
      <c r="E146" s="547" t="s">
        <v>80</v>
      </c>
      <c r="F146" s="548" t="s">
        <v>89</v>
      </c>
      <c r="G146" s="553" t="s">
        <v>69</v>
      </c>
      <c r="H146" s="547"/>
      <c r="I146" s="553" t="s">
        <v>70</v>
      </c>
      <c r="J146" s="553" t="s">
        <v>83</v>
      </c>
      <c r="K146" s="553" t="s">
        <v>6</v>
      </c>
      <c r="L146" s="548" t="s">
        <v>84</v>
      </c>
      <c r="M146" s="548" t="s">
        <v>94</v>
      </c>
      <c r="N146" s="341"/>
      <c r="O146" s="552" t="s">
        <v>92</v>
      </c>
      <c r="P146" s="553" t="s">
        <v>82</v>
      </c>
      <c r="Q146" s="548" t="s">
        <v>95</v>
      </c>
      <c r="R146" s="548" t="s">
        <v>6</v>
      </c>
      <c r="S146" s="1"/>
      <c r="T146" s="1"/>
      <c r="U146" s="1"/>
      <c r="V146" s="1"/>
      <c r="W146" s="75"/>
      <c r="X146" s="1"/>
      <c r="Y146" s="1"/>
      <c r="Z146" s="1"/>
      <c r="AA146" s="1"/>
      <c r="AB146" s="1"/>
      <c r="AC146" s="1"/>
      <c r="AD146" s="1"/>
    </row>
    <row r="147" spans="1:41" ht="15" customHeight="1" x14ac:dyDescent="0.25">
      <c r="A147" s="1"/>
      <c r="B147" s="547"/>
      <c r="C147" s="547"/>
      <c r="D147" s="548"/>
      <c r="E147" s="547"/>
      <c r="F147" s="548"/>
      <c r="G147" s="76" t="s">
        <v>63</v>
      </c>
      <c r="H147" s="76" t="s">
        <v>64</v>
      </c>
      <c r="I147" s="553"/>
      <c r="J147" s="553"/>
      <c r="K147" s="553"/>
      <c r="L147" s="548"/>
      <c r="M147" s="548"/>
      <c r="N147" s="341"/>
      <c r="O147" s="552"/>
      <c r="P147" s="553"/>
      <c r="Q147" s="548"/>
      <c r="R147" s="548"/>
      <c r="S147" s="1"/>
      <c r="T147" s="1"/>
      <c r="U147" s="1"/>
      <c r="V147" s="1"/>
      <c r="W147" s="75"/>
      <c r="X147" s="1"/>
      <c r="Y147" s="1"/>
      <c r="Z147" s="1"/>
      <c r="AA147" s="1"/>
      <c r="AB147" s="1"/>
      <c r="AC147" s="1"/>
      <c r="AD147" s="1"/>
    </row>
    <row r="148" spans="1:41" ht="186.75" customHeight="1" x14ac:dyDescent="0.25">
      <c r="A148" s="1"/>
      <c r="B148" s="598" t="s">
        <v>1250</v>
      </c>
      <c r="C148" s="599" t="s">
        <v>1383</v>
      </c>
      <c r="D148" s="600">
        <v>1</v>
      </c>
      <c r="E148" s="263" t="s">
        <v>1384</v>
      </c>
      <c r="F148" s="249">
        <v>0.05</v>
      </c>
      <c r="G148" s="237">
        <v>43102</v>
      </c>
      <c r="H148" s="237">
        <v>43465</v>
      </c>
      <c r="I148" s="244" t="s">
        <v>320</v>
      </c>
      <c r="J148" s="70"/>
      <c r="K148" s="5"/>
      <c r="L148" s="239" t="str">
        <f t="shared" ref="L148:L151" si="29">IF(J148="SI",F148,"0")</f>
        <v>0</v>
      </c>
      <c r="M148" s="545">
        <f>SUM(L148:L151)</f>
        <v>0</v>
      </c>
      <c r="N148" s="545">
        <f>SUM(F148:F151)</f>
        <v>1</v>
      </c>
      <c r="O148" s="532">
        <f t="shared" ref="O148" si="30">M148/N148</f>
        <v>0</v>
      </c>
      <c r="P148" s="799" t="s">
        <v>1864</v>
      </c>
      <c r="Q148" s="70"/>
      <c r="R148" s="5"/>
      <c r="S148" s="1"/>
      <c r="T148" s="1"/>
      <c r="U148" s="1"/>
      <c r="V148" s="1"/>
      <c r="W148"/>
      <c r="X148" s="1"/>
      <c r="Y148" s="1"/>
      <c r="Z148" s="1"/>
      <c r="AA148" s="1"/>
      <c r="AB148" s="1"/>
      <c r="AC148" s="1"/>
      <c r="AD148" s="1"/>
    </row>
    <row r="149" spans="1:41" ht="48.75" customHeight="1" x14ac:dyDescent="0.25">
      <c r="A149" s="1"/>
      <c r="B149" s="598"/>
      <c r="C149" s="599"/>
      <c r="D149" s="600"/>
      <c r="E149" s="263" t="s">
        <v>1385</v>
      </c>
      <c r="F149" s="249">
        <v>0.1</v>
      </c>
      <c r="G149" s="237">
        <v>43102</v>
      </c>
      <c r="H149" s="237">
        <v>43465</v>
      </c>
      <c r="I149" s="244" t="s">
        <v>321</v>
      </c>
      <c r="J149" s="70"/>
      <c r="K149" s="5"/>
      <c r="L149" s="239" t="str">
        <f t="shared" si="29"/>
        <v>0</v>
      </c>
      <c r="M149" s="587"/>
      <c r="N149" s="587"/>
      <c r="O149" s="533"/>
      <c r="P149" s="800"/>
      <c r="Q149" s="70"/>
      <c r="R149" s="5"/>
      <c r="S149" s="1"/>
      <c r="T149" s="1"/>
      <c r="U149" s="1"/>
      <c r="V149" s="1"/>
      <c r="W149"/>
      <c r="X149" s="1"/>
      <c r="Y149" s="1"/>
      <c r="Z149" s="1"/>
      <c r="AA149" s="1"/>
      <c r="AB149" s="1"/>
      <c r="AC149" s="1"/>
      <c r="AD149" s="1"/>
    </row>
    <row r="150" spans="1:41" ht="48.75" customHeight="1" x14ac:dyDescent="0.25">
      <c r="A150" s="1"/>
      <c r="B150" s="598"/>
      <c r="C150" s="599"/>
      <c r="D150" s="600"/>
      <c r="E150" s="263" t="s">
        <v>1386</v>
      </c>
      <c r="F150" s="249">
        <v>0.25</v>
      </c>
      <c r="G150" s="237">
        <v>43102</v>
      </c>
      <c r="H150" s="237">
        <v>43465</v>
      </c>
      <c r="I150" s="234" t="s">
        <v>318</v>
      </c>
      <c r="J150" s="70"/>
      <c r="K150" s="5"/>
      <c r="L150" s="239" t="str">
        <f t="shared" si="29"/>
        <v>0</v>
      </c>
      <c r="M150" s="587"/>
      <c r="N150" s="587"/>
      <c r="O150" s="533"/>
      <c r="P150" s="800"/>
      <c r="Q150" s="70"/>
      <c r="R150" s="5"/>
      <c r="S150" s="1"/>
      <c r="T150" s="1"/>
      <c r="U150" s="1"/>
      <c r="V150" s="1"/>
      <c r="W150"/>
      <c r="X150" s="1"/>
      <c r="Y150" s="1"/>
      <c r="Z150" s="1"/>
      <c r="AA150" s="1"/>
      <c r="AB150" s="1"/>
      <c r="AC150" s="1"/>
      <c r="AD150" s="1"/>
    </row>
    <row r="151" spans="1:41" ht="76.5" customHeight="1" x14ac:dyDescent="0.25">
      <c r="A151" s="1"/>
      <c r="B151" s="598"/>
      <c r="C151" s="599"/>
      <c r="D151" s="600"/>
      <c r="E151" s="263" t="s">
        <v>1387</v>
      </c>
      <c r="F151" s="249">
        <v>0.6</v>
      </c>
      <c r="G151" s="237">
        <v>43102</v>
      </c>
      <c r="H151" s="237">
        <v>43465</v>
      </c>
      <c r="I151" s="244" t="s">
        <v>322</v>
      </c>
      <c r="J151" s="70"/>
      <c r="K151" s="5"/>
      <c r="L151" s="239" t="str">
        <f t="shared" si="29"/>
        <v>0</v>
      </c>
      <c r="M151" s="588"/>
      <c r="N151" s="588"/>
      <c r="O151" s="534"/>
      <c r="P151" s="317" t="s">
        <v>1863</v>
      </c>
      <c r="Q151" s="70"/>
      <c r="R151" s="5"/>
      <c r="S151" s="1"/>
      <c r="T151" s="1"/>
      <c r="U151" s="1"/>
      <c r="V151" s="1"/>
      <c r="W151"/>
      <c r="X151" s="1"/>
      <c r="Y151" s="1"/>
      <c r="Z151" s="1"/>
      <c r="AA151" s="1"/>
      <c r="AB151" s="1"/>
      <c r="AC151" s="1"/>
      <c r="AD151" s="1"/>
    </row>
    <row r="152" spans="1:41" ht="66" customHeight="1" x14ac:dyDescent="0.25">
      <c r="A152" s="1"/>
      <c r="B152" s="7"/>
      <c r="C152" s="9"/>
      <c r="D152" s="9"/>
      <c r="E152" s="9"/>
      <c r="F152" s="9"/>
      <c r="G152" s="4"/>
      <c r="H152" s="4"/>
      <c r="I152" s="9"/>
      <c r="J152" s="4"/>
      <c r="K152" s="4"/>
      <c r="L152" s="4"/>
      <c r="M152" s="4"/>
      <c r="N152" s="4"/>
      <c r="O152" s="4"/>
      <c r="P152" s="4"/>
      <c r="Q152" s="4"/>
      <c r="R152" s="4"/>
      <c r="S152" s="1"/>
      <c r="T152" s="1"/>
      <c r="U152" s="1"/>
      <c r="V152" s="1"/>
      <c r="W152" s="75"/>
      <c r="X152" s="1"/>
      <c r="Y152" s="1"/>
      <c r="Z152" s="1"/>
      <c r="AA152" s="1"/>
      <c r="AB152" s="1"/>
      <c r="AC152" s="1"/>
      <c r="AD152" s="1"/>
    </row>
    <row r="153" spans="1:41" ht="27"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41" x14ac:dyDescent="0.25">
      <c r="B154" s="1"/>
      <c r="C154" s="1"/>
      <c r="D154" s="1"/>
      <c r="E154" s="1"/>
      <c r="F154" s="1"/>
      <c r="G154" s="1"/>
      <c r="H154" s="1"/>
      <c r="I154" s="1"/>
      <c r="J154" s="1"/>
      <c r="K154" s="1"/>
      <c r="L154" s="1"/>
      <c r="M154" s="1"/>
      <c r="N154" s="1"/>
      <c r="O154" s="1"/>
      <c r="P154" s="1"/>
      <c r="Q154" s="1"/>
      <c r="R154" s="24" t="e">
        <f>AVERAGE(R34:R40,#REF!,#REF!,W68:W79,#REF!,#REF!,#REF!,#REF!)</f>
        <v>#REF!</v>
      </c>
      <c r="S154" s="1"/>
      <c r="T154" s="1"/>
      <c r="U154" s="1"/>
      <c r="V154" s="1"/>
      <c r="W154" s="1"/>
    </row>
    <row r="155" spans="1:41" ht="22.5" hidden="1" x14ac:dyDescent="0.25">
      <c r="A155" s="1"/>
      <c r="B155" s="593" t="s">
        <v>31</v>
      </c>
      <c r="C155" s="593"/>
      <c r="D155" s="593"/>
      <c r="E155" s="593"/>
      <c r="F155" s="593"/>
      <c r="G155" s="593"/>
      <c r="H155" s="593"/>
      <c r="I155" s="593"/>
      <c r="J155" s="593"/>
      <c r="K155" s="593"/>
      <c r="L155"/>
      <c r="M155"/>
      <c r="N155"/>
      <c r="O155"/>
      <c r="P155"/>
      <c r="Q155"/>
      <c r="R155"/>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35.25" hidden="1" customHeight="1" x14ac:dyDescent="0.25">
      <c r="A156" s="1"/>
      <c r="B156" s="574" t="s">
        <v>7</v>
      </c>
      <c r="C156" s="574"/>
      <c r="D156" s="574"/>
      <c r="E156" s="574" t="s">
        <v>8</v>
      </c>
      <c r="F156" s="574"/>
      <c r="G156" s="574"/>
      <c r="H156" s="574" t="s">
        <v>9</v>
      </c>
      <c r="I156" s="574"/>
      <c r="J156" s="227" t="s">
        <v>354</v>
      </c>
      <c r="K156" s="227" t="s">
        <v>10</v>
      </c>
      <c r="L156"/>
      <c r="M156"/>
      <c r="N156"/>
      <c r="O156"/>
      <c r="P156"/>
      <c r="Q156"/>
      <c r="R156"/>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5" hidden="1" customHeight="1" x14ac:dyDescent="0.25">
      <c r="A157" s="1"/>
      <c r="B157" s="572"/>
      <c r="C157" s="572"/>
      <c r="D157" s="572"/>
      <c r="E157" s="572"/>
      <c r="F157" s="572"/>
      <c r="G157" s="572"/>
      <c r="H157" s="572"/>
      <c r="I157" s="572"/>
      <c r="J157" s="312"/>
      <c r="K157" s="312"/>
      <c r="L157"/>
      <c r="M157"/>
      <c r="N157"/>
      <c r="O157"/>
      <c r="P157"/>
      <c r="Q157" s="50"/>
      <c r="R157" s="50"/>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5" hidden="1" customHeight="1" x14ac:dyDescent="0.25">
      <c r="A158" s="1"/>
      <c r="B158" s="572"/>
      <c r="C158" s="572"/>
      <c r="D158" s="572"/>
      <c r="E158" s="572"/>
      <c r="F158" s="572"/>
      <c r="G158" s="572"/>
      <c r="H158" s="572"/>
      <c r="I158" s="572"/>
      <c r="J158" s="312"/>
      <c r="K158" s="312"/>
      <c r="L158"/>
      <c r="M158"/>
      <c r="N158"/>
      <c r="O158"/>
      <c r="P158"/>
      <c r="Q158" s="50"/>
      <c r="R158" s="50"/>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5" hidden="1" customHeight="1" x14ac:dyDescent="0.25">
      <c r="A159" s="1"/>
      <c r="B159" s="572"/>
      <c r="C159" s="572"/>
      <c r="D159" s="572"/>
      <c r="E159" s="572"/>
      <c r="F159" s="572"/>
      <c r="G159" s="572"/>
      <c r="H159" s="572"/>
      <c r="I159" s="572"/>
      <c r="J159" s="312"/>
      <c r="K159" s="312"/>
      <c r="L159"/>
      <c r="M159"/>
      <c r="N159"/>
      <c r="O159"/>
      <c r="P159"/>
      <c r="Q159" s="50"/>
      <c r="R159" s="50"/>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5" hidden="1" customHeight="1" x14ac:dyDescent="0.25">
      <c r="A160" s="1"/>
      <c r="B160" s="572"/>
      <c r="C160" s="572"/>
      <c r="D160" s="572"/>
      <c r="E160" s="572"/>
      <c r="F160" s="572"/>
      <c r="G160" s="572"/>
      <c r="H160" s="572"/>
      <c r="I160" s="572"/>
      <c r="J160" s="312"/>
      <c r="K160" s="312"/>
      <c r="L160"/>
      <c r="M160"/>
      <c r="N160"/>
      <c r="O160"/>
      <c r="P160"/>
      <c r="Q160" s="50"/>
      <c r="R160" s="50"/>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5" hidden="1" customHeight="1" x14ac:dyDescent="0.25">
      <c r="A161" s="1"/>
      <c r="B161" s="572"/>
      <c r="C161" s="572"/>
      <c r="D161" s="572"/>
      <c r="E161" s="572"/>
      <c r="F161" s="572"/>
      <c r="G161" s="572"/>
      <c r="H161" s="572"/>
      <c r="I161" s="572"/>
      <c r="J161" s="312"/>
      <c r="K161" s="312"/>
      <c r="L161"/>
      <c r="M161"/>
      <c r="N161"/>
      <c r="O161"/>
      <c r="P161"/>
      <c r="Q161" s="50"/>
      <c r="R161" s="50"/>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5" hidden="1" customHeight="1" x14ac:dyDescent="0.25">
      <c r="A162" s="1"/>
      <c r="B162" s="572"/>
      <c r="C162" s="572"/>
      <c r="D162" s="572"/>
      <c r="E162" s="572"/>
      <c r="F162" s="572"/>
      <c r="G162" s="572"/>
      <c r="H162" s="572"/>
      <c r="I162" s="572"/>
      <c r="J162" s="312"/>
      <c r="K162" s="312"/>
      <c r="L162"/>
      <c r="M162"/>
      <c r="N162"/>
      <c r="O162"/>
      <c r="P162"/>
      <c r="Q162" s="50"/>
      <c r="R162" s="50"/>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5" hidden="1" customHeight="1" x14ac:dyDescent="0.25">
      <c r="A163" s="1"/>
      <c r="B163" s="572"/>
      <c r="C163" s="572"/>
      <c r="D163" s="572"/>
      <c r="E163" s="572"/>
      <c r="F163" s="572"/>
      <c r="G163" s="572"/>
      <c r="H163" s="572"/>
      <c r="I163" s="572"/>
      <c r="J163" s="312"/>
      <c r="K163" s="312"/>
      <c r="L163"/>
      <c r="M163"/>
      <c r="N163"/>
      <c r="O163"/>
      <c r="P163"/>
      <c r="Q163" s="50"/>
      <c r="R163" s="50"/>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5" hidden="1" customHeight="1" x14ac:dyDescent="0.25">
      <c r="A164" s="1"/>
      <c r="B164" s="572"/>
      <c r="C164" s="572"/>
      <c r="D164" s="572"/>
      <c r="E164" s="572"/>
      <c r="F164" s="572"/>
      <c r="G164" s="572"/>
      <c r="H164" s="572"/>
      <c r="I164" s="572"/>
      <c r="J164" s="312"/>
      <c r="K164" s="312"/>
      <c r="L164"/>
      <c r="M164"/>
      <c r="N164"/>
      <c r="O164"/>
      <c r="P164"/>
      <c r="Q164" s="50"/>
      <c r="R164" s="50"/>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5" hidden="1" customHeight="1" x14ac:dyDescent="0.25">
      <c r="A165" s="1"/>
      <c r="B165" s="572"/>
      <c r="C165" s="572"/>
      <c r="D165" s="572"/>
      <c r="E165" s="572"/>
      <c r="F165" s="572"/>
      <c r="G165" s="572"/>
      <c r="H165" s="572"/>
      <c r="I165" s="572"/>
      <c r="J165" s="312"/>
      <c r="K165" s="312"/>
      <c r="L165"/>
      <c r="M165"/>
      <c r="N165"/>
      <c r="O165"/>
      <c r="P165"/>
      <c r="Q165" s="50"/>
      <c r="R165" s="50"/>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5" hidden="1" customHeight="1" x14ac:dyDescent="0.25">
      <c r="A166" s="1"/>
      <c r="B166" s="572"/>
      <c r="C166" s="572"/>
      <c r="D166" s="572"/>
      <c r="E166" s="572"/>
      <c r="F166" s="572"/>
      <c r="G166" s="572"/>
      <c r="H166" s="572"/>
      <c r="I166" s="572"/>
      <c r="J166" s="312"/>
      <c r="K166" s="312"/>
      <c r="L166"/>
      <c r="M166"/>
      <c r="N166"/>
      <c r="O166"/>
      <c r="P166"/>
      <c r="Q166" s="50"/>
      <c r="R166" s="50"/>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5" hidden="1" customHeight="1" x14ac:dyDescent="0.25">
      <c r="A167" s="1"/>
      <c r="B167" s="572"/>
      <c r="C167" s="572"/>
      <c r="D167" s="572"/>
      <c r="E167" s="572"/>
      <c r="F167" s="572"/>
      <c r="G167" s="572"/>
      <c r="H167" s="572"/>
      <c r="I167" s="572"/>
      <c r="J167" s="312"/>
      <c r="K167" s="312"/>
      <c r="L167"/>
      <c r="M167"/>
      <c r="N167"/>
      <c r="O167"/>
      <c r="P167"/>
      <c r="Q167" s="50"/>
      <c r="R167" s="50"/>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5" hidden="1" customHeight="1" x14ac:dyDescent="0.25">
      <c r="A168" s="1"/>
      <c r="B168" s="572"/>
      <c r="C168" s="572"/>
      <c r="D168" s="572"/>
      <c r="E168" s="572"/>
      <c r="F168" s="572"/>
      <c r="G168" s="572"/>
      <c r="H168" s="572"/>
      <c r="I168" s="572"/>
      <c r="J168" s="312"/>
      <c r="K168" s="312"/>
      <c r="L168"/>
      <c r="M168"/>
      <c r="N168"/>
      <c r="O168"/>
      <c r="P168"/>
      <c r="Q168" s="50"/>
      <c r="R168" s="50"/>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5" hidden="1" customHeight="1" x14ac:dyDescent="0.25">
      <c r="A169" s="1"/>
      <c r="B169" s="572"/>
      <c r="C169" s="572"/>
      <c r="D169" s="572"/>
      <c r="E169" s="572"/>
      <c r="F169" s="572"/>
      <c r="G169" s="572"/>
      <c r="H169" s="572"/>
      <c r="I169" s="572"/>
      <c r="J169" s="312"/>
      <c r="K169" s="312"/>
      <c r="L169"/>
      <c r="M169"/>
      <c r="N169"/>
      <c r="O169"/>
      <c r="P169"/>
      <c r="Q169" s="50"/>
      <c r="R169" s="50"/>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5.75" hidden="1" customHeight="1" x14ac:dyDescent="0.25">
      <c r="A170" s="1"/>
      <c r="B170" s="572"/>
      <c r="C170" s="572"/>
      <c r="D170" s="572"/>
      <c r="E170" s="572"/>
      <c r="F170" s="572"/>
      <c r="G170" s="572"/>
      <c r="H170" s="572"/>
      <c r="I170" s="572"/>
      <c r="J170" s="312"/>
      <c r="K170" s="312"/>
      <c r="L170"/>
      <c r="M170"/>
      <c r="N170"/>
      <c r="O170"/>
      <c r="P170"/>
      <c r="Q170" s="50"/>
      <c r="R170" s="50"/>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idden="1"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41" ht="30" hidden="1" x14ac:dyDescent="0.25">
      <c r="B172" s="1"/>
      <c r="C172" s="1"/>
      <c r="D172" s="1"/>
      <c r="E172" s="1"/>
      <c r="F172" s="1"/>
      <c r="G172" s="1"/>
      <c r="H172" s="1"/>
      <c r="I172" s="1"/>
      <c r="J172" s="1"/>
      <c r="K172" s="1"/>
      <c r="L172" s="1"/>
      <c r="M172"/>
      <c r="N172"/>
      <c r="O172" s="398" t="s">
        <v>2459</v>
      </c>
      <c r="P172" s="1"/>
      <c r="Q172" s="1"/>
      <c r="R172" s="1"/>
      <c r="S172" s="1"/>
      <c r="T172" s="1"/>
      <c r="U172" s="1"/>
      <c r="V172" s="1"/>
      <c r="W172" s="1"/>
      <c r="X172" s="1"/>
      <c r="Y172" s="1"/>
      <c r="Z172" s="1"/>
      <c r="AA172" s="1"/>
    </row>
    <row r="173" spans="1:41" hidden="1" x14ac:dyDescent="0.25">
      <c r="B173" s="1"/>
      <c r="C173" s="1"/>
      <c r="D173" s="1"/>
      <c r="E173" s="1"/>
      <c r="F173" s="1"/>
      <c r="G173" s="1"/>
      <c r="H173" s="1"/>
      <c r="I173" s="1"/>
      <c r="J173" s="1"/>
      <c r="K173" s="1"/>
      <c r="L173" s="1"/>
      <c r="M173"/>
      <c r="N173"/>
      <c r="O173" s="14">
        <f>AVERAGE(O34,O37,O39,O43,O45,O56,O57,O90,O112,O116,O131,O132,O133,O148)</f>
        <v>0.35714285714285715</v>
      </c>
      <c r="P173" s="1"/>
      <c r="Q173" s="1"/>
      <c r="R173" s="1"/>
      <c r="S173" s="1"/>
      <c r="T173" s="1"/>
      <c r="U173" s="1"/>
      <c r="V173" s="1"/>
      <c r="W173" s="1"/>
      <c r="X173" s="1"/>
      <c r="Y173" s="1"/>
      <c r="Z173" s="1"/>
      <c r="AA173" s="1"/>
    </row>
    <row r="174" spans="1:41"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41"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41"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8:23" x14ac:dyDescent="0.25">
      <c r="R177" s="1"/>
      <c r="S177" s="1"/>
      <c r="T177" s="1"/>
      <c r="U177" s="1"/>
      <c r="V177" s="1"/>
      <c r="W177" s="1"/>
    </row>
    <row r="178" spans="18:23" x14ac:dyDescent="0.25">
      <c r="R178" s="1"/>
      <c r="S178" s="1"/>
      <c r="T178" s="1"/>
      <c r="U178" s="1"/>
      <c r="V178" s="1"/>
      <c r="W178" s="1"/>
    </row>
    <row r="179" spans="18:23" x14ac:dyDescent="0.25">
      <c r="R179" s="1"/>
      <c r="S179" s="1"/>
      <c r="T179" s="1"/>
      <c r="U179" s="1"/>
      <c r="V179" s="1"/>
      <c r="W179" s="1"/>
    </row>
    <row r="180" spans="18:23" x14ac:dyDescent="0.25">
      <c r="R180" s="1"/>
      <c r="S180" s="1"/>
      <c r="T180" s="1"/>
      <c r="U180" s="1"/>
      <c r="V180" s="1"/>
      <c r="W180" s="1"/>
    </row>
    <row r="181" spans="18:23" x14ac:dyDescent="0.25">
      <c r="R181" s="1"/>
      <c r="S181" s="1"/>
      <c r="T181" s="1"/>
      <c r="U181" s="1"/>
      <c r="V181" s="1"/>
      <c r="W181" s="1"/>
    </row>
    <row r="182" spans="18:23" x14ac:dyDescent="0.25">
      <c r="R182" s="1"/>
      <c r="S182" s="1"/>
      <c r="T182" s="1"/>
      <c r="U182" s="1"/>
      <c r="V182" s="1"/>
      <c r="W182" s="1"/>
    </row>
    <row r="183" spans="18:23" x14ac:dyDescent="0.25">
      <c r="R183" s="1"/>
      <c r="S183" s="1"/>
      <c r="T183" s="1"/>
      <c r="U183" s="1"/>
      <c r="V183" s="1"/>
      <c r="W183" s="1"/>
    </row>
    <row r="184" spans="18:23" x14ac:dyDescent="0.25">
      <c r="R184" s="1"/>
      <c r="S184" s="1"/>
      <c r="T184" s="1"/>
      <c r="U184" s="1"/>
      <c r="V184" s="1"/>
      <c r="W184" s="1"/>
    </row>
    <row r="185" spans="18:23" x14ac:dyDescent="0.25">
      <c r="R185" s="1"/>
      <c r="S185" s="1"/>
      <c r="T185" s="1"/>
      <c r="U185" s="1"/>
      <c r="V185" s="1"/>
      <c r="W185" s="1"/>
    </row>
    <row r="186" spans="18:23" x14ac:dyDescent="0.25">
      <c r="R186" s="1"/>
      <c r="S186" s="1"/>
      <c r="T186" s="1"/>
      <c r="U186" s="1"/>
      <c r="V186" s="1"/>
      <c r="W186" s="1"/>
    </row>
    <row r="187" spans="18:23" x14ac:dyDescent="0.25">
      <c r="R187" s="1"/>
      <c r="S187" s="1"/>
      <c r="T187" s="1"/>
      <c r="U187" s="1"/>
      <c r="V187" s="1"/>
      <c r="W187" s="1"/>
    </row>
    <row r="188" spans="18:23" x14ac:dyDescent="0.25">
      <c r="R188" s="1"/>
      <c r="S188" s="1"/>
      <c r="T188" s="1"/>
      <c r="U188" s="1"/>
      <c r="V188" s="1"/>
      <c r="W188" s="1"/>
    </row>
    <row r="189" spans="18:23" x14ac:dyDescent="0.25">
      <c r="R189" s="1"/>
      <c r="S189" s="1"/>
      <c r="T189" s="1"/>
      <c r="U189" s="1"/>
      <c r="V189" s="1"/>
      <c r="W189" s="1"/>
    </row>
    <row r="190" spans="18:23" x14ac:dyDescent="0.25">
      <c r="R190" s="1"/>
      <c r="S190" s="1"/>
      <c r="T190" s="1"/>
      <c r="U190" s="1"/>
      <c r="V190" s="1"/>
      <c r="W190" s="1"/>
    </row>
    <row r="191" spans="18:23" x14ac:dyDescent="0.25">
      <c r="R191" s="1"/>
      <c r="S191" s="1"/>
      <c r="T191" s="1"/>
      <c r="U191" s="1"/>
      <c r="V191" s="1"/>
      <c r="W191" s="1"/>
    </row>
    <row r="192" spans="18:23" x14ac:dyDescent="0.25">
      <c r="R192" s="1"/>
      <c r="S192" s="1"/>
      <c r="T192" s="1"/>
      <c r="U192" s="1"/>
      <c r="V192" s="1"/>
      <c r="W192" s="1"/>
    </row>
    <row r="193" spans="18:23" x14ac:dyDescent="0.25">
      <c r="R193" s="1"/>
      <c r="S193" s="1"/>
      <c r="T193" s="1"/>
      <c r="U193" s="1"/>
      <c r="V193" s="1"/>
      <c r="W193" s="1"/>
    </row>
    <row r="194" spans="18:23" x14ac:dyDescent="0.25">
      <c r="R194" s="1"/>
      <c r="S194" s="1"/>
      <c r="T194" s="1"/>
      <c r="U194" s="1"/>
      <c r="V194" s="1"/>
      <c r="W194" s="1"/>
    </row>
    <row r="195" spans="18:23" x14ac:dyDescent="0.25">
      <c r="R195" s="1"/>
      <c r="S195" s="1"/>
      <c r="T195" s="1"/>
      <c r="U195" s="1"/>
      <c r="V195" s="1"/>
      <c r="W195" s="1"/>
    </row>
    <row r="196" spans="18:23" x14ac:dyDescent="0.25">
      <c r="R196" s="1"/>
      <c r="S196" s="1"/>
      <c r="T196" s="1"/>
      <c r="U196" s="1"/>
      <c r="V196" s="1"/>
      <c r="W196" s="1"/>
    </row>
    <row r="197" spans="18:23" x14ac:dyDescent="0.25">
      <c r="R197" s="1"/>
      <c r="S197" s="1"/>
      <c r="T197" s="1"/>
      <c r="U197" s="1"/>
      <c r="V197" s="1"/>
      <c r="W197" s="1"/>
    </row>
    <row r="198" spans="18:23" x14ac:dyDescent="0.25">
      <c r="R198" s="1"/>
      <c r="S198" s="1"/>
      <c r="T198" s="1"/>
      <c r="U198" s="1"/>
      <c r="V198" s="1"/>
      <c r="W198" s="1"/>
    </row>
    <row r="199" spans="18:23" x14ac:dyDescent="0.25">
      <c r="R199" s="1"/>
      <c r="S199" s="1"/>
      <c r="T199" s="1"/>
      <c r="U199" s="1"/>
      <c r="V199" s="1"/>
      <c r="W199" s="1"/>
    </row>
    <row r="200" spans="18:23" x14ac:dyDescent="0.25">
      <c r="R200" s="1"/>
      <c r="S200" s="1"/>
      <c r="T200" s="1"/>
      <c r="U200" s="1"/>
      <c r="V200" s="1"/>
      <c r="W200" s="1"/>
    </row>
    <row r="201" spans="18:23" x14ac:dyDescent="0.25">
      <c r="R201" s="1"/>
      <c r="S201" s="1"/>
      <c r="T201" s="1"/>
      <c r="U201" s="1"/>
      <c r="V201" s="1"/>
      <c r="W201" s="1"/>
    </row>
    <row r="202" spans="18:23" x14ac:dyDescent="0.25">
      <c r="R202" s="1"/>
      <c r="S202" s="1"/>
      <c r="T202" s="1"/>
      <c r="U202" s="1"/>
      <c r="V202" s="1"/>
      <c r="W202" s="1"/>
    </row>
    <row r="203" spans="18:23" x14ac:dyDescent="0.25">
      <c r="R203" s="1"/>
      <c r="S203" s="1"/>
      <c r="T203" s="1"/>
      <c r="U203" s="1"/>
      <c r="V203" s="1"/>
      <c r="W203" s="1"/>
    </row>
    <row r="204" spans="18:23" x14ac:dyDescent="0.25">
      <c r="R204" s="1"/>
      <c r="S204" s="1"/>
      <c r="T204" s="1"/>
      <c r="U204" s="1"/>
      <c r="V204" s="1"/>
      <c r="W204" s="1"/>
    </row>
    <row r="205" spans="18:23" x14ac:dyDescent="0.25">
      <c r="R205" s="1"/>
      <c r="S205" s="1"/>
      <c r="T205" s="1"/>
      <c r="U205" s="1"/>
      <c r="V205" s="1"/>
      <c r="W205" s="1"/>
    </row>
    <row r="206" spans="18:23" x14ac:dyDescent="0.25">
      <c r="R206" s="1"/>
      <c r="S206" s="1"/>
      <c r="T206" s="1"/>
      <c r="U206" s="1"/>
      <c r="V206" s="1"/>
      <c r="W206" s="1"/>
    </row>
    <row r="207" spans="18:23" x14ac:dyDescent="0.25">
      <c r="R207" s="1"/>
      <c r="S207" s="1"/>
      <c r="T207" s="1"/>
      <c r="U207" s="1"/>
      <c r="V207" s="1"/>
      <c r="W207" s="1"/>
    </row>
    <row r="208" spans="18:23" x14ac:dyDescent="0.25">
      <c r="R208" s="1"/>
      <c r="S208" s="1"/>
      <c r="T208" s="1"/>
      <c r="U208" s="1"/>
      <c r="V208" s="1"/>
      <c r="W208" s="1"/>
    </row>
    <row r="209" spans="18:23" x14ac:dyDescent="0.25">
      <c r="R209" s="1"/>
      <c r="S209" s="1"/>
      <c r="T209" s="1"/>
      <c r="U209" s="1"/>
      <c r="V209" s="1"/>
      <c r="W209" s="1"/>
    </row>
    <row r="210" spans="18:23" x14ac:dyDescent="0.25">
      <c r="R210" s="1"/>
      <c r="S210" s="1"/>
      <c r="T210" s="1"/>
      <c r="U210" s="1"/>
      <c r="V210" s="1"/>
      <c r="W210" s="1"/>
    </row>
    <row r="211" spans="18:23" x14ac:dyDescent="0.25">
      <c r="R211" s="1"/>
      <c r="S211" s="1"/>
      <c r="T211" s="1"/>
      <c r="U211" s="1"/>
      <c r="V211" s="1"/>
      <c r="W211" s="1"/>
    </row>
    <row r="212" spans="18:23" x14ac:dyDescent="0.25">
      <c r="R212" s="1"/>
      <c r="S212" s="1"/>
      <c r="T212" s="1"/>
      <c r="U212" s="1"/>
      <c r="V212" s="1"/>
      <c r="W212" s="1"/>
    </row>
    <row r="213" spans="18:23" x14ac:dyDescent="0.25">
      <c r="R213" s="1"/>
      <c r="S213" s="1"/>
      <c r="T213" s="1"/>
      <c r="U213" s="1"/>
      <c r="V213" s="1"/>
      <c r="W213" s="1"/>
    </row>
    <row r="214" spans="18:23" x14ac:dyDescent="0.25">
      <c r="R214" s="1"/>
      <c r="S214" s="1"/>
      <c r="T214" s="1"/>
      <c r="U214" s="1"/>
      <c r="V214" s="1"/>
      <c r="W214" s="1"/>
    </row>
    <row r="215" spans="18:23" x14ac:dyDescent="0.25">
      <c r="R215" s="1"/>
      <c r="S215" s="1"/>
      <c r="T215" s="1"/>
      <c r="U215" s="1"/>
      <c r="V215" s="1"/>
      <c r="W215" s="1"/>
    </row>
    <row r="216" spans="18:23" x14ac:dyDescent="0.25">
      <c r="R216" s="1"/>
      <c r="S216" s="1"/>
      <c r="T216" s="1"/>
      <c r="U216" s="1"/>
      <c r="V216" s="1"/>
      <c r="W216" s="1"/>
    </row>
    <row r="217" spans="18:23" x14ac:dyDescent="0.25">
      <c r="R217" s="1"/>
      <c r="S217" s="1"/>
      <c r="T217" s="1"/>
      <c r="U217" s="1"/>
      <c r="V217" s="1"/>
      <c r="W217" s="1"/>
    </row>
    <row r="218" spans="18:23" x14ac:dyDescent="0.25">
      <c r="R218" s="1"/>
      <c r="S218" s="1"/>
      <c r="T218" s="1"/>
      <c r="U218" s="1"/>
      <c r="V218" s="1"/>
      <c r="W218" s="1"/>
    </row>
    <row r="219" spans="18:23" x14ac:dyDescent="0.25">
      <c r="R219" s="1"/>
      <c r="S219" s="1"/>
      <c r="T219" s="1"/>
      <c r="U219" s="1"/>
      <c r="V219" s="1"/>
      <c r="W219" s="1"/>
    </row>
    <row r="220" spans="18:23" x14ac:dyDescent="0.25">
      <c r="R220" s="1"/>
      <c r="S220" s="1"/>
      <c r="T220" s="1"/>
      <c r="U220" s="1"/>
      <c r="V220" s="1"/>
      <c r="W220" s="1"/>
    </row>
    <row r="221" spans="18:23" x14ac:dyDescent="0.25">
      <c r="R221" s="1"/>
      <c r="S221" s="1"/>
      <c r="T221" s="1"/>
      <c r="U221" s="1"/>
      <c r="V221" s="1"/>
      <c r="W221" s="1"/>
    </row>
    <row r="222" spans="18:23" x14ac:dyDescent="0.25">
      <c r="R222" s="1"/>
      <c r="S222" s="1"/>
      <c r="T222" s="1"/>
      <c r="U222" s="1"/>
      <c r="V222" s="1"/>
      <c r="W222" s="1"/>
    </row>
    <row r="223" spans="18:23" x14ac:dyDescent="0.25">
      <c r="R223" s="1"/>
      <c r="S223" s="1"/>
      <c r="T223" s="1"/>
      <c r="U223" s="1"/>
      <c r="V223" s="1"/>
      <c r="W223" s="1"/>
    </row>
    <row r="224" spans="18:23" x14ac:dyDescent="0.25">
      <c r="R224" s="1"/>
      <c r="S224" s="1"/>
      <c r="T224" s="1"/>
      <c r="U224" s="1"/>
      <c r="V224" s="1"/>
      <c r="W224" s="1"/>
    </row>
    <row r="225" spans="18:23" x14ac:dyDescent="0.25">
      <c r="R225" s="1"/>
      <c r="S225" s="1"/>
      <c r="T225" s="1"/>
      <c r="U225" s="1"/>
      <c r="V225" s="1"/>
      <c r="W225" s="1"/>
    </row>
    <row r="226" spans="18:23" x14ac:dyDescent="0.25">
      <c r="R226" s="1"/>
      <c r="S226" s="1"/>
      <c r="T226" s="1"/>
      <c r="U226" s="1"/>
      <c r="V226" s="1"/>
      <c r="W226" s="1"/>
    </row>
    <row r="227" spans="18:23" x14ac:dyDescent="0.25">
      <c r="R227" s="1"/>
      <c r="S227" s="1"/>
      <c r="T227" s="1"/>
      <c r="U227" s="1"/>
      <c r="V227" s="1"/>
      <c r="W227" s="1"/>
    </row>
    <row r="228" spans="18:23" x14ac:dyDescent="0.25">
      <c r="R228" s="1"/>
      <c r="S228" s="1"/>
      <c r="T228" s="1"/>
      <c r="U228" s="1"/>
      <c r="V228" s="1"/>
      <c r="W228" s="1"/>
    </row>
    <row r="229" spans="18:23" x14ac:dyDescent="0.25">
      <c r="R229" s="1"/>
      <c r="S229" s="1"/>
      <c r="T229" s="1"/>
      <c r="U229" s="1"/>
      <c r="V229" s="1"/>
      <c r="W229" s="1"/>
    </row>
    <row r="230" spans="18:23" x14ac:dyDescent="0.25">
      <c r="R230" s="1"/>
      <c r="S230" s="1"/>
      <c r="T230" s="1"/>
      <c r="U230" s="1"/>
      <c r="V230" s="1"/>
      <c r="W230" s="1"/>
    </row>
    <row r="231" spans="18:23" x14ac:dyDescent="0.25">
      <c r="R231" s="1"/>
      <c r="S231" s="1"/>
      <c r="T231" s="1"/>
      <c r="U231" s="1"/>
      <c r="V231" s="1"/>
      <c r="W231" s="1"/>
    </row>
    <row r="232" spans="18:23" x14ac:dyDescent="0.25">
      <c r="R232" s="1"/>
      <c r="S232" s="1"/>
      <c r="T232" s="1"/>
      <c r="U232" s="1"/>
      <c r="V232" s="1"/>
      <c r="W232" s="1"/>
    </row>
    <row r="233" spans="18:23" x14ac:dyDescent="0.25">
      <c r="R233" s="1"/>
      <c r="S233" s="1"/>
      <c r="T233" s="1"/>
      <c r="U233" s="1"/>
      <c r="V233" s="1"/>
      <c r="W233" s="1"/>
    </row>
    <row r="234" spans="18:23" x14ac:dyDescent="0.25">
      <c r="R234" s="1"/>
      <c r="S234" s="1"/>
      <c r="T234" s="1"/>
      <c r="U234" s="1"/>
      <c r="V234" s="1"/>
      <c r="W234" s="1"/>
    </row>
    <row r="235" spans="18:23" x14ac:dyDescent="0.25">
      <c r="R235" s="1"/>
      <c r="S235" s="1"/>
      <c r="T235" s="1"/>
      <c r="U235" s="1"/>
      <c r="V235" s="1"/>
      <c r="W235" s="1"/>
    </row>
    <row r="236" spans="18:23" x14ac:dyDescent="0.25">
      <c r="R236" s="1"/>
      <c r="S236" s="1"/>
      <c r="T236" s="1"/>
      <c r="U236" s="1"/>
      <c r="V236" s="1"/>
      <c r="W236" s="1"/>
    </row>
    <row r="237" spans="18:23" x14ac:dyDescent="0.25">
      <c r="R237" s="1"/>
      <c r="S237" s="1"/>
      <c r="T237" s="1"/>
      <c r="U237" s="1"/>
      <c r="V237" s="1"/>
      <c r="W237" s="1"/>
    </row>
    <row r="238" spans="18:23" x14ac:dyDescent="0.25">
      <c r="R238" s="1"/>
      <c r="S238" s="1"/>
      <c r="T238" s="1"/>
      <c r="U238" s="1"/>
      <c r="V238" s="1"/>
      <c r="W238" s="1"/>
    </row>
    <row r="239" spans="18:23" x14ac:dyDescent="0.25">
      <c r="R239" s="1"/>
      <c r="S239" s="1"/>
      <c r="T239" s="1"/>
      <c r="U239" s="1"/>
      <c r="V239" s="1"/>
      <c r="W239" s="1"/>
    </row>
    <row r="240" spans="18:23" x14ac:dyDescent="0.25">
      <c r="R240" s="1"/>
      <c r="S240" s="1"/>
      <c r="T240" s="1"/>
      <c r="U240" s="1"/>
      <c r="V240" s="1"/>
      <c r="W240" s="1"/>
    </row>
    <row r="241" spans="18:23" x14ac:dyDescent="0.25">
      <c r="R241" s="1"/>
      <c r="S241" s="1"/>
      <c r="T241" s="1"/>
      <c r="U241" s="1"/>
      <c r="V241" s="1"/>
      <c r="W241" s="1"/>
    </row>
    <row r="242" spans="18:23" x14ac:dyDescent="0.25">
      <c r="R242" s="1"/>
      <c r="S242" s="1"/>
      <c r="T242" s="1"/>
      <c r="U242" s="1"/>
      <c r="V242" s="1"/>
      <c r="W242" s="1"/>
    </row>
    <row r="243" spans="18:23" x14ac:dyDescent="0.25">
      <c r="R243" s="1"/>
      <c r="S243" s="1"/>
      <c r="T243" s="1"/>
      <c r="U243" s="1"/>
      <c r="V243" s="1"/>
      <c r="W243" s="1"/>
    </row>
    <row r="244" spans="18:23" x14ac:dyDescent="0.25">
      <c r="R244" s="1"/>
      <c r="S244" s="1"/>
      <c r="T244" s="1"/>
      <c r="U244" s="1"/>
      <c r="V244" s="1"/>
      <c r="W244" s="1"/>
    </row>
    <row r="245" spans="18:23" x14ac:dyDescent="0.25">
      <c r="R245" s="1"/>
      <c r="S245" s="1"/>
      <c r="T245" s="1"/>
      <c r="U245" s="1"/>
      <c r="V245" s="1"/>
      <c r="W245" s="1"/>
    </row>
    <row r="246" spans="18:23" x14ac:dyDescent="0.25">
      <c r="R246" s="1"/>
      <c r="S246" s="1"/>
      <c r="T246" s="1"/>
      <c r="U246" s="1"/>
      <c r="V246" s="1"/>
      <c r="W246" s="1"/>
    </row>
    <row r="247" spans="18:23" x14ac:dyDescent="0.25">
      <c r="R247" s="1"/>
      <c r="S247" s="1"/>
      <c r="T247" s="1"/>
      <c r="U247" s="1"/>
      <c r="V247" s="1"/>
      <c r="W247" s="1"/>
    </row>
    <row r="248" spans="18:23" x14ac:dyDescent="0.25">
      <c r="R248" s="1"/>
      <c r="S248" s="1"/>
      <c r="T248" s="1"/>
      <c r="U248" s="1"/>
      <c r="V248" s="1"/>
      <c r="W248" s="1"/>
    </row>
    <row r="249" spans="18:23" x14ac:dyDescent="0.25">
      <c r="R249" s="1"/>
      <c r="S249" s="1"/>
      <c r="T249" s="1"/>
      <c r="U249" s="1"/>
      <c r="V249" s="1"/>
      <c r="W249" s="1"/>
    </row>
    <row r="250" spans="18:23" x14ac:dyDescent="0.25">
      <c r="R250" s="1"/>
      <c r="S250" s="1"/>
      <c r="T250" s="1"/>
      <c r="U250" s="1"/>
      <c r="V250" s="1"/>
      <c r="W250" s="1"/>
    </row>
    <row r="251" spans="18:23" x14ac:dyDescent="0.25">
      <c r="R251" s="1"/>
      <c r="S251" s="1"/>
      <c r="T251" s="1"/>
      <c r="U251" s="1"/>
      <c r="V251" s="1"/>
      <c r="W251" s="1"/>
    </row>
    <row r="252" spans="18:23" x14ac:dyDescent="0.25">
      <c r="R252" s="1"/>
      <c r="S252" s="1"/>
      <c r="T252" s="1"/>
      <c r="U252" s="1"/>
      <c r="V252" s="1"/>
      <c r="W252" s="1"/>
    </row>
    <row r="253" spans="18:23" x14ac:dyDescent="0.25">
      <c r="R253" s="1"/>
      <c r="S253" s="1"/>
      <c r="T253" s="1"/>
      <c r="U253" s="1"/>
      <c r="V253" s="1"/>
      <c r="W253" s="1"/>
    </row>
    <row r="254" spans="18:23" x14ac:dyDescent="0.25">
      <c r="R254" s="1"/>
      <c r="S254" s="1"/>
      <c r="T254" s="1"/>
      <c r="U254" s="1"/>
      <c r="V254" s="1"/>
      <c r="W254" s="1"/>
    </row>
    <row r="255" spans="18:23" x14ac:dyDescent="0.25">
      <c r="R255" s="1"/>
      <c r="S255" s="1"/>
      <c r="T255" s="1"/>
      <c r="U255" s="1"/>
      <c r="V255" s="1"/>
      <c r="W255" s="1"/>
    </row>
    <row r="256" spans="18:23" x14ac:dyDescent="0.25">
      <c r="R256" s="1"/>
      <c r="S256" s="1"/>
      <c r="T256" s="1"/>
      <c r="U256" s="1"/>
      <c r="V256" s="1"/>
      <c r="W256" s="1"/>
    </row>
    <row r="257" spans="18:23" x14ac:dyDescent="0.25">
      <c r="R257" s="1"/>
      <c r="S257" s="1"/>
      <c r="T257" s="1"/>
      <c r="U257" s="1"/>
      <c r="V257" s="1"/>
      <c r="W257" s="1"/>
    </row>
    <row r="258" spans="18:23" x14ac:dyDescent="0.25">
      <c r="R258" s="1"/>
      <c r="S258" s="1"/>
      <c r="T258" s="1"/>
      <c r="U258" s="1"/>
      <c r="V258" s="1"/>
      <c r="W258" s="1"/>
    </row>
    <row r="259" spans="18:23" x14ac:dyDescent="0.25">
      <c r="R259" s="1"/>
      <c r="S259" s="1"/>
      <c r="T259" s="1"/>
      <c r="U259" s="1"/>
      <c r="V259" s="1"/>
      <c r="W259" s="1"/>
    </row>
    <row r="260" spans="18:23" x14ac:dyDescent="0.25">
      <c r="R260" s="1"/>
      <c r="S260" s="1"/>
      <c r="T260" s="1"/>
      <c r="U260" s="1"/>
      <c r="V260" s="1"/>
      <c r="W260" s="1"/>
    </row>
    <row r="261" spans="18:23" x14ac:dyDescent="0.25">
      <c r="R261" s="1"/>
      <c r="S261" s="1"/>
      <c r="T261" s="1"/>
      <c r="U261" s="1"/>
      <c r="V261" s="1"/>
      <c r="W261" s="1"/>
    </row>
    <row r="262" spans="18:23" x14ac:dyDescent="0.25">
      <c r="R262" s="1"/>
      <c r="S262" s="1"/>
      <c r="T262" s="1"/>
      <c r="U262" s="1"/>
      <c r="V262" s="1"/>
      <c r="W262" s="1"/>
    </row>
    <row r="263" spans="18:23" x14ac:dyDescent="0.25">
      <c r="R263" s="1"/>
      <c r="S263" s="1"/>
      <c r="T263" s="1"/>
      <c r="U263" s="1"/>
      <c r="V263" s="1"/>
      <c r="W263" s="1"/>
    </row>
    <row r="264" spans="18:23" x14ac:dyDescent="0.25">
      <c r="R264" s="1"/>
      <c r="S264" s="1"/>
      <c r="T264" s="1"/>
      <c r="U264" s="1"/>
      <c r="V264" s="1"/>
      <c r="W264" s="1"/>
    </row>
    <row r="265" spans="18:23" x14ac:dyDescent="0.25">
      <c r="R265" s="1"/>
      <c r="S265" s="1"/>
      <c r="T265" s="1"/>
      <c r="U265" s="1"/>
      <c r="V265" s="1"/>
      <c r="W265" s="1"/>
    </row>
    <row r="266" spans="18:23" x14ac:dyDescent="0.25">
      <c r="R266" s="1"/>
      <c r="S266" s="1"/>
      <c r="T266" s="1"/>
      <c r="U266" s="1"/>
      <c r="V266" s="1"/>
      <c r="W266" s="1"/>
    </row>
    <row r="267" spans="18:23" x14ac:dyDescent="0.25">
      <c r="R267" s="1"/>
      <c r="S267" s="1"/>
      <c r="T267" s="1"/>
      <c r="U267" s="1"/>
      <c r="V267" s="1"/>
      <c r="W267" s="1"/>
    </row>
    <row r="268" spans="18:23" x14ac:dyDescent="0.25">
      <c r="R268" s="1"/>
      <c r="S268" s="1"/>
      <c r="T268" s="1"/>
      <c r="U268" s="1"/>
      <c r="V268" s="1"/>
      <c r="W268" s="1"/>
    </row>
    <row r="269" spans="18:23" x14ac:dyDescent="0.25">
      <c r="R269" s="1"/>
      <c r="S269" s="1"/>
      <c r="T269" s="1"/>
      <c r="U269" s="1"/>
      <c r="V269" s="1"/>
      <c r="W269" s="1"/>
    </row>
    <row r="270" spans="18:23" x14ac:dyDescent="0.25">
      <c r="R270" s="1"/>
      <c r="S270" s="1"/>
      <c r="T270" s="1"/>
      <c r="U270" s="1"/>
      <c r="V270" s="1"/>
      <c r="W270" s="1"/>
    </row>
    <row r="271" spans="18:23" x14ac:dyDescent="0.25">
      <c r="R271" s="1"/>
      <c r="S271" s="1"/>
      <c r="T271" s="1"/>
      <c r="U271" s="1"/>
      <c r="V271" s="1"/>
      <c r="W271" s="1"/>
    </row>
    <row r="272" spans="18:23" x14ac:dyDescent="0.25">
      <c r="R272" s="1"/>
      <c r="S272" s="1"/>
      <c r="T272" s="1"/>
      <c r="U272" s="1"/>
      <c r="V272" s="1"/>
      <c r="W272" s="1"/>
    </row>
    <row r="273" spans="18:23" x14ac:dyDescent="0.25">
      <c r="R273" s="1"/>
      <c r="S273" s="1"/>
      <c r="T273" s="1"/>
      <c r="U273" s="1"/>
      <c r="V273" s="1"/>
      <c r="W273" s="1"/>
    </row>
    <row r="274" spans="18:23" x14ac:dyDescent="0.25">
      <c r="R274" s="1"/>
      <c r="S274" s="1"/>
      <c r="T274" s="1"/>
      <c r="U274" s="1"/>
      <c r="V274" s="1"/>
      <c r="W274" s="1"/>
    </row>
    <row r="275" spans="18:23" x14ac:dyDescent="0.25">
      <c r="R275" s="1"/>
      <c r="S275" s="1"/>
      <c r="T275" s="1"/>
      <c r="U275" s="1"/>
      <c r="V275" s="1"/>
      <c r="W275" s="1"/>
    </row>
    <row r="276" spans="18:23" x14ac:dyDescent="0.25">
      <c r="R276" s="1"/>
      <c r="S276" s="1"/>
      <c r="T276" s="1"/>
      <c r="U276" s="1"/>
      <c r="V276" s="1"/>
      <c r="W276" s="1"/>
    </row>
    <row r="277" spans="18:23" x14ac:dyDescent="0.25">
      <c r="R277" s="1"/>
      <c r="S277" s="1"/>
      <c r="T277" s="1"/>
      <c r="U277" s="1"/>
      <c r="V277" s="1"/>
      <c r="W277" s="1"/>
    </row>
    <row r="278" spans="18:23" x14ac:dyDescent="0.25">
      <c r="R278" s="1"/>
      <c r="S278" s="1"/>
      <c r="T278" s="1"/>
      <c r="U278" s="1"/>
      <c r="V278" s="1"/>
      <c r="W278" s="1"/>
    </row>
    <row r="279" spans="18:23" x14ac:dyDescent="0.25">
      <c r="R279" s="1"/>
      <c r="S279" s="1"/>
      <c r="T279" s="1"/>
      <c r="U279" s="1"/>
      <c r="V279" s="1"/>
      <c r="W279" s="1"/>
    </row>
    <row r="280" spans="18:23" x14ac:dyDescent="0.25">
      <c r="R280" s="1"/>
      <c r="S280" s="1"/>
      <c r="T280" s="1"/>
      <c r="U280" s="1"/>
      <c r="V280" s="1"/>
      <c r="W280" s="1"/>
    </row>
    <row r="281" spans="18:23" x14ac:dyDescent="0.25">
      <c r="R281" s="1"/>
      <c r="S281" s="1"/>
      <c r="T281" s="1"/>
      <c r="U281" s="1"/>
      <c r="V281" s="1"/>
      <c r="W281" s="1"/>
    </row>
    <row r="282" spans="18:23" x14ac:dyDescent="0.25">
      <c r="R282" s="1"/>
      <c r="S282" s="1"/>
      <c r="T282" s="1"/>
      <c r="U282" s="1"/>
      <c r="V282" s="1"/>
      <c r="W282" s="1"/>
    </row>
    <row r="283" spans="18:23" x14ac:dyDescent="0.25">
      <c r="R283" s="1"/>
      <c r="S283" s="1"/>
      <c r="T283" s="1"/>
      <c r="U283" s="1"/>
      <c r="V283" s="1"/>
      <c r="W283" s="1"/>
    </row>
    <row r="284" spans="18:23" x14ac:dyDescent="0.25">
      <c r="R284" s="1"/>
      <c r="S284" s="1"/>
      <c r="T284" s="1"/>
      <c r="U284" s="1"/>
      <c r="V284" s="1"/>
      <c r="W284" s="1"/>
    </row>
    <row r="285" spans="18:23" x14ac:dyDescent="0.25">
      <c r="R285" s="1"/>
      <c r="S285" s="1"/>
      <c r="T285" s="1"/>
      <c r="U285" s="1"/>
      <c r="V285" s="1"/>
      <c r="W285" s="1"/>
    </row>
    <row r="286" spans="18:23" x14ac:dyDescent="0.25">
      <c r="R286" s="1"/>
      <c r="S286" s="1"/>
      <c r="T286" s="1"/>
      <c r="U286" s="1"/>
      <c r="V286" s="1"/>
      <c r="W286" s="1"/>
    </row>
    <row r="287" spans="18:23" x14ac:dyDescent="0.25">
      <c r="R287" s="1"/>
      <c r="S287" s="1"/>
      <c r="T287" s="1"/>
      <c r="U287" s="1"/>
      <c r="V287" s="1"/>
      <c r="W287" s="1"/>
    </row>
    <row r="288" spans="18:23" x14ac:dyDescent="0.25">
      <c r="R288" s="1"/>
      <c r="S288" s="1"/>
      <c r="T288" s="1"/>
      <c r="U288" s="1"/>
      <c r="V288" s="1"/>
      <c r="W288" s="1"/>
    </row>
    <row r="289" spans="18:23" x14ac:dyDescent="0.25">
      <c r="R289" s="1"/>
      <c r="S289" s="1"/>
      <c r="T289" s="1"/>
      <c r="U289" s="1"/>
      <c r="V289" s="1"/>
      <c r="W289" s="1"/>
    </row>
    <row r="290" spans="18:23" x14ac:dyDescent="0.25">
      <c r="R290" s="1"/>
      <c r="S290" s="1"/>
      <c r="T290" s="1"/>
      <c r="U290" s="1"/>
      <c r="V290" s="1"/>
      <c r="W290" s="1"/>
    </row>
    <row r="291" spans="18:23" x14ac:dyDescent="0.25">
      <c r="R291" s="1"/>
      <c r="S291" s="1"/>
      <c r="T291" s="1"/>
      <c r="U291" s="1"/>
      <c r="V291" s="1"/>
      <c r="W291" s="1"/>
    </row>
    <row r="292" spans="18:23" x14ac:dyDescent="0.25">
      <c r="R292" s="1"/>
      <c r="S292" s="1"/>
      <c r="T292" s="1"/>
      <c r="U292" s="1"/>
      <c r="V292" s="1"/>
      <c r="W292" s="1"/>
    </row>
    <row r="293" spans="18:23" x14ac:dyDescent="0.25">
      <c r="R293" s="1"/>
      <c r="S293" s="1"/>
      <c r="T293" s="1"/>
      <c r="U293" s="1"/>
      <c r="V293" s="1"/>
      <c r="W293" s="1"/>
    </row>
    <row r="294" spans="18:23" x14ac:dyDescent="0.25">
      <c r="R294" s="1"/>
      <c r="S294" s="1"/>
      <c r="T294" s="1"/>
      <c r="U294" s="1"/>
      <c r="V294" s="1"/>
      <c r="W294" s="1"/>
    </row>
    <row r="295" spans="18:23" x14ac:dyDescent="0.25">
      <c r="R295" s="1"/>
      <c r="S295" s="1"/>
      <c r="T295" s="1"/>
      <c r="U295" s="1"/>
      <c r="V295" s="1"/>
      <c r="W295" s="1"/>
    </row>
    <row r="296" spans="18:23" x14ac:dyDescent="0.25">
      <c r="R296" s="1"/>
      <c r="S296" s="1"/>
      <c r="T296" s="1"/>
      <c r="U296" s="1"/>
      <c r="V296" s="1"/>
      <c r="W296" s="1"/>
    </row>
    <row r="297" spans="18:23" x14ac:dyDescent="0.25">
      <c r="R297" s="1"/>
      <c r="S297" s="1"/>
      <c r="T297" s="1"/>
      <c r="U297" s="1"/>
      <c r="V297" s="1"/>
      <c r="W297" s="1"/>
    </row>
    <row r="298" spans="18:23" x14ac:dyDescent="0.25">
      <c r="R298" s="1"/>
      <c r="S298" s="1"/>
      <c r="T298" s="1"/>
      <c r="U298" s="1"/>
      <c r="V298" s="1"/>
      <c r="W298" s="1"/>
    </row>
    <row r="299" spans="18:23" x14ac:dyDescent="0.25">
      <c r="R299" s="1"/>
      <c r="S299" s="1"/>
      <c r="T299" s="1"/>
      <c r="U299" s="1"/>
      <c r="V299" s="1"/>
      <c r="W299" s="1"/>
    </row>
    <row r="300" spans="18:23" x14ac:dyDescent="0.25">
      <c r="R300" s="1"/>
      <c r="S300" s="1"/>
      <c r="T300" s="1"/>
      <c r="U300" s="1"/>
      <c r="V300" s="1"/>
      <c r="W300" s="1"/>
    </row>
  </sheetData>
  <sheetProtection formatCells="0" formatColumns="0" formatRows="0"/>
  <mergeCells count="325">
    <mergeCell ref="N107:N110"/>
    <mergeCell ref="O93:O94"/>
    <mergeCell ref="N137:N138"/>
    <mergeCell ref="N139:N140"/>
    <mergeCell ref="N148:N151"/>
    <mergeCell ref="O119:O120"/>
    <mergeCell ref="M123:M124"/>
    <mergeCell ref="N123:N124"/>
    <mergeCell ref="O123:O124"/>
    <mergeCell ref="M125:M129"/>
    <mergeCell ref="N125:N129"/>
    <mergeCell ref="O125:O129"/>
    <mergeCell ref="M133:M134"/>
    <mergeCell ref="N133:N134"/>
    <mergeCell ref="O133:O134"/>
    <mergeCell ref="M137:M138"/>
    <mergeCell ref="M139:M140"/>
    <mergeCell ref="O137:O138"/>
    <mergeCell ref="O139:O140"/>
    <mergeCell ref="N95:N97"/>
    <mergeCell ref="N98:N100"/>
    <mergeCell ref="M101:M102"/>
    <mergeCell ref="N101:N102"/>
    <mergeCell ref="N105:N106"/>
    <mergeCell ref="B1:O1"/>
    <mergeCell ref="B2:P2"/>
    <mergeCell ref="B3:P3"/>
    <mergeCell ref="B4:P4"/>
    <mergeCell ref="M43:M44"/>
    <mergeCell ref="N43:N44"/>
    <mergeCell ref="M45:M46"/>
    <mergeCell ref="N45:N46"/>
    <mergeCell ref="O45:O46"/>
    <mergeCell ref="O37:O38"/>
    <mergeCell ref="O39:O41"/>
    <mergeCell ref="M34:M36"/>
    <mergeCell ref="M37:M38"/>
    <mergeCell ref="M39:M41"/>
    <mergeCell ref="O43:O44"/>
    <mergeCell ref="B42:R42"/>
    <mergeCell ref="B43:B54"/>
    <mergeCell ref="C43:C46"/>
    <mergeCell ref="D43:D46"/>
    <mergeCell ref="C47:C49"/>
    <mergeCell ref="D47:D49"/>
    <mergeCell ref="C50:C52"/>
    <mergeCell ref="M50:M52"/>
    <mergeCell ref="E162:G162"/>
    <mergeCell ref="H162:I162"/>
    <mergeCell ref="B163:D163"/>
    <mergeCell ref="E163:G163"/>
    <mergeCell ref="H163:I163"/>
    <mergeCell ref="B162:D162"/>
    <mergeCell ref="K88:K89"/>
    <mergeCell ref="C139:C140"/>
    <mergeCell ref="D139:D140"/>
    <mergeCell ref="B112:B129"/>
    <mergeCell ref="C112:C113"/>
    <mergeCell ref="H158:I158"/>
    <mergeCell ref="B159:D159"/>
    <mergeCell ref="E159:G159"/>
    <mergeCell ref="H159:I159"/>
    <mergeCell ref="D116:D118"/>
    <mergeCell ref="I116:I117"/>
    <mergeCell ref="I119:I121"/>
    <mergeCell ref="C104:C110"/>
    <mergeCell ref="D104:D110"/>
    <mergeCell ref="I104:I110"/>
    <mergeCell ref="I92:I97"/>
    <mergeCell ref="B90:B110"/>
    <mergeCell ref="C90:C91"/>
    <mergeCell ref="B111:R111"/>
    <mergeCell ref="B130:R130"/>
    <mergeCell ref="B135:R135"/>
    <mergeCell ref="N90:N91"/>
    <mergeCell ref="H161:I161"/>
    <mergeCell ref="B158:D158"/>
    <mergeCell ref="E158:G158"/>
    <mergeCell ref="B160:D160"/>
    <mergeCell ref="E160:G160"/>
    <mergeCell ref="H160:I160"/>
    <mergeCell ref="C142:R142"/>
    <mergeCell ref="C143:R143"/>
    <mergeCell ref="C144:R144"/>
    <mergeCell ref="M148:M151"/>
    <mergeCell ref="O148:O151"/>
    <mergeCell ref="O95:O97"/>
    <mergeCell ref="O101:O102"/>
    <mergeCell ref="O105:O106"/>
    <mergeCell ref="O107:O110"/>
    <mergeCell ref="N112:N113"/>
    <mergeCell ref="N114:N115"/>
    <mergeCell ref="M93:M94"/>
    <mergeCell ref="N93:N94"/>
    <mergeCell ref="M95:M97"/>
    <mergeCell ref="B131:B134"/>
    <mergeCell ref="C131:C134"/>
    <mergeCell ref="D131:D134"/>
    <mergeCell ref="I131:I132"/>
    <mergeCell ref="B136:B141"/>
    <mergeCell ref="C137:C138"/>
    <mergeCell ref="D137:D138"/>
    <mergeCell ref="C119:C121"/>
    <mergeCell ref="D119:D121"/>
    <mergeCell ref="M105:M106"/>
    <mergeCell ref="M107:M110"/>
    <mergeCell ref="B155:K155"/>
    <mergeCell ref="B156:D156"/>
    <mergeCell ref="E156:G156"/>
    <mergeCell ref="H156:I156"/>
    <mergeCell ref="B157:D157"/>
    <mergeCell ref="E157:G157"/>
    <mergeCell ref="H157:I157"/>
    <mergeCell ref="B148:B151"/>
    <mergeCell ref="C148:C151"/>
    <mergeCell ref="D148:D151"/>
    <mergeCell ref="B169:D169"/>
    <mergeCell ref="E169:G169"/>
    <mergeCell ref="H169:I169"/>
    <mergeCell ref="B170:D170"/>
    <mergeCell ref="E170:G170"/>
    <mergeCell ref="H170:I170"/>
    <mergeCell ref="B165:D165"/>
    <mergeCell ref="E165:G165"/>
    <mergeCell ref="H165:I165"/>
    <mergeCell ref="B166:D166"/>
    <mergeCell ref="E166:G166"/>
    <mergeCell ref="H166:I166"/>
    <mergeCell ref="B167:D167"/>
    <mergeCell ref="E167:G167"/>
    <mergeCell ref="H167:I167"/>
    <mergeCell ref="B168:D168"/>
    <mergeCell ref="E168:G168"/>
    <mergeCell ref="H168:I168"/>
    <mergeCell ref="B164:D164"/>
    <mergeCell ref="E164:G164"/>
    <mergeCell ref="P148:P150"/>
    <mergeCell ref="B145:I145"/>
    <mergeCell ref="J145:O145"/>
    <mergeCell ref="P145:R145"/>
    <mergeCell ref="B146:B147"/>
    <mergeCell ref="C146:C147"/>
    <mergeCell ref="D146:D147"/>
    <mergeCell ref="E146:E147"/>
    <mergeCell ref="F146:F147"/>
    <mergeCell ref="G146:H146"/>
    <mergeCell ref="I146:I147"/>
    <mergeCell ref="J146:J147"/>
    <mergeCell ref="K146:K147"/>
    <mergeCell ref="L146:L147"/>
    <mergeCell ref="M146:M147"/>
    <mergeCell ref="O146:O147"/>
    <mergeCell ref="P146:P147"/>
    <mergeCell ref="Q146:Q147"/>
    <mergeCell ref="R146:R147"/>
    <mergeCell ref="H164:I164"/>
    <mergeCell ref="B161:D161"/>
    <mergeCell ref="E161:G161"/>
    <mergeCell ref="P119:P121"/>
    <mergeCell ref="C122:C129"/>
    <mergeCell ref="D122:D129"/>
    <mergeCell ref="I122:I129"/>
    <mergeCell ref="P122:P129"/>
    <mergeCell ref="O112:O113"/>
    <mergeCell ref="M112:M113"/>
    <mergeCell ref="M114:M115"/>
    <mergeCell ref="D112:D113"/>
    <mergeCell ref="C114:C115"/>
    <mergeCell ref="D114:D115"/>
    <mergeCell ref="I114:I115"/>
    <mergeCell ref="P114:P115"/>
    <mergeCell ref="C116:C118"/>
    <mergeCell ref="P116:P118"/>
    <mergeCell ref="M119:M120"/>
    <mergeCell ref="N119:N120"/>
    <mergeCell ref="P104:P110"/>
    <mergeCell ref="M98:M100"/>
    <mergeCell ref="C84:R84"/>
    <mergeCell ref="M88:M89"/>
    <mergeCell ref="O88:O89"/>
    <mergeCell ref="C85:R85"/>
    <mergeCell ref="C86:R86"/>
    <mergeCell ref="B87:I87"/>
    <mergeCell ref="J87:O87"/>
    <mergeCell ref="P87:R87"/>
    <mergeCell ref="B88:B89"/>
    <mergeCell ref="C88:C89"/>
    <mergeCell ref="D88:D89"/>
    <mergeCell ref="E88:E89"/>
    <mergeCell ref="F88:F89"/>
    <mergeCell ref="G88:H88"/>
    <mergeCell ref="I88:I89"/>
    <mergeCell ref="J88:J89"/>
    <mergeCell ref="D90:D91"/>
    <mergeCell ref="C92:C97"/>
    <mergeCell ref="D92:D97"/>
    <mergeCell ref="P92:P97"/>
    <mergeCell ref="C98:C100"/>
    <mergeCell ref="D98:D100"/>
    <mergeCell ref="P98:P100"/>
    <mergeCell ref="C101:C103"/>
    <mergeCell ref="D101:D103"/>
    <mergeCell ref="I101:I103"/>
    <mergeCell ref="P101:P103"/>
    <mergeCell ref="D50:D52"/>
    <mergeCell ref="C53:C54"/>
    <mergeCell ref="D53:D54"/>
    <mergeCell ref="M79:M80"/>
    <mergeCell ref="M90:M91"/>
    <mergeCell ref="O98:O100"/>
    <mergeCell ref="B67:R67"/>
    <mergeCell ref="P88:P89"/>
    <mergeCell ref="Q88:Q89"/>
    <mergeCell ref="R88:R89"/>
    <mergeCell ref="B68:B83"/>
    <mergeCell ref="C68:C74"/>
    <mergeCell ref="D68:D74"/>
    <mergeCell ref="O50:O52"/>
    <mergeCell ref="O57:O59"/>
    <mergeCell ref="O75:O78"/>
    <mergeCell ref="O79:O80"/>
    <mergeCell ref="O90:O91"/>
    <mergeCell ref="L88:L89"/>
    <mergeCell ref="B33:R33"/>
    <mergeCell ref="B34:B41"/>
    <mergeCell ref="C34:C36"/>
    <mergeCell ref="D34:D36"/>
    <mergeCell ref="P34:P36"/>
    <mergeCell ref="C37:C38"/>
    <mergeCell ref="D37:D38"/>
    <mergeCell ref="C39:C41"/>
    <mergeCell ref="D39:D41"/>
    <mergeCell ref="O34:O36"/>
    <mergeCell ref="N34:N36"/>
    <mergeCell ref="N37:N38"/>
    <mergeCell ref="N39:N41"/>
    <mergeCell ref="M17:M18"/>
    <mergeCell ref="N17:N18"/>
    <mergeCell ref="O17:O18"/>
    <mergeCell ref="C14:C22"/>
    <mergeCell ref="D14:D22"/>
    <mergeCell ref="P14:P21"/>
    <mergeCell ref="B12:B13"/>
    <mergeCell ref="C29:C31"/>
    <mergeCell ref="D29:D31"/>
    <mergeCell ref="B14:B32"/>
    <mergeCell ref="C23:C26"/>
    <mergeCell ref="D23:D26"/>
    <mergeCell ref="C27:C28"/>
    <mergeCell ref="D27:D28"/>
    <mergeCell ref="O27:O28"/>
    <mergeCell ref="M19:M22"/>
    <mergeCell ref="N19:N22"/>
    <mergeCell ref="O19:O22"/>
    <mergeCell ref="M29:M30"/>
    <mergeCell ref="N29:N30"/>
    <mergeCell ref="O29:O30"/>
    <mergeCell ref="C8:R8"/>
    <mergeCell ref="C9:R9"/>
    <mergeCell ref="C10:R10"/>
    <mergeCell ref="F12:F13"/>
    <mergeCell ref="I12:I13"/>
    <mergeCell ref="Q12:Q13"/>
    <mergeCell ref="B11:I11"/>
    <mergeCell ref="D12:D13"/>
    <mergeCell ref="E12:E13"/>
    <mergeCell ref="N12:N13"/>
    <mergeCell ref="M70:M71"/>
    <mergeCell ref="O68:O69"/>
    <mergeCell ref="O70:O71"/>
    <mergeCell ref="O72:O74"/>
    <mergeCell ref="I68:I73"/>
    <mergeCell ref="C75:C78"/>
    <mergeCell ref="D75:D78"/>
    <mergeCell ref="C7:R7"/>
    <mergeCell ref="M24:M26"/>
    <mergeCell ref="N24:N26"/>
    <mergeCell ref="O24:O26"/>
    <mergeCell ref="M27:M28"/>
    <mergeCell ref="N27:N28"/>
    <mergeCell ref="C12:C13"/>
    <mergeCell ref="G12:H12"/>
    <mergeCell ref="J12:J13"/>
    <mergeCell ref="K12:K13"/>
    <mergeCell ref="O12:O13"/>
    <mergeCell ref="J11:O11"/>
    <mergeCell ref="P11:R11"/>
    <mergeCell ref="P12:P13"/>
    <mergeCell ref="L12:L13"/>
    <mergeCell ref="M12:M13"/>
    <mergeCell ref="R12:R13"/>
    <mergeCell ref="C63:C66"/>
    <mergeCell ref="D63:D66"/>
    <mergeCell ref="M60:M61"/>
    <mergeCell ref="N60:N61"/>
    <mergeCell ref="O60:O61"/>
    <mergeCell ref="M63:M64"/>
    <mergeCell ref="N63:N64"/>
    <mergeCell ref="O63:O64"/>
    <mergeCell ref="M68:M69"/>
    <mergeCell ref="N68:N69"/>
    <mergeCell ref="M57:M59"/>
    <mergeCell ref="M47:M48"/>
    <mergeCell ref="N47:N48"/>
    <mergeCell ref="O47:O48"/>
    <mergeCell ref="N50:N52"/>
    <mergeCell ref="N57:N59"/>
    <mergeCell ref="C79:C80"/>
    <mergeCell ref="D79:D80"/>
    <mergeCell ref="C81:C83"/>
    <mergeCell ref="D81:D83"/>
    <mergeCell ref="N75:N78"/>
    <mergeCell ref="N79:N80"/>
    <mergeCell ref="M75:M78"/>
    <mergeCell ref="N70:N71"/>
    <mergeCell ref="M72:M74"/>
    <mergeCell ref="N72:N74"/>
    <mergeCell ref="B55:R55"/>
    <mergeCell ref="P68:P74"/>
    <mergeCell ref="P75:P77"/>
    <mergeCell ref="B56:B66"/>
    <mergeCell ref="C57:C59"/>
    <mergeCell ref="D57:D59"/>
    <mergeCell ref="C60:C62"/>
    <mergeCell ref="D60:D62"/>
  </mergeCells>
  <conditionalFormatting sqref="O34 O39 O37">
    <cfRule type="cellIs" dxfId="209" priority="37" operator="between">
      <formula>1</formula>
      <formula>1</formula>
    </cfRule>
    <cfRule type="cellIs" dxfId="208" priority="38" operator="between">
      <formula>0.9</formula>
      <formula>0.99</formula>
    </cfRule>
    <cfRule type="cellIs" dxfId="207" priority="39" operator="between">
      <formula>0.89</formula>
      <formula>0.8</formula>
    </cfRule>
    <cfRule type="cellIs" dxfId="206" priority="40" operator="between">
      <formula>0.79</formula>
      <formula>0</formula>
    </cfRule>
  </conditionalFormatting>
  <conditionalFormatting sqref="O43 O45">
    <cfRule type="cellIs" dxfId="205" priority="33" operator="between">
      <formula>1</formula>
      <formula>1</formula>
    </cfRule>
    <cfRule type="cellIs" dxfId="204" priority="34" operator="between">
      <formula>0.9</formula>
      <formula>0.99</formula>
    </cfRule>
    <cfRule type="cellIs" dxfId="203" priority="35" operator="between">
      <formula>0.89</formula>
      <formula>0.8</formula>
    </cfRule>
    <cfRule type="cellIs" dxfId="202" priority="36" operator="between">
      <formula>0.79</formula>
      <formula>0</formula>
    </cfRule>
  </conditionalFormatting>
  <conditionalFormatting sqref="O56:O57">
    <cfRule type="cellIs" dxfId="201" priority="29" operator="between">
      <formula>1</formula>
      <formula>1</formula>
    </cfRule>
    <cfRule type="cellIs" dxfId="200" priority="30" operator="between">
      <formula>0.9</formula>
      <formula>0.99</formula>
    </cfRule>
    <cfRule type="cellIs" dxfId="199" priority="31" operator="between">
      <formula>0.89</formula>
      <formula>0.8</formula>
    </cfRule>
    <cfRule type="cellIs" dxfId="198" priority="32" operator="between">
      <formula>0.79</formula>
      <formula>0</formula>
    </cfRule>
  </conditionalFormatting>
  <conditionalFormatting sqref="O90">
    <cfRule type="cellIs" dxfId="197" priority="25" operator="between">
      <formula>1</formula>
      <formula>1</formula>
    </cfRule>
    <cfRule type="cellIs" dxfId="196" priority="26" operator="between">
      <formula>0.9</formula>
      <formula>0.99</formula>
    </cfRule>
    <cfRule type="cellIs" dxfId="195" priority="27" operator="between">
      <formula>0.89</formula>
      <formula>0.8</formula>
    </cfRule>
    <cfRule type="cellIs" dxfId="194" priority="28" operator="between">
      <formula>0.79</formula>
      <formula>0</formula>
    </cfRule>
  </conditionalFormatting>
  <conditionalFormatting sqref="O112 O114:O116">
    <cfRule type="cellIs" dxfId="193" priority="21" operator="between">
      <formula>1</formula>
      <formula>1</formula>
    </cfRule>
    <cfRule type="cellIs" dxfId="192" priority="22" operator="between">
      <formula>0.9</formula>
      <formula>0.99</formula>
    </cfRule>
    <cfRule type="cellIs" dxfId="191" priority="23" operator="between">
      <formula>0.89</formula>
      <formula>0.8</formula>
    </cfRule>
    <cfRule type="cellIs" dxfId="190" priority="24" operator="between">
      <formula>0.79</formula>
      <formula>0</formula>
    </cfRule>
  </conditionalFormatting>
  <conditionalFormatting sqref="O131:O133">
    <cfRule type="cellIs" dxfId="189" priority="17" operator="between">
      <formula>1</formula>
      <formula>1</formula>
    </cfRule>
    <cfRule type="cellIs" dxfId="188" priority="18" operator="between">
      <formula>0.9</formula>
      <formula>0.99</formula>
    </cfRule>
    <cfRule type="cellIs" dxfId="187" priority="19" operator="between">
      <formula>0.89</formula>
      <formula>0.8</formula>
    </cfRule>
    <cfRule type="cellIs" dxfId="186" priority="20" operator="between">
      <formula>0.79</formula>
      <formula>0</formula>
    </cfRule>
  </conditionalFormatting>
  <conditionalFormatting sqref="O148">
    <cfRule type="cellIs" dxfId="185" priority="13" operator="between">
      <formula>1</formula>
      <formula>1</formula>
    </cfRule>
    <cfRule type="cellIs" dxfId="184" priority="14" operator="between">
      <formula>0.9</formula>
      <formula>0.99</formula>
    </cfRule>
    <cfRule type="cellIs" dxfId="183" priority="15" operator="between">
      <formula>0.89</formula>
      <formula>0.8</formula>
    </cfRule>
    <cfRule type="cellIs" dxfId="182" priority="16" operator="between">
      <formula>0.79</formula>
      <formula>0</formula>
    </cfRule>
  </conditionalFormatting>
  <dataValidations count="2">
    <dataValidation type="list" allowBlank="1" showInputMessage="1" showErrorMessage="1" sqref="J148:J151 J136:J141 J14:J32 J112:J129 J90:J110 J34:J41 J131:J134 J56:J66 J68:J83 J43:J54">
      <formula1>$V$8:$V$10</formula1>
    </dataValidation>
    <dataValidation type="list" allowBlank="1" showInputMessage="1" showErrorMessage="1" sqref="Q148:Q151 Q136:Q141 Q131:Q134 Q112:Q129 Q90:Q110 Q34:Q41 Q56:Q66 Q43:Q54 Q68:Q83 Q14:Q32">
      <formula1>$Z$8:$Z$9</formula1>
    </dataValidation>
  </dataValidations>
  <pageMargins left="0.7" right="0.7" top="0.75" bottom="0.75" header="0.3" footer="0.3"/>
  <pageSetup scale="26" orientation="portrait" r:id="rId1"/>
  <rowBreaks count="6" manualBreakCount="6">
    <brk id="32" max="19" man="1"/>
    <brk id="54" max="19" man="1"/>
    <brk id="74" max="19" man="1"/>
    <brk id="83" max="19" man="1"/>
    <brk id="110" max="19" man="1"/>
    <brk id="129" max="19" man="1"/>
  </rowBreaks>
  <drawing r:id="rId2"/>
  <extLst>
    <ext xmlns:x14="http://schemas.microsoft.com/office/spreadsheetml/2009/9/main" uri="{78C0D931-6437-407d-A8EE-F0AAD7539E65}">
      <x14:conditionalFormattings>
        <x14:conditionalFormatting xmlns:xm="http://schemas.microsoft.com/office/excel/2006/main">
          <x14:cfRule type="containsText" priority="299" operator="containsText" id="{425C60DC-0F8D-435E-B0D1-4B515D4A89EB}">
            <xm:f>NOT(ISERROR(SEARCH($V$10,J16)))</xm:f>
            <xm:f>$V$10</xm:f>
            <x14:dxf>
              <font>
                <b/>
                <i val="0"/>
                <color theme="0"/>
              </font>
              <fill>
                <patternFill>
                  <bgColor rgb="FFFF0000"/>
                </patternFill>
              </fill>
            </x14:dxf>
          </x14:cfRule>
          <x14:cfRule type="containsText" priority="300" operator="containsText" id="{F37FAA97-9094-4EA7-9705-9B72025FD51D}">
            <xm:f>NOT(ISERROR(SEARCH($V$9,J16)))</xm:f>
            <xm:f>$V$9</xm:f>
            <x14:dxf>
              <font>
                <b/>
                <i val="0"/>
                <color theme="1"/>
              </font>
              <fill>
                <patternFill>
                  <bgColor rgb="FFFFFF00"/>
                </patternFill>
              </fill>
            </x14:dxf>
          </x14:cfRule>
          <x14:cfRule type="containsText" priority="301" operator="containsText" id="{C0112522-0420-4A9C-BE49-B13AC541D0BB}">
            <xm:f>NOT(ISERROR(SEARCH($V$8,J16)))</xm:f>
            <xm:f>$V$8</xm:f>
            <x14:dxf>
              <font>
                <b/>
                <i val="0"/>
                <color theme="0"/>
              </font>
              <fill>
                <patternFill>
                  <bgColor rgb="FF00B050"/>
                </patternFill>
              </fill>
            </x14:dxf>
          </x14:cfRule>
          <xm:sqref>J112:J129 J136:J141 J16:J32 J131:J134</xm:sqref>
        </x14:conditionalFormatting>
        <x14:conditionalFormatting xmlns:xm="http://schemas.microsoft.com/office/excel/2006/main">
          <x14:cfRule type="containsText" priority="288" operator="containsText" id="{5EFC9D1C-1A73-4DCE-A8E7-B8302ACEB495}">
            <xm:f>NOT(ISERROR(SEARCH($Z$9,Q14)))</xm:f>
            <xm:f>$Z$9</xm:f>
            <x14:dxf>
              <font>
                <b/>
                <i val="0"/>
                <color theme="0"/>
              </font>
              <fill>
                <patternFill>
                  <bgColor rgb="FFFF0000"/>
                </patternFill>
              </fill>
            </x14:dxf>
          </x14:cfRule>
          <x14:cfRule type="containsText" priority="289" operator="containsText" id="{0460027C-86DC-4162-8FC2-57368D29E1A2}">
            <xm:f>NOT(ISERROR(SEARCH($Z$8,Q14)))</xm:f>
            <xm:f>$Z$8</xm:f>
            <x14:dxf>
              <font>
                <b/>
                <i val="0"/>
                <color theme="0"/>
              </font>
              <fill>
                <patternFill>
                  <bgColor rgb="FF00B050"/>
                </patternFill>
              </fill>
            </x14:dxf>
          </x14:cfRule>
          <xm:sqref>Q14 Q34:Q41 Q112:Q129 Q131:Q134 Q136:Q141 Q16:Q32</xm:sqref>
        </x14:conditionalFormatting>
        <x14:conditionalFormatting xmlns:xm="http://schemas.microsoft.com/office/excel/2006/main">
          <x14:cfRule type="containsText" priority="285" operator="containsText" id="{7597316B-3CAF-4AAA-B57B-A75930285950}">
            <xm:f>NOT(ISERROR(SEARCH($V$10,J14)))</xm:f>
            <xm:f>$V$10</xm:f>
            <x14:dxf>
              <font>
                <b/>
                <i val="0"/>
                <color theme="0"/>
              </font>
              <fill>
                <patternFill>
                  <bgColor rgb="FFFF0000"/>
                </patternFill>
              </fill>
            </x14:dxf>
          </x14:cfRule>
          <x14:cfRule type="containsText" priority="286" operator="containsText" id="{6D890C23-CD37-44AA-9BF3-AAE3EB090947}">
            <xm:f>NOT(ISERROR(SEARCH($V$9,J14)))</xm:f>
            <xm:f>$V$9</xm:f>
            <x14:dxf>
              <font>
                <b/>
                <i val="0"/>
                <color theme="1"/>
              </font>
              <fill>
                <patternFill>
                  <bgColor rgb="FFFFFF00"/>
                </patternFill>
              </fill>
            </x14:dxf>
          </x14:cfRule>
          <x14:cfRule type="containsText" priority="287" operator="containsText" id="{CC717BDF-CAED-47F2-9372-DDA44667924D}">
            <xm:f>NOT(ISERROR(SEARCH($V$8,J14)))</xm:f>
            <xm:f>$V$8</xm:f>
            <x14:dxf>
              <font>
                <b/>
                <i val="0"/>
                <color theme="0"/>
              </font>
              <fill>
                <patternFill>
                  <bgColor rgb="FF00B050"/>
                </patternFill>
              </fill>
            </x14:dxf>
          </x14:cfRule>
          <xm:sqref>J14</xm:sqref>
        </x14:conditionalFormatting>
        <x14:conditionalFormatting xmlns:xm="http://schemas.microsoft.com/office/excel/2006/main">
          <x14:cfRule type="containsText" priority="143" operator="containsText" id="{B7A0646C-AE42-4014-B17F-812EB78C0232}">
            <xm:f>NOT(ISERROR(SEARCH($V$10,J34)))</xm:f>
            <xm:f>$V$10</xm:f>
            <x14:dxf>
              <font>
                <b/>
                <i val="0"/>
                <color theme="0"/>
              </font>
              <fill>
                <patternFill>
                  <bgColor rgb="FFFF0000"/>
                </patternFill>
              </fill>
            </x14:dxf>
          </x14:cfRule>
          <x14:cfRule type="containsText" priority="144" operator="containsText" id="{F7195B49-3631-4832-808D-7F0DEF67B96E}">
            <xm:f>NOT(ISERROR(SEARCH($V$9,J34)))</xm:f>
            <xm:f>$V$9</xm:f>
            <x14:dxf>
              <font>
                <b/>
                <i val="0"/>
                <color theme="1"/>
              </font>
              <fill>
                <patternFill>
                  <bgColor rgb="FFFFFF00"/>
                </patternFill>
              </fill>
            </x14:dxf>
          </x14:cfRule>
          <x14:cfRule type="containsText" priority="145" operator="containsText" id="{77426B5E-FA35-4ED3-87F3-427632682C6A}">
            <xm:f>NOT(ISERROR(SEARCH($V$8,J34)))</xm:f>
            <xm:f>$V$8</xm:f>
            <x14:dxf>
              <font>
                <b/>
                <i val="0"/>
                <color theme="0"/>
              </font>
              <fill>
                <patternFill>
                  <bgColor rgb="FF00B050"/>
                </patternFill>
              </fill>
            </x14:dxf>
          </x14:cfRule>
          <xm:sqref>J34</xm:sqref>
        </x14:conditionalFormatting>
        <x14:conditionalFormatting xmlns:xm="http://schemas.microsoft.com/office/excel/2006/main">
          <x14:cfRule type="containsText" priority="140" operator="containsText" id="{E2D53DA6-2CBB-47EC-8E2F-3058EBD05907}">
            <xm:f>NOT(ISERROR(SEARCH($V$10,J34)))</xm:f>
            <xm:f>$V$10</xm:f>
            <x14:dxf>
              <font>
                <b/>
                <i val="0"/>
                <color theme="0"/>
              </font>
              <fill>
                <patternFill>
                  <bgColor rgb="FFFF0000"/>
                </patternFill>
              </fill>
            </x14:dxf>
          </x14:cfRule>
          <x14:cfRule type="containsText" priority="141" operator="containsText" id="{B2B36DE6-71B1-4500-902C-081425920206}">
            <xm:f>NOT(ISERROR(SEARCH($V$9,J34)))</xm:f>
            <xm:f>$V$9</xm:f>
            <x14:dxf>
              <font>
                <b/>
                <i val="0"/>
                <color theme="1"/>
              </font>
              <fill>
                <patternFill>
                  <bgColor rgb="FFFFFF00"/>
                </patternFill>
              </fill>
            </x14:dxf>
          </x14:cfRule>
          <x14:cfRule type="containsText" priority="142" operator="containsText" id="{313FFACD-5B1F-4512-8615-715D2FCC60B0}">
            <xm:f>NOT(ISERROR(SEARCH($V$8,J34)))</xm:f>
            <xm:f>$V$8</xm:f>
            <x14:dxf>
              <font>
                <b/>
                <i val="0"/>
                <color theme="0"/>
              </font>
              <fill>
                <patternFill>
                  <bgColor rgb="FF00B050"/>
                </patternFill>
              </fill>
            </x14:dxf>
          </x14:cfRule>
          <xm:sqref>J34</xm:sqref>
        </x14:conditionalFormatting>
        <x14:conditionalFormatting xmlns:xm="http://schemas.microsoft.com/office/excel/2006/main">
          <x14:cfRule type="containsText" priority="125" operator="containsText" id="{8846D6A6-DF9A-427D-8EB2-92076377DE13}">
            <xm:f>NOT(ISERROR(SEARCH($V$10,J56)))</xm:f>
            <xm:f>$V$10</xm:f>
            <x14:dxf>
              <font>
                <b/>
                <i val="0"/>
                <color theme="0"/>
              </font>
              <fill>
                <patternFill>
                  <bgColor rgb="FFFF0000"/>
                </patternFill>
              </fill>
            </x14:dxf>
          </x14:cfRule>
          <x14:cfRule type="containsText" priority="126" operator="containsText" id="{0CC7AD50-12AA-4408-813A-08A593D00A97}">
            <xm:f>NOT(ISERROR(SEARCH($V$9,J56)))</xm:f>
            <xm:f>$V$9</xm:f>
            <x14:dxf>
              <font>
                <b/>
                <i val="0"/>
                <color theme="1"/>
              </font>
              <fill>
                <patternFill>
                  <bgColor rgb="FFFFFF00"/>
                </patternFill>
              </fill>
            </x14:dxf>
          </x14:cfRule>
          <x14:cfRule type="containsText" priority="127" operator="containsText" id="{9EDEEC2B-FEF7-4FC8-ABFE-56160DF0BBAB}">
            <xm:f>NOT(ISERROR(SEARCH($V$8,J56)))</xm:f>
            <xm:f>$V$8</xm:f>
            <x14:dxf>
              <font>
                <b/>
                <i val="0"/>
                <color theme="0"/>
              </font>
              <fill>
                <patternFill>
                  <bgColor rgb="FF00B050"/>
                </patternFill>
              </fill>
            </x14:dxf>
          </x14:cfRule>
          <xm:sqref>J56:J66</xm:sqref>
        </x14:conditionalFormatting>
        <x14:conditionalFormatting xmlns:xm="http://schemas.microsoft.com/office/excel/2006/main">
          <x14:cfRule type="containsText" priority="122" operator="containsText" id="{D47FFA57-B5C8-4F4C-A2DF-8F11434A643A}">
            <xm:f>NOT(ISERROR(SEARCH($V$10,J56)))</xm:f>
            <xm:f>$V$10</xm:f>
            <x14:dxf>
              <font>
                <b/>
                <i val="0"/>
                <color theme="0"/>
              </font>
              <fill>
                <patternFill>
                  <bgColor rgb="FFFF0000"/>
                </patternFill>
              </fill>
            </x14:dxf>
          </x14:cfRule>
          <x14:cfRule type="containsText" priority="123" operator="containsText" id="{3015E0B9-AD2B-41E1-930F-BAB58A4EB5E4}">
            <xm:f>NOT(ISERROR(SEARCH($V$9,J56)))</xm:f>
            <xm:f>$V$9</xm:f>
            <x14:dxf>
              <font>
                <b/>
                <i val="0"/>
                <color theme="1"/>
              </font>
              <fill>
                <patternFill>
                  <bgColor rgb="FFFFFF00"/>
                </patternFill>
              </fill>
            </x14:dxf>
          </x14:cfRule>
          <x14:cfRule type="containsText" priority="124" operator="containsText" id="{3F2F3ECF-B727-4207-904D-1839A0D96467}">
            <xm:f>NOT(ISERROR(SEARCH($V$8,J56)))</xm:f>
            <xm:f>$V$8</xm:f>
            <x14:dxf>
              <font>
                <b/>
                <i val="0"/>
                <color theme="0"/>
              </font>
              <fill>
                <patternFill>
                  <bgColor rgb="FF00B050"/>
                </patternFill>
              </fill>
            </x14:dxf>
          </x14:cfRule>
          <xm:sqref>J56:J66</xm:sqref>
        </x14:conditionalFormatting>
        <x14:conditionalFormatting xmlns:xm="http://schemas.microsoft.com/office/excel/2006/main">
          <x14:cfRule type="containsText" priority="131" operator="containsText" id="{0D9C48A9-5A05-4789-846B-2A3C0BD5C905}">
            <xm:f>NOT(ISERROR(SEARCH($V$10,J47)))</xm:f>
            <xm:f>$V$10</xm:f>
            <x14:dxf>
              <font>
                <b/>
                <i val="0"/>
                <color theme="0"/>
              </font>
              <fill>
                <patternFill>
                  <bgColor rgb="FFFF0000"/>
                </patternFill>
              </fill>
            </x14:dxf>
          </x14:cfRule>
          <x14:cfRule type="containsText" priority="132" operator="containsText" id="{2828D3DB-55C6-4015-8D07-E2B83676EC65}">
            <xm:f>NOT(ISERROR(SEARCH($V$9,J47)))</xm:f>
            <xm:f>$V$9</xm:f>
            <x14:dxf>
              <font>
                <b/>
                <i val="0"/>
                <color theme="1"/>
              </font>
              <fill>
                <patternFill>
                  <bgColor rgb="FFFFFF00"/>
                </patternFill>
              </fill>
            </x14:dxf>
          </x14:cfRule>
          <x14:cfRule type="containsText" priority="133" operator="containsText" id="{9FCDDC64-A566-4A00-BAB6-F66A85C8B6ED}">
            <xm:f>NOT(ISERROR(SEARCH($V$8,J47)))</xm:f>
            <xm:f>$V$8</xm:f>
            <x14:dxf>
              <font>
                <b/>
                <i val="0"/>
                <color theme="0"/>
              </font>
              <fill>
                <patternFill>
                  <bgColor rgb="FF00B050"/>
                </patternFill>
              </fill>
            </x14:dxf>
          </x14:cfRule>
          <xm:sqref>J47:J54</xm:sqref>
        </x14:conditionalFormatting>
        <x14:conditionalFormatting xmlns:xm="http://schemas.microsoft.com/office/excel/2006/main">
          <x14:cfRule type="containsText" priority="128" operator="containsText" id="{F33C6CD0-A94B-409C-BD0B-41AD3B05C778}">
            <xm:f>NOT(ISERROR(SEARCH($V$10,J47)))</xm:f>
            <xm:f>$V$10</xm:f>
            <x14:dxf>
              <font>
                <b/>
                <i val="0"/>
                <color theme="0"/>
              </font>
              <fill>
                <patternFill>
                  <bgColor rgb="FFFF0000"/>
                </patternFill>
              </fill>
            </x14:dxf>
          </x14:cfRule>
          <x14:cfRule type="containsText" priority="129" operator="containsText" id="{238B4087-BE49-4765-9A42-0817930D14F3}">
            <xm:f>NOT(ISERROR(SEARCH($V$9,J47)))</xm:f>
            <xm:f>$V$9</xm:f>
            <x14:dxf>
              <font>
                <b/>
                <i val="0"/>
                <color theme="1"/>
              </font>
              <fill>
                <patternFill>
                  <bgColor rgb="FFFFFF00"/>
                </patternFill>
              </fill>
            </x14:dxf>
          </x14:cfRule>
          <x14:cfRule type="containsText" priority="130" operator="containsText" id="{13DFEDD4-C268-480E-AF5E-64F3AE6E5487}">
            <xm:f>NOT(ISERROR(SEARCH($V$8,J47)))</xm:f>
            <xm:f>$V$8</xm:f>
            <x14:dxf>
              <font>
                <b/>
                <i val="0"/>
                <color theme="0"/>
              </font>
              <fill>
                <patternFill>
                  <bgColor rgb="FF00B050"/>
                </patternFill>
              </fill>
            </x14:dxf>
          </x14:cfRule>
          <xm:sqref>J47:J54</xm:sqref>
        </x14:conditionalFormatting>
        <x14:conditionalFormatting xmlns:xm="http://schemas.microsoft.com/office/excel/2006/main">
          <x14:cfRule type="containsText" priority="119" operator="containsText" id="{4D8C5567-3C83-4A6D-A345-E958A4084AA6}">
            <xm:f>NOT(ISERROR(SEARCH($V$10,J68)))</xm:f>
            <xm:f>$V$10</xm:f>
            <x14:dxf>
              <font>
                <b/>
                <i val="0"/>
                <color theme="0"/>
              </font>
              <fill>
                <patternFill>
                  <bgColor rgb="FFFF0000"/>
                </patternFill>
              </fill>
            </x14:dxf>
          </x14:cfRule>
          <x14:cfRule type="containsText" priority="120" operator="containsText" id="{579B5986-3270-4647-BF48-03AC8CAA9BB3}">
            <xm:f>NOT(ISERROR(SEARCH($V$9,J68)))</xm:f>
            <xm:f>$V$9</xm:f>
            <x14:dxf>
              <font>
                <b/>
                <i val="0"/>
                <color theme="1"/>
              </font>
              <fill>
                <patternFill>
                  <bgColor rgb="FFFFFF00"/>
                </patternFill>
              </fill>
            </x14:dxf>
          </x14:cfRule>
          <x14:cfRule type="containsText" priority="121" operator="containsText" id="{BE5C7939-31B8-48D2-94B7-D7C1ABC27A11}">
            <xm:f>NOT(ISERROR(SEARCH($V$8,J68)))</xm:f>
            <xm:f>$V$8</xm:f>
            <x14:dxf>
              <font>
                <b/>
                <i val="0"/>
                <color theme="0"/>
              </font>
              <fill>
                <patternFill>
                  <bgColor rgb="FF00B050"/>
                </patternFill>
              </fill>
            </x14:dxf>
          </x14:cfRule>
          <xm:sqref>J68:J83</xm:sqref>
        </x14:conditionalFormatting>
        <x14:conditionalFormatting xmlns:xm="http://schemas.microsoft.com/office/excel/2006/main">
          <x14:cfRule type="containsText" priority="116" operator="containsText" id="{D298DF43-04E0-48B5-86F0-7C292B62711C}">
            <xm:f>NOT(ISERROR(SEARCH($V$10,J68)))</xm:f>
            <xm:f>$V$10</xm:f>
            <x14:dxf>
              <font>
                <b/>
                <i val="0"/>
                <color theme="0"/>
              </font>
              <fill>
                <patternFill>
                  <bgColor rgb="FFFF0000"/>
                </patternFill>
              </fill>
            </x14:dxf>
          </x14:cfRule>
          <x14:cfRule type="containsText" priority="117" operator="containsText" id="{11640628-B759-4E92-B1F9-37B76214E2C7}">
            <xm:f>NOT(ISERROR(SEARCH($V$9,J68)))</xm:f>
            <xm:f>$V$9</xm:f>
            <x14:dxf>
              <font>
                <b/>
                <i val="0"/>
                <color theme="1"/>
              </font>
              <fill>
                <patternFill>
                  <bgColor rgb="FFFFFF00"/>
                </patternFill>
              </fill>
            </x14:dxf>
          </x14:cfRule>
          <x14:cfRule type="containsText" priority="118" operator="containsText" id="{4F2B7404-1563-4574-B2D4-6B26CDCCB120}">
            <xm:f>NOT(ISERROR(SEARCH($V$8,J68)))</xm:f>
            <xm:f>$V$8</xm:f>
            <x14:dxf>
              <font>
                <b/>
                <i val="0"/>
                <color theme="0"/>
              </font>
              <fill>
                <patternFill>
                  <bgColor rgb="FF00B050"/>
                </patternFill>
              </fill>
            </x14:dxf>
          </x14:cfRule>
          <xm:sqref>J68:J83</xm:sqref>
        </x14:conditionalFormatting>
        <x14:conditionalFormatting xmlns:xm="http://schemas.microsoft.com/office/excel/2006/main">
          <x14:cfRule type="containsText" priority="113" operator="containsText" id="{A560FF54-61F9-4C25-BD8E-A86DD6FF55EC}">
            <xm:f>NOT(ISERROR(SEARCH($V$10,J90)))</xm:f>
            <xm:f>$V$10</xm:f>
            <x14:dxf>
              <font>
                <b/>
                <i val="0"/>
                <color theme="0"/>
              </font>
              <fill>
                <patternFill>
                  <bgColor rgb="FFFF0000"/>
                </patternFill>
              </fill>
            </x14:dxf>
          </x14:cfRule>
          <x14:cfRule type="containsText" priority="114" operator="containsText" id="{9274A129-FA36-4182-BC87-6B667F83E590}">
            <xm:f>NOT(ISERROR(SEARCH($V$9,J90)))</xm:f>
            <xm:f>$V$9</xm:f>
            <x14:dxf>
              <font>
                <b/>
                <i val="0"/>
                <color theme="1"/>
              </font>
              <fill>
                <patternFill>
                  <bgColor rgb="FFFFFF00"/>
                </patternFill>
              </fill>
            </x14:dxf>
          </x14:cfRule>
          <x14:cfRule type="containsText" priority="115" operator="containsText" id="{65B59F7C-9004-433E-8D90-95AB2AC03B77}">
            <xm:f>NOT(ISERROR(SEARCH($V$8,J90)))</xm:f>
            <xm:f>$V$8</xm:f>
            <x14:dxf>
              <font>
                <b/>
                <i val="0"/>
                <color theme="0"/>
              </font>
              <fill>
                <patternFill>
                  <bgColor rgb="FF00B050"/>
                </patternFill>
              </fill>
            </x14:dxf>
          </x14:cfRule>
          <xm:sqref>J90:J110</xm:sqref>
        </x14:conditionalFormatting>
        <x14:conditionalFormatting xmlns:xm="http://schemas.microsoft.com/office/excel/2006/main">
          <x14:cfRule type="containsText" priority="110" operator="containsText" id="{DB252C48-60FD-452A-A67E-FE7F8E2E09AE}">
            <xm:f>NOT(ISERROR(SEARCH($V$10,J90)))</xm:f>
            <xm:f>$V$10</xm:f>
            <x14:dxf>
              <font>
                <b/>
                <i val="0"/>
                <color theme="0"/>
              </font>
              <fill>
                <patternFill>
                  <bgColor rgb="FFFF0000"/>
                </patternFill>
              </fill>
            </x14:dxf>
          </x14:cfRule>
          <x14:cfRule type="containsText" priority="111" operator="containsText" id="{641892AC-26F6-4ECD-A94E-162D14EDC2D3}">
            <xm:f>NOT(ISERROR(SEARCH($V$9,J90)))</xm:f>
            <xm:f>$V$9</xm:f>
            <x14:dxf>
              <font>
                <b/>
                <i val="0"/>
                <color theme="1"/>
              </font>
              <fill>
                <patternFill>
                  <bgColor rgb="FFFFFF00"/>
                </patternFill>
              </fill>
            </x14:dxf>
          </x14:cfRule>
          <x14:cfRule type="containsText" priority="112" operator="containsText" id="{3A1165B6-8F47-4542-A8C9-EBC546B1A728}">
            <xm:f>NOT(ISERROR(SEARCH($V$8,J90)))</xm:f>
            <xm:f>$V$8</xm:f>
            <x14:dxf>
              <font>
                <b/>
                <i val="0"/>
                <color theme="0"/>
              </font>
              <fill>
                <patternFill>
                  <bgColor rgb="FF00B050"/>
                </patternFill>
              </fill>
            </x14:dxf>
          </x14:cfRule>
          <xm:sqref>J90:J110</xm:sqref>
        </x14:conditionalFormatting>
        <x14:conditionalFormatting xmlns:xm="http://schemas.microsoft.com/office/excel/2006/main">
          <x14:cfRule type="containsText" priority="107" operator="containsText" id="{C6A6EAB5-7EFF-4966-97A6-3A617124854E}">
            <xm:f>NOT(ISERROR(SEARCH($V$10,J148)))</xm:f>
            <xm:f>$V$10</xm:f>
            <x14:dxf>
              <font>
                <b/>
                <i val="0"/>
                <color theme="0"/>
              </font>
              <fill>
                <patternFill>
                  <bgColor rgb="FFFF0000"/>
                </patternFill>
              </fill>
            </x14:dxf>
          </x14:cfRule>
          <x14:cfRule type="containsText" priority="108" operator="containsText" id="{417AFCBF-AD8C-4C80-BF7B-B5D789104B0E}">
            <xm:f>NOT(ISERROR(SEARCH($V$9,J148)))</xm:f>
            <xm:f>$V$9</xm:f>
            <x14:dxf>
              <font>
                <b/>
                <i val="0"/>
                <color theme="1"/>
              </font>
              <fill>
                <patternFill>
                  <bgColor rgb="FFFFFF00"/>
                </patternFill>
              </fill>
            </x14:dxf>
          </x14:cfRule>
          <x14:cfRule type="containsText" priority="109" operator="containsText" id="{8BDD54E4-692D-41D5-8D67-CDE74D2A8ABC}">
            <xm:f>NOT(ISERROR(SEARCH($V$8,J148)))</xm:f>
            <xm:f>$V$8</xm:f>
            <x14:dxf>
              <font>
                <b/>
                <i val="0"/>
                <color theme="0"/>
              </font>
              <fill>
                <patternFill>
                  <bgColor rgb="FF00B050"/>
                </patternFill>
              </fill>
            </x14:dxf>
          </x14:cfRule>
          <xm:sqref>J148:J151</xm:sqref>
        </x14:conditionalFormatting>
        <x14:conditionalFormatting xmlns:xm="http://schemas.microsoft.com/office/excel/2006/main">
          <x14:cfRule type="containsText" priority="104" operator="containsText" id="{6BA1FE19-3CDC-4A47-8428-16F0152ACD27}">
            <xm:f>NOT(ISERROR(SEARCH($V$10,J148)))</xm:f>
            <xm:f>$V$10</xm:f>
            <x14:dxf>
              <font>
                <b/>
                <i val="0"/>
                <color theme="0"/>
              </font>
              <fill>
                <patternFill>
                  <bgColor rgb="FFFF0000"/>
                </patternFill>
              </fill>
            </x14:dxf>
          </x14:cfRule>
          <x14:cfRule type="containsText" priority="105" operator="containsText" id="{7274853A-760E-4AC4-89A7-55148AF449BE}">
            <xm:f>NOT(ISERROR(SEARCH($V$9,J148)))</xm:f>
            <xm:f>$V$9</xm:f>
            <x14:dxf>
              <font>
                <b/>
                <i val="0"/>
                <color theme="1"/>
              </font>
              <fill>
                <patternFill>
                  <bgColor rgb="FFFFFF00"/>
                </patternFill>
              </fill>
            </x14:dxf>
          </x14:cfRule>
          <x14:cfRule type="containsText" priority="106" operator="containsText" id="{44813A4D-0EFC-4DCC-9363-5AD85FB93A8A}">
            <xm:f>NOT(ISERROR(SEARCH($V$8,J148)))</xm:f>
            <xm:f>$V$8</xm:f>
            <x14:dxf>
              <font>
                <b/>
                <i val="0"/>
                <color theme="0"/>
              </font>
              <fill>
                <patternFill>
                  <bgColor rgb="FF00B050"/>
                </patternFill>
              </fill>
            </x14:dxf>
          </x14:cfRule>
          <xm:sqref>J148:J151</xm:sqref>
        </x14:conditionalFormatting>
        <x14:conditionalFormatting xmlns:xm="http://schemas.microsoft.com/office/excel/2006/main">
          <x14:cfRule type="containsText" priority="102" operator="containsText" id="{383C4F45-5579-4799-960A-CD9281BCFD99}">
            <xm:f>NOT(ISERROR(SEARCH($Z$9,Q43)))</xm:f>
            <xm:f>$Z$9</xm:f>
            <x14:dxf>
              <font>
                <b/>
                <i val="0"/>
                <color theme="0"/>
              </font>
              <fill>
                <patternFill>
                  <bgColor rgb="FFFF0000"/>
                </patternFill>
              </fill>
            </x14:dxf>
          </x14:cfRule>
          <x14:cfRule type="containsText" priority="103" operator="containsText" id="{B2EB5D4B-8E0F-4A35-B787-7C669AABDE52}">
            <xm:f>NOT(ISERROR(SEARCH($Z$8,Q43)))</xm:f>
            <xm:f>$Z$8</xm:f>
            <x14:dxf>
              <font>
                <b/>
                <i val="0"/>
                <color theme="0"/>
              </font>
              <fill>
                <patternFill>
                  <bgColor rgb="FF00B050"/>
                </patternFill>
              </fill>
            </x14:dxf>
          </x14:cfRule>
          <xm:sqref>Q43:Q54</xm:sqref>
        </x14:conditionalFormatting>
        <x14:conditionalFormatting xmlns:xm="http://schemas.microsoft.com/office/excel/2006/main">
          <x14:cfRule type="containsText" priority="100" operator="containsText" id="{F372C3B4-83C5-4EF5-891F-FA6D9FC8CE78}">
            <xm:f>NOT(ISERROR(SEARCH($Z$9,Q56)))</xm:f>
            <xm:f>$Z$9</xm:f>
            <x14:dxf>
              <font>
                <b/>
                <i val="0"/>
                <color theme="0"/>
              </font>
              <fill>
                <patternFill>
                  <bgColor rgb="FFFF0000"/>
                </patternFill>
              </fill>
            </x14:dxf>
          </x14:cfRule>
          <x14:cfRule type="containsText" priority="101" operator="containsText" id="{B386F893-A715-48D8-AAE7-4872D573CB52}">
            <xm:f>NOT(ISERROR(SEARCH($Z$8,Q56)))</xm:f>
            <xm:f>$Z$8</xm:f>
            <x14:dxf>
              <font>
                <b/>
                <i val="0"/>
                <color theme="0"/>
              </font>
              <fill>
                <patternFill>
                  <bgColor rgb="FF00B050"/>
                </patternFill>
              </fill>
            </x14:dxf>
          </x14:cfRule>
          <xm:sqref>Q56:Q66</xm:sqref>
        </x14:conditionalFormatting>
        <x14:conditionalFormatting xmlns:xm="http://schemas.microsoft.com/office/excel/2006/main">
          <x14:cfRule type="containsText" priority="98" operator="containsText" id="{4DE12A4F-9533-42BF-91FC-3E4C50117AAB}">
            <xm:f>NOT(ISERROR(SEARCH($Z$9,Q68)))</xm:f>
            <xm:f>$Z$9</xm:f>
            <x14:dxf>
              <font>
                <b/>
                <i val="0"/>
                <color theme="0"/>
              </font>
              <fill>
                <patternFill>
                  <bgColor rgb="FFFF0000"/>
                </patternFill>
              </fill>
            </x14:dxf>
          </x14:cfRule>
          <x14:cfRule type="containsText" priority="99" operator="containsText" id="{1A2B4187-46F9-45D2-A487-64150FFD7CF5}">
            <xm:f>NOT(ISERROR(SEARCH($Z$8,Q68)))</xm:f>
            <xm:f>$Z$8</xm:f>
            <x14:dxf>
              <font>
                <b/>
                <i val="0"/>
                <color theme="0"/>
              </font>
              <fill>
                <patternFill>
                  <bgColor rgb="FF00B050"/>
                </patternFill>
              </fill>
            </x14:dxf>
          </x14:cfRule>
          <xm:sqref>Q68:Q83</xm:sqref>
        </x14:conditionalFormatting>
        <x14:conditionalFormatting xmlns:xm="http://schemas.microsoft.com/office/excel/2006/main">
          <x14:cfRule type="containsText" priority="96" operator="containsText" id="{98932EFC-6ABB-4348-987C-0E2A8A5B0F31}">
            <xm:f>NOT(ISERROR(SEARCH($Z$9,Q90)))</xm:f>
            <xm:f>$Z$9</xm:f>
            <x14:dxf>
              <font>
                <b/>
                <i val="0"/>
                <color theme="0"/>
              </font>
              <fill>
                <patternFill>
                  <bgColor rgb="FFFF0000"/>
                </patternFill>
              </fill>
            </x14:dxf>
          </x14:cfRule>
          <x14:cfRule type="containsText" priority="97" operator="containsText" id="{5B14E841-1786-4A7E-A174-21A7546D73F0}">
            <xm:f>NOT(ISERROR(SEARCH($Z$8,Q90)))</xm:f>
            <xm:f>$Z$8</xm:f>
            <x14:dxf>
              <font>
                <b/>
                <i val="0"/>
                <color theme="0"/>
              </font>
              <fill>
                <patternFill>
                  <bgColor rgb="FF00B050"/>
                </patternFill>
              </fill>
            </x14:dxf>
          </x14:cfRule>
          <xm:sqref>Q90:Q110</xm:sqref>
        </x14:conditionalFormatting>
        <x14:conditionalFormatting xmlns:xm="http://schemas.microsoft.com/office/excel/2006/main">
          <x14:cfRule type="containsText" priority="94" operator="containsText" id="{E50B129B-3AE3-4F10-A679-DB11390C58B9}">
            <xm:f>NOT(ISERROR(SEARCH($Z$9,Q148)))</xm:f>
            <xm:f>$Z$9</xm:f>
            <x14:dxf>
              <font>
                <b/>
                <i val="0"/>
                <color theme="0"/>
              </font>
              <fill>
                <patternFill>
                  <bgColor rgb="FFFF0000"/>
                </patternFill>
              </fill>
            </x14:dxf>
          </x14:cfRule>
          <x14:cfRule type="containsText" priority="95" operator="containsText" id="{7964CC69-EB28-4070-8628-1377BC3F175B}">
            <xm:f>NOT(ISERROR(SEARCH($Z$8,Q148)))</xm:f>
            <xm:f>$Z$8</xm:f>
            <x14:dxf>
              <font>
                <b/>
                <i val="0"/>
                <color theme="0"/>
              </font>
              <fill>
                <patternFill>
                  <bgColor rgb="FF00B050"/>
                </patternFill>
              </fill>
            </x14:dxf>
          </x14:cfRule>
          <xm:sqref>Q148:Q151</xm:sqref>
        </x14:conditionalFormatting>
        <x14:conditionalFormatting xmlns:xm="http://schemas.microsoft.com/office/excel/2006/main">
          <x14:cfRule type="containsText" priority="91" operator="containsText" id="{C94D131B-459C-47FA-B0DB-D784BF1AED1E}">
            <xm:f>NOT(ISERROR(SEARCH($X$9,O14)))</xm:f>
            <xm:f>$X$9</xm:f>
            <x14:dxf>
              <font>
                <b/>
                <i val="0"/>
                <color theme="1"/>
              </font>
              <fill>
                <patternFill>
                  <bgColor rgb="FFFFFF00"/>
                </patternFill>
              </fill>
            </x14:dxf>
          </x14:cfRule>
          <x14:cfRule type="containsText" priority="92" operator="containsText" id="{A504BE60-5AEB-4062-A4F3-F8EB964C8352}">
            <xm:f>NOT(ISERROR(SEARCH($X$8,O14)))</xm:f>
            <xm:f>$X$8</xm:f>
            <x14:dxf>
              <font>
                <b/>
                <i val="0"/>
                <color theme="0"/>
              </font>
              <fill>
                <patternFill>
                  <bgColor rgb="FF00B050"/>
                </patternFill>
              </fill>
            </x14:dxf>
          </x14:cfRule>
          <x14:cfRule type="containsText" priority="93" operator="containsText" id="{8BFB7D02-544E-4C93-AE99-BC239E7ED6F7}">
            <xm:f>NOT(ISERROR(SEARCH($X$10,O14)))</xm:f>
            <xm:f>$X$10</xm:f>
            <x14:dxf>
              <font>
                <b/>
                <i val="0"/>
                <color theme="0"/>
              </font>
              <fill>
                <patternFill>
                  <bgColor rgb="FFFF0000"/>
                </patternFill>
              </fill>
            </x14:dxf>
          </x14:cfRule>
          <xm:sqref>O14 O16:O17 O19 O27 O31:O32 O49:O50 O53:O54 O62:O63 O65:O66 O70 O72 O75 O79 O81:O83 O95 O98 O101 O103:O105 O107 O121:O123 O125 O141</xm:sqref>
        </x14:conditionalFormatting>
        <x14:conditionalFormatting xmlns:xm="http://schemas.microsoft.com/office/excel/2006/main">
          <x14:cfRule type="containsText" priority="85" operator="containsText" id="{A6180BCB-7D71-4C3B-87BC-EBF77439A7EF}">
            <xm:f>NOT(ISERROR(SEARCH($X$9,O23)))</xm:f>
            <xm:f>$X$9</xm:f>
            <x14:dxf>
              <font>
                <b/>
                <i val="0"/>
                <color theme="1"/>
              </font>
              <fill>
                <patternFill>
                  <bgColor rgb="FFFFFF00"/>
                </patternFill>
              </fill>
            </x14:dxf>
          </x14:cfRule>
          <x14:cfRule type="containsText" priority="86" operator="containsText" id="{BC1AD7E0-6590-43CA-842B-934DED82A25D}">
            <xm:f>NOT(ISERROR(SEARCH($X$8,O23)))</xm:f>
            <xm:f>$X$8</xm:f>
            <x14:dxf>
              <font>
                <b/>
                <i val="0"/>
                <color theme="0"/>
              </font>
              <fill>
                <patternFill>
                  <bgColor rgb="FF00B050"/>
                </patternFill>
              </fill>
            </x14:dxf>
          </x14:cfRule>
          <x14:cfRule type="containsText" priority="87" operator="containsText" id="{ADDFEF08-8CBB-4F69-BADE-DCBFF7B7632B}">
            <xm:f>NOT(ISERROR(SEARCH($X$10,O23)))</xm:f>
            <xm:f>$X$10</xm:f>
            <x14:dxf>
              <font>
                <b/>
                <i val="0"/>
                <color theme="0"/>
              </font>
              <fill>
                <patternFill>
                  <bgColor rgb="FFFF0000"/>
                </patternFill>
              </fill>
            </x14:dxf>
          </x14:cfRule>
          <xm:sqref>O23:O24</xm:sqref>
        </x14:conditionalFormatting>
        <x14:conditionalFormatting xmlns:xm="http://schemas.microsoft.com/office/excel/2006/main">
          <x14:cfRule type="containsText" priority="83" operator="containsText" id="{33205216-01EA-4F79-BB53-9F161102698B}">
            <xm:f>NOT(ISERROR(SEARCH($Z$9,Q15)))</xm:f>
            <xm:f>$Z$9</xm:f>
            <x14:dxf>
              <font>
                <b/>
                <i val="0"/>
                <color theme="0"/>
              </font>
              <fill>
                <patternFill>
                  <bgColor rgb="FFFF0000"/>
                </patternFill>
              </fill>
            </x14:dxf>
          </x14:cfRule>
          <x14:cfRule type="containsText" priority="84" operator="containsText" id="{AEE66CFA-897E-4455-86AA-09790B6D4B1C}">
            <xm:f>NOT(ISERROR(SEARCH($Z$8,Q15)))</xm:f>
            <xm:f>$Z$8</xm:f>
            <x14:dxf>
              <font>
                <b/>
                <i val="0"/>
                <color theme="0"/>
              </font>
              <fill>
                <patternFill>
                  <bgColor rgb="FF00B050"/>
                </patternFill>
              </fill>
            </x14:dxf>
          </x14:cfRule>
          <xm:sqref>Q15</xm:sqref>
        </x14:conditionalFormatting>
        <x14:conditionalFormatting xmlns:xm="http://schemas.microsoft.com/office/excel/2006/main">
          <x14:cfRule type="containsText" priority="80" operator="containsText" id="{5AEE21F5-17DD-45A1-93C3-964BA7EABAD2}">
            <xm:f>NOT(ISERROR(SEARCH($V$10,J15)))</xm:f>
            <xm:f>$V$10</xm:f>
            <x14:dxf>
              <font>
                <b/>
                <i val="0"/>
                <color theme="0"/>
              </font>
              <fill>
                <patternFill>
                  <bgColor rgb="FFFF0000"/>
                </patternFill>
              </fill>
            </x14:dxf>
          </x14:cfRule>
          <x14:cfRule type="containsText" priority="81" operator="containsText" id="{DE16ED0C-0AD9-44C9-8128-FC387BBDBDE6}">
            <xm:f>NOT(ISERROR(SEARCH($V$9,J15)))</xm:f>
            <xm:f>$V$9</xm:f>
            <x14:dxf>
              <font>
                <b/>
                <i val="0"/>
                <color theme="1"/>
              </font>
              <fill>
                <patternFill>
                  <bgColor rgb="FFFFFF00"/>
                </patternFill>
              </fill>
            </x14:dxf>
          </x14:cfRule>
          <x14:cfRule type="containsText" priority="82" operator="containsText" id="{A33BAB8E-1A0B-4DCF-88D3-1D220CBA7594}">
            <xm:f>NOT(ISERROR(SEARCH($V$8,J15)))</xm:f>
            <xm:f>$V$8</xm:f>
            <x14:dxf>
              <font>
                <b/>
                <i val="0"/>
                <color theme="0"/>
              </font>
              <fill>
                <patternFill>
                  <bgColor rgb="FF00B050"/>
                </patternFill>
              </fill>
            </x14:dxf>
          </x14:cfRule>
          <xm:sqref>J15</xm:sqref>
        </x14:conditionalFormatting>
        <x14:conditionalFormatting xmlns:xm="http://schemas.microsoft.com/office/excel/2006/main">
          <x14:cfRule type="containsText" priority="77" operator="containsText" id="{94B4906B-B1C0-48B8-8B06-3F7D2B4EF830}">
            <xm:f>NOT(ISERROR(SEARCH($X$9,O15)))</xm:f>
            <xm:f>$X$9</xm:f>
            <x14:dxf>
              <font>
                <b/>
                <i val="0"/>
                <color theme="1"/>
              </font>
              <fill>
                <patternFill>
                  <bgColor rgb="FFFFFF00"/>
                </patternFill>
              </fill>
            </x14:dxf>
          </x14:cfRule>
          <x14:cfRule type="containsText" priority="78" operator="containsText" id="{44FCFA61-7E24-4C46-88C5-7E9588CEBB89}">
            <xm:f>NOT(ISERROR(SEARCH($X$8,O15)))</xm:f>
            <xm:f>$X$8</xm:f>
            <x14:dxf>
              <font>
                <b/>
                <i val="0"/>
                <color theme="0"/>
              </font>
              <fill>
                <patternFill>
                  <bgColor rgb="FF00B050"/>
                </patternFill>
              </fill>
            </x14:dxf>
          </x14:cfRule>
          <x14:cfRule type="containsText" priority="79" operator="containsText" id="{209A53B7-9E84-4175-A5B3-E255677E8C6E}">
            <xm:f>NOT(ISERROR(SEARCH($X$10,O15)))</xm:f>
            <xm:f>$X$10</xm:f>
            <x14:dxf>
              <font>
                <b/>
                <i val="0"/>
                <color theme="0"/>
              </font>
              <fill>
                <patternFill>
                  <bgColor rgb="FFFF0000"/>
                </patternFill>
              </fill>
            </x14:dxf>
          </x14:cfRule>
          <xm:sqref>O15</xm:sqref>
        </x14:conditionalFormatting>
        <x14:conditionalFormatting xmlns:xm="http://schemas.microsoft.com/office/excel/2006/main">
          <x14:cfRule type="containsText" priority="74" operator="containsText" id="{78FDD65D-D7D1-4F5E-A8E8-C0AE47CA9385}">
            <xm:f>NOT(ISERROR(SEARCH($X$9,O29)))</xm:f>
            <xm:f>$X$9</xm:f>
            <x14:dxf>
              <font>
                <b/>
                <i val="0"/>
                <color theme="1"/>
              </font>
              <fill>
                <patternFill>
                  <bgColor rgb="FFFFFF00"/>
                </patternFill>
              </fill>
            </x14:dxf>
          </x14:cfRule>
          <x14:cfRule type="containsText" priority="75" operator="containsText" id="{48D81D24-F5D0-4370-82CE-3DEF9AEDCC6F}">
            <xm:f>NOT(ISERROR(SEARCH($X$8,O29)))</xm:f>
            <xm:f>$X$8</xm:f>
            <x14:dxf>
              <font>
                <b/>
                <i val="0"/>
                <color theme="0"/>
              </font>
              <fill>
                <patternFill>
                  <bgColor rgb="FF00B050"/>
                </patternFill>
              </fill>
            </x14:dxf>
          </x14:cfRule>
          <x14:cfRule type="containsText" priority="76" operator="containsText" id="{7CEF4F6A-51C7-4013-8C5E-1ADEAC37DBFB}">
            <xm:f>NOT(ISERROR(SEARCH($X$10,O29)))</xm:f>
            <xm:f>$X$10</xm:f>
            <x14:dxf>
              <font>
                <b/>
                <i val="0"/>
                <color theme="0"/>
              </font>
              <fill>
                <patternFill>
                  <bgColor rgb="FFFF0000"/>
                </patternFill>
              </fill>
            </x14:dxf>
          </x14:cfRule>
          <xm:sqref>O29</xm:sqref>
        </x14:conditionalFormatting>
        <x14:conditionalFormatting xmlns:xm="http://schemas.microsoft.com/office/excel/2006/main">
          <x14:cfRule type="containsText" priority="68" operator="containsText" id="{CCEF753D-79AD-4702-B7AF-9B197D7BE0C1}">
            <xm:f>NOT(ISERROR(SEARCH($X$9,O47)))</xm:f>
            <xm:f>$X$9</xm:f>
            <x14:dxf>
              <font>
                <b/>
                <i val="0"/>
                <color theme="1"/>
              </font>
              <fill>
                <patternFill>
                  <bgColor rgb="FFFFFF00"/>
                </patternFill>
              </fill>
            </x14:dxf>
          </x14:cfRule>
          <x14:cfRule type="containsText" priority="69" operator="containsText" id="{E6E6C5E5-B372-44AB-A08E-0B3A603258E7}">
            <xm:f>NOT(ISERROR(SEARCH($X$8,O47)))</xm:f>
            <xm:f>$X$8</xm:f>
            <x14:dxf>
              <font>
                <b/>
                <i val="0"/>
                <color theme="0"/>
              </font>
              <fill>
                <patternFill>
                  <bgColor rgb="FF00B050"/>
                </patternFill>
              </fill>
            </x14:dxf>
          </x14:cfRule>
          <x14:cfRule type="containsText" priority="70" operator="containsText" id="{16CA8FFC-C79B-444E-A266-DC079F5988C5}">
            <xm:f>NOT(ISERROR(SEARCH($X$10,O47)))</xm:f>
            <xm:f>$X$10</xm:f>
            <x14:dxf>
              <font>
                <b/>
                <i val="0"/>
                <color theme="0"/>
              </font>
              <fill>
                <patternFill>
                  <bgColor rgb="FFFF0000"/>
                </patternFill>
              </fill>
            </x14:dxf>
          </x14:cfRule>
          <xm:sqref>O47</xm:sqref>
        </x14:conditionalFormatting>
        <x14:conditionalFormatting xmlns:xm="http://schemas.microsoft.com/office/excel/2006/main">
          <x14:cfRule type="containsText" priority="65" operator="containsText" id="{1CFF091E-F1E0-4417-BB4A-05A1F1D5972B}">
            <xm:f>NOT(ISERROR(SEARCH($X$9,O60)))</xm:f>
            <xm:f>$X$9</xm:f>
            <x14:dxf>
              <font>
                <b/>
                <i val="0"/>
                <color theme="1"/>
              </font>
              <fill>
                <patternFill>
                  <bgColor rgb="FFFFFF00"/>
                </patternFill>
              </fill>
            </x14:dxf>
          </x14:cfRule>
          <x14:cfRule type="containsText" priority="66" operator="containsText" id="{BEADB1DA-B9AA-41F8-A557-8ED5AC501A13}">
            <xm:f>NOT(ISERROR(SEARCH($X$8,O60)))</xm:f>
            <xm:f>$X$8</xm:f>
            <x14:dxf>
              <font>
                <b/>
                <i val="0"/>
                <color theme="0"/>
              </font>
              <fill>
                <patternFill>
                  <bgColor rgb="FF00B050"/>
                </patternFill>
              </fill>
            </x14:dxf>
          </x14:cfRule>
          <x14:cfRule type="containsText" priority="67" operator="containsText" id="{7240ABB0-952D-4694-8FC3-844A7AE11935}">
            <xm:f>NOT(ISERROR(SEARCH($X$10,O60)))</xm:f>
            <xm:f>$X$10</xm:f>
            <x14:dxf>
              <font>
                <b/>
                <i val="0"/>
                <color theme="0"/>
              </font>
              <fill>
                <patternFill>
                  <bgColor rgb="FFFF0000"/>
                </patternFill>
              </fill>
            </x14:dxf>
          </x14:cfRule>
          <xm:sqref>O60</xm:sqref>
        </x14:conditionalFormatting>
        <x14:conditionalFormatting xmlns:xm="http://schemas.microsoft.com/office/excel/2006/main">
          <x14:cfRule type="containsText" priority="62" operator="containsText" id="{771EA348-1D7F-4B03-B45A-01928F0086CB}">
            <xm:f>NOT(ISERROR(SEARCH($X$9,O68)))</xm:f>
            <xm:f>$X$9</xm:f>
            <x14:dxf>
              <font>
                <b/>
                <i val="0"/>
                <color theme="1"/>
              </font>
              <fill>
                <patternFill>
                  <bgColor rgb="FFFFFF00"/>
                </patternFill>
              </fill>
            </x14:dxf>
          </x14:cfRule>
          <x14:cfRule type="containsText" priority="63" operator="containsText" id="{3B31BD8E-8658-4269-93BB-89CDCEC92FA3}">
            <xm:f>NOT(ISERROR(SEARCH($X$8,O68)))</xm:f>
            <xm:f>$X$8</xm:f>
            <x14:dxf>
              <font>
                <b/>
                <i val="0"/>
                <color theme="0"/>
              </font>
              <fill>
                <patternFill>
                  <bgColor rgb="FF00B050"/>
                </patternFill>
              </fill>
            </x14:dxf>
          </x14:cfRule>
          <x14:cfRule type="containsText" priority="64" operator="containsText" id="{D6AB5346-10EE-45FD-8540-934169DF932B}">
            <xm:f>NOT(ISERROR(SEARCH($X$10,O68)))</xm:f>
            <xm:f>$X$10</xm:f>
            <x14:dxf>
              <font>
                <b/>
                <i val="0"/>
                <color theme="0"/>
              </font>
              <fill>
                <patternFill>
                  <bgColor rgb="FFFF0000"/>
                </patternFill>
              </fill>
            </x14:dxf>
          </x14:cfRule>
          <xm:sqref>O68</xm:sqref>
        </x14:conditionalFormatting>
        <x14:conditionalFormatting xmlns:xm="http://schemas.microsoft.com/office/excel/2006/main">
          <x14:cfRule type="containsText" priority="59" operator="containsText" id="{DA0ADEF1-ED12-4F3E-B567-C76A42122830}">
            <xm:f>NOT(ISERROR(SEARCH($X$9,O92)))</xm:f>
            <xm:f>$X$9</xm:f>
            <x14:dxf>
              <font>
                <b/>
                <i val="0"/>
                <color theme="1"/>
              </font>
              <fill>
                <patternFill>
                  <bgColor rgb="FFFFFF00"/>
                </patternFill>
              </fill>
            </x14:dxf>
          </x14:cfRule>
          <x14:cfRule type="containsText" priority="60" operator="containsText" id="{65EDA3CB-963C-495E-9FA2-F4124A549157}">
            <xm:f>NOT(ISERROR(SEARCH($X$8,O92)))</xm:f>
            <xm:f>$X$8</xm:f>
            <x14:dxf>
              <font>
                <b/>
                <i val="0"/>
                <color theme="0"/>
              </font>
              <fill>
                <patternFill>
                  <bgColor rgb="FF00B050"/>
                </patternFill>
              </fill>
            </x14:dxf>
          </x14:cfRule>
          <x14:cfRule type="containsText" priority="61" operator="containsText" id="{7C88FDCD-0A16-453B-9CCC-47297FD6FDAB}">
            <xm:f>NOT(ISERROR(SEARCH($X$10,O92)))</xm:f>
            <xm:f>$X$10</xm:f>
            <x14:dxf>
              <font>
                <b/>
                <i val="0"/>
                <color theme="0"/>
              </font>
              <fill>
                <patternFill>
                  <bgColor rgb="FFFF0000"/>
                </patternFill>
              </fill>
            </x14:dxf>
          </x14:cfRule>
          <xm:sqref>O92:O93</xm:sqref>
        </x14:conditionalFormatting>
        <x14:conditionalFormatting xmlns:xm="http://schemas.microsoft.com/office/excel/2006/main">
          <x14:cfRule type="containsText" priority="56" operator="containsText" id="{43BCF08C-9D34-4D21-8DC1-3CEA01B4BDB9}">
            <xm:f>NOT(ISERROR(SEARCH($X$9,O117)))</xm:f>
            <xm:f>$X$9</xm:f>
            <x14:dxf>
              <font>
                <b/>
                <i val="0"/>
                <color theme="1"/>
              </font>
              <fill>
                <patternFill>
                  <bgColor rgb="FFFFFF00"/>
                </patternFill>
              </fill>
            </x14:dxf>
          </x14:cfRule>
          <x14:cfRule type="containsText" priority="57" operator="containsText" id="{CF84660B-CBB9-4612-870C-41BC1A71F965}">
            <xm:f>NOT(ISERROR(SEARCH($X$8,O117)))</xm:f>
            <xm:f>$X$8</xm:f>
            <x14:dxf>
              <font>
                <b/>
                <i val="0"/>
                <color theme="0"/>
              </font>
              <fill>
                <patternFill>
                  <bgColor rgb="FF00B050"/>
                </patternFill>
              </fill>
            </x14:dxf>
          </x14:cfRule>
          <x14:cfRule type="containsText" priority="58" operator="containsText" id="{36D86160-F897-4253-9272-8F9FC5522288}">
            <xm:f>NOT(ISERROR(SEARCH($X$10,O117)))</xm:f>
            <xm:f>$X$10</xm:f>
            <x14:dxf>
              <font>
                <b/>
                <i val="0"/>
                <color theme="0"/>
              </font>
              <fill>
                <patternFill>
                  <bgColor rgb="FFFF0000"/>
                </patternFill>
              </fill>
            </x14:dxf>
          </x14:cfRule>
          <xm:sqref>O117:O119</xm:sqref>
        </x14:conditionalFormatting>
        <x14:conditionalFormatting xmlns:xm="http://schemas.microsoft.com/office/excel/2006/main">
          <x14:cfRule type="containsText" priority="47" operator="containsText" id="{66B8D370-65B9-4394-ACF1-6D48044098CB}">
            <xm:f>NOT(ISERROR(SEARCH($X$9,O136)))</xm:f>
            <xm:f>$X$9</xm:f>
            <x14:dxf>
              <font>
                <b/>
                <i val="0"/>
                <color theme="1"/>
              </font>
              <fill>
                <patternFill>
                  <bgColor rgb="FFFFFF00"/>
                </patternFill>
              </fill>
            </x14:dxf>
          </x14:cfRule>
          <x14:cfRule type="containsText" priority="48" operator="containsText" id="{ED38F9B1-8BE0-4095-9458-85DB65C782C2}">
            <xm:f>NOT(ISERROR(SEARCH($X$8,O136)))</xm:f>
            <xm:f>$X$8</xm:f>
            <x14:dxf>
              <font>
                <b/>
                <i val="0"/>
                <color theme="0"/>
              </font>
              <fill>
                <patternFill>
                  <bgColor rgb="FF00B050"/>
                </patternFill>
              </fill>
            </x14:dxf>
          </x14:cfRule>
          <x14:cfRule type="containsText" priority="49" operator="containsText" id="{BCC5AD2E-A489-48C1-AF2E-A3D03DA770AA}">
            <xm:f>NOT(ISERROR(SEARCH($X$10,O136)))</xm:f>
            <xm:f>$X$10</xm:f>
            <x14:dxf>
              <font>
                <b/>
                <i val="0"/>
                <color theme="0"/>
              </font>
              <fill>
                <patternFill>
                  <bgColor rgb="FFFF0000"/>
                </patternFill>
              </fill>
            </x14:dxf>
          </x14:cfRule>
          <xm:sqref>O136:O137</xm:sqref>
        </x14:conditionalFormatting>
        <x14:conditionalFormatting xmlns:xm="http://schemas.microsoft.com/office/excel/2006/main">
          <x14:cfRule type="containsText" priority="44" operator="containsText" id="{A4CDB404-12FE-4231-BD77-2530FDFC2938}">
            <xm:f>NOT(ISERROR(SEARCH($X$9,O139)))</xm:f>
            <xm:f>$X$9</xm:f>
            <x14:dxf>
              <font>
                <b/>
                <i val="0"/>
                <color theme="1"/>
              </font>
              <fill>
                <patternFill>
                  <bgColor rgb="FFFFFF00"/>
                </patternFill>
              </fill>
            </x14:dxf>
          </x14:cfRule>
          <x14:cfRule type="containsText" priority="45" operator="containsText" id="{93AF1518-2E9C-4832-97BF-7EBF46AFEAAD}">
            <xm:f>NOT(ISERROR(SEARCH($X$8,O139)))</xm:f>
            <xm:f>$X$8</xm:f>
            <x14:dxf>
              <font>
                <b/>
                <i val="0"/>
                <color theme="0"/>
              </font>
              <fill>
                <patternFill>
                  <bgColor rgb="FF00B050"/>
                </patternFill>
              </fill>
            </x14:dxf>
          </x14:cfRule>
          <x14:cfRule type="containsText" priority="46" operator="containsText" id="{6CD38B09-F2CF-412C-8596-1FA6F1179510}">
            <xm:f>NOT(ISERROR(SEARCH($X$10,O139)))</xm:f>
            <xm:f>$X$10</xm:f>
            <x14:dxf>
              <font>
                <b/>
                <i val="0"/>
                <color theme="0"/>
              </font>
              <fill>
                <patternFill>
                  <bgColor rgb="FFFF0000"/>
                </patternFill>
              </fill>
            </x14:dxf>
          </x14:cfRule>
          <xm:sqref>O139</xm:sqref>
        </x14:conditionalFormatting>
        <x14:conditionalFormatting xmlns:xm="http://schemas.microsoft.com/office/excel/2006/main">
          <x14:cfRule type="containsText" priority="10" operator="containsText" id="{DFE0C84B-1BB8-4053-A2A3-38120E9F5C6D}">
            <xm:f>NOT(ISERROR(SEARCH($V$10,J35)))</xm:f>
            <xm:f>$V$10</xm:f>
            <x14:dxf>
              <font>
                <b/>
                <i val="0"/>
                <color theme="0"/>
              </font>
              <fill>
                <patternFill>
                  <bgColor rgb="FFFF0000"/>
                </patternFill>
              </fill>
            </x14:dxf>
          </x14:cfRule>
          <x14:cfRule type="containsText" priority="11" operator="containsText" id="{1C8AE502-3707-4E8F-AC09-78931180AA2D}">
            <xm:f>NOT(ISERROR(SEARCH($V$9,J35)))</xm:f>
            <xm:f>$V$9</xm:f>
            <x14:dxf>
              <font>
                <b/>
                <i val="0"/>
                <color theme="1"/>
              </font>
              <fill>
                <patternFill>
                  <bgColor rgb="FFFFFF00"/>
                </patternFill>
              </fill>
            </x14:dxf>
          </x14:cfRule>
          <x14:cfRule type="containsText" priority="12" operator="containsText" id="{3E67A51F-F08F-4148-BCE7-ED43C1DBF754}">
            <xm:f>NOT(ISERROR(SEARCH($V$8,J35)))</xm:f>
            <xm:f>$V$8</xm:f>
            <x14:dxf>
              <font>
                <b/>
                <i val="0"/>
                <color theme="0"/>
              </font>
              <fill>
                <patternFill>
                  <bgColor rgb="FF00B050"/>
                </patternFill>
              </fill>
            </x14:dxf>
          </x14:cfRule>
          <xm:sqref>J35:J41</xm:sqref>
        </x14:conditionalFormatting>
        <x14:conditionalFormatting xmlns:xm="http://schemas.microsoft.com/office/excel/2006/main">
          <x14:cfRule type="containsText" priority="7" operator="containsText" id="{9BF8C655-0386-4B97-B9BD-8937BD148338}">
            <xm:f>NOT(ISERROR(SEARCH($V$10,J35)))</xm:f>
            <xm:f>$V$10</xm:f>
            <x14:dxf>
              <font>
                <b/>
                <i val="0"/>
                <color theme="0"/>
              </font>
              <fill>
                <patternFill>
                  <bgColor rgb="FFFF0000"/>
                </patternFill>
              </fill>
            </x14:dxf>
          </x14:cfRule>
          <x14:cfRule type="containsText" priority="8" operator="containsText" id="{4D59368E-6926-4112-A81F-105E0C3027D7}">
            <xm:f>NOT(ISERROR(SEARCH($V$9,J35)))</xm:f>
            <xm:f>$V$9</xm:f>
            <x14:dxf>
              <font>
                <b/>
                <i val="0"/>
                <color theme="1"/>
              </font>
              <fill>
                <patternFill>
                  <bgColor rgb="FFFFFF00"/>
                </patternFill>
              </fill>
            </x14:dxf>
          </x14:cfRule>
          <x14:cfRule type="containsText" priority="9" operator="containsText" id="{A3E3DF92-1904-429E-8510-507B4F6661F1}">
            <xm:f>NOT(ISERROR(SEARCH($V$8,J35)))</xm:f>
            <xm:f>$V$8</xm:f>
            <x14:dxf>
              <font>
                <b/>
                <i val="0"/>
                <color theme="0"/>
              </font>
              <fill>
                <patternFill>
                  <bgColor rgb="FF00B050"/>
                </patternFill>
              </fill>
            </x14:dxf>
          </x14:cfRule>
          <xm:sqref>J35:J41</xm:sqref>
        </x14:conditionalFormatting>
        <x14:conditionalFormatting xmlns:xm="http://schemas.microsoft.com/office/excel/2006/main">
          <x14:cfRule type="containsText" priority="4" operator="containsText" id="{1307E351-73E9-436A-84B3-5DBAA0AB858C}">
            <xm:f>NOT(ISERROR(SEARCH($V$10,J43)))</xm:f>
            <xm:f>$V$10</xm:f>
            <x14:dxf>
              <font>
                <b/>
                <i val="0"/>
                <color theme="0"/>
              </font>
              <fill>
                <patternFill>
                  <bgColor rgb="FFFF0000"/>
                </patternFill>
              </fill>
            </x14:dxf>
          </x14:cfRule>
          <x14:cfRule type="containsText" priority="5" operator="containsText" id="{B735D646-2684-445C-A449-B22722893DE2}">
            <xm:f>NOT(ISERROR(SEARCH($V$9,J43)))</xm:f>
            <xm:f>$V$9</xm:f>
            <x14:dxf>
              <font>
                <b/>
                <i val="0"/>
                <color theme="1"/>
              </font>
              <fill>
                <patternFill>
                  <bgColor rgb="FFFFFF00"/>
                </patternFill>
              </fill>
            </x14:dxf>
          </x14:cfRule>
          <x14:cfRule type="containsText" priority="6" operator="containsText" id="{29813066-FA1F-4353-8A07-6573287927DD}">
            <xm:f>NOT(ISERROR(SEARCH($V$8,J43)))</xm:f>
            <xm:f>$V$8</xm:f>
            <x14:dxf>
              <font>
                <b/>
                <i val="0"/>
                <color theme="0"/>
              </font>
              <fill>
                <patternFill>
                  <bgColor rgb="FF00B050"/>
                </patternFill>
              </fill>
            </x14:dxf>
          </x14:cfRule>
          <xm:sqref>J43:J46</xm:sqref>
        </x14:conditionalFormatting>
        <x14:conditionalFormatting xmlns:xm="http://schemas.microsoft.com/office/excel/2006/main">
          <x14:cfRule type="containsText" priority="1" operator="containsText" id="{1230414A-7ACD-4D05-A930-C84D83AC022E}">
            <xm:f>NOT(ISERROR(SEARCH($V$10,J43)))</xm:f>
            <xm:f>$V$10</xm:f>
            <x14:dxf>
              <font>
                <b/>
                <i val="0"/>
                <color theme="0"/>
              </font>
              <fill>
                <patternFill>
                  <bgColor rgb="FFFF0000"/>
                </patternFill>
              </fill>
            </x14:dxf>
          </x14:cfRule>
          <x14:cfRule type="containsText" priority="2" operator="containsText" id="{52F526B2-8B64-44E5-9FAA-51CE253EAC42}">
            <xm:f>NOT(ISERROR(SEARCH($V$9,J43)))</xm:f>
            <xm:f>$V$9</xm:f>
            <x14:dxf>
              <font>
                <b/>
                <i val="0"/>
                <color theme="1"/>
              </font>
              <fill>
                <patternFill>
                  <bgColor rgb="FFFFFF00"/>
                </patternFill>
              </fill>
            </x14:dxf>
          </x14:cfRule>
          <x14:cfRule type="containsText" priority="3" operator="containsText" id="{BA3233EC-BBBD-4A1D-B6F2-E7A4162835B3}">
            <xm:f>NOT(ISERROR(SEARCH($V$8,J43)))</xm:f>
            <xm:f>$V$8</xm:f>
            <x14:dxf>
              <font>
                <b/>
                <i val="0"/>
                <color theme="0"/>
              </font>
              <fill>
                <patternFill>
                  <bgColor rgb="FF00B050"/>
                </patternFill>
              </fill>
            </x14:dxf>
          </x14:cfRule>
          <xm:sqref>J43:J46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99"/>
  <sheetViews>
    <sheetView showGridLines="0" view="pageBreakPreview" zoomScale="85" zoomScaleNormal="85" zoomScaleSheetLayoutView="85" workbookViewId="0">
      <selection activeCell="A56" sqref="A56:XFD75"/>
    </sheetView>
  </sheetViews>
  <sheetFormatPr baseColWidth="10" defaultColWidth="11.42578125" defaultRowHeight="15" x14ac:dyDescent="0.25"/>
  <cols>
    <col min="1" max="1" width="3.5703125" style="2" customWidth="1"/>
    <col min="2" max="2" width="23.85546875" style="2" customWidth="1"/>
    <col min="3" max="3" width="22.28515625" style="2" customWidth="1"/>
    <col min="4" max="4" width="22.28515625" style="2" hidden="1" customWidth="1"/>
    <col min="5" max="5" width="21.42578125" style="2" customWidth="1"/>
    <col min="6" max="6" width="19.7109375" style="2" hidden="1" customWidth="1"/>
    <col min="7" max="7" width="13.85546875" style="2" customWidth="1"/>
    <col min="8" max="8" width="12.42578125" style="2" customWidth="1"/>
    <col min="9" max="9" width="20.28515625" style="2" customWidth="1"/>
    <col min="10" max="10" width="17.28515625" style="2" hidden="1" customWidth="1"/>
    <col min="11" max="14" width="19.28515625" style="2" hidden="1" customWidth="1"/>
    <col min="15" max="15" width="23.5703125" style="2" hidden="1" customWidth="1"/>
    <col min="16" max="16" width="23.5703125" style="2" customWidth="1"/>
    <col min="17" max="17" width="22.28515625" style="2" hidden="1" customWidth="1"/>
    <col min="18" max="18" width="20.42578125" style="2" hidden="1" customWidth="1"/>
    <col min="19" max="19" width="11.42578125" style="2" customWidth="1"/>
    <col min="20" max="20" width="15.140625" style="2" customWidth="1"/>
    <col min="21" max="22" width="15.140625" style="2" hidden="1" customWidth="1"/>
    <col min="23" max="23" width="11.42578125" style="2" hidden="1" customWidth="1"/>
    <col min="24" max="24" width="22.42578125" style="2" hidden="1" customWidth="1"/>
    <col min="25" max="26" width="11.42578125" style="2" hidden="1" customWidth="1"/>
    <col min="27"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277"/>
      <c r="H6" s="277"/>
      <c r="I6" s="1"/>
      <c r="J6" s="1"/>
      <c r="K6" s="1"/>
      <c r="L6" s="1"/>
      <c r="M6" s="1"/>
      <c r="N6" s="1"/>
      <c r="O6" s="1"/>
      <c r="P6" s="1"/>
      <c r="Q6" s="1"/>
      <c r="R6" s="1"/>
      <c r="S6" s="75"/>
      <c r="T6" s="75"/>
      <c r="U6" s="75"/>
      <c r="V6" s="75"/>
      <c r="W6" s="1"/>
      <c r="X6" s="1"/>
      <c r="Y6" s="1"/>
      <c r="Z6" s="1"/>
      <c r="AA6" s="1"/>
      <c r="AB6" s="1"/>
      <c r="AC6" s="1"/>
      <c r="AD6" s="1"/>
    </row>
    <row r="7" spans="1:41" ht="20.25" customHeight="1" x14ac:dyDescent="0.25">
      <c r="A7" s="1"/>
      <c r="B7" s="242" t="s">
        <v>11</v>
      </c>
      <c r="C7" s="594" t="s">
        <v>26</v>
      </c>
      <c r="D7" s="595"/>
      <c r="E7" s="595"/>
      <c r="F7" s="595"/>
      <c r="G7" s="595"/>
      <c r="H7" s="595"/>
      <c r="I7" s="595"/>
      <c r="J7" s="595"/>
      <c r="K7" s="595"/>
      <c r="L7" s="595"/>
      <c r="M7" s="595"/>
      <c r="N7" s="595"/>
      <c r="O7" s="595"/>
      <c r="P7" s="595"/>
      <c r="Q7" s="595"/>
      <c r="R7" s="596"/>
      <c r="S7" s="1"/>
      <c r="T7" s="1"/>
      <c r="U7" s="1"/>
      <c r="V7" s="1"/>
      <c r="W7" s="1"/>
      <c r="X7" s="1"/>
      <c r="Y7" s="1"/>
      <c r="Z7" s="1"/>
      <c r="AA7" s="1"/>
      <c r="AB7" s="1"/>
      <c r="AC7" s="1"/>
      <c r="AD7" s="1"/>
      <c r="AE7" s="1"/>
    </row>
    <row r="8" spans="1:41" ht="15" customHeight="1" x14ac:dyDescent="0.25">
      <c r="A8" s="1"/>
      <c r="B8" s="241" t="s">
        <v>12</v>
      </c>
      <c r="C8" s="627" t="s">
        <v>18</v>
      </c>
      <c r="D8" s="627"/>
      <c r="E8" s="627"/>
      <c r="F8" s="627"/>
      <c r="G8" s="627"/>
      <c r="H8" s="627"/>
      <c r="I8" s="627"/>
      <c r="J8" s="627"/>
      <c r="K8" s="627"/>
      <c r="L8" s="627"/>
      <c r="M8" s="627"/>
      <c r="N8" s="627"/>
      <c r="O8" s="627"/>
      <c r="P8" s="627"/>
      <c r="Q8" s="627"/>
      <c r="R8" s="627"/>
      <c r="S8" s="1"/>
      <c r="T8" s="1"/>
      <c r="U8" s="18"/>
      <c r="V8" s="2" t="s">
        <v>86</v>
      </c>
      <c r="W8" s="18"/>
      <c r="X8" s="1" t="s">
        <v>51</v>
      </c>
      <c r="Y8" s="18"/>
      <c r="Z8" s="2" t="s">
        <v>90</v>
      </c>
      <c r="AA8" s="1"/>
      <c r="AB8" s="1"/>
      <c r="AC8" s="1"/>
      <c r="AD8" s="1"/>
      <c r="AE8" s="1"/>
    </row>
    <row r="9" spans="1:41" ht="15" customHeight="1" x14ac:dyDescent="0.25">
      <c r="A9" s="1"/>
      <c r="B9" s="247" t="s">
        <v>14</v>
      </c>
      <c r="C9" s="627" t="s">
        <v>27</v>
      </c>
      <c r="D9" s="627"/>
      <c r="E9" s="627"/>
      <c r="F9" s="627"/>
      <c r="G9" s="627"/>
      <c r="H9" s="627"/>
      <c r="I9" s="627"/>
      <c r="J9" s="627"/>
      <c r="K9" s="627"/>
      <c r="L9" s="627"/>
      <c r="M9" s="627"/>
      <c r="N9" s="627"/>
      <c r="O9" s="627"/>
      <c r="P9" s="627"/>
      <c r="Q9" s="627"/>
      <c r="R9" s="627"/>
      <c r="S9" s="1"/>
      <c r="T9" s="1"/>
      <c r="U9" s="16"/>
      <c r="V9" s="2" t="s">
        <v>88</v>
      </c>
      <c r="W9" s="16"/>
      <c r="X9" s="1" t="s">
        <v>52</v>
      </c>
      <c r="Y9" s="17"/>
      <c r="Z9" s="2" t="s">
        <v>81</v>
      </c>
      <c r="AA9" s="75"/>
      <c r="AB9" s="1"/>
      <c r="AC9" s="1"/>
      <c r="AD9" s="1"/>
      <c r="AE9" s="1"/>
    </row>
    <row r="10" spans="1:41" ht="15" customHeight="1" x14ac:dyDescent="0.25">
      <c r="A10" s="1"/>
      <c r="B10" s="241" t="s">
        <v>16</v>
      </c>
      <c r="C10" s="627" t="s">
        <v>28</v>
      </c>
      <c r="D10" s="627"/>
      <c r="E10" s="627"/>
      <c r="F10" s="627"/>
      <c r="G10" s="627"/>
      <c r="H10" s="627"/>
      <c r="I10" s="627"/>
      <c r="J10" s="627"/>
      <c r="K10" s="627"/>
      <c r="L10" s="627"/>
      <c r="M10" s="627"/>
      <c r="N10" s="627"/>
      <c r="O10" s="627"/>
      <c r="P10" s="627"/>
      <c r="Q10" s="627"/>
      <c r="R10" s="627"/>
      <c r="S10" s="1"/>
      <c r="T10" s="75"/>
      <c r="U10" s="17"/>
      <c r="V10" s="2" t="s">
        <v>87</v>
      </c>
      <c r="W10" s="17"/>
      <c r="X10" s="1" t="s">
        <v>53</v>
      </c>
      <c r="Y10" s="1"/>
      <c r="Z10" s="75"/>
      <c r="AA10" s="1"/>
      <c r="AB10" s="1"/>
      <c r="AC10" s="1"/>
      <c r="AD10" s="1"/>
      <c r="AE10" s="1"/>
    </row>
    <row r="11" spans="1:41" ht="15" customHeight="1" x14ac:dyDescent="0.25">
      <c r="A11" s="1"/>
      <c r="B11" s="658" t="s">
        <v>4</v>
      </c>
      <c r="C11" s="659"/>
      <c r="D11" s="659"/>
      <c r="E11" s="659"/>
      <c r="F11" s="659"/>
      <c r="G11" s="659"/>
      <c r="H11" s="659"/>
      <c r="I11" s="660"/>
      <c r="J11" s="658" t="s">
        <v>5</v>
      </c>
      <c r="K11" s="659"/>
      <c r="L11" s="659"/>
      <c r="M11" s="659"/>
      <c r="N11" s="659"/>
      <c r="O11" s="659"/>
      <c r="P11" s="652" t="s">
        <v>79</v>
      </c>
      <c r="Q11" s="652"/>
      <c r="R11" s="652"/>
      <c r="S11" s="1"/>
      <c r="T11" s="1"/>
      <c r="U11" s="1"/>
      <c r="V11" s="1"/>
      <c r="W11" s="1"/>
      <c r="X11" s="1"/>
      <c r="Y11" s="1"/>
      <c r="Z11" s="1"/>
      <c r="AA11" s="1"/>
      <c r="AB11" s="1"/>
      <c r="AC11" s="75"/>
      <c r="AD11" s="75"/>
      <c r="AE11" s="1"/>
      <c r="AF11" s="1"/>
      <c r="AG11" s="1"/>
      <c r="AH11" s="1"/>
    </row>
    <row r="12" spans="1:41" ht="25.5" customHeight="1" x14ac:dyDescent="0.25">
      <c r="A12" s="1"/>
      <c r="B12" s="547" t="s">
        <v>0</v>
      </c>
      <c r="C12" s="661" t="s">
        <v>2</v>
      </c>
      <c r="D12" s="657" t="s">
        <v>91</v>
      </c>
      <c r="E12" s="661" t="s">
        <v>80</v>
      </c>
      <c r="F12" s="657" t="s">
        <v>89</v>
      </c>
      <c r="G12" s="653" t="s">
        <v>69</v>
      </c>
      <c r="H12" s="817"/>
      <c r="I12" s="655" t="s">
        <v>70</v>
      </c>
      <c r="J12" s="553" t="s">
        <v>83</v>
      </c>
      <c r="K12" s="655" t="s">
        <v>6</v>
      </c>
      <c r="L12" s="657" t="s">
        <v>84</v>
      </c>
      <c r="M12" s="657" t="s">
        <v>94</v>
      </c>
      <c r="N12" s="548" t="s">
        <v>640</v>
      </c>
      <c r="O12" s="662" t="s">
        <v>92</v>
      </c>
      <c r="P12" s="553" t="s">
        <v>82</v>
      </c>
      <c r="Q12" s="657" t="s">
        <v>95</v>
      </c>
      <c r="R12" s="548" t="s">
        <v>6</v>
      </c>
      <c r="S12" s="1"/>
      <c r="T12" s="1"/>
      <c r="U12" s="1"/>
      <c r="V12" s="1"/>
      <c r="W12" s="1"/>
      <c r="X12" s="1"/>
      <c r="Y12" s="1"/>
      <c r="Z12" s="1"/>
      <c r="AA12" s="1"/>
      <c r="AB12" s="1"/>
      <c r="AC12" s="1"/>
      <c r="AD12" s="1"/>
      <c r="AE12" s="1"/>
      <c r="AF12" s="1"/>
      <c r="AG12" s="1"/>
      <c r="AH12" s="1"/>
    </row>
    <row r="13" spans="1:41" ht="15" customHeight="1" x14ac:dyDescent="0.25">
      <c r="A13" s="1"/>
      <c r="B13" s="661"/>
      <c r="C13" s="765"/>
      <c r="D13" s="766"/>
      <c r="E13" s="765"/>
      <c r="F13" s="766"/>
      <c r="G13" s="76" t="s">
        <v>63</v>
      </c>
      <c r="H13" s="76" t="s">
        <v>64</v>
      </c>
      <c r="I13" s="769"/>
      <c r="J13" s="553"/>
      <c r="K13" s="769"/>
      <c r="L13" s="766"/>
      <c r="M13" s="766"/>
      <c r="N13" s="548"/>
      <c r="O13" s="795"/>
      <c r="P13" s="553"/>
      <c r="Q13" s="512"/>
      <c r="R13" s="657"/>
      <c r="S13" s="1"/>
      <c r="T13" s="1"/>
      <c r="U13" s="1"/>
      <c r="V13" s="1"/>
      <c r="W13" s="1"/>
      <c r="X13" s="1"/>
      <c r="Y13" s="1"/>
      <c r="Z13" s="1"/>
      <c r="AA13" s="1"/>
      <c r="AB13" s="1"/>
      <c r="AC13" s="1"/>
      <c r="AD13" s="1"/>
      <c r="AE13" s="1"/>
      <c r="AF13" s="1"/>
      <c r="AG13" s="1"/>
    </row>
    <row r="14" spans="1:41" ht="48" customHeight="1" x14ac:dyDescent="0.25">
      <c r="A14" s="1"/>
      <c r="B14" s="620" t="s">
        <v>838</v>
      </c>
      <c r="C14" s="800" t="s">
        <v>840</v>
      </c>
      <c r="D14" s="810">
        <v>0.4</v>
      </c>
      <c r="E14" s="238" t="s">
        <v>845</v>
      </c>
      <c r="F14" s="249">
        <v>0.06</v>
      </c>
      <c r="G14" s="187">
        <v>42919</v>
      </c>
      <c r="H14" s="187">
        <v>42919</v>
      </c>
      <c r="I14" s="811" t="s">
        <v>323</v>
      </c>
      <c r="J14" s="47"/>
      <c r="K14" s="51"/>
      <c r="L14" s="239" t="str">
        <f>IF(J14="SI",F14,"0")</f>
        <v>0</v>
      </c>
      <c r="M14" s="609">
        <f>SUM(L14:L24)</f>
        <v>0</v>
      </c>
      <c r="N14" s="609">
        <f>SUM(F14:F24)</f>
        <v>0.4</v>
      </c>
      <c r="O14" s="532">
        <f>M14/N14</f>
        <v>0</v>
      </c>
      <c r="P14" s="814" t="s">
        <v>1505</v>
      </c>
      <c r="Q14" s="70"/>
      <c r="R14" s="59"/>
      <c r="S14" s="1"/>
      <c r="T14" s="1"/>
      <c r="U14" s="1"/>
      <c r="V14" s="1"/>
      <c r="W14" s="1"/>
      <c r="X14" s="1"/>
      <c r="Y14" s="1"/>
      <c r="Z14" s="1"/>
      <c r="AA14" s="1"/>
      <c r="AB14" s="1"/>
      <c r="AC14" s="1"/>
      <c r="AD14" s="1"/>
    </row>
    <row r="15" spans="1:41" ht="69.75" customHeight="1" x14ac:dyDescent="0.25">
      <c r="A15" s="1"/>
      <c r="B15" s="620"/>
      <c r="C15" s="800"/>
      <c r="D15" s="810"/>
      <c r="E15" s="238" t="s">
        <v>846</v>
      </c>
      <c r="F15" s="249">
        <v>0.02</v>
      </c>
      <c r="G15" s="187">
        <v>43109</v>
      </c>
      <c r="H15" s="187">
        <v>43112</v>
      </c>
      <c r="I15" s="812"/>
      <c r="J15" s="382"/>
      <c r="K15" s="51"/>
      <c r="L15" s="239" t="str">
        <f t="shared" ref="L15:L50" si="0">IF(J15="SI",F15,"0")</f>
        <v>0</v>
      </c>
      <c r="M15" s="610"/>
      <c r="N15" s="610"/>
      <c r="O15" s="533"/>
      <c r="P15" s="815"/>
      <c r="Q15" s="70"/>
      <c r="R15" s="59"/>
      <c r="S15" s="1"/>
      <c r="T15" s="1"/>
      <c r="U15" s="1"/>
      <c r="V15" s="1"/>
      <c r="W15" s="1"/>
      <c r="X15" s="1"/>
      <c r="Y15" s="1"/>
      <c r="Z15" s="1"/>
      <c r="AA15" s="1"/>
      <c r="AB15" s="1"/>
      <c r="AC15" s="1"/>
      <c r="AD15" s="1"/>
    </row>
    <row r="16" spans="1:41" ht="47.25" customHeight="1" x14ac:dyDescent="0.25">
      <c r="A16" s="1"/>
      <c r="B16" s="620"/>
      <c r="C16" s="800"/>
      <c r="D16" s="810"/>
      <c r="E16" s="238" t="s">
        <v>847</v>
      </c>
      <c r="F16" s="249">
        <v>0.02</v>
      </c>
      <c r="G16" s="187">
        <v>43171</v>
      </c>
      <c r="H16" s="187">
        <v>43182</v>
      </c>
      <c r="I16" s="812"/>
      <c r="J16" s="382"/>
      <c r="K16" s="51"/>
      <c r="L16" s="239" t="str">
        <f t="shared" si="0"/>
        <v>0</v>
      </c>
      <c r="M16" s="610"/>
      <c r="N16" s="610"/>
      <c r="O16" s="533"/>
      <c r="P16" s="815"/>
      <c r="Q16" s="70"/>
      <c r="R16" s="59"/>
      <c r="S16" s="1"/>
      <c r="T16" s="1"/>
      <c r="U16" s="1"/>
      <c r="V16" s="1"/>
      <c r="W16" s="1"/>
      <c r="X16" s="1"/>
      <c r="Y16" s="1"/>
      <c r="Z16" s="1"/>
      <c r="AA16" s="1"/>
      <c r="AB16" s="1"/>
      <c r="AC16" s="1"/>
      <c r="AD16" s="1"/>
    </row>
    <row r="17" spans="1:30" ht="45.75" customHeight="1" x14ac:dyDescent="0.25">
      <c r="A17" s="1"/>
      <c r="B17" s="620"/>
      <c r="C17" s="800"/>
      <c r="D17" s="810"/>
      <c r="E17" s="238" t="s">
        <v>848</v>
      </c>
      <c r="F17" s="249">
        <v>0.04</v>
      </c>
      <c r="G17" s="187">
        <v>43067</v>
      </c>
      <c r="H17" s="187">
        <v>43067</v>
      </c>
      <c r="I17" s="812"/>
      <c r="J17" s="382"/>
      <c r="K17" s="51"/>
      <c r="L17" s="239" t="str">
        <f t="shared" si="0"/>
        <v>0</v>
      </c>
      <c r="M17" s="610"/>
      <c r="N17" s="610"/>
      <c r="O17" s="533"/>
      <c r="P17" s="815"/>
      <c r="Q17" s="70"/>
      <c r="R17" s="59"/>
      <c r="S17" s="1"/>
      <c r="T17" s="1"/>
      <c r="U17" s="1"/>
      <c r="V17" s="1"/>
      <c r="W17" s="1"/>
      <c r="X17" s="1"/>
      <c r="Y17" s="1"/>
      <c r="Z17" s="1"/>
      <c r="AA17" s="1"/>
      <c r="AB17" s="1"/>
      <c r="AC17" s="1"/>
      <c r="AD17" s="1"/>
    </row>
    <row r="18" spans="1:30" ht="50.25" customHeight="1" x14ac:dyDescent="0.25">
      <c r="A18" s="1"/>
      <c r="B18" s="620"/>
      <c r="C18" s="800"/>
      <c r="D18" s="810"/>
      <c r="E18" s="238" t="s">
        <v>849</v>
      </c>
      <c r="F18" s="249">
        <v>0.04</v>
      </c>
      <c r="G18" s="187">
        <v>43055</v>
      </c>
      <c r="H18" s="187">
        <v>43055</v>
      </c>
      <c r="I18" s="812"/>
      <c r="J18" s="382"/>
      <c r="K18" s="51"/>
      <c r="L18" s="239" t="str">
        <f t="shared" si="0"/>
        <v>0</v>
      </c>
      <c r="M18" s="610"/>
      <c r="N18" s="610"/>
      <c r="O18" s="533"/>
      <c r="P18" s="815"/>
      <c r="Q18" s="70"/>
      <c r="R18" s="59"/>
      <c r="S18" s="1"/>
      <c r="T18" s="1"/>
      <c r="U18" s="1"/>
      <c r="V18" s="1"/>
      <c r="W18" s="1"/>
      <c r="X18" s="1"/>
      <c r="Y18" s="1"/>
      <c r="Z18" s="1"/>
      <c r="AA18" s="1"/>
      <c r="AB18" s="1"/>
      <c r="AC18" s="1"/>
      <c r="AD18" s="1"/>
    </row>
    <row r="19" spans="1:30" ht="74.25" customHeight="1" x14ac:dyDescent="0.25">
      <c r="A19" s="1"/>
      <c r="B19" s="620"/>
      <c r="C19" s="800"/>
      <c r="D19" s="810"/>
      <c r="E19" s="238" t="s">
        <v>850</v>
      </c>
      <c r="F19" s="249">
        <v>0.02</v>
      </c>
      <c r="G19" s="187">
        <v>43109</v>
      </c>
      <c r="H19" s="187">
        <v>43112</v>
      </c>
      <c r="I19" s="812"/>
      <c r="J19" s="382"/>
      <c r="K19" s="51"/>
      <c r="L19" s="239" t="str">
        <f t="shared" si="0"/>
        <v>0</v>
      </c>
      <c r="M19" s="610"/>
      <c r="N19" s="610"/>
      <c r="O19" s="533"/>
      <c r="P19" s="815"/>
      <c r="Q19" s="70"/>
      <c r="R19" s="59"/>
      <c r="S19" s="1"/>
      <c r="T19" s="1"/>
      <c r="U19" s="1"/>
      <c r="V19" s="1"/>
      <c r="W19" s="1"/>
      <c r="X19" s="1"/>
      <c r="Y19" s="1"/>
      <c r="Z19" s="1"/>
      <c r="AA19" s="1"/>
      <c r="AB19" s="1"/>
      <c r="AC19" s="1"/>
      <c r="AD19" s="1"/>
    </row>
    <row r="20" spans="1:30" ht="59.25" customHeight="1" x14ac:dyDescent="0.25">
      <c r="A20" s="1"/>
      <c r="B20" s="620"/>
      <c r="C20" s="800"/>
      <c r="D20" s="810"/>
      <c r="E20" s="251" t="s">
        <v>851</v>
      </c>
      <c r="F20" s="249">
        <v>0.02</v>
      </c>
      <c r="G20" s="187">
        <v>43171</v>
      </c>
      <c r="H20" s="187">
        <v>43182</v>
      </c>
      <c r="I20" s="812"/>
      <c r="J20" s="382"/>
      <c r="K20" s="51"/>
      <c r="L20" s="239" t="str">
        <f t="shared" si="0"/>
        <v>0</v>
      </c>
      <c r="M20" s="610"/>
      <c r="N20" s="610"/>
      <c r="O20" s="533"/>
      <c r="P20" s="815"/>
      <c r="Q20" s="70"/>
      <c r="R20" s="59"/>
      <c r="S20" s="1"/>
      <c r="T20" s="1"/>
      <c r="U20" s="1"/>
      <c r="V20" s="1"/>
      <c r="W20" s="1"/>
      <c r="X20" s="1"/>
      <c r="Y20" s="1"/>
      <c r="Z20" s="1"/>
      <c r="AA20" s="1"/>
      <c r="AB20" s="1"/>
      <c r="AC20" s="1"/>
      <c r="AD20" s="1"/>
    </row>
    <row r="21" spans="1:30" ht="56.25" customHeight="1" x14ac:dyDescent="0.25">
      <c r="A21" s="1"/>
      <c r="B21" s="620"/>
      <c r="C21" s="800"/>
      <c r="D21" s="810"/>
      <c r="E21" s="238" t="s">
        <v>852</v>
      </c>
      <c r="F21" s="249">
        <v>0.04</v>
      </c>
      <c r="G21" s="187">
        <v>43097</v>
      </c>
      <c r="H21" s="187">
        <v>43097</v>
      </c>
      <c r="I21" s="812"/>
      <c r="J21" s="382"/>
      <c r="K21" s="51"/>
      <c r="L21" s="239" t="str">
        <f t="shared" si="0"/>
        <v>0</v>
      </c>
      <c r="M21" s="610"/>
      <c r="N21" s="610"/>
      <c r="O21" s="533"/>
      <c r="P21" s="815"/>
      <c r="Q21" s="70"/>
      <c r="R21" s="59"/>
      <c r="S21" s="1"/>
      <c r="T21" s="1"/>
      <c r="U21" s="1"/>
      <c r="V21" s="1"/>
      <c r="W21" s="1"/>
      <c r="X21" s="1"/>
      <c r="Y21" s="1"/>
      <c r="Z21" s="1"/>
      <c r="AA21" s="1"/>
      <c r="AB21" s="1"/>
      <c r="AC21" s="1"/>
      <c r="AD21" s="1"/>
    </row>
    <row r="22" spans="1:30" ht="46.5" customHeight="1" x14ac:dyDescent="0.25">
      <c r="A22" s="1"/>
      <c r="B22" s="620"/>
      <c r="C22" s="800"/>
      <c r="D22" s="810"/>
      <c r="E22" s="238" t="s">
        <v>853</v>
      </c>
      <c r="F22" s="249">
        <v>0.06</v>
      </c>
      <c r="G22" s="187">
        <v>43171</v>
      </c>
      <c r="H22" s="187">
        <v>43182</v>
      </c>
      <c r="I22" s="812"/>
      <c r="J22" s="47"/>
      <c r="K22" s="51"/>
      <c r="L22" s="239" t="str">
        <f t="shared" si="0"/>
        <v>0</v>
      </c>
      <c r="M22" s="610"/>
      <c r="N22" s="610"/>
      <c r="O22" s="533"/>
      <c r="P22" s="815"/>
      <c r="Q22" s="70"/>
      <c r="R22" s="59"/>
      <c r="S22" s="1"/>
      <c r="T22" s="1"/>
      <c r="U22" s="1"/>
      <c r="V22" s="1"/>
      <c r="W22" s="1"/>
      <c r="X22" s="1"/>
      <c r="Y22" s="1"/>
      <c r="Z22" s="1"/>
      <c r="AA22" s="1"/>
      <c r="AB22" s="1"/>
      <c r="AC22" s="1"/>
      <c r="AD22" s="1"/>
    </row>
    <row r="23" spans="1:30" ht="62.25" customHeight="1" x14ac:dyDescent="0.25">
      <c r="A23" s="1"/>
      <c r="B23" s="620"/>
      <c r="C23" s="800"/>
      <c r="D23" s="810"/>
      <c r="E23" s="238" t="s">
        <v>854</v>
      </c>
      <c r="F23" s="249">
        <v>0.06</v>
      </c>
      <c r="G23" s="187">
        <v>43168</v>
      </c>
      <c r="H23" s="187">
        <v>43168</v>
      </c>
      <c r="I23" s="812"/>
      <c r="J23" s="47"/>
      <c r="K23" s="51"/>
      <c r="L23" s="239" t="str">
        <f t="shared" si="0"/>
        <v>0</v>
      </c>
      <c r="M23" s="610"/>
      <c r="N23" s="610"/>
      <c r="O23" s="533"/>
      <c r="P23" s="815"/>
      <c r="Q23" s="70"/>
      <c r="R23" s="59"/>
      <c r="S23" s="1"/>
      <c r="T23" s="1"/>
      <c r="U23" s="1"/>
      <c r="V23" s="1"/>
      <c r="W23" s="1"/>
      <c r="X23" s="1"/>
      <c r="Y23" s="1"/>
      <c r="Z23" s="1"/>
      <c r="AA23" s="1"/>
      <c r="AB23" s="1"/>
      <c r="AC23" s="1"/>
      <c r="AD23" s="1"/>
    </row>
    <row r="24" spans="1:30" ht="60" customHeight="1" x14ac:dyDescent="0.25">
      <c r="A24" s="1"/>
      <c r="B24" s="620"/>
      <c r="C24" s="800"/>
      <c r="D24" s="810"/>
      <c r="E24" s="238" t="s">
        <v>855</v>
      </c>
      <c r="F24" s="249">
        <v>0.02</v>
      </c>
      <c r="G24" s="187">
        <v>43171</v>
      </c>
      <c r="H24" s="187">
        <v>43182</v>
      </c>
      <c r="I24" s="813"/>
      <c r="J24" s="47"/>
      <c r="K24" s="51"/>
      <c r="L24" s="239" t="str">
        <f t="shared" si="0"/>
        <v>0</v>
      </c>
      <c r="M24" s="611"/>
      <c r="N24" s="611"/>
      <c r="O24" s="534"/>
      <c r="P24" s="816"/>
      <c r="Q24" s="70"/>
      <c r="R24" s="59"/>
      <c r="S24" s="1"/>
      <c r="T24" s="1"/>
      <c r="U24" s="1"/>
      <c r="V24" s="1"/>
      <c r="W24" s="1"/>
      <c r="X24" s="1"/>
      <c r="Y24" s="1"/>
      <c r="Z24" s="1"/>
      <c r="AA24" s="1"/>
      <c r="AB24" s="1"/>
      <c r="AC24" s="1"/>
      <c r="AD24" s="1"/>
    </row>
    <row r="25" spans="1:30" ht="57" customHeight="1" x14ac:dyDescent="0.25">
      <c r="A25" s="1"/>
      <c r="B25" s="620"/>
      <c r="C25" s="800" t="s">
        <v>841</v>
      </c>
      <c r="D25" s="810">
        <v>0.3</v>
      </c>
      <c r="E25" s="238" t="s">
        <v>856</v>
      </c>
      <c r="F25" s="249">
        <v>0.12</v>
      </c>
      <c r="G25" s="187">
        <v>43185</v>
      </c>
      <c r="H25" s="187">
        <v>43189</v>
      </c>
      <c r="I25" s="306" t="s">
        <v>324</v>
      </c>
      <c r="J25" s="47" t="s">
        <v>86</v>
      </c>
      <c r="K25" s="51"/>
      <c r="L25" s="239">
        <f t="shared" si="0"/>
        <v>0.12</v>
      </c>
      <c r="M25" s="51">
        <f>L25</f>
        <v>0.12</v>
      </c>
      <c r="N25" s="51">
        <f>F25</f>
        <v>0.12</v>
      </c>
      <c r="O25" s="403">
        <f>M25/N25</f>
        <v>1</v>
      </c>
      <c r="P25" s="361" t="s">
        <v>1504</v>
      </c>
      <c r="Q25" s="70"/>
      <c r="R25" s="59"/>
      <c r="S25" s="1"/>
      <c r="T25" s="1"/>
      <c r="U25" s="1"/>
      <c r="V25" s="1"/>
      <c r="W25" s="1"/>
      <c r="X25" s="1"/>
      <c r="Y25" s="1"/>
      <c r="Z25" s="1"/>
      <c r="AA25" s="1"/>
      <c r="AB25" s="1"/>
      <c r="AC25" s="1"/>
      <c r="AD25" s="1"/>
    </row>
    <row r="26" spans="1:30" ht="42.75" customHeight="1" x14ac:dyDescent="0.25">
      <c r="A26" s="1"/>
      <c r="B26" s="620"/>
      <c r="C26" s="800"/>
      <c r="D26" s="810"/>
      <c r="E26" s="238" t="s">
        <v>857</v>
      </c>
      <c r="F26" s="249">
        <v>0.02</v>
      </c>
      <c r="G26" s="187">
        <v>43194</v>
      </c>
      <c r="H26" s="187">
        <v>43196</v>
      </c>
      <c r="I26" s="276" t="s">
        <v>325</v>
      </c>
      <c r="J26" s="47"/>
      <c r="K26" s="51"/>
      <c r="L26" s="239" t="str">
        <f t="shared" si="0"/>
        <v>0</v>
      </c>
      <c r="M26" s="609">
        <f>SUM(L26:L27)</f>
        <v>0</v>
      </c>
      <c r="N26" s="609">
        <f>SUM(F26:F27)</f>
        <v>0.04</v>
      </c>
      <c r="O26" s="672" t="str">
        <f t="shared" ref="O26:O49" si="1">IF((M26/N26)&gt;=90%,"META LOGRADA",IF((M26/N26)&gt;=80%, "AVANCE NOTABLE","REPLANIFICAR"))</f>
        <v>REPLANIFICAR</v>
      </c>
      <c r="P26" s="361" t="s">
        <v>1506</v>
      </c>
      <c r="Q26" s="70"/>
      <c r="R26" s="59"/>
      <c r="S26" s="1"/>
      <c r="T26" s="1"/>
      <c r="U26" s="1"/>
      <c r="V26" s="1"/>
      <c r="W26" s="1"/>
      <c r="X26" s="1"/>
      <c r="Y26" s="1"/>
      <c r="Z26" s="1"/>
      <c r="AA26" s="1"/>
      <c r="AB26" s="1"/>
      <c r="AC26" s="1"/>
      <c r="AD26" s="1"/>
    </row>
    <row r="27" spans="1:30" ht="55.5" customHeight="1" x14ac:dyDescent="0.25">
      <c r="A27" s="1"/>
      <c r="B27" s="620"/>
      <c r="C27" s="800"/>
      <c r="D27" s="810"/>
      <c r="E27" s="238" t="s">
        <v>858</v>
      </c>
      <c r="F27" s="249">
        <v>0.02</v>
      </c>
      <c r="G27" s="187">
        <v>43206</v>
      </c>
      <c r="H27" s="187">
        <v>43210</v>
      </c>
      <c r="I27" s="276" t="s">
        <v>326</v>
      </c>
      <c r="J27" s="47"/>
      <c r="K27" s="51"/>
      <c r="L27" s="239" t="str">
        <f t="shared" si="0"/>
        <v>0</v>
      </c>
      <c r="M27" s="611"/>
      <c r="N27" s="611"/>
      <c r="O27" s="673"/>
      <c r="P27" s="361" t="s">
        <v>1507</v>
      </c>
      <c r="Q27" s="70"/>
      <c r="R27" s="59"/>
      <c r="S27" s="1"/>
      <c r="T27" s="1"/>
      <c r="U27" s="1"/>
      <c r="V27" s="1"/>
      <c r="W27" s="1"/>
      <c r="X27" s="1"/>
      <c r="Y27" s="1"/>
      <c r="Z27" s="1"/>
      <c r="AA27" s="1"/>
      <c r="AB27" s="1"/>
      <c r="AC27" s="1"/>
      <c r="AD27" s="1"/>
    </row>
    <row r="28" spans="1:30" ht="73.5" customHeight="1" x14ac:dyDescent="0.25">
      <c r="A28" s="1"/>
      <c r="B28" s="620"/>
      <c r="C28" s="800"/>
      <c r="D28" s="810"/>
      <c r="E28" s="238" t="s">
        <v>859</v>
      </c>
      <c r="F28" s="249">
        <v>0.02</v>
      </c>
      <c r="G28" s="187">
        <v>43213</v>
      </c>
      <c r="H28" s="187">
        <v>43224</v>
      </c>
      <c r="I28" s="276" t="s">
        <v>325</v>
      </c>
      <c r="J28" s="47"/>
      <c r="K28" s="51"/>
      <c r="L28" s="239" t="str">
        <f t="shared" si="0"/>
        <v>0</v>
      </c>
      <c r="M28" s="609">
        <f>SUM(L28:L29)</f>
        <v>0</v>
      </c>
      <c r="N28" s="609">
        <f>SUM(F28:F29)</f>
        <v>0.13999999999999999</v>
      </c>
      <c r="O28" s="672" t="str">
        <f t="shared" si="1"/>
        <v>REPLANIFICAR</v>
      </c>
      <c r="P28" s="361" t="s">
        <v>1508</v>
      </c>
      <c r="Q28" s="70"/>
      <c r="R28" s="59"/>
      <c r="S28" s="1"/>
      <c r="T28" s="1"/>
      <c r="U28" s="1"/>
      <c r="V28" s="1"/>
      <c r="W28" s="1"/>
      <c r="X28" s="1"/>
      <c r="Y28" s="1"/>
      <c r="Z28" s="1"/>
      <c r="AA28" s="1"/>
      <c r="AB28" s="1"/>
      <c r="AC28" s="1"/>
      <c r="AD28" s="1"/>
    </row>
    <row r="29" spans="1:30" ht="60" customHeight="1" x14ac:dyDescent="0.25">
      <c r="A29" s="1"/>
      <c r="B29" s="620"/>
      <c r="C29" s="800"/>
      <c r="D29" s="810"/>
      <c r="E29" s="238" t="s">
        <v>860</v>
      </c>
      <c r="F29" s="249">
        <v>0.12</v>
      </c>
      <c r="G29" s="187">
        <v>43227</v>
      </c>
      <c r="H29" s="187">
        <v>43231</v>
      </c>
      <c r="I29" s="276" t="s">
        <v>327</v>
      </c>
      <c r="J29" s="47"/>
      <c r="K29" s="51"/>
      <c r="L29" s="239" t="str">
        <f t="shared" si="0"/>
        <v>0</v>
      </c>
      <c r="M29" s="611"/>
      <c r="N29" s="611"/>
      <c r="O29" s="673"/>
      <c r="P29" s="361" t="s">
        <v>1509</v>
      </c>
      <c r="Q29" s="70"/>
      <c r="R29" s="59"/>
      <c r="S29" s="1"/>
      <c r="T29" s="1"/>
      <c r="U29" s="1"/>
      <c r="V29" s="1"/>
      <c r="W29" s="1"/>
      <c r="X29" s="1"/>
      <c r="Y29" s="1"/>
      <c r="Z29" s="1"/>
      <c r="AA29" s="1"/>
      <c r="AB29" s="1"/>
      <c r="AC29" s="1"/>
      <c r="AD29" s="1"/>
    </row>
    <row r="30" spans="1:30" ht="55.5" customHeight="1" x14ac:dyDescent="0.25">
      <c r="A30" s="1"/>
      <c r="B30" s="620"/>
      <c r="C30" s="800" t="s">
        <v>842</v>
      </c>
      <c r="D30" s="810">
        <v>0.3</v>
      </c>
      <c r="E30" s="238" t="s">
        <v>861</v>
      </c>
      <c r="F30" s="249">
        <v>0.08</v>
      </c>
      <c r="G30" s="187">
        <v>43234</v>
      </c>
      <c r="H30" s="187">
        <v>43245</v>
      </c>
      <c r="I30" s="276" t="s">
        <v>325</v>
      </c>
      <c r="J30" s="47"/>
      <c r="K30" s="51"/>
      <c r="L30" s="239" t="str">
        <f t="shared" si="0"/>
        <v>0</v>
      </c>
      <c r="M30" s="51" t="str">
        <f>L30</f>
        <v>0</v>
      </c>
      <c r="N30" s="51">
        <f>F30</f>
        <v>0.08</v>
      </c>
      <c r="O30" s="70" t="str">
        <f t="shared" si="1"/>
        <v>REPLANIFICAR</v>
      </c>
      <c r="P30" s="361" t="s">
        <v>1510</v>
      </c>
      <c r="Q30" s="70"/>
      <c r="R30" s="59"/>
      <c r="S30" s="1"/>
      <c r="T30" s="1"/>
      <c r="U30" s="1"/>
      <c r="V30" s="1"/>
      <c r="W30" s="1"/>
      <c r="X30" s="1"/>
      <c r="Y30" s="1"/>
      <c r="Z30" s="1"/>
      <c r="AA30" s="1"/>
      <c r="AB30" s="1"/>
      <c r="AC30" s="1"/>
      <c r="AD30" s="1"/>
    </row>
    <row r="31" spans="1:30" ht="75.75" customHeight="1" x14ac:dyDescent="0.25">
      <c r="A31" s="1"/>
      <c r="B31" s="620"/>
      <c r="C31" s="800"/>
      <c r="D31" s="810"/>
      <c r="E31" s="238" t="s">
        <v>862</v>
      </c>
      <c r="F31" s="249">
        <v>0.02</v>
      </c>
      <c r="G31" s="187">
        <v>43248</v>
      </c>
      <c r="H31" s="187">
        <v>43259</v>
      </c>
      <c r="I31" s="276" t="s">
        <v>328</v>
      </c>
      <c r="J31" s="47"/>
      <c r="K31" s="51"/>
      <c r="L31" s="239" t="str">
        <f t="shared" si="0"/>
        <v>0</v>
      </c>
      <c r="M31" s="609">
        <f>SUM(L31:L34)</f>
        <v>0</v>
      </c>
      <c r="N31" s="609">
        <f>SUM(F31:F34)</f>
        <v>0.16999999999999998</v>
      </c>
      <c r="O31" s="672" t="str">
        <f t="shared" si="1"/>
        <v>REPLANIFICAR</v>
      </c>
      <c r="P31" s="361" t="s">
        <v>1511</v>
      </c>
      <c r="Q31" s="70"/>
      <c r="R31" s="59"/>
      <c r="S31" s="1"/>
      <c r="T31" s="1"/>
      <c r="U31" s="1"/>
      <c r="V31" s="1"/>
      <c r="W31" s="1"/>
      <c r="X31" s="1"/>
      <c r="Y31" s="1"/>
      <c r="Z31" s="1"/>
      <c r="AA31" s="1"/>
      <c r="AB31" s="1"/>
      <c r="AC31" s="1"/>
      <c r="AD31" s="1"/>
    </row>
    <row r="32" spans="1:30" ht="67.5" customHeight="1" x14ac:dyDescent="0.25">
      <c r="A32" s="1"/>
      <c r="B32" s="620"/>
      <c r="C32" s="800"/>
      <c r="D32" s="810"/>
      <c r="E32" s="238" t="s">
        <v>863</v>
      </c>
      <c r="F32" s="249">
        <v>0.02</v>
      </c>
      <c r="G32" s="187">
        <v>43262</v>
      </c>
      <c r="H32" s="187">
        <v>43266</v>
      </c>
      <c r="I32" s="276" t="s">
        <v>329</v>
      </c>
      <c r="J32" s="47"/>
      <c r="K32" s="51"/>
      <c r="L32" s="239" t="str">
        <f t="shared" si="0"/>
        <v>0</v>
      </c>
      <c r="M32" s="610"/>
      <c r="N32" s="610"/>
      <c r="O32" s="674"/>
      <c r="P32" s="354" t="s">
        <v>1512</v>
      </c>
      <c r="Q32" s="70"/>
      <c r="R32" s="59"/>
      <c r="S32" s="1"/>
      <c r="T32" s="1"/>
      <c r="U32" s="1"/>
      <c r="V32" s="1"/>
      <c r="W32" s="1"/>
      <c r="X32" s="1"/>
      <c r="Y32" s="1"/>
      <c r="Z32" s="1"/>
      <c r="AA32" s="1"/>
      <c r="AB32" s="1"/>
      <c r="AC32" s="1"/>
      <c r="AD32" s="1"/>
    </row>
    <row r="33" spans="1:30" ht="78.75" customHeight="1" x14ac:dyDescent="0.25">
      <c r="A33" s="1"/>
      <c r="B33" s="620"/>
      <c r="C33" s="800"/>
      <c r="D33" s="810"/>
      <c r="E33" s="238" t="s">
        <v>864</v>
      </c>
      <c r="F33" s="249">
        <v>0.05</v>
      </c>
      <c r="G33" s="187">
        <v>43269</v>
      </c>
      <c r="H33" s="187">
        <v>43270</v>
      </c>
      <c r="I33" s="276" t="s">
        <v>330</v>
      </c>
      <c r="J33" s="47"/>
      <c r="K33" s="51"/>
      <c r="L33" s="239" t="str">
        <f t="shared" si="0"/>
        <v>0</v>
      </c>
      <c r="M33" s="610"/>
      <c r="N33" s="610"/>
      <c r="O33" s="674"/>
      <c r="P33" s="354" t="s">
        <v>1513</v>
      </c>
      <c r="Q33" s="70"/>
      <c r="R33" s="59"/>
      <c r="S33" s="1"/>
      <c r="T33" s="1"/>
      <c r="U33" s="1"/>
      <c r="V33" s="1"/>
      <c r="W33" s="1"/>
      <c r="X33" s="1"/>
      <c r="Y33" s="1"/>
      <c r="Z33" s="1"/>
      <c r="AA33" s="1"/>
      <c r="AB33" s="1"/>
      <c r="AC33" s="1"/>
      <c r="AD33" s="1"/>
    </row>
    <row r="34" spans="1:30" ht="79.5" customHeight="1" x14ac:dyDescent="0.25">
      <c r="A34" s="1"/>
      <c r="B34" s="620"/>
      <c r="C34" s="800"/>
      <c r="D34" s="810"/>
      <c r="E34" s="238" t="s">
        <v>865</v>
      </c>
      <c r="F34" s="249">
        <v>0.08</v>
      </c>
      <c r="G34" s="187">
        <v>43271</v>
      </c>
      <c r="H34" s="187">
        <v>43273</v>
      </c>
      <c r="I34" s="276" t="s">
        <v>330</v>
      </c>
      <c r="J34" s="47"/>
      <c r="K34" s="51"/>
      <c r="L34" s="239" t="str">
        <f t="shared" si="0"/>
        <v>0</v>
      </c>
      <c r="M34" s="611"/>
      <c r="N34" s="611"/>
      <c r="O34" s="673"/>
      <c r="P34" s="361" t="s">
        <v>1514</v>
      </c>
      <c r="Q34" s="70"/>
      <c r="R34" s="59"/>
      <c r="S34" s="1"/>
      <c r="T34" s="1"/>
      <c r="U34" s="1"/>
      <c r="V34" s="1"/>
      <c r="W34" s="1"/>
      <c r="X34" s="1"/>
      <c r="Y34" s="1"/>
      <c r="Z34" s="1"/>
      <c r="AA34" s="1"/>
      <c r="AB34" s="1"/>
      <c r="AC34" s="1"/>
      <c r="AD34" s="1"/>
    </row>
    <row r="35" spans="1:30" ht="54.75" customHeight="1" x14ac:dyDescent="0.25">
      <c r="A35" s="1"/>
      <c r="B35" s="620"/>
      <c r="C35" s="800"/>
      <c r="D35" s="810"/>
      <c r="E35" s="238" t="s">
        <v>866</v>
      </c>
      <c r="F35" s="249">
        <v>0.02</v>
      </c>
      <c r="G35" s="187">
        <v>43276</v>
      </c>
      <c r="H35" s="187">
        <v>43287</v>
      </c>
      <c r="I35" s="305" t="s">
        <v>331</v>
      </c>
      <c r="J35" s="47"/>
      <c r="K35" s="51"/>
      <c r="L35" s="239" t="str">
        <f t="shared" si="0"/>
        <v>0</v>
      </c>
      <c r="M35" s="609">
        <f>SUM(L35:L36)</f>
        <v>0</v>
      </c>
      <c r="N35" s="609">
        <f>SUM(F35:F36)</f>
        <v>0.04</v>
      </c>
      <c r="O35" s="672" t="str">
        <f t="shared" si="1"/>
        <v>REPLANIFICAR</v>
      </c>
      <c r="P35" s="361" t="s">
        <v>1515</v>
      </c>
      <c r="Q35" s="70"/>
      <c r="R35" s="59"/>
      <c r="S35" s="1"/>
      <c r="T35" s="1"/>
      <c r="U35" s="1"/>
      <c r="V35" s="1"/>
      <c r="W35" s="1"/>
      <c r="X35" s="1"/>
      <c r="Y35" s="1"/>
      <c r="Z35" s="1"/>
      <c r="AA35" s="1"/>
      <c r="AB35" s="1"/>
      <c r="AC35" s="1"/>
      <c r="AD35" s="1"/>
    </row>
    <row r="36" spans="1:30" ht="143.25" customHeight="1" x14ac:dyDescent="0.25">
      <c r="A36" s="1"/>
      <c r="B36" s="620"/>
      <c r="C36" s="800"/>
      <c r="D36" s="810"/>
      <c r="E36" s="238" t="s">
        <v>867</v>
      </c>
      <c r="F36" s="249">
        <v>0.02</v>
      </c>
      <c r="G36" s="187">
        <v>43290</v>
      </c>
      <c r="H36" s="187">
        <v>43294</v>
      </c>
      <c r="I36" s="276" t="s">
        <v>332</v>
      </c>
      <c r="J36" s="47"/>
      <c r="K36" s="51"/>
      <c r="L36" s="239" t="str">
        <f t="shared" si="0"/>
        <v>0</v>
      </c>
      <c r="M36" s="611"/>
      <c r="N36" s="611"/>
      <c r="O36" s="673"/>
      <c r="P36" s="354" t="s">
        <v>1516</v>
      </c>
      <c r="Q36" s="70"/>
      <c r="R36" s="59"/>
      <c r="S36" s="1"/>
      <c r="T36" s="1"/>
      <c r="U36" s="1"/>
      <c r="V36" s="1"/>
      <c r="W36" s="1"/>
      <c r="X36" s="1"/>
      <c r="Y36" s="1"/>
      <c r="Z36" s="1"/>
      <c r="AA36" s="1"/>
      <c r="AB36" s="1"/>
      <c r="AC36" s="1"/>
      <c r="AD36" s="1"/>
    </row>
    <row r="37" spans="1:30" ht="41.25" customHeight="1" x14ac:dyDescent="0.25">
      <c r="A37" s="1"/>
      <c r="B37" s="620"/>
      <c r="C37" s="800"/>
      <c r="D37" s="810"/>
      <c r="E37" s="238" t="s">
        <v>868</v>
      </c>
      <c r="F37" s="249">
        <v>0.01</v>
      </c>
      <c r="G37" s="187">
        <v>43297</v>
      </c>
      <c r="H37" s="187">
        <v>43298</v>
      </c>
      <c r="I37" s="276" t="s">
        <v>333</v>
      </c>
      <c r="J37" s="47"/>
      <c r="K37" s="51"/>
      <c r="L37" s="239" t="str">
        <f t="shared" si="0"/>
        <v>0</v>
      </c>
      <c r="M37" s="51" t="str">
        <f>L37</f>
        <v>0</v>
      </c>
      <c r="N37" s="51">
        <f>F37</f>
        <v>0.01</v>
      </c>
      <c r="O37" s="70" t="str">
        <f t="shared" si="1"/>
        <v>REPLANIFICAR</v>
      </c>
      <c r="P37" s="361" t="s">
        <v>1517</v>
      </c>
      <c r="Q37" s="70"/>
      <c r="R37" s="59"/>
      <c r="S37" s="1"/>
      <c r="T37" s="1"/>
      <c r="U37" s="1"/>
      <c r="V37" s="1"/>
      <c r="W37" s="1"/>
      <c r="X37" s="1"/>
      <c r="Y37" s="1"/>
      <c r="Z37" s="1"/>
      <c r="AA37" s="1"/>
      <c r="AB37" s="1"/>
      <c r="AC37" s="1"/>
      <c r="AD37" s="1"/>
    </row>
    <row r="38" spans="1:30" x14ac:dyDescent="0.25">
      <c r="A38" s="1"/>
      <c r="B38" s="605"/>
      <c r="C38" s="605"/>
      <c r="D38" s="605"/>
      <c r="E38" s="605"/>
      <c r="F38" s="605"/>
      <c r="G38" s="605"/>
      <c r="H38" s="605"/>
      <c r="I38" s="605"/>
      <c r="J38" s="605"/>
      <c r="K38" s="605"/>
      <c r="L38" s="605"/>
      <c r="M38" s="605"/>
      <c r="N38" s="701"/>
      <c r="O38" s="701"/>
      <c r="P38" s="605"/>
      <c r="Q38" s="605"/>
      <c r="R38" s="605"/>
      <c r="S38" s="1"/>
      <c r="T38" s="1"/>
      <c r="U38" s="1"/>
      <c r="V38" s="1"/>
      <c r="W38" s="1"/>
      <c r="X38" s="1"/>
      <c r="Y38" s="1"/>
      <c r="Z38" s="1"/>
      <c r="AA38" s="1"/>
      <c r="AB38" s="1"/>
    </row>
    <row r="39" spans="1:30" ht="72" customHeight="1" x14ac:dyDescent="0.25">
      <c r="A39" s="1"/>
      <c r="B39" s="741" t="s">
        <v>839</v>
      </c>
      <c r="C39" s="615" t="s">
        <v>843</v>
      </c>
      <c r="D39" s="821">
        <v>1</v>
      </c>
      <c r="E39" s="251" t="s">
        <v>869</v>
      </c>
      <c r="F39" s="266">
        <v>0.1</v>
      </c>
      <c r="G39" s="307">
        <v>43299</v>
      </c>
      <c r="H39" s="307">
        <v>43301</v>
      </c>
      <c r="I39" s="260" t="s">
        <v>334</v>
      </c>
      <c r="J39" s="47"/>
      <c r="K39" s="51"/>
      <c r="L39" s="327" t="str">
        <f t="shared" si="0"/>
        <v>0</v>
      </c>
      <c r="M39" s="51" t="str">
        <f t="shared" ref="M39" si="2">L39</f>
        <v>0</v>
      </c>
      <c r="N39" s="51">
        <f t="shared" ref="N39" si="3">F39</f>
        <v>0.1</v>
      </c>
      <c r="O39" s="70" t="str">
        <f t="shared" si="1"/>
        <v>REPLANIFICAR</v>
      </c>
      <c r="P39" s="362" t="s">
        <v>1518</v>
      </c>
      <c r="Q39" s="70"/>
      <c r="R39" s="59"/>
      <c r="S39" s="1"/>
      <c r="T39" s="1"/>
      <c r="U39" s="1"/>
      <c r="V39" s="1"/>
      <c r="W39" s="1"/>
      <c r="X39" s="1"/>
      <c r="Y39" s="1"/>
      <c r="Z39" s="1"/>
      <c r="AA39" s="1"/>
      <c r="AB39" s="1"/>
      <c r="AC39" s="1"/>
      <c r="AD39" s="1"/>
    </row>
    <row r="40" spans="1:30" ht="77.25" customHeight="1" x14ac:dyDescent="0.25">
      <c r="A40" s="1"/>
      <c r="B40" s="742"/>
      <c r="C40" s="616"/>
      <c r="D40" s="819"/>
      <c r="E40" s="238" t="s">
        <v>870</v>
      </c>
      <c r="F40" s="266">
        <v>0.5</v>
      </c>
      <c r="G40" s="307">
        <v>43304</v>
      </c>
      <c r="H40" s="307">
        <v>43322</v>
      </c>
      <c r="I40" s="276" t="s">
        <v>335</v>
      </c>
      <c r="J40" s="47"/>
      <c r="K40" s="51"/>
      <c r="L40" s="327" t="str">
        <f t="shared" si="0"/>
        <v>0</v>
      </c>
      <c r="M40" s="609">
        <f>SUM(L40:L42)</f>
        <v>0</v>
      </c>
      <c r="N40" s="609">
        <f>SUM(F40:F42)</f>
        <v>0.65</v>
      </c>
      <c r="O40" s="672" t="str">
        <f t="shared" si="1"/>
        <v>REPLANIFICAR</v>
      </c>
      <c r="P40" s="357" t="s">
        <v>1519</v>
      </c>
      <c r="Q40" s="70"/>
      <c r="R40" s="59"/>
      <c r="S40" s="1"/>
      <c r="T40" s="1"/>
      <c r="U40" s="1"/>
      <c r="V40" s="1"/>
      <c r="W40" s="1"/>
      <c r="X40" s="1"/>
      <c r="Y40" s="1"/>
      <c r="Z40" s="1"/>
      <c r="AA40" s="1"/>
      <c r="AB40" s="1"/>
      <c r="AC40" s="1"/>
      <c r="AD40" s="1"/>
    </row>
    <row r="41" spans="1:30" ht="81.75" customHeight="1" x14ac:dyDescent="0.25">
      <c r="A41" s="1"/>
      <c r="B41" s="742"/>
      <c r="C41" s="616"/>
      <c r="D41" s="819"/>
      <c r="E41" s="238" t="s">
        <v>871</v>
      </c>
      <c r="F41" s="266">
        <v>0.1</v>
      </c>
      <c r="G41" s="307">
        <v>43325</v>
      </c>
      <c r="H41" s="307">
        <v>43336</v>
      </c>
      <c r="I41" s="276" t="s">
        <v>336</v>
      </c>
      <c r="J41" s="47"/>
      <c r="K41" s="51"/>
      <c r="L41" s="327" t="str">
        <f t="shared" si="0"/>
        <v>0</v>
      </c>
      <c r="M41" s="610"/>
      <c r="N41" s="610"/>
      <c r="O41" s="674"/>
      <c r="P41" s="363" t="s">
        <v>1520</v>
      </c>
      <c r="Q41" s="70"/>
      <c r="R41" s="59"/>
      <c r="S41" s="1"/>
      <c r="T41" s="1"/>
      <c r="U41" s="1"/>
      <c r="V41" s="1"/>
      <c r="W41" s="1"/>
      <c r="X41" s="1"/>
      <c r="Y41" s="1"/>
      <c r="Z41" s="1"/>
      <c r="AA41" s="1"/>
      <c r="AB41" s="1"/>
      <c r="AC41" s="1"/>
      <c r="AD41" s="1"/>
    </row>
    <row r="42" spans="1:30" ht="76.5" customHeight="1" x14ac:dyDescent="0.25">
      <c r="A42" s="1"/>
      <c r="B42" s="778"/>
      <c r="C42" s="617"/>
      <c r="D42" s="820"/>
      <c r="E42" s="238" t="s">
        <v>872</v>
      </c>
      <c r="F42" s="266">
        <v>0.05</v>
      </c>
      <c r="G42" s="307">
        <v>43339</v>
      </c>
      <c r="H42" s="307">
        <v>43339</v>
      </c>
      <c r="I42" s="260" t="s">
        <v>334</v>
      </c>
      <c r="J42" s="47"/>
      <c r="K42" s="51"/>
      <c r="L42" s="327" t="str">
        <f t="shared" si="0"/>
        <v>0</v>
      </c>
      <c r="M42" s="611"/>
      <c r="N42" s="611"/>
      <c r="O42" s="673"/>
      <c r="P42" s="361" t="s">
        <v>1521</v>
      </c>
      <c r="Q42" s="70"/>
      <c r="R42" s="59"/>
      <c r="S42" s="1"/>
      <c r="T42" s="1"/>
      <c r="U42" s="1"/>
      <c r="V42" s="1"/>
      <c r="W42" s="1"/>
      <c r="X42" s="1"/>
      <c r="Y42" s="1"/>
      <c r="Z42" s="1"/>
      <c r="AA42" s="1"/>
      <c r="AB42" s="1"/>
      <c r="AC42" s="1"/>
      <c r="AD42" s="1"/>
    </row>
    <row r="43" spans="1:30" x14ac:dyDescent="0.25">
      <c r="A43" s="1"/>
      <c r="B43" s="605"/>
      <c r="C43" s="605"/>
      <c r="D43" s="605"/>
      <c r="E43" s="605"/>
      <c r="F43" s="605"/>
      <c r="G43" s="605"/>
      <c r="H43" s="605"/>
      <c r="I43" s="605"/>
      <c r="J43" s="605"/>
      <c r="K43" s="605"/>
      <c r="L43" s="605"/>
      <c r="M43" s="605"/>
      <c r="N43" s="701"/>
      <c r="O43" s="701"/>
      <c r="P43" s="605"/>
      <c r="Q43" s="605"/>
      <c r="R43" s="605"/>
      <c r="S43" s="1"/>
      <c r="T43" s="1"/>
      <c r="U43" s="1"/>
      <c r="V43" s="1"/>
      <c r="W43" s="1"/>
      <c r="X43" s="1"/>
      <c r="AB43" s="1"/>
    </row>
    <row r="44" spans="1:30" ht="81.75" customHeight="1" x14ac:dyDescent="0.25">
      <c r="A44" s="1"/>
      <c r="B44" s="620" t="s">
        <v>1503</v>
      </c>
      <c r="C44" s="818" t="s">
        <v>1502</v>
      </c>
      <c r="D44" s="819"/>
      <c r="E44" s="251" t="s">
        <v>876</v>
      </c>
      <c r="F44" s="250">
        <v>0.1</v>
      </c>
      <c r="G44" s="187">
        <v>43192</v>
      </c>
      <c r="H44" s="187">
        <v>43220</v>
      </c>
      <c r="I44" s="332"/>
      <c r="J44" s="47"/>
      <c r="K44" s="68"/>
      <c r="L44" s="239" t="str">
        <f t="shared" si="0"/>
        <v>0</v>
      </c>
      <c r="M44" s="51" t="str">
        <f t="shared" ref="M44:M45" si="4">L44</f>
        <v>0</v>
      </c>
      <c r="N44" s="51">
        <f t="shared" ref="N44:N45" si="5">F44</f>
        <v>0.1</v>
      </c>
      <c r="O44" s="70" t="str">
        <f t="shared" si="1"/>
        <v>REPLANIFICAR</v>
      </c>
      <c r="P44" s="354" t="s">
        <v>1522</v>
      </c>
      <c r="Q44" s="303"/>
      <c r="R44" s="59"/>
      <c r="S44" s="1"/>
      <c r="T44" s="1"/>
      <c r="U44" s="1"/>
      <c r="V44" s="1"/>
      <c r="W44" s="1"/>
      <c r="X44" s="1"/>
      <c r="AB44" s="1"/>
      <c r="AC44" s="1"/>
      <c r="AD44" s="1"/>
    </row>
    <row r="45" spans="1:30" ht="66.75" customHeight="1" x14ac:dyDescent="0.25">
      <c r="A45" s="1"/>
      <c r="B45" s="620"/>
      <c r="C45" s="818"/>
      <c r="D45" s="819"/>
      <c r="E45" s="251" t="s">
        <v>877</v>
      </c>
      <c r="F45" s="250">
        <v>0.1</v>
      </c>
      <c r="G45" s="187">
        <v>43221</v>
      </c>
      <c r="H45" s="187">
        <v>43224</v>
      </c>
      <c r="I45" s="244" t="s">
        <v>337</v>
      </c>
      <c r="J45" s="47"/>
      <c r="K45" s="68"/>
      <c r="L45" s="239" t="str">
        <f t="shared" si="0"/>
        <v>0</v>
      </c>
      <c r="M45" s="51" t="str">
        <f t="shared" si="4"/>
        <v>0</v>
      </c>
      <c r="N45" s="51">
        <f t="shared" si="5"/>
        <v>0.1</v>
      </c>
      <c r="O45" s="70" t="str">
        <f t="shared" si="1"/>
        <v>REPLANIFICAR</v>
      </c>
      <c r="P45" s="354" t="s">
        <v>1523</v>
      </c>
      <c r="Q45" s="303"/>
      <c r="R45" s="59"/>
      <c r="S45" s="1"/>
      <c r="T45" s="1"/>
      <c r="U45" s="1"/>
      <c r="V45" s="1"/>
      <c r="W45" s="1"/>
      <c r="X45" s="1"/>
      <c r="AB45" s="1"/>
      <c r="AC45" s="1"/>
      <c r="AD45" s="1"/>
    </row>
    <row r="46" spans="1:30" ht="39" customHeight="1" x14ac:dyDescent="0.25">
      <c r="A46" s="1"/>
      <c r="B46" s="620"/>
      <c r="C46" s="818"/>
      <c r="D46" s="819"/>
      <c r="E46" s="251" t="s">
        <v>878</v>
      </c>
      <c r="F46" s="250">
        <v>0.3</v>
      </c>
      <c r="G46" s="187">
        <v>43227</v>
      </c>
      <c r="H46" s="187">
        <v>43258</v>
      </c>
      <c r="I46" s="228" t="s">
        <v>333</v>
      </c>
      <c r="J46" s="47"/>
      <c r="K46" s="68"/>
      <c r="L46" s="239" t="str">
        <f t="shared" si="0"/>
        <v>0</v>
      </c>
      <c r="M46" s="601">
        <f>SUM(L46:L48)</f>
        <v>0</v>
      </c>
      <c r="N46" s="601">
        <f>SUM(F46:F48)</f>
        <v>0.55000000000000004</v>
      </c>
      <c r="O46" s="672" t="str">
        <f t="shared" si="1"/>
        <v>REPLANIFICAR</v>
      </c>
      <c r="P46" s="354" t="s">
        <v>1524</v>
      </c>
      <c r="Q46" s="303"/>
      <c r="R46" s="59"/>
      <c r="S46" s="1"/>
      <c r="T46" s="1"/>
      <c r="U46" s="1"/>
      <c r="V46" s="1"/>
      <c r="W46" s="1"/>
      <c r="X46" s="1"/>
      <c r="AB46" s="1"/>
      <c r="AC46" s="1"/>
      <c r="AD46" s="1"/>
    </row>
    <row r="47" spans="1:30" ht="66" customHeight="1" x14ac:dyDescent="0.25">
      <c r="A47" s="1"/>
      <c r="B47" s="620"/>
      <c r="C47" s="818"/>
      <c r="D47" s="819"/>
      <c r="E47" s="251" t="s">
        <v>879</v>
      </c>
      <c r="F47" s="333">
        <v>0.1</v>
      </c>
      <c r="G47" s="187">
        <v>42905</v>
      </c>
      <c r="H47" s="187">
        <v>42905</v>
      </c>
      <c r="I47" s="228"/>
      <c r="J47" s="334"/>
      <c r="K47" s="68"/>
      <c r="L47" s="327" t="str">
        <f t="shared" ref="L47" si="6">IF(J47="SI",F47,"0")</f>
        <v>0</v>
      </c>
      <c r="M47" s="602"/>
      <c r="N47" s="602"/>
      <c r="O47" s="674"/>
      <c r="P47" s="354" t="s">
        <v>1525</v>
      </c>
      <c r="Q47" s="303"/>
      <c r="R47" s="59"/>
      <c r="S47" s="1"/>
      <c r="T47" s="1"/>
      <c r="U47" s="1"/>
      <c r="V47" s="1"/>
      <c r="W47" s="1"/>
      <c r="X47" s="1"/>
      <c r="AB47" s="1"/>
      <c r="AC47" s="1"/>
      <c r="AD47" s="1"/>
    </row>
    <row r="48" spans="1:30" ht="38.25" customHeight="1" x14ac:dyDescent="0.25">
      <c r="A48" s="1"/>
      <c r="B48" s="620"/>
      <c r="C48" s="818"/>
      <c r="D48" s="819"/>
      <c r="E48" s="238" t="s">
        <v>873</v>
      </c>
      <c r="F48" s="250">
        <v>0.15</v>
      </c>
      <c r="G48" s="187">
        <v>43262</v>
      </c>
      <c r="H48" s="187">
        <v>43266</v>
      </c>
      <c r="I48" s="228" t="s">
        <v>333</v>
      </c>
      <c r="J48" s="47"/>
      <c r="K48" s="191"/>
      <c r="L48" s="239" t="str">
        <f t="shared" si="0"/>
        <v>0</v>
      </c>
      <c r="M48" s="603"/>
      <c r="N48" s="603"/>
      <c r="O48" s="673"/>
      <c r="P48" s="354" t="s">
        <v>1526</v>
      </c>
      <c r="Q48" s="303"/>
      <c r="R48" s="59"/>
      <c r="S48" s="1"/>
      <c r="T48" s="1"/>
      <c r="U48" s="1"/>
      <c r="V48" s="1"/>
      <c r="W48" s="1"/>
      <c r="X48" s="1"/>
      <c r="AB48" s="1"/>
      <c r="AC48" s="1"/>
      <c r="AD48" s="1"/>
    </row>
    <row r="49" spans="1:41" ht="43.5" customHeight="1" x14ac:dyDescent="0.25">
      <c r="A49" s="1"/>
      <c r="B49" s="620"/>
      <c r="C49" s="622"/>
      <c r="D49" s="820"/>
      <c r="E49" s="238" t="s">
        <v>874</v>
      </c>
      <c r="F49" s="250">
        <v>0.15</v>
      </c>
      <c r="G49" s="187">
        <v>43269</v>
      </c>
      <c r="H49" s="187">
        <v>43294</v>
      </c>
      <c r="I49" s="228" t="s">
        <v>333</v>
      </c>
      <c r="J49" s="47"/>
      <c r="K49" s="191"/>
      <c r="L49" s="239" t="str">
        <f t="shared" si="0"/>
        <v>0</v>
      </c>
      <c r="M49" s="322" t="str">
        <f>L49</f>
        <v>0</v>
      </c>
      <c r="N49" s="68">
        <f>F49</f>
        <v>0.15</v>
      </c>
      <c r="O49" s="70" t="str">
        <f t="shared" si="1"/>
        <v>REPLANIFICAR</v>
      </c>
      <c r="P49" s="354" t="s">
        <v>1528</v>
      </c>
      <c r="Q49" s="303"/>
      <c r="R49" s="59"/>
      <c r="S49" s="1"/>
      <c r="T49" s="1"/>
      <c r="U49" s="1"/>
      <c r="V49" s="1"/>
      <c r="W49" s="1"/>
      <c r="X49" s="1"/>
      <c r="AB49" s="1"/>
      <c r="AC49" s="1"/>
      <c r="AD49" s="1"/>
    </row>
    <row r="50" spans="1:41" ht="85.5" customHeight="1" x14ac:dyDescent="0.25">
      <c r="A50" s="1"/>
      <c r="B50" s="620"/>
      <c r="C50" s="240" t="s">
        <v>844</v>
      </c>
      <c r="D50" s="308">
        <v>0.1</v>
      </c>
      <c r="E50" s="251" t="s">
        <v>875</v>
      </c>
      <c r="F50" s="250">
        <v>0.1</v>
      </c>
      <c r="G50" s="187">
        <v>43297</v>
      </c>
      <c r="H50" s="187">
        <v>43311</v>
      </c>
      <c r="I50" s="228" t="s">
        <v>333</v>
      </c>
      <c r="J50" s="47"/>
      <c r="K50" s="191"/>
      <c r="L50" s="239" t="str">
        <f t="shared" si="0"/>
        <v>0</v>
      </c>
      <c r="M50" s="322" t="str">
        <f>L50</f>
        <v>0</v>
      </c>
      <c r="N50" s="68">
        <f>F50</f>
        <v>0.1</v>
      </c>
      <c r="O50" s="70" t="str">
        <f t="shared" ref="O50" si="7">IF((M50/N50)&gt;=90%,"META LOGRADA",IF((M50/N50)&gt;=80%, "AVANCE NOTABLE","REPLANIFICAR"))</f>
        <v>REPLANIFICAR</v>
      </c>
      <c r="P50" s="354" t="s">
        <v>1527</v>
      </c>
      <c r="Q50" s="303"/>
      <c r="R50" s="59"/>
      <c r="S50" s="1"/>
      <c r="T50" s="1"/>
      <c r="U50" s="1"/>
      <c r="V50" s="1"/>
      <c r="W50" s="1"/>
      <c r="X50" s="1"/>
      <c r="AB50" s="1"/>
      <c r="AC50" s="1"/>
      <c r="AD50" s="1"/>
    </row>
    <row r="51" spans="1:41" x14ac:dyDescent="0.25">
      <c r="B51" s="75"/>
      <c r="C51" s="75"/>
      <c r="D51" s="75"/>
      <c r="E51" s="1"/>
      <c r="F51" s="1"/>
      <c r="G51" s="1"/>
      <c r="H51" s="1"/>
      <c r="I51" s="1"/>
      <c r="J51" s="1"/>
      <c r="K51" s="1"/>
      <c r="L51" s="1"/>
      <c r="M51" s="1"/>
      <c r="N51" s="1"/>
      <c r="O51" s="1"/>
      <c r="P51" s="1"/>
      <c r="Q51" s="1"/>
      <c r="R51" s="1"/>
      <c r="S51" s="1"/>
      <c r="T51" s="1"/>
      <c r="U51" s="1"/>
      <c r="V51" s="1"/>
      <c r="W51" s="1"/>
    </row>
    <row r="52" spans="1:41" x14ac:dyDescent="0.25">
      <c r="B52" s="75"/>
      <c r="C52" s="75"/>
      <c r="D52" s="75"/>
      <c r="E52" s="1"/>
      <c r="F52" s="1"/>
      <c r="G52" s="1"/>
      <c r="H52" s="1"/>
      <c r="I52" s="1"/>
      <c r="J52" s="1"/>
      <c r="K52" s="1"/>
      <c r="L52" s="1"/>
      <c r="M52" s="1"/>
      <c r="N52" s="1"/>
      <c r="O52" s="1"/>
      <c r="P52" s="1"/>
      <c r="Q52" s="1"/>
      <c r="R52" s="1"/>
      <c r="S52" s="1"/>
      <c r="T52" s="1"/>
      <c r="U52" s="1"/>
      <c r="V52" s="1"/>
      <c r="W52" s="1"/>
    </row>
    <row r="53" spans="1:41" x14ac:dyDescent="0.25">
      <c r="B53" s="75"/>
      <c r="C53" s="75"/>
      <c r="D53" s="75"/>
      <c r="E53" s="1"/>
      <c r="F53" s="1"/>
      <c r="G53" s="1"/>
      <c r="H53" s="1"/>
      <c r="I53" s="1"/>
      <c r="J53" s="1"/>
      <c r="K53" s="1"/>
      <c r="L53" s="1"/>
      <c r="M53" s="1"/>
      <c r="N53" s="1"/>
      <c r="O53" s="1"/>
      <c r="P53" s="1"/>
      <c r="Q53" s="1"/>
      <c r="R53" s="24" t="e">
        <f>AVERAGE(#REF!,#REF!)</f>
        <v>#REF!</v>
      </c>
      <c r="S53" s="1"/>
      <c r="T53" s="1"/>
      <c r="U53" s="1"/>
      <c r="V53" s="1"/>
      <c r="W53" s="1"/>
    </row>
    <row r="54" spans="1:41" ht="35.25" customHeight="1" x14ac:dyDescent="0.25">
      <c r="B54" s="75"/>
      <c r="C54" s="75"/>
      <c r="D54" s="75"/>
      <c r="E54" s="1"/>
      <c r="F54" s="1"/>
      <c r="G54" s="1"/>
      <c r="H54" s="1"/>
      <c r="I54" s="1"/>
      <c r="J54" s="1"/>
      <c r="K54" s="1"/>
      <c r="L54" s="1"/>
      <c r="M54" s="1"/>
      <c r="N54" s="1"/>
      <c r="O54" s="1"/>
      <c r="P54" s="1"/>
      <c r="Q54" s="1"/>
      <c r="R54" s="1"/>
      <c r="S54" s="1"/>
      <c r="T54" s="1"/>
      <c r="U54" s="1"/>
      <c r="V54" s="1"/>
      <c r="W54" s="1"/>
    </row>
    <row r="55" spans="1:41" ht="15" customHeight="1" x14ac:dyDescent="0.25">
      <c r="B55" s="75"/>
      <c r="C55" s="75"/>
      <c r="D55" s="75"/>
      <c r="E55" s="1"/>
      <c r="F55" s="1"/>
      <c r="G55" s="1"/>
      <c r="H55" s="1"/>
      <c r="I55" s="1"/>
      <c r="J55" s="1"/>
      <c r="K55" s="1"/>
      <c r="L55" s="1"/>
      <c r="M55" s="1"/>
      <c r="N55" s="1"/>
      <c r="O55" s="1"/>
      <c r="P55" s="1"/>
      <c r="Q55" s="1"/>
      <c r="R55" s="1"/>
      <c r="S55" s="1"/>
      <c r="T55" s="1"/>
      <c r="U55" s="1"/>
      <c r="V55" s="1"/>
      <c r="W55" s="1"/>
    </row>
    <row r="56" spans="1:41" ht="22.5" hidden="1" x14ac:dyDescent="0.25">
      <c r="A56" s="1"/>
      <c r="B56" s="593" t="s">
        <v>31</v>
      </c>
      <c r="C56" s="593"/>
      <c r="D56" s="593"/>
      <c r="E56" s="593"/>
      <c r="F56" s="593"/>
      <c r="G56" s="593"/>
      <c r="H56" s="593"/>
      <c r="I56" s="593"/>
      <c r="J56" s="593"/>
      <c r="K56" s="593"/>
      <c r="L56" s="75"/>
      <c r="M56" s="75"/>
      <c r="N56" s="75"/>
      <c r="O56" s="75"/>
      <c r="P56" s="75"/>
      <c r="Q56" s="75"/>
      <c r="R56" s="75"/>
      <c r="S56" s="1"/>
      <c r="T56" s="1"/>
      <c r="U56" s="1"/>
      <c r="V56" s="1"/>
      <c r="W56" s="1"/>
      <c r="X56" s="1"/>
      <c r="Y56" s="1"/>
      <c r="Z56" s="1"/>
      <c r="AA56" s="1"/>
      <c r="AB56" s="1"/>
      <c r="AC56" s="1"/>
      <c r="AD56" s="1"/>
      <c r="AE56" s="1"/>
      <c r="AF56" s="1"/>
      <c r="AG56" s="1"/>
      <c r="AH56" s="1"/>
      <c r="AI56" s="1"/>
      <c r="AJ56" s="1"/>
      <c r="AK56" s="1"/>
      <c r="AL56" s="1"/>
      <c r="AM56" s="1"/>
      <c r="AN56" s="1"/>
      <c r="AO56" s="1"/>
    </row>
    <row r="57" spans="1:41" ht="35.25" hidden="1" customHeight="1" x14ac:dyDescent="0.25">
      <c r="A57" s="1"/>
      <c r="B57" s="574" t="s">
        <v>7</v>
      </c>
      <c r="C57" s="574"/>
      <c r="D57" s="574"/>
      <c r="E57" s="574" t="s">
        <v>8</v>
      </c>
      <c r="F57" s="574"/>
      <c r="G57" s="574"/>
      <c r="H57" s="574" t="s">
        <v>9</v>
      </c>
      <c r="I57" s="574"/>
      <c r="J57" s="245" t="s">
        <v>354</v>
      </c>
      <c r="K57" s="245" t="s">
        <v>10</v>
      </c>
      <c r="L57" s="75"/>
      <c r="M57" s="75"/>
      <c r="N57" s="75"/>
      <c r="O57" s="75"/>
      <c r="P57" s="75"/>
      <c r="Q57" s="75"/>
      <c r="R57" s="75"/>
      <c r="S57" s="1"/>
      <c r="T57" s="1"/>
      <c r="U57" s="1"/>
      <c r="V57" s="1"/>
      <c r="W57" s="1"/>
      <c r="X57" s="1"/>
      <c r="Y57" s="1"/>
      <c r="Z57" s="1"/>
      <c r="AA57" s="1"/>
      <c r="AB57" s="1"/>
      <c r="AC57" s="1"/>
      <c r="AD57" s="1"/>
      <c r="AE57" s="1"/>
      <c r="AF57" s="1"/>
      <c r="AG57" s="1"/>
      <c r="AH57" s="1"/>
      <c r="AI57" s="1"/>
      <c r="AJ57" s="1"/>
      <c r="AK57" s="1"/>
      <c r="AL57" s="1"/>
      <c r="AM57" s="1"/>
      <c r="AN57" s="1"/>
      <c r="AO57" s="1"/>
    </row>
    <row r="58" spans="1:41" ht="15" hidden="1" customHeight="1" x14ac:dyDescent="0.25">
      <c r="A58" s="1"/>
      <c r="B58" s="572"/>
      <c r="C58" s="572"/>
      <c r="D58" s="572"/>
      <c r="E58" s="572"/>
      <c r="F58" s="572"/>
      <c r="G58" s="572"/>
      <c r="H58" s="572"/>
      <c r="I58" s="572"/>
      <c r="J58" s="312"/>
      <c r="K58" s="312"/>
      <c r="L58" s="75"/>
      <c r="M58" s="75"/>
      <c r="N58" s="75"/>
      <c r="O58" s="75"/>
      <c r="P58" s="75"/>
      <c r="Q58" s="50"/>
      <c r="R58" s="50"/>
      <c r="S58" s="1"/>
      <c r="T58" s="1"/>
      <c r="U58" s="1"/>
      <c r="V58" s="1"/>
      <c r="W58" s="1"/>
      <c r="X58" s="1"/>
      <c r="Y58" s="1"/>
      <c r="Z58" s="1"/>
      <c r="AA58" s="1"/>
      <c r="AB58" s="1"/>
      <c r="AC58" s="1"/>
      <c r="AD58" s="1"/>
      <c r="AE58" s="1"/>
      <c r="AF58" s="1"/>
      <c r="AG58" s="1"/>
      <c r="AH58" s="1"/>
      <c r="AI58" s="1"/>
      <c r="AJ58" s="1"/>
      <c r="AK58" s="1"/>
      <c r="AL58" s="1"/>
      <c r="AM58" s="1"/>
      <c r="AN58" s="1"/>
      <c r="AO58" s="1"/>
    </row>
    <row r="59" spans="1:41" ht="15" hidden="1" customHeight="1" x14ac:dyDescent="0.25">
      <c r="A59" s="1"/>
      <c r="B59" s="572"/>
      <c r="C59" s="572"/>
      <c r="D59" s="572"/>
      <c r="E59" s="572"/>
      <c r="F59" s="572"/>
      <c r="G59" s="572"/>
      <c r="H59" s="572"/>
      <c r="I59" s="572"/>
      <c r="J59" s="312"/>
      <c r="K59" s="312"/>
      <c r="L59" s="75"/>
      <c r="M59" s="75"/>
      <c r="N59" s="75"/>
      <c r="O59" s="75"/>
      <c r="P59" s="75"/>
      <c r="Q59" s="50"/>
      <c r="R59" s="50"/>
      <c r="S59" s="1"/>
      <c r="T59" s="1"/>
      <c r="U59" s="1"/>
      <c r="V59" s="1"/>
      <c r="W59" s="1"/>
      <c r="X59" s="1"/>
      <c r="Y59" s="1"/>
      <c r="Z59" s="1"/>
      <c r="AA59" s="1"/>
      <c r="AB59" s="1"/>
      <c r="AC59" s="1"/>
      <c r="AD59" s="1"/>
      <c r="AE59" s="1"/>
      <c r="AF59" s="1"/>
      <c r="AG59" s="1"/>
      <c r="AH59" s="1"/>
      <c r="AI59" s="1"/>
      <c r="AJ59" s="1"/>
      <c r="AK59" s="1"/>
      <c r="AL59" s="1"/>
      <c r="AM59" s="1"/>
      <c r="AN59" s="1"/>
      <c r="AO59" s="1"/>
    </row>
    <row r="60" spans="1:41" ht="15" hidden="1" customHeight="1" x14ac:dyDescent="0.25">
      <c r="A60" s="1"/>
      <c r="B60" s="572"/>
      <c r="C60" s="572"/>
      <c r="D60" s="572"/>
      <c r="E60" s="572"/>
      <c r="F60" s="572"/>
      <c r="G60" s="572"/>
      <c r="H60" s="572"/>
      <c r="I60" s="572"/>
      <c r="J60" s="312"/>
      <c r="K60" s="312"/>
      <c r="L60" s="75"/>
      <c r="M60" s="75"/>
      <c r="N60" s="75"/>
      <c r="O60" s="75"/>
      <c r="P60" s="75"/>
      <c r="Q60" s="50"/>
      <c r="R60" s="50"/>
      <c r="S60" s="1"/>
      <c r="T60" s="1"/>
      <c r="U60" s="1"/>
      <c r="V60" s="1"/>
      <c r="W60" s="1"/>
      <c r="X60" s="1"/>
      <c r="Y60" s="1"/>
      <c r="Z60" s="1"/>
      <c r="AA60" s="1"/>
      <c r="AB60" s="1"/>
      <c r="AC60" s="1"/>
      <c r="AD60" s="1"/>
      <c r="AE60" s="1"/>
      <c r="AF60" s="1"/>
      <c r="AG60" s="1"/>
      <c r="AH60" s="1"/>
      <c r="AI60" s="1"/>
      <c r="AJ60" s="1"/>
      <c r="AK60" s="1"/>
      <c r="AL60" s="1"/>
      <c r="AM60" s="1"/>
      <c r="AN60" s="1"/>
      <c r="AO60" s="1"/>
    </row>
    <row r="61" spans="1:41" ht="15" hidden="1" customHeight="1" x14ac:dyDescent="0.25">
      <c r="A61" s="1"/>
      <c r="B61" s="572"/>
      <c r="C61" s="572"/>
      <c r="D61" s="572"/>
      <c r="E61" s="572"/>
      <c r="F61" s="572"/>
      <c r="G61" s="572"/>
      <c r="H61" s="572"/>
      <c r="I61" s="572"/>
      <c r="J61" s="312"/>
      <c r="K61" s="312"/>
      <c r="L61" s="75"/>
      <c r="M61" s="75"/>
      <c r="N61" s="75"/>
      <c r="O61" s="75"/>
      <c r="P61" s="75"/>
      <c r="Q61" s="50"/>
      <c r="R61" s="50"/>
      <c r="S61" s="1"/>
      <c r="T61" s="1"/>
      <c r="U61" s="1"/>
      <c r="V61" s="1"/>
      <c r="W61" s="1"/>
      <c r="X61" s="1"/>
      <c r="Y61" s="1"/>
      <c r="Z61" s="1"/>
      <c r="AA61" s="1"/>
      <c r="AB61" s="1"/>
      <c r="AC61" s="1"/>
      <c r="AD61" s="1"/>
      <c r="AE61" s="1"/>
      <c r="AF61" s="1"/>
      <c r="AG61" s="1"/>
      <c r="AH61" s="1"/>
      <c r="AI61" s="1"/>
      <c r="AJ61" s="1"/>
      <c r="AK61" s="1"/>
      <c r="AL61" s="1"/>
      <c r="AM61" s="1"/>
      <c r="AN61" s="1"/>
      <c r="AO61" s="1"/>
    </row>
    <row r="62" spans="1:41" ht="15" hidden="1" customHeight="1" x14ac:dyDescent="0.25">
      <c r="A62" s="1"/>
      <c r="B62" s="572"/>
      <c r="C62" s="572"/>
      <c r="D62" s="572"/>
      <c r="E62" s="572"/>
      <c r="F62" s="572"/>
      <c r="G62" s="572"/>
      <c r="H62" s="572"/>
      <c r="I62" s="572"/>
      <c r="J62" s="312"/>
      <c r="K62" s="312"/>
      <c r="L62" s="75"/>
      <c r="M62" s="75"/>
      <c r="N62" s="75"/>
      <c r="O62" s="75"/>
      <c r="P62" s="75"/>
      <c r="Q62" s="50"/>
      <c r="R62" s="50"/>
      <c r="S62" s="1"/>
      <c r="T62" s="1"/>
      <c r="U62" s="1"/>
      <c r="V62" s="1"/>
      <c r="W62" s="1"/>
      <c r="X62" s="1"/>
      <c r="Y62" s="1"/>
      <c r="Z62" s="1"/>
      <c r="AA62" s="1"/>
      <c r="AB62" s="1"/>
      <c r="AC62" s="1"/>
      <c r="AD62" s="1"/>
      <c r="AE62" s="1"/>
      <c r="AF62" s="1"/>
      <c r="AG62" s="1"/>
      <c r="AH62" s="1"/>
      <c r="AI62" s="1"/>
      <c r="AJ62" s="1"/>
      <c r="AK62" s="1"/>
      <c r="AL62" s="1"/>
      <c r="AM62" s="1"/>
      <c r="AN62" s="1"/>
      <c r="AO62" s="1"/>
    </row>
    <row r="63" spans="1:41" ht="15" hidden="1" customHeight="1" x14ac:dyDescent="0.25">
      <c r="A63" s="1"/>
      <c r="B63" s="572"/>
      <c r="C63" s="572"/>
      <c r="D63" s="572"/>
      <c r="E63" s="572"/>
      <c r="F63" s="572"/>
      <c r="G63" s="572"/>
      <c r="H63" s="572"/>
      <c r="I63" s="572"/>
      <c r="J63" s="312"/>
      <c r="K63" s="312"/>
      <c r="L63" s="75"/>
      <c r="M63" s="75"/>
      <c r="N63" s="75"/>
      <c r="O63" s="75"/>
      <c r="P63" s="75"/>
      <c r="Q63" s="50"/>
      <c r="R63" s="50"/>
      <c r="S63" s="1"/>
      <c r="T63" s="1"/>
      <c r="U63" s="1"/>
      <c r="V63" s="1"/>
      <c r="W63" s="1"/>
      <c r="X63" s="1"/>
      <c r="Y63" s="1"/>
      <c r="Z63" s="1"/>
      <c r="AA63" s="1"/>
      <c r="AB63" s="1"/>
      <c r="AC63" s="1"/>
      <c r="AD63" s="1"/>
      <c r="AE63" s="1"/>
      <c r="AF63" s="1"/>
      <c r="AG63" s="1"/>
      <c r="AH63" s="1"/>
      <c r="AI63" s="1"/>
      <c r="AJ63" s="1"/>
      <c r="AK63" s="1"/>
      <c r="AL63" s="1"/>
      <c r="AM63" s="1"/>
      <c r="AN63" s="1"/>
      <c r="AO63" s="1"/>
    </row>
    <row r="64" spans="1:41" ht="15" hidden="1" customHeight="1" x14ac:dyDescent="0.25">
      <c r="A64" s="1"/>
      <c r="B64" s="572"/>
      <c r="C64" s="572"/>
      <c r="D64" s="572"/>
      <c r="E64" s="572"/>
      <c r="F64" s="572"/>
      <c r="G64" s="572"/>
      <c r="H64" s="572"/>
      <c r="I64" s="572"/>
      <c r="J64" s="312"/>
      <c r="K64" s="312"/>
      <c r="L64" s="75"/>
      <c r="M64" s="75"/>
      <c r="N64" s="75"/>
      <c r="O64" s="75"/>
      <c r="P64" s="75"/>
      <c r="Q64" s="50"/>
      <c r="R64" s="50"/>
      <c r="S64" s="1"/>
      <c r="T64" s="1"/>
      <c r="U64" s="1"/>
      <c r="V64" s="1"/>
      <c r="W64" s="1"/>
      <c r="X64" s="1"/>
      <c r="Y64" s="1"/>
      <c r="Z64" s="1"/>
      <c r="AA64" s="1"/>
      <c r="AB64" s="1"/>
      <c r="AC64" s="1"/>
      <c r="AD64" s="1"/>
      <c r="AE64" s="1"/>
      <c r="AF64" s="1"/>
      <c r="AG64" s="1"/>
      <c r="AH64" s="1"/>
      <c r="AI64" s="1"/>
      <c r="AJ64" s="1"/>
      <c r="AK64" s="1"/>
      <c r="AL64" s="1"/>
      <c r="AM64" s="1"/>
      <c r="AN64" s="1"/>
      <c r="AO64" s="1"/>
    </row>
    <row r="65" spans="1:41" ht="15" hidden="1" customHeight="1" x14ac:dyDescent="0.25">
      <c r="A65" s="1"/>
      <c r="B65" s="572"/>
      <c r="C65" s="572"/>
      <c r="D65" s="572"/>
      <c r="E65" s="572"/>
      <c r="F65" s="572"/>
      <c r="G65" s="572"/>
      <c r="H65" s="572"/>
      <c r="I65" s="572"/>
      <c r="J65" s="312"/>
      <c r="K65" s="312"/>
      <c r="L65" s="75"/>
      <c r="M65" s="75"/>
      <c r="N65" s="75"/>
      <c r="O65" s="75"/>
      <c r="P65" s="75"/>
      <c r="Q65" s="50"/>
      <c r="R65" s="50"/>
      <c r="S65" s="1"/>
      <c r="T65" s="1"/>
      <c r="U65" s="1"/>
      <c r="V65" s="1"/>
      <c r="W65" s="1"/>
      <c r="X65" s="1"/>
      <c r="Y65" s="1"/>
      <c r="Z65" s="1"/>
      <c r="AA65" s="1"/>
      <c r="AB65" s="1"/>
      <c r="AC65" s="1"/>
      <c r="AD65" s="1"/>
      <c r="AE65" s="1"/>
      <c r="AF65" s="1"/>
      <c r="AG65" s="1"/>
      <c r="AH65" s="1"/>
      <c r="AI65" s="1"/>
      <c r="AJ65" s="1"/>
      <c r="AK65" s="1"/>
      <c r="AL65" s="1"/>
      <c r="AM65" s="1"/>
      <c r="AN65" s="1"/>
      <c r="AO65" s="1"/>
    </row>
    <row r="66" spans="1:41" ht="15" hidden="1" customHeight="1" x14ac:dyDescent="0.25">
      <c r="A66" s="1"/>
      <c r="B66" s="572"/>
      <c r="C66" s="572"/>
      <c r="D66" s="572"/>
      <c r="E66" s="572"/>
      <c r="F66" s="572"/>
      <c r="G66" s="572"/>
      <c r="H66" s="572"/>
      <c r="I66" s="572"/>
      <c r="J66" s="312"/>
      <c r="K66" s="312"/>
      <c r="L66" s="75"/>
      <c r="M66" s="75"/>
      <c r="N66" s="75"/>
      <c r="O66" s="75"/>
      <c r="P66" s="75"/>
      <c r="Q66" s="50"/>
      <c r="R66" s="50"/>
      <c r="S66" s="1"/>
      <c r="T66" s="1"/>
      <c r="U66" s="1"/>
      <c r="V66" s="1"/>
      <c r="W66" s="1"/>
      <c r="X66" s="1"/>
      <c r="Y66" s="1"/>
      <c r="Z66" s="1"/>
      <c r="AA66" s="1"/>
      <c r="AB66" s="1"/>
      <c r="AC66" s="1"/>
      <c r="AD66" s="1"/>
      <c r="AE66" s="1"/>
      <c r="AF66" s="1"/>
      <c r="AG66" s="1"/>
      <c r="AH66" s="1"/>
      <c r="AI66" s="1"/>
      <c r="AJ66" s="1"/>
      <c r="AK66" s="1"/>
      <c r="AL66" s="1"/>
      <c r="AM66" s="1"/>
      <c r="AN66" s="1"/>
      <c r="AO66" s="1"/>
    </row>
    <row r="67" spans="1:41" ht="15" hidden="1" customHeight="1" x14ac:dyDescent="0.25">
      <c r="A67" s="1"/>
      <c r="B67" s="572"/>
      <c r="C67" s="572"/>
      <c r="D67" s="572"/>
      <c r="E67" s="572"/>
      <c r="F67" s="572"/>
      <c r="G67" s="572"/>
      <c r="H67" s="572"/>
      <c r="I67" s="572"/>
      <c r="J67" s="312"/>
      <c r="K67" s="312"/>
      <c r="L67" s="75"/>
      <c r="M67" s="75"/>
      <c r="N67" s="75"/>
      <c r="O67" s="75"/>
      <c r="P67" s="75"/>
      <c r="Q67" s="50"/>
      <c r="R67" s="50"/>
      <c r="S67" s="1"/>
      <c r="T67" s="1"/>
      <c r="U67" s="1"/>
      <c r="V67" s="1"/>
      <c r="W67" s="1"/>
      <c r="X67" s="1"/>
      <c r="Y67" s="1"/>
      <c r="Z67" s="1"/>
      <c r="AA67" s="1"/>
      <c r="AB67" s="1"/>
      <c r="AC67" s="1"/>
      <c r="AD67" s="1"/>
      <c r="AE67" s="1"/>
      <c r="AF67" s="1"/>
      <c r="AG67" s="1"/>
      <c r="AH67" s="1"/>
      <c r="AI67" s="1"/>
      <c r="AJ67" s="1"/>
      <c r="AK67" s="1"/>
      <c r="AL67" s="1"/>
      <c r="AM67" s="1"/>
      <c r="AN67" s="1"/>
      <c r="AO67" s="1"/>
    </row>
    <row r="68" spans="1:41" ht="15" hidden="1" customHeight="1" x14ac:dyDescent="0.25">
      <c r="A68" s="1"/>
      <c r="B68" s="572"/>
      <c r="C68" s="572"/>
      <c r="D68" s="572"/>
      <c r="E68" s="572"/>
      <c r="F68" s="572"/>
      <c r="G68" s="572"/>
      <c r="H68" s="572"/>
      <c r="I68" s="572"/>
      <c r="J68" s="312"/>
      <c r="K68" s="312"/>
      <c r="L68" s="75"/>
      <c r="M68" s="75"/>
      <c r="N68" s="75"/>
      <c r="O68" s="75"/>
      <c r="P68" s="75"/>
      <c r="Q68" s="50"/>
      <c r="R68" s="50"/>
      <c r="S68" s="1"/>
      <c r="T68" s="1"/>
      <c r="U68" s="1"/>
      <c r="V68" s="1"/>
      <c r="W68" s="1"/>
      <c r="X68" s="1"/>
      <c r="Y68" s="1"/>
      <c r="Z68" s="1"/>
      <c r="AA68" s="1"/>
      <c r="AB68" s="1"/>
      <c r="AC68" s="1"/>
      <c r="AD68" s="1"/>
      <c r="AE68" s="1"/>
      <c r="AF68" s="1"/>
      <c r="AG68" s="1"/>
      <c r="AH68" s="1"/>
      <c r="AI68" s="1"/>
      <c r="AJ68" s="1"/>
      <c r="AK68" s="1"/>
      <c r="AL68" s="1"/>
      <c r="AM68" s="1"/>
      <c r="AN68" s="1"/>
      <c r="AO68" s="1"/>
    </row>
    <row r="69" spans="1:41" ht="15" hidden="1" customHeight="1" x14ac:dyDescent="0.25">
      <c r="A69" s="1"/>
      <c r="B69" s="572"/>
      <c r="C69" s="572"/>
      <c r="D69" s="572"/>
      <c r="E69" s="572"/>
      <c r="F69" s="572"/>
      <c r="G69" s="572"/>
      <c r="H69" s="572"/>
      <c r="I69" s="572"/>
      <c r="J69" s="312"/>
      <c r="K69" s="312"/>
      <c r="L69" s="75"/>
      <c r="M69" s="75"/>
      <c r="N69" s="75"/>
      <c r="O69" s="75"/>
      <c r="P69" s="75"/>
      <c r="Q69" s="50"/>
      <c r="R69" s="50"/>
      <c r="S69" s="1"/>
      <c r="T69" s="1"/>
      <c r="U69" s="1"/>
      <c r="V69" s="1"/>
      <c r="W69" s="1"/>
      <c r="X69" s="1"/>
      <c r="Y69" s="1"/>
      <c r="Z69" s="1"/>
      <c r="AA69" s="1"/>
      <c r="AB69" s="1"/>
      <c r="AC69" s="1"/>
      <c r="AD69" s="1"/>
      <c r="AE69" s="1"/>
      <c r="AF69" s="1"/>
      <c r="AG69" s="1"/>
      <c r="AH69" s="1"/>
      <c r="AI69" s="1"/>
      <c r="AJ69" s="1"/>
      <c r="AK69" s="1"/>
      <c r="AL69" s="1"/>
      <c r="AM69" s="1"/>
      <c r="AN69" s="1"/>
      <c r="AO69" s="1"/>
    </row>
    <row r="70" spans="1:41" ht="15" hidden="1" customHeight="1" x14ac:dyDescent="0.25">
      <c r="A70" s="1"/>
      <c r="B70" s="572"/>
      <c r="C70" s="572"/>
      <c r="D70" s="572"/>
      <c r="E70" s="572"/>
      <c r="F70" s="572"/>
      <c r="G70" s="572"/>
      <c r="H70" s="572"/>
      <c r="I70" s="572"/>
      <c r="J70" s="312"/>
      <c r="K70" s="312"/>
      <c r="L70" s="75"/>
      <c r="M70" s="75"/>
      <c r="N70" s="75"/>
      <c r="O70" s="75"/>
      <c r="P70" s="75"/>
      <c r="Q70" s="50"/>
      <c r="R70" s="50"/>
      <c r="S70" s="1"/>
      <c r="T70" s="1"/>
      <c r="U70" s="1"/>
      <c r="V70" s="1"/>
      <c r="W70" s="1"/>
      <c r="X70" s="1"/>
      <c r="Y70" s="1"/>
      <c r="Z70" s="1"/>
      <c r="AA70" s="1"/>
      <c r="AB70" s="1"/>
      <c r="AC70" s="1"/>
      <c r="AD70" s="1"/>
      <c r="AE70" s="1"/>
      <c r="AF70" s="1"/>
      <c r="AG70" s="1"/>
      <c r="AH70" s="1"/>
      <c r="AI70" s="1"/>
      <c r="AJ70" s="1"/>
      <c r="AK70" s="1"/>
      <c r="AL70" s="1"/>
      <c r="AM70" s="1"/>
      <c r="AN70" s="1"/>
      <c r="AO70" s="1"/>
    </row>
    <row r="71" spans="1:41" ht="15.75" hidden="1" customHeight="1" x14ac:dyDescent="0.25">
      <c r="A71" s="1"/>
      <c r="B71" s="572"/>
      <c r="C71" s="572"/>
      <c r="D71" s="572"/>
      <c r="E71" s="572"/>
      <c r="F71" s="572"/>
      <c r="G71" s="572"/>
      <c r="H71" s="572"/>
      <c r="I71" s="572"/>
      <c r="J71" s="312"/>
      <c r="K71" s="312"/>
      <c r="L71" s="75"/>
      <c r="M71" s="75"/>
      <c r="N71" s="75"/>
      <c r="O71" s="75"/>
      <c r="P71" s="75"/>
      <c r="Q71" s="50"/>
      <c r="R71" s="50"/>
      <c r="S71" s="1"/>
      <c r="T71" s="1"/>
      <c r="U71" s="1"/>
      <c r="V71" s="1"/>
      <c r="W71" s="1"/>
      <c r="X71" s="1"/>
      <c r="Y71" s="1"/>
      <c r="Z71" s="1"/>
      <c r="AA71" s="1"/>
      <c r="AB71" s="1"/>
      <c r="AC71" s="1"/>
      <c r="AD71" s="1"/>
      <c r="AE71" s="1"/>
      <c r="AF71" s="1"/>
      <c r="AG71" s="1"/>
      <c r="AH71" s="1"/>
      <c r="AI71" s="1"/>
      <c r="AJ71" s="1"/>
      <c r="AK71" s="1"/>
      <c r="AL71" s="1"/>
      <c r="AM71" s="1"/>
      <c r="AN71" s="1"/>
      <c r="AO71" s="1"/>
    </row>
    <row r="72" spans="1:41" hidden="1"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41" ht="30" hidden="1" x14ac:dyDescent="0.25">
      <c r="B73" s="1"/>
      <c r="C73" s="1"/>
      <c r="D73" s="1"/>
      <c r="E73" s="1"/>
      <c r="F73" s="1"/>
      <c r="G73" s="1"/>
      <c r="H73" s="1"/>
      <c r="I73" s="1"/>
      <c r="J73" s="1"/>
      <c r="K73" s="1"/>
      <c r="L73" s="1"/>
      <c r="M73"/>
      <c r="N73"/>
      <c r="O73" s="398" t="s">
        <v>2459</v>
      </c>
      <c r="P73" s="1"/>
      <c r="Q73" s="1"/>
      <c r="R73" s="1"/>
      <c r="S73" s="1"/>
      <c r="T73" s="1"/>
      <c r="U73" s="1"/>
      <c r="V73" s="1"/>
      <c r="W73" s="1"/>
      <c r="X73" s="1"/>
    </row>
    <row r="74" spans="1:41" hidden="1" x14ac:dyDescent="0.25">
      <c r="B74" s="1"/>
      <c r="C74" s="1"/>
      <c r="D74" s="1"/>
      <c r="E74" s="1"/>
      <c r="F74" s="1"/>
      <c r="G74" s="1"/>
      <c r="H74" s="1"/>
      <c r="I74" s="1"/>
      <c r="J74" s="1"/>
      <c r="K74" s="1"/>
      <c r="L74" s="1"/>
      <c r="M74"/>
      <c r="N74"/>
      <c r="O74" s="14">
        <f>AVERAGE(O14,O25)</f>
        <v>0.5</v>
      </c>
      <c r="P74" s="1"/>
      <c r="Q74" s="1"/>
      <c r="R74" s="1"/>
      <c r="S74" s="1"/>
      <c r="T74" s="1"/>
      <c r="U74" s="1"/>
      <c r="V74" s="1"/>
      <c r="W74" s="1"/>
      <c r="X74" s="1"/>
    </row>
    <row r="75" spans="1:41" hidden="1" x14ac:dyDescent="0.25">
      <c r="B75" s="1"/>
      <c r="C75" s="1"/>
      <c r="D75" s="1"/>
      <c r="E75" s="1"/>
      <c r="F75" s="1"/>
      <c r="G75" s="1"/>
      <c r="H75" s="1"/>
      <c r="I75" s="1"/>
      <c r="J75" s="1"/>
      <c r="K75" s="1"/>
      <c r="L75" s="1"/>
      <c r="M75" s="1"/>
      <c r="N75" s="1"/>
      <c r="O75" s="1"/>
      <c r="P75" s="1"/>
      <c r="Q75" s="1"/>
      <c r="R75" s="1"/>
      <c r="S75" s="1"/>
      <c r="T75" s="1"/>
      <c r="U75" s="1"/>
      <c r="V75" s="1"/>
      <c r="W75" s="1"/>
      <c r="X75" s="1"/>
    </row>
    <row r="76" spans="1:41" x14ac:dyDescent="0.25">
      <c r="R76" s="1"/>
      <c r="S76" s="1"/>
      <c r="T76" s="1"/>
      <c r="U76" s="1"/>
      <c r="V76" s="1"/>
      <c r="W76" s="1"/>
    </row>
    <row r="77" spans="1:41" x14ac:dyDescent="0.25">
      <c r="R77" s="1"/>
      <c r="S77" s="1"/>
      <c r="T77" s="1"/>
      <c r="U77" s="1"/>
      <c r="V77" s="1"/>
      <c r="W77" s="1"/>
    </row>
    <row r="78" spans="1:41" x14ac:dyDescent="0.25">
      <c r="R78" s="1"/>
      <c r="S78" s="1"/>
      <c r="T78" s="1"/>
      <c r="U78" s="1"/>
      <c r="V78" s="1"/>
      <c r="W78" s="1"/>
    </row>
    <row r="79" spans="1:41" x14ac:dyDescent="0.25">
      <c r="R79" s="1"/>
      <c r="S79" s="1"/>
      <c r="T79" s="1"/>
      <c r="U79" s="1"/>
      <c r="V79" s="1"/>
      <c r="W79" s="1"/>
    </row>
    <row r="80" spans="1:41" x14ac:dyDescent="0.25">
      <c r="R80" s="1"/>
      <c r="S80" s="1"/>
      <c r="T80" s="1"/>
      <c r="U80" s="1"/>
      <c r="V80" s="1"/>
      <c r="W80" s="1"/>
    </row>
    <row r="81" spans="18:23" x14ac:dyDescent="0.25">
      <c r="R81" s="1"/>
      <c r="S81" s="1"/>
      <c r="T81" s="1"/>
      <c r="U81" s="1"/>
      <c r="V81" s="1"/>
      <c r="W81" s="1"/>
    </row>
    <row r="82" spans="18:23" x14ac:dyDescent="0.25">
      <c r="R82" s="1"/>
      <c r="S82" s="1"/>
      <c r="T82" s="1"/>
      <c r="U82" s="1"/>
      <c r="V82" s="1"/>
      <c r="W82" s="1"/>
    </row>
    <row r="83" spans="18:23" x14ac:dyDescent="0.25">
      <c r="R83" s="1"/>
      <c r="S83" s="1"/>
      <c r="T83" s="1"/>
      <c r="U83" s="1"/>
      <c r="V83" s="1"/>
      <c r="W83" s="1"/>
    </row>
    <row r="84" spans="18:23" x14ac:dyDescent="0.25">
      <c r="R84" s="1"/>
      <c r="S84" s="1"/>
      <c r="T84" s="1"/>
      <c r="U84" s="1"/>
      <c r="V84" s="1"/>
      <c r="W84" s="1"/>
    </row>
    <row r="85" spans="18:23" x14ac:dyDescent="0.25">
      <c r="R85" s="1"/>
      <c r="S85" s="1"/>
      <c r="T85" s="1"/>
      <c r="U85" s="1"/>
      <c r="V85" s="1"/>
      <c r="W85" s="1"/>
    </row>
    <row r="86" spans="18:23" x14ac:dyDescent="0.25">
      <c r="R86" s="1"/>
      <c r="S86" s="1"/>
      <c r="T86" s="1"/>
      <c r="U86" s="1"/>
      <c r="V86" s="1"/>
      <c r="W86" s="1"/>
    </row>
    <row r="87" spans="18:23" x14ac:dyDescent="0.25">
      <c r="R87" s="1"/>
      <c r="S87" s="1"/>
      <c r="T87" s="1"/>
      <c r="U87" s="1"/>
      <c r="V87" s="1"/>
      <c r="W87" s="1"/>
    </row>
    <row r="88" spans="18:23" x14ac:dyDescent="0.25">
      <c r="R88" s="1"/>
      <c r="S88" s="1"/>
      <c r="T88" s="1"/>
      <c r="U88" s="1"/>
      <c r="V88" s="1"/>
      <c r="W88" s="1"/>
    </row>
    <row r="89" spans="18:23" x14ac:dyDescent="0.25">
      <c r="R89" s="1"/>
      <c r="S89" s="1"/>
      <c r="T89" s="1"/>
      <c r="U89" s="1"/>
      <c r="V89" s="1"/>
      <c r="W89" s="1"/>
    </row>
    <row r="90" spans="18:23" x14ac:dyDescent="0.25">
      <c r="R90" s="1"/>
      <c r="S90" s="1"/>
      <c r="T90" s="1"/>
      <c r="U90" s="1"/>
      <c r="V90" s="1"/>
      <c r="W90" s="1"/>
    </row>
    <row r="91" spans="18:23" x14ac:dyDescent="0.25">
      <c r="R91" s="1"/>
      <c r="S91" s="1"/>
      <c r="T91" s="1"/>
      <c r="U91" s="1"/>
      <c r="V91" s="1"/>
      <c r="W91" s="1"/>
    </row>
    <row r="92" spans="18:23" x14ac:dyDescent="0.25">
      <c r="R92" s="1"/>
      <c r="S92" s="1"/>
      <c r="T92" s="1"/>
      <c r="U92" s="1"/>
      <c r="V92" s="1"/>
      <c r="W92" s="1"/>
    </row>
    <row r="93" spans="18:23" x14ac:dyDescent="0.25">
      <c r="R93" s="1"/>
      <c r="S93" s="1"/>
      <c r="T93" s="1"/>
      <c r="U93" s="1"/>
      <c r="V93" s="1"/>
      <c r="W93" s="1"/>
    </row>
    <row r="94" spans="18:23" x14ac:dyDescent="0.25">
      <c r="R94" s="1"/>
      <c r="S94" s="1"/>
      <c r="T94" s="1"/>
      <c r="U94" s="1"/>
      <c r="V94" s="1"/>
      <c r="W94" s="1"/>
    </row>
    <row r="95" spans="18:23" x14ac:dyDescent="0.25">
      <c r="R95" s="1"/>
      <c r="S95" s="1"/>
      <c r="T95" s="1"/>
      <c r="U95" s="1"/>
      <c r="V95" s="1"/>
      <c r="W95" s="1"/>
    </row>
    <row r="96" spans="18:23" x14ac:dyDescent="0.25">
      <c r="R96" s="1"/>
      <c r="S96" s="1"/>
      <c r="T96" s="1"/>
      <c r="U96" s="1"/>
      <c r="V96" s="1"/>
      <c r="W96" s="1"/>
    </row>
    <row r="97" spans="18:24" x14ac:dyDescent="0.25">
      <c r="R97" s="1"/>
      <c r="S97" s="1"/>
      <c r="T97" s="1"/>
      <c r="U97" s="1"/>
      <c r="V97" s="1"/>
      <c r="W97" s="1"/>
    </row>
    <row r="98" spans="18:24" x14ac:dyDescent="0.25">
      <c r="R98" s="1"/>
      <c r="S98" s="1"/>
      <c r="T98" s="1"/>
      <c r="U98" s="1"/>
      <c r="V98" s="1"/>
      <c r="W98" s="1"/>
    </row>
    <row r="99" spans="18:24" x14ac:dyDescent="0.25">
      <c r="R99" s="1"/>
      <c r="S99" s="1"/>
      <c r="T99" s="1"/>
      <c r="U99" s="1"/>
      <c r="V99" s="1"/>
      <c r="W99" s="1"/>
    </row>
    <row r="100" spans="18:24" x14ac:dyDescent="0.25">
      <c r="R100" s="1"/>
      <c r="S100" s="1"/>
      <c r="T100" s="1"/>
      <c r="U100" s="1"/>
      <c r="V100" s="1"/>
      <c r="W100" s="1"/>
    </row>
    <row r="101" spans="18:24" x14ac:dyDescent="0.25">
      <c r="R101" s="1"/>
      <c r="S101" s="1"/>
      <c r="T101" s="1"/>
      <c r="U101" s="1"/>
      <c r="V101" s="1"/>
      <c r="W101" s="1"/>
    </row>
    <row r="102" spans="18:24" x14ac:dyDescent="0.25">
      <c r="R102" s="1"/>
      <c r="S102" s="1"/>
      <c r="T102" s="1"/>
      <c r="U102" s="1"/>
      <c r="V102" s="1"/>
      <c r="W102" s="1"/>
    </row>
    <row r="103" spans="18:24" x14ac:dyDescent="0.25">
      <c r="R103" s="1"/>
      <c r="S103" s="1"/>
      <c r="T103" s="1"/>
      <c r="U103" s="1"/>
      <c r="V103" s="1"/>
      <c r="W103" s="1"/>
    </row>
    <row r="104" spans="18:24" x14ac:dyDescent="0.25">
      <c r="R104" s="1"/>
      <c r="S104" s="1"/>
      <c r="T104" s="1"/>
      <c r="U104" s="1"/>
      <c r="V104" s="1"/>
      <c r="W104" s="1"/>
    </row>
    <row r="105" spans="18:24" x14ac:dyDescent="0.25">
      <c r="R105" s="1"/>
      <c r="S105" s="1"/>
      <c r="T105" s="1"/>
      <c r="U105" s="1"/>
      <c r="V105" s="1"/>
      <c r="W105" s="1"/>
    </row>
    <row r="106" spans="18:24" x14ac:dyDescent="0.25">
      <c r="R106" s="1"/>
      <c r="S106" s="1"/>
      <c r="T106" s="1"/>
      <c r="U106" s="1"/>
      <c r="V106" s="1"/>
      <c r="W106" s="1"/>
    </row>
    <row r="107" spans="18:24" x14ac:dyDescent="0.25">
      <c r="R107" s="1"/>
      <c r="S107" s="1"/>
      <c r="T107" s="1"/>
      <c r="U107" s="1"/>
      <c r="V107" s="1"/>
      <c r="W107" s="1"/>
    </row>
    <row r="108" spans="18:24" x14ac:dyDescent="0.25">
      <c r="R108" s="1"/>
      <c r="S108" s="1"/>
      <c r="T108" s="1"/>
      <c r="U108" s="1"/>
      <c r="V108" s="1"/>
      <c r="W108" s="1"/>
    </row>
    <row r="109" spans="18:24" x14ac:dyDescent="0.25">
      <c r="R109" s="1"/>
      <c r="S109" s="1"/>
      <c r="T109" s="1"/>
      <c r="U109" s="1"/>
      <c r="V109" s="1"/>
      <c r="W109" s="1"/>
    </row>
    <row r="110" spans="18:24" x14ac:dyDescent="0.25">
      <c r="R110" s="1"/>
      <c r="S110" s="1"/>
      <c r="T110" s="1"/>
      <c r="U110" s="1"/>
      <c r="V110" s="1"/>
      <c r="W110" s="1"/>
    </row>
    <row r="111" spans="18:24" x14ac:dyDescent="0.25">
      <c r="R111" s="1"/>
      <c r="S111" s="1"/>
      <c r="T111" s="1"/>
      <c r="U111" s="1"/>
      <c r="V111" s="1"/>
      <c r="W111" s="1"/>
      <c r="X111" s="1"/>
    </row>
    <row r="112" spans="18:24" x14ac:dyDescent="0.25">
      <c r="R112" s="1"/>
      <c r="S112" s="1"/>
      <c r="T112" s="1"/>
      <c r="U112" s="1"/>
      <c r="V112" s="1"/>
      <c r="W112" s="1"/>
      <c r="X112" s="1"/>
    </row>
    <row r="113" spans="18:24" x14ac:dyDescent="0.25">
      <c r="R113" s="1"/>
      <c r="S113" s="1"/>
      <c r="T113" s="1"/>
      <c r="U113" s="1"/>
      <c r="V113" s="1"/>
      <c r="W113" s="1"/>
      <c r="X113" s="1"/>
    </row>
    <row r="114" spans="18:24" x14ac:dyDescent="0.25">
      <c r="R114" s="1"/>
      <c r="S114" s="1"/>
      <c r="T114" s="1"/>
      <c r="U114" s="1"/>
      <c r="V114" s="1"/>
      <c r="W114" s="1"/>
      <c r="X114" s="1"/>
    </row>
    <row r="115" spans="18:24" x14ac:dyDescent="0.25">
      <c r="R115" s="1"/>
      <c r="S115" s="1"/>
      <c r="T115" s="1"/>
      <c r="U115" s="1"/>
      <c r="V115" s="1"/>
      <c r="W115" s="1"/>
      <c r="X115" s="1"/>
    </row>
    <row r="116" spans="18:24" x14ac:dyDescent="0.25">
      <c r="R116" s="1"/>
      <c r="S116" s="1"/>
      <c r="T116" s="1"/>
      <c r="U116" s="1"/>
      <c r="V116" s="1"/>
      <c r="W116" s="1"/>
      <c r="X116" s="1"/>
    </row>
    <row r="117" spans="18:24" x14ac:dyDescent="0.25">
      <c r="R117" s="1"/>
      <c r="S117" s="1"/>
      <c r="T117" s="1"/>
      <c r="U117" s="1"/>
      <c r="V117" s="1"/>
      <c r="W117" s="1"/>
      <c r="X117" s="1"/>
    </row>
    <row r="118" spans="18:24" x14ac:dyDescent="0.25">
      <c r="R118" s="1"/>
      <c r="S118" s="1"/>
      <c r="T118" s="1"/>
      <c r="U118" s="1"/>
      <c r="V118" s="1"/>
      <c r="W118" s="1"/>
      <c r="X118" s="1"/>
    </row>
    <row r="119" spans="18:24" x14ac:dyDescent="0.25">
      <c r="R119" s="1"/>
      <c r="S119" s="1"/>
      <c r="T119" s="1"/>
      <c r="U119" s="1"/>
      <c r="V119" s="1"/>
      <c r="W119" s="1"/>
      <c r="X119" s="1"/>
    </row>
    <row r="120" spans="18:24" x14ac:dyDescent="0.25">
      <c r="R120" s="1"/>
      <c r="S120" s="1"/>
      <c r="T120" s="1"/>
      <c r="U120" s="1"/>
      <c r="V120" s="1"/>
      <c r="W120" s="1"/>
      <c r="X120" s="1"/>
    </row>
    <row r="121" spans="18:24" x14ac:dyDescent="0.25">
      <c r="R121" s="1"/>
      <c r="S121" s="1"/>
      <c r="T121" s="1"/>
      <c r="U121" s="1"/>
      <c r="V121" s="1"/>
      <c r="W121" s="1"/>
      <c r="X121" s="1"/>
    </row>
    <row r="122" spans="18:24" x14ac:dyDescent="0.25">
      <c r="R122" s="1"/>
      <c r="S122" s="1"/>
      <c r="T122" s="1"/>
      <c r="U122" s="1"/>
      <c r="V122" s="1"/>
      <c r="W122" s="1"/>
      <c r="X122" s="1"/>
    </row>
    <row r="123" spans="18:24" x14ac:dyDescent="0.25">
      <c r="R123" s="1"/>
      <c r="S123" s="1"/>
      <c r="T123" s="1"/>
      <c r="U123" s="1"/>
      <c r="V123" s="1"/>
      <c r="W123" s="1"/>
      <c r="X123" s="1"/>
    </row>
    <row r="124" spans="18:24" x14ac:dyDescent="0.25">
      <c r="R124" s="1"/>
      <c r="S124" s="1"/>
      <c r="T124" s="1"/>
      <c r="U124" s="1"/>
      <c r="V124" s="1"/>
      <c r="W124" s="1"/>
      <c r="X124" s="1"/>
    </row>
    <row r="125" spans="18:24" x14ac:dyDescent="0.25">
      <c r="R125" s="1"/>
      <c r="S125" s="1"/>
      <c r="T125" s="1"/>
      <c r="U125" s="1"/>
      <c r="V125" s="1"/>
      <c r="W125" s="1"/>
      <c r="X125" s="1"/>
    </row>
    <row r="126" spans="18:24" x14ac:dyDescent="0.25">
      <c r="R126" s="1"/>
      <c r="S126" s="1"/>
      <c r="T126" s="1"/>
      <c r="U126" s="1"/>
      <c r="V126" s="1"/>
      <c r="W126" s="1"/>
      <c r="X126" s="1"/>
    </row>
    <row r="127" spans="18:24" x14ac:dyDescent="0.25">
      <c r="R127" s="1"/>
      <c r="S127" s="1"/>
      <c r="T127" s="1"/>
      <c r="U127" s="1"/>
      <c r="V127" s="1"/>
      <c r="W127" s="1"/>
      <c r="X127" s="1"/>
    </row>
    <row r="128" spans="18:24" x14ac:dyDescent="0.25">
      <c r="R128" s="1"/>
      <c r="S128" s="1"/>
      <c r="T128" s="1"/>
      <c r="U128" s="1"/>
      <c r="V128" s="1"/>
      <c r="W128" s="1"/>
      <c r="X128" s="1"/>
    </row>
    <row r="129" spans="18:24" x14ac:dyDescent="0.25">
      <c r="R129" s="1"/>
      <c r="S129" s="1"/>
      <c r="T129" s="1"/>
      <c r="U129" s="1"/>
      <c r="V129" s="1"/>
      <c r="W129" s="1"/>
      <c r="X129" s="1"/>
    </row>
    <row r="130" spans="18:24" x14ac:dyDescent="0.25">
      <c r="R130" s="1"/>
      <c r="S130" s="1"/>
      <c r="T130" s="1"/>
      <c r="U130" s="1"/>
      <c r="V130" s="1"/>
      <c r="W130" s="1"/>
      <c r="X130" s="1"/>
    </row>
    <row r="131" spans="18:24" x14ac:dyDescent="0.25">
      <c r="R131" s="1"/>
      <c r="S131" s="1"/>
      <c r="T131" s="1"/>
      <c r="U131" s="1"/>
      <c r="V131" s="1"/>
      <c r="W131" s="1"/>
      <c r="X131" s="1"/>
    </row>
    <row r="132" spans="18:24" x14ac:dyDescent="0.25">
      <c r="R132" s="1"/>
      <c r="S132" s="1"/>
      <c r="T132" s="1"/>
      <c r="U132" s="1"/>
      <c r="V132" s="1"/>
      <c r="W132" s="1"/>
      <c r="X132" s="1"/>
    </row>
    <row r="133" spans="18:24" x14ac:dyDescent="0.25">
      <c r="R133" s="1"/>
      <c r="S133" s="1"/>
      <c r="T133" s="1"/>
      <c r="U133" s="1"/>
      <c r="V133" s="1"/>
      <c r="W133" s="1"/>
      <c r="X133" s="1"/>
    </row>
    <row r="134" spans="18:24" x14ac:dyDescent="0.25">
      <c r="R134" s="1"/>
      <c r="S134" s="1"/>
      <c r="T134" s="1"/>
      <c r="U134" s="1"/>
      <c r="V134" s="1"/>
      <c r="W134" s="1"/>
      <c r="X134" s="1"/>
    </row>
    <row r="135" spans="18:24" x14ac:dyDescent="0.25">
      <c r="R135" s="1"/>
      <c r="S135" s="1"/>
      <c r="T135" s="1"/>
      <c r="U135" s="1"/>
      <c r="V135" s="1"/>
      <c r="W135" s="1"/>
      <c r="X135" s="1"/>
    </row>
    <row r="136" spans="18:24" x14ac:dyDescent="0.25">
      <c r="R136" s="1"/>
      <c r="S136" s="1"/>
      <c r="T136" s="1"/>
      <c r="U136" s="1"/>
      <c r="V136" s="1"/>
      <c r="W136" s="1"/>
      <c r="X136" s="1"/>
    </row>
    <row r="137" spans="18:24" x14ac:dyDescent="0.25">
      <c r="R137" s="1"/>
      <c r="S137" s="1"/>
      <c r="T137" s="1"/>
      <c r="U137" s="1"/>
      <c r="V137" s="1"/>
      <c r="W137" s="1"/>
      <c r="X137" s="1"/>
    </row>
    <row r="138" spans="18:24" x14ac:dyDescent="0.25">
      <c r="R138" s="1"/>
      <c r="S138" s="1"/>
      <c r="T138" s="1"/>
      <c r="U138" s="1"/>
      <c r="V138" s="1"/>
      <c r="W138" s="1"/>
      <c r="X138" s="1"/>
    </row>
    <row r="139" spans="18:24" x14ac:dyDescent="0.25">
      <c r="R139" s="1"/>
      <c r="S139" s="1"/>
      <c r="T139" s="1"/>
      <c r="U139" s="1"/>
      <c r="V139" s="1"/>
      <c r="W139" s="1"/>
      <c r="X139" s="1"/>
    </row>
    <row r="140" spans="18:24" x14ac:dyDescent="0.25">
      <c r="R140" s="1"/>
      <c r="S140" s="1"/>
      <c r="T140" s="1"/>
      <c r="U140" s="1"/>
      <c r="V140" s="1"/>
      <c r="W140" s="1"/>
      <c r="X140" s="1"/>
    </row>
    <row r="141" spans="18:24" x14ac:dyDescent="0.25">
      <c r="R141" s="1"/>
      <c r="S141" s="1"/>
      <c r="T141" s="1"/>
      <c r="U141" s="1"/>
      <c r="V141" s="1"/>
      <c r="W141" s="1"/>
      <c r="X141" s="1"/>
    </row>
    <row r="142" spans="18:24" x14ac:dyDescent="0.25">
      <c r="R142" s="1"/>
      <c r="S142" s="1"/>
      <c r="T142" s="1"/>
      <c r="U142" s="1"/>
      <c r="V142" s="1"/>
      <c r="W142" s="1"/>
      <c r="X142" s="1"/>
    </row>
    <row r="143" spans="18:24" x14ac:dyDescent="0.25">
      <c r="R143" s="1"/>
      <c r="S143" s="1"/>
      <c r="T143" s="1"/>
      <c r="U143" s="1"/>
      <c r="V143" s="1"/>
      <c r="W143" s="1"/>
      <c r="X143" s="1"/>
    </row>
    <row r="144" spans="18:24" x14ac:dyDescent="0.25">
      <c r="R144" s="1"/>
      <c r="S144" s="1"/>
      <c r="T144" s="1"/>
      <c r="U144" s="1"/>
      <c r="V144" s="1"/>
      <c r="W144" s="1"/>
      <c r="X144" s="1"/>
    </row>
    <row r="145" spans="18:24" x14ac:dyDescent="0.25">
      <c r="R145" s="1"/>
      <c r="S145" s="1"/>
      <c r="T145" s="1"/>
      <c r="U145" s="1"/>
      <c r="V145" s="1"/>
      <c r="W145" s="1"/>
      <c r="X145" s="1"/>
    </row>
    <row r="146" spans="18:24" x14ac:dyDescent="0.25">
      <c r="R146" s="1"/>
      <c r="S146" s="1"/>
      <c r="T146" s="1"/>
      <c r="U146" s="1"/>
      <c r="V146" s="1"/>
      <c r="W146" s="1"/>
      <c r="X146" s="1"/>
    </row>
    <row r="147" spans="18:24" x14ac:dyDescent="0.25">
      <c r="R147" s="1"/>
      <c r="S147" s="1"/>
      <c r="T147" s="1"/>
      <c r="U147" s="1"/>
      <c r="V147" s="1"/>
      <c r="W147" s="1"/>
      <c r="X147" s="1"/>
    </row>
    <row r="148" spans="18:24" x14ac:dyDescent="0.25">
      <c r="R148" s="1"/>
      <c r="S148" s="1"/>
      <c r="T148" s="1"/>
      <c r="U148" s="1"/>
      <c r="V148" s="1"/>
      <c r="W148" s="1"/>
      <c r="X148" s="1"/>
    </row>
    <row r="149" spans="18:24" x14ac:dyDescent="0.25">
      <c r="R149" s="1"/>
      <c r="S149" s="1"/>
      <c r="T149" s="1"/>
      <c r="U149" s="1"/>
      <c r="V149" s="1"/>
      <c r="W149" s="1"/>
      <c r="X149" s="1"/>
    </row>
    <row r="150" spans="18:24" x14ac:dyDescent="0.25">
      <c r="R150" s="1"/>
      <c r="S150" s="1"/>
      <c r="T150" s="1"/>
      <c r="U150" s="1"/>
      <c r="V150" s="1"/>
      <c r="W150" s="1"/>
      <c r="X150" s="1"/>
    </row>
    <row r="151" spans="18:24" x14ac:dyDescent="0.25">
      <c r="R151" s="1"/>
      <c r="S151" s="1"/>
      <c r="T151" s="1"/>
      <c r="U151" s="1"/>
      <c r="V151" s="1"/>
      <c r="W151" s="1"/>
      <c r="X151" s="1"/>
    </row>
    <row r="152" spans="18:24" x14ac:dyDescent="0.25">
      <c r="R152" s="1"/>
      <c r="S152" s="1"/>
      <c r="T152" s="1"/>
      <c r="U152" s="1"/>
      <c r="V152" s="1"/>
      <c r="W152" s="1"/>
      <c r="X152" s="1"/>
    </row>
    <row r="153" spans="18:24" x14ac:dyDescent="0.25">
      <c r="R153" s="1"/>
      <c r="S153" s="1"/>
      <c r="T153" s="1"/>
      <c r="U153" s="1"/>
      <c r="V153" s="1"/>
      <c r="W153" s="1"/>
      <c r="X153" s="1"/>
    </row>
    <row r="154" spans="18:24" x14ac:dyDescent="0.25">
      <c r="R154" s="1"/>
      <c r="S154" s="1"/>
      <c r="T154" s="1"/>
      <c r="U154" s="1"/>
      <c r="V154" s="1"/>
      <c r="W154" s="1"/>
      <c r="X154" s="1"/>
    </row>
    <row r="155" spans="18:24" x14ac:dyDescent="0.25">
      <c r="R155" s="1"/>
      <c r="S155" s="1"/>
      <c r="T155" s="1"/>
      <c r="U155" s="1"/>
      <c r="V155" s="1"/>
      <c r="W155" s="1"/>
      <c r="X155" s="1"/>
    </row>
    <row r="156" spans="18:24" x14ac:dyDescent="0.25">
      <c r="R156" s="1"/>
      <c r="S156" s="1"/>
      <c r="T156" s="1"/>
      <c r="U156" s="1"/>
      <c r="V156" s="1"/>
      <c r="W156" s="1"/>
      <c r="X156" s="1"/>
    </row>
    <row r="157" spans="18:24" x14ac:dyDescent="0.25">
      <c r="R157" s="1"/>
      <c r="S157" s="1"/>
      <c r="T157" s="1"/>
      <c r="U157" s="1"/>
      <c r="V157" s="1"/>
      <c r="W157" s="1"/>
      <c r="X157" s="1"/>
    </row>
    <row r="158" spans="18:24" x14ac:dyDescent="0.25">
      <c r="R158" s="1"/>
      <c r="S158" s="1"/>
      <c r="T158" s="1"/>
      <c r="U158" s="1"/>
      <c r="V158" s="1"/>
      <c r="W158" s="1"/>
      <c r="X158" s="1"/>
    </row>
    <row r="159" spans="18:24" x14ac:dyDescent="0.25">
      <c r="R159" s="1"/>
      <c r="S159" s="1"/>
      <c r="T159" s="1"/>
      <c r="U159" s="1"/>
      <c r="V159" s="1"/>
      <c r="W159" s="1"/>
      <c r="X159" s="1"/>
    </row>
    <row r="160" spans="18:24" x14ac:dyDescent="0.25">
      <c r="R160" s="1"/>
      <c r="S160" s="1"/>
      <c r="T160" s="1"/>
      <c r="U160" s="1"/>
      <c r="V160" s="1"/>
      <c r="W160" s="1"/>
      <c r="X160" s="1"/>
    </row>
    <row r="161" spans="18:24" x14ac:dyDescent="0.25">
      <c r="R161" s="1"/>
      <c r="S161" s="1"/>
      <c r="T161" s="1"/>
      <c r="U161" s="1"/>
      <c r="V161" s="1"/>
      <c r="W161" s="1"/>
      <c r="X161" s="1"/>
    </row>
    <row r="162" spans="18:24" x14ac:dyDescent="0.25">
      <c r="R162" s="1"/>
      <c r="S162" s="1"/>
      <c r="T162" s="1"/>
      <c r="U162" s="1"/>
      <c r="V162" s="1"/>
      <c r="W162" s="1"/>
      <c r="X162" s="1"/>
    </row>
    <row r="163" spans="18:24" x14ac:dyDescent="0.25">
      <c r="R163" s="1"/>
      <c r="S163" s="1"/>
      <c r="T163" s="1"/>
      <c r="U163" s="1"/>
      <c r="V163" s="1"/>
      <c r="W163" s="1"/>
      <c r="X163" s="1"/>
    </row>
    <row r="164" spans="18:24" x14ac:dyDescent="0.25">
      <c r="R164" s="1"/>
      <c r="S164" s="1"/>
      <c r="T164" s="1"/>
      <c r="U164" s="1"/>
      <c r="V164" s="1"/>
      <c r="W164" s="1"/>
      <c r="X164" s="1"/>
    </row>
    <row r="165" spans="18:24" x14ac:dyDescent="0.25">
      <c r="R165" s="1"/>
      <c r="S165" s="1"/>
      <c r="T165" s="1"/>
      <c r="U165" s="1"/>
      <c r="V165" s="1"/>
      <c r="W165" s="1"/>
      <c r="X165" s="1"/>
    </row>
    <row r="166" spans="18:24" x14ac:dyDescent="0.25">
      <c r="R166" s="1"/>
      <c r="S166" s="1"/>
      <c r="T166" s="1"/>
      <c r="U166" s="1"/>
      <c r="V166" s="1"/>
      <c r="W166" s="1"/>
      <c r="X166" s="1"/>
    </row>
    <row r="167" spans="18:24" x14ac:dyDescent="0.25">
      <c r="R167" s="1"/>
      <c r="S167" s="1"/>
      <c r="T167" s="1"/>
      <c r="U167" s="1"/>
      <c r="V167" s="1"/>
      <c r="W167" s="1"/>
      <c r="X167" s="1"/>
    </row>
    <row r="168" spans="18:24" x14ac:dyDescent="0.25">
      <c r="R168" s="1"/>
      <c r="S168" s="1"/>
      <c r="T168" s="1"/>
      <c r="U168" s="1"/>
      <c r="V168" s="1"/>
      <c r="W168" s="1"/>
      <c r="X168" s="1"/>
    </row>
    <row r="169" spans="18:24" x14ac:dyDescent="0.25">
      <c r="R169" s="1"/>
      <c r="S169" s="1"/>
      <c r="T169" s="1"/>
      <c r="U169" s="1"/>
      <c r="V169" s="1"/>
      <c r="W169" s="1"/>
      <c r="X169" s="1"/>
    </row>
    <row r="170" spans="18:24" x14ac:dyDescent="0.25">
      <c r="R170" s="1"/>
      <c r="S170" s="1"/>
      <c r="T170" s="1"/>
      <c r="U170" s="1"/>
      <c r="V170" s="1"/>
      <c r="W170" s="1"/>
      <c r="X170" s="1"/>
    </row>
    <row r="171" spans="18:24" x14ac:dyDescent="0.25">
      <c r="R171" s="1"/>
      <c r="S171" s="1"/>
      <c r="T171" s="1"/>
      <c r="U171" s="1"/>
      <c r="V171" s="1"/>
      <c r="W171" s="1"/>
      <c r="X171" s="1"/>
    </row>
    <row r="172" spans="18:24" x14ac:dyDescent="0.25">
      <c r="R172" s="1"/>
      <c r="S172" s="1"/>
      <c r="T172" s="1"/>
      <c r="U172" s="1"/>
      <c r="V172" s="1"/>
      <c r="W172" s="1"/>
      <c r="X172" s="1"/>
    </row>
    <row r="173" spans="18:24" x14ac:dyDescent="0.25">
      <c r="R173" s="1"/>
      <c r="S173" s="1"/>
      <c r="T173" s="1"/>
      <c r="U173" s="1"/>
      <c r="V173" s="1"/>
      <c r="W173" s="1"/>
      <c r="X173" s="1"/>
    </row>
    <row r="174" spans="18:24" x14ac:dyDescent="0.25">
      <c r="R174" s="1"/>
      <c r="S174" s="1"/>
      <c r="T174" s="1"/>
      <c r="U174" s="1"/>
      <c r="V174" s="1"/>
      <c r="W174" s="1"/>
      <c r="X174" s="1"/>
    </row>
    <row r="175" spans="18:24" x14ac:dyDescent="0.25">
      <c r="R175" s="1"/>
      <c r="S175" s="1"/>
      <c r="T175" s="1"/>
      <c r="U175" s="1"/>
      <c r="V175" s="1"/>
      <c r="W175" s="1"/>
      <c r="X175" s="1"/>
    </row>
    <row r="176" spans="18:24" x14ac:dyDescent="0.25">
      <c r="R176" s="1"/>
      <c r="S176" s="1"/>
      <c r="T176" s="1"/>
      <c r="U176" s="1"/>
      <c r="V176" s="1"/>
      <c r="W176" s="1"/>
      <c r="X176" s="1"/>
    </row>
    <row r="177" spans="18:24" x14ac:dyDescent="0.25">
      <c r="R177" s="1"/>
      <c r="S177" s="1"/>
      <c r="T177" s="1"/>
      <c r="U177" s="1"/>
      <c r="V177" s="1"/>
      <c r="W177" s="1"/>
      <c r="X177" s="1"/>
    </row>
    <row r="178" spans="18:24" x14ac:dyDescent="0.25">
      <c r="R178" s="1"/>
      <c r="S178" s="1"/>
      <c r="T178" s="1"/>
      <c r="U178" s="1"/>
      <c r="V178" s="1"/>
      <c r="W178" s="1"/>
      <c r="X178" s="1"/>
    </row>
    <row r="179" spans="18:24" x14ac:dyDescent="0.25">
      <c r="R179" s="1"/>
      <c r="S179" s="1"/>
      <c r="T179" s="1"/>
      <c r="U179" s="1"/>
      <c r="V179" s="1"/>
      <c r="W179" s="1"/>
      <c r="X179" s="1"/>
    </row>
    <row r="180" spans="18:24" x14ac:dyDescent="0.25">
      <c r="R180" s="1"/>
      <c r="S180" s="1"/>
      <c r="T180" s="1"/>
      <c r="U180" s="1"/>
      <c r="V180" s="1"/>
      <c r="W180" s="1"/>
      <c r="X180" s="1"/>
    </row>
    <row r="181" spans="18:24" x14ac:dyDescent="0.25">
      <c r="R181" s="1"/>
      <c r="S181" s="1"/>
      <c r="T181" s="1"/>
      <c r="U181" s="1"/>
      <c r="V181" s="1"/>
      <c r="W181" s="1"/>
      <c r="X181" s="1"/>
    </row>
    <row r="182" spans="18:24" x14ac:dyDescent="0.25">
      <c r="R182" s="1"/>
      <c r="S182" s="1"/>
      <c r="T182" s="1"/>
      <c r="U182" s="1"/>
      <c r="V182" s="1"/>
      <c r="W182" s="1"/>
      <c r="X182" s="1"/>
    </row>
    <row r="183" spans="18:24" x14ac:dyDescent="0.25">
      <c r="R183" s="1"/>
      <c r="S183" s="1"/>
      <c r="T183" s="1"/>
      <c r="U183" s="1"/>
      <c r="V183" s="1"/>
      <c r="W183" s="1"/>
      <c r="X183" s="1"/>
    </row>
    <row r="184" spans="18:24" x14ac:dyDescent="0.25">
      <c r="R184" s="1"/>
      <c r="S184" s="1"/>
      <c r="T184" s="1"/>
      <c r="U184" s="1"/>
      <c r="V184" s="1"/>
      <c r="W184" s="1"/>
      <c r="X184" s="1"/>
    </row>
    <row r="185" spans="18:24" x14ac:dyDescent="0.25">
      <c r="R185" s="1"/>
      <c r="S185" s="1"/>
      <c r="T185" s="1"/>
      <c r="U185" s="1"/>
      <c r="V185" s="1"/>
      <c r="W185" s="1"/>
      <c r="X185" s="1"/>
    </row>
    <row r="186" spans="18:24" x14ac:dyDescent="0.25">
      <c r="R186" s="1"/>
      <c r="S186" s="1"/>
      <c r="T186" s="1"/>
      <c r="U186" s="1"/>
      <c r="V186" s="1"/>
      <c r="W186" s="1"/>
      <c r="X186" s="1"/>
    </row>
    <row r="187" spans="18:24" x14ac:dyDescent="0.25">
      <c r="R187" s="1"/>
      <c r="S187" s="1"/>
      <c r="T187" s="1"/>
      <c r="U187" s="1"/>
      <c r="V187" s="1"/>
      <c r="W187" s="1"/>
      <c r="X187" s="1"/>
    </row>
    <row r="188" spans="18:24" x14ac:dyDescent="0.25">
      <c r="R188" s="1"/>
      <c r="S188" s="1"/>
      <c r="T188" s="1"/>
      <c r="U188" s="1"/>
      <c r="V188" s="1"/>
      <c r="W188" s="1"/>
      <c r="X188" s="1"/>
    </row>
    <row r="189" spans="18:24" x14ac:dyDescent="0.25">
      <c r="R189" s="1"/>
      <c r="S189" s="1"/>
      <c r="T189" s="1"/>
      <c r="U189" s="1"/>
      <c r="V189" s="1"/>
      <c r="W189" s="1"/>
      <c r="X189" s="1"/>
    </row>
    <row r="190" spans="18:24" x14ac:dyDescent="0.25">
      <c r="R190" s="1"/>
      <c r="S190" s="1"/>
      <c r="T190" s="1"/>
      <c r="U190" s="1"/>
      <c r="V190" s="1"/>
      <c r="W190" s="1"/>
      <c r="X190" s="1"/>
    </row>
    <row r="191" spans="18:24" x14ac:dyDescent="0.25">
      <c r="R191" s="1"/>
      <c r="S191" s="1"/>
      <c r="T191" s="1"/>
      <c r="U191" s="1"/>
      <c r="V191" s="1"/>
      <c r="W191" s="1"/>
      <c r="X191" s="1"/>
    </row>
    <row r="192" spans="18:24" x14ac:dyDescent="0.25">
      <c r="R192" s="1"/>
      <c r="S192" s="1"/>
      <c r="T192" s="1"/>
      <c r="U192" s="1"/>
      <c r="V192" s="1"/>
      <c r="W192" s="1"/>
      <c r="X192" s="1"/>
    </row>
    <row r="193" spans="18:24" x14ac:dyDescent="0.25">
      <c r="R193" s="1"/>
      <c r="S193" s="1"/>
      <c r="T193" s="1"/>
      <c r="U193" s="1"/>
      <c r="V193" s="1"/>
      <c r="W193" s="1"/>
      <c r="X193" s="1"/>
    </row>
    <row r="194" spans="18:24" x14ac:dyDescent="0.25">
      <c r="R194" s="1"/>
      <c r="S194" s="1"/>
      <c r="T194" s="1"/>
      <c r="U194" s="1"/>
      <c r="V194" s="1"/>
      <c r="W194" s="1"/>
      <c r="X194" s="1"/>
    </row>
    <row r="195" spans="18:24" x14ac:dyDescent="0.25">
      <c r="R195" s="1"/>
      <c r="S195" s="1"/>
      <c r="T195" s="1"/>
      <c r="U195" s="1"/>
      <c r="V195" s="1"/>
      <c r="W195" s="1"/>
      <c r="X195" s="1"/>
    </row>
    <row r="196" spans="18:24" x14ac:dyDescent="0.25">
      <c r="R196" s="1"/>
      <c r="S196" s="1"/>
      <c r="T196" s="1"/>
      <c r="U196" s="1"/>
      <c r="V196" s="1"/>
      <c r="W196" s="1"/>
      <c r="X196" s="1"/>
    </row>
    <row r="197" spans="18:24" x14ac:dyDescent="0.25">
      <c r="R197" s="1"/>
      <c r="S197" s="1"/>
      <c r="T197" s="1"/>
      <c r="U197" s="1"/>
      <c r="V197" s="1"/>
      <c r="W197" s="1"/>
      <c r="X197" s="1"/>
    </row>
    <row r="198" spans="18:24" x14ac:dyDescent="0.25">
      <c r="R198" s="1"/>
      <c r="S198" s="1"/>
      <c r="T198" s="1"/>
      <c r="U198" s="1"/>
      <c r="V198" s="1"/>
      <c r="W198" s="1"/>
      <c r="X198" s="1"/>
    </row>
    <row r="199" spans="18:24" x14ac:dyDescent="0.25">
      <c r="R199" s="1"/>
      <c r="S199" s="1"/>
      <c r="T199" s="1"/>
      <c r="U199" s="1"/>
      <c r="V199" s="1"/>
      <c r="W199" s="1"/>
      <c r="X199" s="1"/>
    </row>
  </sheetData>
  <sheetProtection formatCells="0" formatColumns="0" formatRows="0"/>
  <mergeCells count="111">
    <mergeCell ref="N35:N36"/>
    <mergeCell ref="O35:O36"/>
    <mergeCell ref="B38:R38"/>
    <mergeCell ref="B39:B42"/>
    <mergeCell ref="C39:C42"/>
    <mergeCell ref="D39:D42"/>
    <mergeCell ref="B43:R43"/>
    <mergeCell ref="B70:D70"/>
    <mergeCell ref="E70:G70"/>
    <mergeCell ref="H70:I70"/>
    <mergeCell ref="E62:G62"/>
    <mergeCell ref="H62:I62"/>
    <mergeCell ref="B63:D63"/>
    <mergeCell ref="B66:D66"/>
    <mergeCell ref="E66:G66"/>
    <mergeCell ref="H66:I66"/>
    <mergeCell ref="E63:G63"/>
    <mergeCell ref="H63:I63"/>
    <mergeCell ref="B64:D64"/>
    <mergeCell ref="E64:G64"/>
    <mergeCell ref="H64:I64"/>
    <mergeCell ref="E65:G65"/>
    <mergeCell ref="H65:I65"/>
    <mergeCell ref="C30:C37"/>
    <mergeCell ref="B71:D71"/>
    <mergeCell ref="E71:G71"/>
    <mergeCell ref="H71:I71"/>
    <mergeCell ref="B56:K56"/>
    <mergeCell ref="B57:D57"/>
    <mergeCell ref="E57:G57"/>
    <mergeCell ref="H57:I57"/>
    <mergeCell ref="B69:D69"/>
    <mergeCell ref="E69:G69"/>
    <mergeCell ref="H69:I69"/>
    <mergeCell ref="B60:D60"/>
    <mergeCell ref="E60:G60"/>
    <mergeCell ref="H60:I60"/>
    <mergeCell ref="B61:D61"/>
    <mergeCell ref="E61:G61"/>
    <mergeCell ref="H61:I61"/>
    <mergeCell ref="B67:D67"/>
    <mergeCell ref="E67:G67"/>
    <mergeCell ref="H67:I67"/>
    <mergeCell ref="B68:D68"/>
    <mergeCell ref="B65:D65"/>
    <mergeCell ref="E68:G68"/>
    <mergeCell ref="H68:I68"/>
    <mergeCell ref="B62:D62"/>
    <mergeCell ref="N26:N27"/>
    <mergeCell ref="M28:M29"/>
    <mergeCell ref="N28:N29"/>
    <mergeCell ref="O26:O27"/>
    <mergeCell ref="O28:O29"/>
    <mergeCell ref="B44:B50"/>
    <mergeCell ref="C44:C49"/>
    <mergeCell ref="B59:D59"/>
    <mergeCell ref="E59:G59"/>
    <mergeCell ref="H59:I59"/>
    <mergeCell ref="B58:D58"/>
    <mergeCell ref="E58:G58"/>
    <mergeCell ref="H58:I58"/>
    <mergeCell ref="D44:D49"/>
    <mergeCell ref="M40:M42"/>
    <mergeCell ref="N40:N42"/>
    <mergeCell ref="O40:O42"/>
    <mergeCell ref="M46:M48"/>
    <mergeCell ref="N46:N48"/>
    <mergeCell ref="O46:O48"/>
    <mergeCell ref="M31:M34"/>
    <mergeCell ref="N31:N34"/>
    <mergeCell ref="O31:O34"/>
    <mergeCell ref="M35:M36"/>
    <mergeCell ref="D30:D37"/>
    <mergeCell ref="D14:D24"/>
    <mergeCell ref="B11:I11"/>
    <mergeCell ref="D12:D13"/>
    <mergeCell ref="E12:E13"/>
    <mergeCell ref="C12:C13"/>
    <mergeCell ref="R12:R13"/>
    <mergeCell ref="C8:R8"/>
    <mergeCell ref="C9:R9"/>
    <mergeCell ref="C10:R10"/>
    <mergeCell ref="L12:L13"/>
    <mergeCell ref="N12:N13"/>
    <mergeCell ref="B14:B37"/>
    <mergeCell ref="I14:I24"/>
    <mergeCell ref="C14:C24"/>
    <mergeCell ref="P14:P24"/>
    <mergeCell ref="C25:C29"/>
    <mergeCell ref="D25:D29"/>
    <mergeCell ref="O14:O24"/>
    <mergeCell ref="M14:M24"/>
    <mergeCell ref="N14:N24"/>
    <mergeCell ref="M26:M27"/>
    <mergeCell ref="G12:H12"/>
    <mergeCell ref="J12:J13"/>
    <mergeCell ref="C7:R7"/>
    <mergeCell ref="B1:O1"/>
    <mergeCell ref="B2:P2"/>
    <mergeCell ref="B3:P3"/>
    <mergeCell ref="B4:P4"/>
    <mergeCell ref="K12:K13"/>
    <mergeCell ref="O12:O13"/>
    <mergeCell ref="Q12:Q13"/>
    <mergeCell ref="J11:O11"/>
    <mergeCell ref="F12:F13"/>
    <mergeCell ref="I12:I13"/>
    <mergeCell ref="P11:R11"/>
    <mergeCell ref="B12:B13"/>
    <mergeCell ref="M12:M13"/>
    <mergeCell ref="P12:P13"/>
  </mergeCells>
  <conditionalFormatting sqref="O14 O25">
    <cfRule type="cellIs" dxfId="77" priority="1" operator="between">
      <formula>1</formula>
      <formula>1</formula>
    </cfRule>
    <cfRule type="cellIs" dxfId="76" priority="2" operator="between">
      <formula>0.9</formula>
      <formula>0.99</formula>
    </cfRule>
    <cfRule type="cellIs" dxfId="75" priority="3" operator="between">
      <formula>0.89</formula>
      <formula>0.8</formula>
    </cfRule>
    <cfRule type="cellIs" dxfId="74" priority="4" operator="between">
      <formula>0.79</formula>
      <formula>0</formula>
    </cfRule>
  </conditionalFormatting>
  <dataValidations count="2">
    <dataValidation type="list" allowBlank="1" showInputMessage="1" showErrorMessage="1" sqref="J44:J50 J39:J42 J14:J37">
      <formula1>$V$8:$V$10</formula1>
    </dataValidation>
    <dataValidation type="list" allowBlank="1" showInputMessage="1" showErrorMessage="1" sqref="Q14:Q37 Q39:Q42 Q44:Q50">
      <formula1>$Z$8:$Z$9</formula1>
    </dataValidation>
  </dataValidations>
  <pageMargins left="0.7" right="0.7" top="0.75" bottom="0.75" header="0.3" footer="0.3"/>
  <pageSetup scale="27" orientation="portrait" r:id="rId1"/>
  <rowBreaks count="1" manualBreakCount="1">
    <brk id="42"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0" operator="containsText" id="{50C80360-696C-4007-BD5C-930473FE89D3}">
            <xm:f>NOT(ISERROR(SEARCH($Z$9,Q14)))</xm:f>
            <xm:f>$Z$9</xm:f>
            <x14:dxf>
              <font>
                <b/>
                <i val="0"/>
                <color theme="0"/>
              </font>
              <fill>
                <patternFill>
                  <bgColor rgb="FFFF0000"/>
                </patternFill>
              </fill>
            </x14:dxf>
          </x14:cfRule>
          <x14:cfRule type="containsText" priority="31" operator="containsText" id="{9B6E5756-1738-4DDB-A6D7-EC1BA209E4C8}">
            <xm:f>NOT(ISERROR(SEARCH($Z$8,Q14)))</xm:f>
            <xm:f>$Z$8</xm:f>
            <x14:dxf>
              <font>
                <b/>
                <i val="0"/>
                <color theme="0"/>
              </font>
              <fill>
                <patternFill>
                  <bgColor rgb="FF00B050"/>
                </patternFill>
              </fill>
            </x14:dxf>
          </x14:cfRule>
          <xm:sqref>Q14:Q37 Q39:Q42 Q44:Q45 Q48:Q50</xm:sqref>
        </x14:conditionalFormatting>
        <x14:conditionalFormatting xmlns:xm="http://schemas.microsoft.com/office/excel/2006/main">
          <x14:cfRule type="containsText" priority="41" operator="containsText" id="{85B95BEE-C0B0-48FF-8166-8E7C4D71BC04}">
            <xm:f>NOT(ISERROR(SEARCH($V$10,J14)))</xm:f>
            <xm:f>$V$10</xm:f>
            <x14:dxf>
              <font>
                <b/>
                <i val="0"/>
                <color theme="0"/>
              </font>
              <fill>
                <patternFill>
                  <bgColor rgb="FFFF0000"/>
                </patternFill>
              </fill>
            </x14:dxf>
          </x14:cfRule>
          <x14:cfRule type="containsText" priority="42" operator="containsText" id="{4A3B52D9-FC92-4DBC-BD47-8B43B9191ACF}">
            <xm:f>NOT(ISERROR(SEARCH($V$9,J14)))</xm:f>
            <xm:f>$V$9</xm:f>
            <x14:dxf>
              <font>
                <b/>
                <i val="0"/>
                <color theme="1"/>
              </font>
              <fill>
                <patternFill>
                  <bgColor rgb="FFFFFF00"/>
                </patternFill>
              </fill>
            </x14:dxf>
          </x14:cfRule>
          <x14:cfRule type="containsText" priority="43" operator="containsText" id="{64EDC4C4-627A-489B-B6FD-5BFF21C27E77}">
            <xm:f>NOT(ISERROR(SEARCH($V$8,J14)))</xm:f>
            <xm:f>$V$8</xm:f>
            <x14:dxf>
              <font>
                <b/>
                <i val="0"/>
                <color theme="0"/>
              </font>
              <fill>
                <patternFill>
                  <bgColor rgb="FF00B050"/>
                </patternFill>
              </fill>
            </x14:dxf>
          </x14:cfRule>
          <xm:sqref>J39:J42 J48:J50 J44:J46 J14:J37</xm:sqref>
        </x14:conditionalFormatting>
        <x14:conditionalFormatting xmlns:xm="http://schemas.microsoft.com/office/excel/2006/main">
          <x14:cfRule type="containsText" priority="27" operator="containsText" id="{DB6A970E-E6F0-4E66-A637-8BB6B719930E}">
            <xm:f>NOT(ISERROR(SEARCH($X$10,O28)))</xm:f>
            <xm:f>$X$10</xm:f>
            <x14:dxf>
              <font>
                <b/>
                <i val="0"/>
                <color theme="0"/>
              </font>
              <fill>
                <patternFill>
                  <bgColor rgb="FFFF0000"/>
                </patternFill>
              </fill>
            </x14:dxf>
          </x14:cfRule>
          <x14:cfRule type="containsText" priority="28" operator="containsText" id="{B39D4D35-91E4-43DA-90E8-F3FDC1AB8328}">
            <xm:f>NOT(ISERROR(SEARCH($X$9,O28)))</xm:f>
            <xm:f>$X$9</xm:f>
            <x14:dxf>
              <font>
                <b/>
                <i val="0"/>
                <color theme="1"/>
              </font>
              <fill>
                <patternFill>
                  <bgColor rgb="FFFFFF00"/>
                </patternFill>
              </fill>
            </x14:dxf>
          </x14:cfRule>
          <x14:cfRule type="containsText" priority="29" operator="containsText" id="{B6284363-FAFF-4841-8E6F-FE1C93CCCB88}">
            <xm:f>NOT(ISERROR(SEARCH($X$8,O28)))</xm:f>
            <xm:f>$X$8</xm:f>
            <x14:dxf>
              <font>
                <b/>
                <i val="0"/>
                <color theme="0"/>
              </font>
              <fill>
                <patternFill>
                  <bgColor rgb="FF00B050"/>
                </patternFill>
              </fill>
            </x14:dxf>
          </x14:cfRule>
          <xm:sqref>O44:O46 O28 O30:O31 O35 O37</xm:sqref>
        </x14:conditionalFormatting>
        <x14:conditionalFormatting xmlns:xm="http://schemas.microsoft.com/office/excel/2006/main">
          <x14:cfRule type="containsText" priority="25" operator="containsText" id="{AD47B208-DDF8-42D7-89F3-19B43201FE78}">
            <xm:f>NOT(ISERROR(SEARCH($Z$9,Q46)))</xm:f>
            <xm:f>$Z$9</xm:f>
            <x14:dxf>
              <font>
                <b/>
                <i val="0"/>
                <color theme="0"/>
              </font>
              <fill>
                <patternFill>
                  <bgColor rgb="FFFF0000"/>
                </patternFill>
              </fill>
            </x14:dxf>
          </x14:cfRule>
          <x14:cfRule type="containsText" priority="26" operator="containsText" id="{6168C8AD-E098-48C9-8D66-6A2EE123B5AA}">
            <xm:f>NOT(ISERROR(SEARCH($Z$8,Q46)))</xm:f>
            <xm:f>$Z$8</xm:f>
            <x14:dxf>
              <font>
                <b/>
                <i val="0"/>
                <color theme="0"/>
              </font>
              <fill>
                <patternFill>
                  <bgColor rgb="FF00B050"/>
                </patternFill>
              </fill>
            </x14:dxf>
          </x14:cfRule>
          <xm:sqref>Q46</xm:sqref>
        </x14:conditionalFormatting>
        <x14:conditionalFormatting xmlns:xm="http://schemas.microsoft.com/office/excel/2006/main">
          <x14:cfRule type="containsText" priority="22" operator="containsText" id="{F8BDF535-A430-408D-93E7-50CF92569F8C}">
            <xm:f>NOT(ISERROR(SEARCH($X$10,O26)))</xm:f>
            <xm:f>$X$10</xm:f>
            <x14:dxf>
              <font>
                <b/>
                <i val="0"/>
                <color theme="0"/>
              </font>
              <fill>
                <patternFill>
                  <bgColor rgb="FFFF0000"/>
                </patternFill>
              </fill>
            </x14:dxf>
          </x14:cfRule>
          <x14:cfRule type="containsText" priority="23" operator="containsText" id="{FCD6049E-489E-42DF-97F0-105FB0DAFF39}">
            <xm:f>NOT(ISERROR(SEARCH($X$9,O26)))</xm:f>
            <xm:f>$X$9</xm:f>
            <x14:dxf>
              <font>
                <b/>
                <i val="0"/>
                <color theme="1"/>
              </font>
              <fill>
                <patternFill>
                  <bgColor rgb="FFFFFF00"/>
                </patternFill>
              </fill>
            </x14:dxf>
          </x14:cfRule>
          <x14:cfRule type="containsText" priority="24" operator="containsText" id="{3790A932-767C-4B5A-B64A-549402080010}">
            <xm:f>NOT(ISERROR(SEARCH($X$8,O26)))</xm:f>
            <xm:f>$X$8</xm:f>
            <x14:dxf>
              <font>
                <b/>
                <i val="0"/>
                <color theme="0"/>
              </font>
              <fill>
                <patternFill>
                  <bgColor rgb="FF00B050"/>
                </patternFill>
              </fill>
            </x14:dxf>
          </x14:cfRule>
          <xm:sqref>O26</xm:sqref>
        </x14:conditionalFormatting>
        <x14:conditionalFormatting xmlns:xm="http://schemas.microsoft.com/office/excel/2006/main">
          <x14:cfRule type="containsText" priority="19" operator="containsText" id="{E015B15A-1DD1-4C04-B405-B7C7B3F720C1}">
            <xm:f>NOT(ISERROR(SEARCH($X$10,O39)))</xm:f>
            <xm:f>$X$10</xm:f>
            <x14:dxf>
              <font>
                <b/>
                <i val="0"/>
                <color theme="0"/>
              </font>
              <fill>
                <patternFill>
                  <bgColor rgb="FFFF0000"/>
                </patternFill>
              </fill>
            </x14:dxf>
          </x14:cfRule>
          <x14:cfRule type="containsText" priority="20" operator="containsText" id="{D91600AF-849E-42A4-87F9-2B5681D28FE5}">
            <xm:f>NOT(ISERROR(SEARCH($X$9,O39)))</xm:f>
            <xm:f>$X$9</xm:f>
            <x14:dxf>
              <font>
                <b/>
                <i val="0"/>
                <color theme="1"/>
              </font>
              <fill>
                <patternFill>
                  <bgColor rgb="FFFFFF00"/>
                </patternFill>
              </fill>
            </x14:dxf>
          </x14:cfRule>
          <x14:cfRule type="containsText" priority="21" operator="containsText" id="{CC48F696-6FB4-4999-883C-68869026E5C8}">
            <xm:f>NOT(ISERROR(SEARCH($X$8,O39)))</xm:f>
            <xm:f>$X$8</xm:f>
            <x14:dxf>
              <font>
                <b/>
                <i val="0"/>
                <color theme="0"/>
              </font>
              <fill>
                <patternFill>
                  <bgColor rgb="FF00B050"/>
                </patternFill>
              </fill>
            </x14:dxf>
          </x14:cfRule>
          <xm:sqref>O39:O40</xm:sqref>
        </x14:conditionalFormatting>
        <x14:conditionalFormatting xmlns:xm="http://schemas.microsoft.com/office/excel/2006/main">
          <x14:cfRule type="containsText" priority="14" operator="containsText" id="{DCA73C95-69CF-4DD3-94D3-7C879A1EB479}">
            <xm:f>NOT(ISERROR(SEARCH($Z$9,Q47)))</xm:f>
            <xm:f>$Z$9</xm:f>
            <x14:dxf>
              <font>
                <b/>
                <i val="0"/>
                <color theme="0"/>
              </font>
              <fill>
                <patternFill>
                  <bgColor rgb="FFFF0000"/>
                </patternFill>
              </fill>
            </x14:dxf>
          </x14:cfRule>
          <x14:cfRule type="containsText" priority="15" operator="containsText" id="{449662A0-40F7-423F-86E3-E18C0D1DF17B}">
            <xm:f>NOT(ISERROR(SEARCH($Z$8,Q47)))</xm:f>
            <xm:f>$Z$8</xm:f>
            <x14:dxf>
              <font>
                <b/>
                <i val="0"/>
                <color theme="0"/>
              </font>
              <fill>
                <patternFill>
                  <bgColor rgb="FF00B050"/>
                </patternFill>
              </fill>
            </x14:dxf>
          </x14:cfRule>
          <xm:sqref>Q47</xm:sqref>
        </x14:conditionalFormatting>
        <x14:conditionalFormatting xmlns:xm="http://schemas.microsoft.com/office/excel/2006/main">
          <x14:cfRule type="containsText" priority="16" operator="containsText" id="{381FAC33-3073-44DA-86F3-3FC526884759}">
            <xm:f>NOT(ISERROR(SEARCH($V$10,J47)))</xm:f>
            <xm:f>$V$10</xm:f>
            <x14:dxf>
              <font>
                <b/>
                <i val="0"/>
                <color theme="0"/>
              </font>
              <fill>
                <patternFill>
                  <bgColor rgb="FFFF0000"/>
                </patternFill>
              </fill>
            </x14:dxf>
          </x14:cfRule>
          <x14:cfRule type="containsText" priority="17" operator="containsText" id="{206752F8-7E2C-4B71-997A-0C0078D6F1C3}">
            <xm:f>NOT(ISERROR(SEARCH($V$9,J47)))</xm:f>
            <xm:f>$V$9</xm:f>
            <x14:dxf>
              <font>
                <b/>
                <i val="0"/>
                <color theme="1"/>
              </font>
              <fill>
                <patternFill>
                  <bgColor rgb="FFFFFF00"/>
                </patternFill>
              </fill>
            </x14:dxf>
          </x14:cfRule>
          <x14:cfRule type="containsText" priority="18" operator="containsText" id="{79C0D5E7-2D60-4178-8171-9AB66BD3CB67}">
            <xm:f>NOT(ISERROR(SEARCH($V$8,J47)))</xm:f>
            <xm:f>$V$8</xm:f>
            <x14:dxf>
              <font>
                <b/>
                <i val="0"/>
                <color theme="0"/>
              </font>
              <fill>
                <patternFill>
                  <bgColor rgb="FF00B050"/>
                </patternFill>
              </fill>
            </x14:dxf>
          </x14:cfRule>
          <xm:sqref>J47</xm:sqref>
        </x14:conditionalFormatting>
        <x14:conditionalFormatting xmlns:xm="http://schemas.microsoft.com/office/excel/2006/main">
          <x14:cfRule type="containsText" priority="8" operator="containsText" id="{860C5934-5EB2-4F11-96FA-575C406F51D6}">
            <xm:f>NOT(ISERROR(SEARCH($X$10,O49)))</xm:f>
            <xm:f>$X$10</xm:f>
            <x14:dxf>
              <font>
                <b/>
                <i val="0"/>
                <color theme="0"/>
              </font>
              <fill>
                <patternFill>
                  <bgColor rgb="FFFF0000"/>
                </patternFill>
              </fill>
            </x14:dxf>
          </x14:cfRule>
          <x14:cfRule type="containsText" priority="9" operator="containsText" id="{A88F032C-2D65-4DA6-BF7B-B7DC8D19C516}">
            <xm:f>NOT(ISERROR(SEARCH($X$9,O49)))</xm:f>
            <xm:f>$X$9</xm:f>
            <x14:dxf>
              <font>
                <b/>
                <i val="0"/>
                <color theme="1"/>
              </font>
              <fill>
                <patternFill>
                  <bgColor rgb="FFFFFF00"/>
                </patternFill>
              </fill>
            </x14:dxf>
          </x14:cfRule>
          <x14:cfRule type="containsText" priority="10" operator="containsText" id="{0EB21116-6552-4520-B95B-1805AA403694}">
            <xm:f>NOT(ISERROR(SEARCH($X$8,O49)))</xm:f>
            <xm:f>$X$8</xm:f>
            <x14:dxf>
              <font>
                <b/>
                <i val="0"/>
                <color theme="0"/>
              </font>
              <fill>
                <patternFill>
                  <bgColor rgb="FF00B050"/>
                </patternFill>
              </fill>
            </x14:dxf>
          </x14:cfRule>
          <xm:sqref>O49</xm:sqref>
        </x14:conditionalFormatting>
        <x14:conditionalFormatting xmlns:xm="http://schemas.microsoft.com/office/excel/2006/main">
          <x14:cfRule type="containsText" priority="5" operator="containsText" id="{22B5F1FE-4527-426D-878A-BD25BFFA4360}">
            <xm:f>NOT(ISERROR(SEARCH($X$10,O50)))</xm:f>
            <xm:f>$X$10</xm:f>
            <x14:dxf>
              <font>
                <b/>
                <i val="0"/>
                <color theme="0"/>
              </font>
              <fill>
                <patternFill>
                  <bgColor rgb="FFFF0000"/>
                </patternFill>
              </fill>
            </x14:dxf>
          </x14:cfRule>
          <x14:cfRule type="containsText" priority="6" operator="containsText" id="{7D66770A-186A-4E85-8D76-6B43B524C2E4}">
            <xm:f>NOT(ISERROR(SEARCH($X$9,O50)))</xm:f>
            <xm:f>$X$9</xm:f>
            <x14:dxf>
              <font>
                <b/>
                <i val="0"/>
                <color theme="1"/>
              </font>
              <fill>
                <patternFill>
                  <bgColor rgb="FFFFFF00"/>
                </patternFill>
              </fill>
            </x14:dxf>
          </x14:cfRule>
          <x14:cfRule type="containsText" priority="7" operator="containsText" id="{FD24FE5F-C238-4D25-8BD5-CBF087D82DDF}">
            <xm:f>NOT(ISERROR(SEARCH($X$8,O50)))</xm:f>
            <xm:f>$X$8</xm:f>
            <x14:dxf>
              <font>
                <b/>
                <i val="0"/>
                <color theme="0"/>
              </font>
              <fill>
                <patternFill>
                  <bgColor rgb="FF00B050"/>
                </patternFill>
              </fill>
            </x14:dxf>
          </x14:cfRule>
          <xm:sqref>O50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5"/>
  <sheetViews>
    <sheetView showGridLines="0" tabSelected="1" view="pageBreakPreview" zoomScale="85" zoomScaleNormal="85" zoomScaleSheetLayoutView="85" workbookViewId="0">
      <selection activeCell="E18" sqref="E18"/>
    </sheetView>
  </sheetViews>
  <sheetFormatPr baseColWidth="10" defaultColWidth="11.42578125" defaultRowHeight="15" x14ac:dyDescent="0.25"/>
  <cols>
    <col min="1" max="1" width="11.85546875" style="2" customWidth="1"/>
    <col min="2" max="2" width="25" style="2" customWidth="1"/>
    <col min="3" max="3" width="22.28515625" style="2" customWidth="1"/>
    <col min="4" max="4" width="22.28515625" style="2" hidden="1" customWidth="1"/>
    <col min="5" max="5" width="22.28515625" style="2" customWidth="1"/>
    <col min="6" max="6" width="22.28515625" style="2" hidden="1" customWidth="1"/>
    <col min="7" max="7" width="16.7109375" style="2" customWidth="1"/>
    <col min="8" max="8" width="16.42578125" style="2" customWidth="1"/>
    <col min="9" max="9" width="22.28515625" style="2" customWidth="1"/>
    <col min="10" max="12" width="18.7109375" style="2" hidden="1" customWidth="1"/>
    <col min="13" max="14" width="20.85546875" style="2" hidden="1" customWidth="1"/>
    <col min="15" max="15" width="23.28515625" style="2" hidden="1" customWidth="1"/>
    <col min="16" max="16" width="24.140625" style="2" customWidth="1"/>
    <col min="17" max="17" width="19.5703125" style="2" hidden="1" customWidth="1"/>
    <col min="18" max="18" width="19.85546875" style="2" hidden="1" customWidth="1"/>
    <col min="19" max="20" width="11.42578125" style="2" customWidth="1"/>
    <col min="21" max="21" width="11.42578125" style="2" hidden="1" customWidth="1"/>
    <col min="22" max="22" width="14.140625" style="2" hidden="1" customWidth="1"/>
    <col min="23" max="23" width="11.42578125" style="2" hidden="1" customWidth="1"/>
    <col min="24" max="24" width="19.5703125" style="2" hidden="1" customWidth="1"/>
    <col min="25" max="25" width="11.42578125" style="2" hidden="1" customWidth="1"/>
    <col min="26" max="26" width="19.85546875" style="2" hidden="1" customWidth="1"/>
    <col min="27"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277"/>
      <c r="H6" s="277"/>
      <c r="I6" s="1"/>
      <c r="J6" s="1"/>
      <c r="K6" s="1"/>
      <c r="L6" s="1"/>
      <c r="M6" s="1"/>
      <c r="N6" s="1"/>
      <c r="O6" s="1"/>
      <c r="P6" s="1"/>
      <c r="Q6" s="1"/>
      <c r="R6" s="1"/>
      <c r="S6" s="75"/>
      <c r="T6" s="75"/>
      <c r="U6" s="75"/>
      <c r="V6" s="75"/>
      <c r="W6" s="1"/>
      <c r="X6" s="1"/>
      <c r="Y6" s="1"/>
      <c r="Z6" s="1"/>
      <c r="AA6" s="1"/>
      <c r="AB6" s="1"/>
      <c r="AC6" s="1"/>
      <c r="AD6" s="1"/>
    </row>
    <row r="7" spans="1:41" ht="28.5" customHeight="1" x14ac:dyDescent="0.25">
      <c r="A7" s="1"/>
      <c r="B7" s="242" t="s">
        <v>11</v>
      </c>
      <c r="C7" s="594" t="s">
        <v>349</v>
      </c>
      <c r="D7" s="595"/>
      <c r="E7" s="595"/>
      <c r="F7" s="595"/>
      <c r="G7" s="595"/>
      <c r="H7" s="595"/>
      <c r="I7" s="595"/>
      <c r="J7" s="595"/>
      <c r="K7" s="595"/>
      <c r="L7" s="595"/>
      <c r="M7" s="595"/>
      <c r="N7" s="595"/>
      <c r="O7" s="595"/>
      <c r="P7" s="595"/>
      <c r="Q7" s="595"/>
      <c r="R7" s="596"/>
      <c r="S7" s="1"/>
      <c r="T7" s="1"/>
      <c r="U7" s="18"/>
      <c r="V7" s="1" t="s">
        <v>86</v>
      </c>
      <c r="W7" s="18"/>
      <c r="X7" s="21" t="s">
        <v>51</v>
      </c>
      <c r="Y7" s="18"/>
      <c r="Z7" s="1" t="s">
        <v>90</v>
      </c>
      <c r="AA7" s="1"/>
      <c r="AB7" s="1"/>
      <c r="AC7" s="1"/>
      <c r="AD7" s="1"/>
    </row>
    <row r="8" spans="1:41" ht="15" customHeight="1" x14ac:dyDescent="0.25">
      <c r="A8" s="1"/>
      <c r="B8" s="48" t="s">
        <v>12</v>
      </c>
      <c r="C8" s="836" t="s">
        <v>13</v>
      </c>
      <c r="D8" s="837"/>
      <c r="E8" s="837"/>
      <c r="F8" s="837"/>
      <c r="G8" s="837"/>
      <c r="H8" s="837"/>
      <c r="I8" s="837"/>
      <c r="J8" s="837"/>
      <c r="K8" s="837"/>
      <c r="L8" s="837"/>
      <c r="M8" s="837"/>
      <c r="N8" s="837"/>
      <c r="O8" s="837"/>
      <c r="P8" s="837"/>
      <c r="Q8" s="837"/>
      <c r="R8" s="838"/>
      <c r="S8" s="1"/>
      <c r="T8" s="1"/>
      <c r="U8" s="16"/>
      <c r="V8" s="1" t="s">
        <v>88</v>
      </c>
      <c r="W8" s="16"/>
      <c r="X8" s="21" t="s">
        <v>52</v>
      </c>
      <c r="Y8" s="17"/>
      <c r="Z8" s="1" t="s">
        <v>81</v>
      </c>
      <c r="AA8" s="1"/>
      <c r="AB8" s="1"/>
      <c r="AC8" s="1"/>
      <c r="AD8" s="1"/>
    </row>
    <row r="9" spans="1:41" ht="15" customHeight="1" x14ac:dyDescent="0.25">
      <c r="A9" s="1"/>
      <c r="B9" s="241" t="s">
        <v>14</v>
      </c>
      <c r="C9" s="839" t="s">
        <v>42</v>
      </c>
      <c r="D9" s="840"/>
      <c r="E9" s="840"/>
      <c r="F9" s="840"/>
      <c r="G9" s="840"/>
      <c r="H9" s="840"/>
      <c r="I9" s="840"/>
      <c r="J9" s="840"/>
      <c r="K9" s="840"/>
      <c r="L9" s="840"/>
      <c r="M9" s="840"/>
      <c r="N9" s="840"/>
      <c r="O9" s="840"/>
      <c r="P9" s="840"/>
      <c r="Q9" s="840"/>
      <c r="R9" s="841"/>
      <c r="S9" s="1"/>
      <c r="T9" s="1"/>
      <c r="U9" s="17"/>
      <c r="V9" s="1" t="s">
        <v>87</v>
      </c>
      <c r="W9" s="17"/>
      <c r="X9" s="21" t="s">
        <v>53</v>
      </c>
      <c r="Y9" s="1"/>
      <c r="Z9" s="1"/>
      <c r="AA9" s="1"/>
      <c r="AB9" s="1"/>
      <c r="AC9" s="1"/>
      <c r="AD9" s="1"/>
    </row>
    <row r="10" spans="1:41" ht="28.5" customHeight="1" x14ac:dyDescent="0.25">
      <c r="A10" s="1"/>
      <c r="B10" s="241" t="s">
        <v>16</v>
      </c>
      <c r="C10" s="842" t="s">
        <v>43</v>
      </c>
      <c r="D10" s="843"/>
      <c r="E10" s="843"/>
      <c r="F10" s="843"/>
      <c r="G10" s="843"/>
      <c r="H10" s="843"/>
      <c r="I10" s="843"/>
      <c r="J10" s="843"/>
      <c r="K10" s="843"/>
      <c r="L10" s="843"/>
      <c r="M10" s="843"/>
      <c r="N10" s="843"/>
      <c r="O10" s="843"/>
      <c r="P10" s="843"/>
      <c r="Q10" s="843"/>
      <c r="R10" s="844"/>
      <c r="S10" s="1"/>
      <c r="T10" s="1"/>
      <c r="U10" s="1"/>
      <c r="V10" s="1"/>
      <c r="W10" s="1"/>
      <c r="X10" s="1"/>
      <c r="Y10" s="1"/>
      <c r="AA10" s="1"/>
      <c r="AB10" s="1"/>
      <c r="AC10" s="1"/>
      <c r="AD10" s="1"/>
    </row>
    <row r="11" spans="1:41" s="54" customFormat="1" ht="15" customHeight="1" x14ac:dyDescent="0.2">
      <c r="A11" s="53"/>
      <c r="B11" s="658" t="s">
        <v>4</v>
      </c>
      <c r="C11" s="659"/>
      <c r="D11" s="659"/>
      <c r="E11" s="659"/>
      <c r="F11" s="659"/>
      <c r="G11" s="659"/>
      <c r="H11" s="659"/>
      <c r="I11" s="660"/>
      <c r="J11" s="686" t="s">
        <v>5</v>
      </c>
      <c r="K11" s="687"/>
      <c r="L11" s="687"/>
      <c r="M11" s="687"/>
      <c r="N11" s="687"/>
      <c r="O11" s="687"/>
      <c r="P11" s="575" t="s">
        <v>79</v>
      </c>
      <c r="Q11" s="575"/>
      <c r="R11" s="575"/>
      <c r="S11" s="53"/>
      <c r="T11" s="53"/>
      <c r="U11" s="53"/>
      <c r="V11" s="53"/>
      <c r="W11" s="53"/>
      <c r="X11" s="53"/>
      <c r="Y11" s="53"/>
      <c r="AA11" s="53"/>
      <c r="AB11" s="53"/>
      <c r="AC11" s="53"/>
      <c r="AD11" s="53"/>
    </row>
    <row r="12" spans="1:41" ht="27" customHeight="1" x14ac:dyDescent="0.25">
      <c r="A12" s="1"/>
      <c r="B12" s="661" t="s">
        <v>0</v>
      </c>
      <c r="C12" s="661" t="s">
        <v>2</v>
      </c>
      <c r="D12" s="548" t="s">
        <v>91</v>
      </c>
      <c r="E12" s="661" t="s">
        <v>80</v>
      </c>
      <c r="F12" s="657" t="s">
        <v>89</v>
      </c>
      <c r="G12" s="653" t="s">
        <v>69</v>
      </c>
      <c r="H12" s="817"/>
      <c r="I12" s="655" t="s">
        <v>70</v>
      </c>
      <c r="J12" s="553" t="s">
        <v>83</v>
      </c>
      <c r="K12" s="655" t="s">
        <v>6</v>
      </c>
      <c r="L12" s="657" t="s">
        <v>84</v>
      </c>
      <c r="M12" s="657" t="s">
        <v>94</v>
      </c>
      <c r="N12" s="548" t="s">
        <v>652</v>
      </c>
      <c r="O12" s="662" t="s">
        <v>92</v>
      </c>
      <c r="P12" s="553" t="s">
        <v>82</v>
      </c>
      <c r="Q12" s="548" t="s">
        <v>95</v>
      </c>
      <c r="R12" s="548" t="s">
        <v>6</v>
      </c>
      <c r="S12" s="1"/>
      <c r="T12" s="1"/>
      <c r="U12" s="1"/>
      <c r="V12" s="1"/>
      <c r="W12" s="1"/>
      <c r="X12" s="1"/>
      <c r="Y12" s="1"/>
      <c r="AA12" s="1"/>
      <c r="AB12" s="1"/>
      <c r="AC12" s="1"/>
      <c r="AD12" s="1"/>
    </row>
    <row r="13" spans="1:41" ht="39.75" customHeight="1" x14ac:dyDescent="0.25">
      <c r="A13" s="1"/>
      <c r="B13" s="765"/>
      <c r="C13" s="765"/>
      <c r="D13" s="548"/>
      <c r="E13" s="765"/>
      <c r="F13" s="766"/>
      <c r="G13" s="76" t="s">
        <v>63</v>
      </c>
      <c r="H13" s="76" t="s">
        <v>64</v>
      </c>
      <c r="I13" s="769"/>
      <c r="J13" s="553"/>
      <c r="K13" s="769"/>
      <c r="L13" s="766"/>
      <c r="M13" s="766"/>
      <c r="N13" s="548"/>
      <c r="O13" s="795"/>
      <c r="P13" s="553"/>
      <c r="Q13" s="548"/>
      <c r="R13" s="548"/>
      <c r="S13" s="1"/>
      <c r="T13" s="1"/>
      <c r="U13" s="1"/>
      <c r="V13" s="75"/>
      <c r="W13" s="75"/>
      <c r="X13" s="75"/>
      <c r="Y13" s="1"/>
      <c r="AA13" s="1"/>
      <c r="AB13" s="1"/>
      <c r="AC13" s="1"/>
      <c r="AD13" s="1"/>
    </row>
    <row r="14" spans="1:41" ht="86.25" customHeight="1" x14ac:dyDescent="0.25">
      <c r="A14" s="1"/>
      <c r="B14" s="618" t="s">
        <v>642</v>
      </c>
      <c r="C14" s="615" t="s">
        <v>643</v>
      </c>
      <c r="D14" s="729">
        <v>0.4</v>
      </c>
      <c r="E14" s="263" t="s">
        <v>645</v>
      </c>
      <c r="F14" s="253">
        <v>0.05</v>
      </c>
      <c r="G14" s="319">
        <v>43313</v>
      </c>
      <c r="H14" s="319">
        <v>43320</v>
      </c>
      <c r="I14" s="45" t="s">
        <v>350</v>
      </c>
      <c r="J14" s="70" t="s">
        <v>86</v>
      </c>
      <c r="K14" s="254"/>
      <c r="L14" s="239">
        <f>IF(J14="SI",F14,"0")</f>
        <v>0.05</v>
      </c>
      <c r="M14" s="729">
        <f>SUM(L14:L15)</f>
        <v>0.05</v>
      </c>
      <c r="N14" s="729">
        <f>SUM(F14:F15)</f>
        <v>0.25</v>
      </c>
      <c r="O14" s="532">
        <f>M14/N14</f>
        <v>0.2</v>
      </c>
      <c r="P14" s="317" t="s">
        <v>653</v>
      </c>
      <c r="Q14" s="70"/>
      <c r="R14" s="13"/>
      <c r="S14" s="1"/>
      <c r="T14" s="1"/>
      <c r="U14" s="1"/>
      <c r="V14" s="75"/>
      <c r="W14" s="75"/>
      <c r="X14" s="75"/>
      <c r="Y14" s="1"/>
      <c r="AA14" s="1"/>
      <c r="AB14" s="1"/>
      <c r="AC14" s="1"/>
      <c r="AD14" s="1"/>
    </row>
    <row r="15" spans="1:41" ht="79.5" customHeight="1" x14ac:dyDescent="0.25">
      <c r="A15" s="1"/>
      <c r="B15" s="619"/>
      <c r="C15" s="616"/>
      <c r="D15" s="756"/>
      <c r="E15" s="263" t="s">
        <v>646</v>
      </c>
      <c r="F15" s="266">
        <v>0.2</v>
      </c>
      <c r="G15" s="187">
        <v>43320</v>
      </c>
      <c r="H15" s="187">
        <v>43343</v>
      </c>
      <c r="I15" s="45" t="s">
        <v>350</v>
      </c>
      <c r="J15" s="70"/>
      <c r="K15" s="51"/>
      <c r="L15" s="239" t="str">
        <f t="shared" ref="L15:L20" si="0">IF(J15="SI",F15,"0")</f>
        <v>0</v>
      </c>
      <c r="M15" s="731"/>
      <c r="N15" s="731"/>
      <c r="O15" s="534"/>
      <c r="P15" s="317" t="s">
        <v>654</v>
      </c>
      <c r="Q15" s="70"/>
      <c r="R15" s="13"/>
      <c r="S15" s="1"/>
      <c r="T15" s="1"/>
      <c r="U15" s="1"/>
      <c r="V15" s="75"/>
      <c r="W15" s="75"/>
      <c r="X15" s="75"/>
      <c r="Y15" s="1"/>
      <c r="AA15" s="1"/>
      <c r="AB15" s="1"/>
      <c r="AC15" s="1"/>
      <c r="AD15" s="1"/>
    </row>
    <row r="16" spans="1:41" ht="101.25" customHeight="1" x14ac:dyDescent="0.25">
      <c r="A16" s="1"/>
      <c r="B16" s="619"/>
      <c r="C16" s="616"/>
      <c r="D16" s="756"/>
      <c r="E16" s="263" t="s">
        <v>647</v>
      </c>
      <c r="F16" s="266">
        <v>0.15</v>
      </c>
      <c r="G16" s="255">
        <v>43346</v>
      </c>
      <c r="H16" s="255">
        <v>43360</v>
      </c>
      <c r="I16" s="244" t="s">
        <v>351</v>
      </c>
      <c r="J16" s="70" t="s">
        <v>86</v>
      </c>
      <c r="K16" s="51"/>
      <c r="L16" s="239">
        <f t="shared" si="0"/>
        <v>0.15</v>
      </c>
      <c r="M16" s="335">
        <f>L16</f>
        <v>0.15</v>
      </c>
      <c r="N16" s="335">
        <f>F16</f>
        <v>0.15</v>
      </c>
      <c r="O16" s="403">
        <f>M16/N16</f>
        <v>1</v>
      </c>
      <c r="P16" s="317" t="s">
        <v>655</v>
      </c>
      <c r="Q16" s="70"/>
      <c r="R16" s="13"/>
      <c r="S16" s="1"/>
      <c r="T16" s="1"/>
      <c r="U16" s="1"/>
      <c r="V16" s="75"/>
      <c r="W16" s="75"/>
      <c r="X16" s="75"/>
      <c r="Y16" s="1"/>
      <c r="AA16" s="1"/>
      <c r="AB16" s="1"/>
      <c r="AC16" s="1"/>
      <c r="AD16" s="1"/>
    </row>
    <row r="17" spans="1:41" ht="84.75" customHeight="1" x14ac:dyDescent="0.25">
      <c r="A17" s="1"/>
      <c r="B17" s="619"/>
      <c r="C17" s="599" t="s">
        <v>644</v>
      </c>
      <c r="D17" s="736">
        <v>0.6</v>
      </c>
      <c r="E17" s="263" t="s">
        <v>648</v>
      </c>
      <c r="F17" s="250">
        <v>0.15</v>
      </c>
      <c r="G17" s="187">
        <v>43374</v>
      </c>
      <c r="H17" s="187">
        <v>43388</v>
      </c>
      <c r="I17" s="244" t="s">
        <v>350</v>
      </c>
      <c r="J17" s="70"/>
      <c r="K17" s="51"/>
      <c r="L17" s="239" t="str">
        <f t="shared" si="0"/>
        <v>0</v>
      </c>
      <c r="M17" s="44" t="str">
        <f>L17</f>
        <v>0</v>
      </c>
      <c r="N17" s="44">
        <f>F17</f>
        <v>0.15</v>
      </c>
      <c r="O17" s="403">
        <f>M17/N17</f>
        <v>0</v>
      </c>
      <c r="P17" s="317" t="s">
        <v>656</v>
      </c>
      <c r="Q17" s="70"/>
      <c r="R17" s="13"/>
      <c r="S17" s="1"/>
      <c r="T17" s="1"/>
      <c r="U17" s="1"/>
      <c r="V17" s="75"/>
      <c r="W17" s="75"/>
      <c r="X17" s="75"/>
      <c r="Y17" s="1"/>
      <c r="AA17" s="1"/>
      <c r="AB17" s="1"/>
      <c r="AC17" s="1"/>
      <c r="AD17" s="1"/>
    </row>
    <row r="18" spans="1:41" ht="69.75" customHeight="1" x14ac:dyDescent="0.25">
      <c r="A18" s="1"/>
      <c r="B18" s="619"/>
      <c r="C18" s="599"/>
      <c r="D18" s="728"/>
      <c r="E18" s="263" t="s">
        <v>649</v>
      </c>
      <c r="F18" s="250">
        <v>0.3</v>
      </c>
      <c r="G18" s="845">
        <v>43388</v>
      </c>
      <c r="H18" s="845">
        <v>43465</v>
      </c>
      <c r="I18" s="244" t="s">
        <v>352</v>
      </c>
      <c r="J18" s="70"/>
      <c r="K18" s="51"/>
      <c r="L18" s="239" t="str">
        <f t="shared" si="0"/>
        <v>0</v>
      </c>
      <c r="M18" s="606">
        <f>SUM(L18:L20)</f>
        <v>0</v>
      </c>
      <c r="N18" s="833">
        <f>SUM(F18:F20)</f>
        <v>0.44999999999999996</v>
      </c>
      <c r="O18" s="532">
        <f>M18/N18</f>
        <v>0</v>
      </c>
      <c r="P18" s="339" t="s">
        <v>657</v>
      </c>
      <c r="Q18" s="70"/>
      <c r="R18" s="13"/>
      <c r="S18" s="1"/>
      <c r="T18" s="1"/>
      <c r="U18" s="1"/>
      <c r="V18" s="75"/>
      <c r="W18" s="75"/>
      <c r="X18" s="75"/>
      <c r="Y18" s="1"/>
      <c r="AA18" s="1"/>
      <c r="AB18" s="1"/>
      <c r="AC18" s="1"/>
      <c r="AD18" s="1"/>
    </row>
    <row r="19" spans="1:41" ht="102" customHeight="1" x14ac:dyDescent="0.25">
      <c r="A19" s="1"/>
      <c r="B19" s="619"/>
      <c r="C19" s="599"/>
      <c r="D19" s="728"/>
      <c r="E19" s="263" t="s">
        <v>650</v>
      </c>
      <c r="F19" s="250">
        <v>0.05</v>
      </c>
      <c r="G19" s="845"/>
      <c r="H19" s="845"/>
      <c r="I19" s="244" t="s">
        <v>350</v>
      </c>
      <c r="J19" s="70"/>
      <c r="K19" s="51"/>
      <c r="L19" s="239" t="str">
        <f t="shared" si="0"/>
        <v>0</v>
      </c>
      <c r="M19" s="608"/>
      <c r="N19" s="834"/>
      <c r="O19" s="533"/>
      <c r="P19" s="339" t="s">
        <v>658</v>
      </c>
      <c r="Q19" s="70"/>
      <c r="R19" s="13"/>
      <c r="S19" s="1"/>
      <c r="T19" s="1"/>
      <c r="U19" s="1"/>
      <c r="V19" s="75"/>
      <c r="W19" s="75"/>
      <c r="X19" s="75"/>
      <c r="Y19" s="1"/>
      <c r="AA19" s="1"/>
      <c r="AB19" s="1"/>
      <c r="AC19" s="1"/>
      <c r="AD19" s="1"/>
    </row>
    <row r="20" spans="1:41" ht="79.5" customHeight="1" x14ac:dyDescent="0.25">
      <c r="A20" s="1"/>
      <c r="B20" s="666"/>
      <c r="C20" s="599"/>
      <c r="D20" s="728"/>
      <c r="E20" s="263" t="s">
        <v>651</v>
      </c>
      <c r="F20" s="250">
        <v>0.1</v>
      </c>
      <c r="G20" s="46">
        <v>43388</v>
      </c>
      <c r="H20" s="46">
        <v>43465</v>
      </c>
      <c r="I20" s="244" t="s">
        <v>353</v>
      </c>
      <c r="J20" s="70"/>
      <c r="K20" s="51"/>
      <c r="L20" s="239" t="str">
        <f t="shared" si="0"/>
        <v>0</v>
      </c>
      <c r="M20" s="607"/>
      <c r="N20" s="835"/>
      <c r="O20" s="534"/>
      <c r="P20" s="317" t="s">
        <v>659</v>
      </c>
      <c r="Q20" s="70"/>
      <c r="R20" s="13"/>
      <c r="S20" s="1"/>
      <c r="T20" s="1"/>
      <c r="U20" s="1"/>
      <c r="V20" s="75"/>
      <c r="W20" s="75"/>
      <c r="X20" s="75"/>
      <c r="Y20" s="1"/>
      <c r="AA20" s="1"/>
      <c r="AB20" s="1"/>
      <c r="AC20" s="1"/>
      <c r="AD20" s="1"/>
    </row>
    <row r="21" spans="1:41" x14ac:dyDescent="0.25">
      <c r="B21" s="1"/>
      <c r="C21" s="1"/>
      <c r="D21" s="1"/>
      <c r="E21" s="1"/>
      <c r="F21" s="1"/>
      <c r="G21" s="1"/>
      <c r="H21" s="1"/>
      <c r="I21" s="1"/>
      <c r="J21" s="1"/>
      <c r="K21" s="1"/>
      <c r="L21" s="1"/>
      <c r="M21" s="1"/>
      <c r="N21" s="1"/>
      <c r="O21" s="1"/>
      <c r="P21" s="1"/>
      <c r="Q21" s="1"/>
      <c r="R21" s="1"/>
      <c r="S21" s="1"/>
      <c r="T21" s="1"/>
      <c r="U21" s="1"/>
      <c r="V21" s="1"/>
      <c r="W21" s="1"/>
    </row>
    <row r="22" spans="1:41" x14ac:dyDescent="0.25">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4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4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41"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41" x14ac:dyDescent="0.25">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41" x14ac:dyDescent="0.25">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41" ht="22.5" hidden="1" x14ac:dyDescent="0.25">
      <c r="A28" s="1"/>
      <c r="B28" s="593" t="s">
        <v>31</v>
      </c>
      <c r="C28" s="593"/>
      <c r="D28" s="593"/>
      <c r="E28" s="593"/>
      <c r="F28" s="593"/>
      <c r="G28" s="593"/>
      <c r="H28" s="593"/>
      <c r="I28" s="593"/>
      <c r="J28" s="593"/>
      <c r="K28" s="593"/>
      <c r="L28" s="75"/>
      <c r="M28" s="75"/>
      <c r="N28" s="75"/>
      <c r="O28" s="75"/>
      <c r="P28" s="75"/>
      <c r="Q28" s="75"/>
      <c r="R28" s="75"/>
      <c r="S28" s="1"/>
      <c r="T28" s="1"/>
      <c r="U28" s="1"/>
      <c r="V28" s="1"/>
      <c r="W28" s="1"/>
      <c r="X28" s="1"/>
      <c r="Y28" s="1"/>
      <c r="Z28" s="1"/>
      <c r="AA28" s="1"/>
      <c r="AB28" s="1"/>
      <c r="AC28" s="1"/>
      <c r="AD28" s="1"/>
      <c r="AE28" s="1"/>
      <c r="AF28" s="1"/>
      <c r="AG28" s="1"/>
      <c r="AH28" s="1"/>
      <c r="AI28" s="1"/>
      <c r="AJ28" s="1"/>
      <c r="AK28" s="1"/>
      <c r="AL28" s="1"/>
      <c r="AM28" s="1"/>
      <c r="AN28" s="1"/>
      <c r="AO28" s="1"/>
    </row>
    <row r="29" spans="1:41" ht="35.25" hidden="1" customHeight="1" x14ac:dyDescent="0.25">
      <c r="A29" s="1"/>
      <c r="B29" s="574" t="s">
        <v>7</v>
      </c>
      <c r="C29" s="574"/>
      <c r="D29" s="574"/>
      <c r="E29" s="574" t="s">
        <v>8</v>
      </c>
      <c r="F29" s="574"/>
      <c r="G29" s="574"/>
      <c r="H29" s="574" t="s">
        <v>9</v>
      </c>
      <c r="I29" s="574"/>
      <c r="J29" s="245" t="s">
        <v>354</v>
      </c>
      <c r="K29" s="245" t="s">
        <v>10</v>
      </c>
      <c r="L29" s="75"/>
      <c r="M29" s="75"/>
      <c r="N29" s="75"/>
      <c r="O29" s="75"/>
      <c r="P29" s="75"/>
      <c r="Q29" s="75"/>
      <c r="R29" s="75"/>
      <c r="S29" s="1"/>
      <c r="T29" s="1"/>
      <c r="U29" s="1"/>
      <c r="V29" s="1"/>
      <c r="W29" s="1"/>
      <c r="X29" s="1"/>
      <c r="Y29" s="1"/>
      <c r="Z29" s="1"/>
      <c r="AA29" s="1"/>
      <c r="AB29" s="1"/>
      <c r="AC29" s="1"/>
      <c r="AD29" s="1"/>
      <c r="AE29" s="1"/>
      <c r="AF29" s="1"/>
      <c r="AG29" s="1"/>
      <c r="AH29" s="1"/>
      <c r="AI29" s="1"/>
      <c r="AJ29" s="1"/>
      <c r="AK29" s="1"/>
      <c r="AL29" s="1"/>
      <c r="AM29" s="1"/>
      <c r="AN29" s="1"/>
      <c r="AO29" s="1"/>
    </row>
    <row r="30" spans="1:41" ht="15" hidden="1" customHeight="1" x14ac:dyDescent="0.25">
      <c r="A30" s="1"/>
      <c r="B30" s="572"/>
      <c r="C30" s="572"/>
      <c r="D30" s="572"/>
      <c r="E30" s="572"/>
      <c r="F30" s="572"/>
      <c r="G30" s="572"/>
      <c r="H30" s="572"/>
      <c r="I30" s="572"/>
      <c r="J30" s="312"/>
      <c r="K30" s="312"/>
      <c r="L30" s="75"/>
      <c r="M30" s="75"/>
      <c r="N30" s="75"/>
      <c r="O30" s="75"/>
      <c r="P30" s="75"/>
      <c r="Q30" s="50"/>
      <c r="R30" s="50"/>
      <c r="S30" s="1"/>
      <c r="T30" s="1"/>
      <c r="U30" s="1"/>
      <c r="V30" s="1"/>
      <c r="W30" s="1"/>
      <c r="X30" s="1"/>
      <c r="Y30" s="1"/>
      <c r="Z30" s="1"/>
      <c r="AA30" s="1"/>
      <c r="AB30" s="1"/>
      <c r="AC30" s="1"/>
      <c r="AD30" s="1"/>
      <c r="AE30" s="1"/>
      <c r="AF30" s="1"/>
      <c r="AG30" s="1"/>
      <c r="AH30" s="1"/>
      <c r="AI30" s="1"/>
      <c r="AJ30" s="1"/>
      <c r="AK30" s="1"/>
      <c r="AL30" s="1"/>
      <c r="AM30" s="1"/>
      <c r="AN30" s="1"/>
      <c r="AO30" s="1"/>
    </row>
    <row r="31" spans="1:41" ht="15" hidden="1" customHeight="1" x14ac:dyDescent="0.25">
      <c r="A31" s="1"/>
      <c r="B31" s="572"/>
      <c r="C31" s="572"/>
      <c r="D31" s="572"/>
      <c r="E31" s="572"/>
      <c r="F31" s="572"/>
      <c r="G31" s="572"/>
      <c r="H31" s="572"/>
      <c r="I31" s="572"/>
      <c r="J31" s="312"/>
      <c r="K31" s="312"/>
      <c r="L31" s="75"/>
      <c r="M31" s="75"/>
      <c r="N31" s="75"/>
      <c r="O31" s="75"/>
      <c r="P31" s="75"/>
      <c r="Q31" s="50"/>
      <c r="R31" s="50"/>
      <c r="S31" s="1"/>
      <c r="T31" s="1"/>
      <c r="U31" s="1"/>
      <c r="V31" s="1"/>
      <c r="W31" s="1"/>
      <c r="X31" s="1"/>
      <c r="Y31" s="1"/>
      <c r="Z31" s="1"/>
      <c r="AA31" s="1"/>
      <c r="AB31" s="1"/>
      <c r="AC31" s="1"/>
      <c r="AD31" s="1"/>
      <c r="AE31" s="1"/>
      <c r="AF31" s="1"/>
      <c r="AG31" s="1"/>
      <c r="AH31" s="1"/>
      <c r="AI31" s="1"/>
      <c r="AJ31" s="1"/>
      <c r="AK31" s="1"/>
      <c r="AL31" s="1"/>
      <c r="AM31" s="1"/>
      <c r="AN31" s="1"/>
      <c r="AO31" s="1"/>
    </row>
    <row r="32" spans="1:41" ht="15" hidden="1" customHeight="1" x14ac:dyDescent="0.25">
      <c r="A32" s="1"/>
      <c r="B32" s="572"/>
      <c r="C32" s="572"/>
      <c r="D32" s="572"/>
      <c r="E32" s="572"/>
      <c r="F32" s="572"/>
      <c r="G32" s="572"/>
      <c r="H32" s="572"/>
      <c r="I32" s="572"/>
      <c r="J32" s="312"/>
      <c r="K32" s="312"/>
      <c r="L32" s="75"/>
      <c r="M32" s="75"/>
      <c r="N32" s="75"/>
      <c r="O32" s="75"/>
      <c r="P32" s="75"/>
      <c r="Q32" s="50"/>
      <c r="R32" s="50"/>
      <c r="S32" s="1"/>
      <c r="T32" s="1"/>
      <c r="U32" s="1"/>
      <c r="V32" s="1"/>
      <c r="W32" s="1"/>
      <c r="X32" s="1"/>
      <c r="Y32" s="1"/>
      <c r="Z32" s="1"/>
      <c r="AA32" s="1"/>
      <c r="AB32" s="1"/>
      <c r="AC32" s="1"/>
      <c r="AD32" s="1"/>
      <c r="AE32" s="1"/>
      <c r="AF32" s="1"/>
      <c r="AG32" s="1"/>
      <c r="AH32" s="1"/>
      <c r="AI32" s="1"/>
      <c r="AJ32" s="1"/>
      <c r="AK32" s="1"/>
      <c r="AL32" s="1"/>
      <c r="AM32" s="1"/>
      <c r="AN32" s="1"/>
      <c r="AO32" s="1"/>
    </row>
    <row r="33" spans="1:41" ht="15" hidden="1" customHeight="1" x14ac:dyDescent="0.25">
      <c r="A33" s="1"/>
      <c r="B33" s="572"/>
      <c r="C33" s="572"/>
      <c r="D33" s="572"/>
      <c r="E33" s="572"/>
      <c r="F33" s="572"/>
      <c r="G33" s="572"/>
      <c r="H33" s="572"/>
      <c r="I33" s="572"/>
      <c r="J33" s="312"/>
      <c r="K33" s="312"/>
      <c r="L33" s="75"/>
      <c r="M33" s="75"/>
      <c r="N33" s="75"/>
      <c r="O33" s="75"/>
      <c r="P33" s="75"/>
      <c r="Q33" s="50"/>
      <c r="R33" s="50"/>
      <c r="S33" s="1"/>
      <c r="T33" s="1"/>
      <c r="U33" s="1"/>
      <c r="V33" s="1"/>
      <c r="W33" s="1"/>
      <c r="X33" s="1"/>
      <c r="Y33" s="1"/>
      <c r="Z33" s="1"/>
      <c r="AA33" s="1"/>
      <c r="AB33" s="1"/>
      <c r="AC33" s="1"/>
      <c r="AD33" s="1"/>
      <c r="AE33" s="1"/>
      <c r="AF33" s="1"/>
      <c r="AG33" s="1"/>
      <c r="AH33" s="1"/>
      <c r="AI33" s="1"/>
      <c r="AJ33" s="1"/>
      <c r="AK33" s="1"/>
      <c r="AL33" s="1"/>
      <c r="AM33" s="1"/>
      <c r="AN33" s="1"/>
      <c r="AO33" s="1"/>
    </row>
    <row r="34" spans="1:41" ht="15" hidden="1" customHeight="1" x14ac:dyDescent="0.25">
      <c r="A34" s="1"/>
      <c r="B34" s="572"/>
      <c r="C34" s="572"/>
      <c r="D34" s="572"/>
      <c r="E34" s="572"/>
      <c r="F34" s="572"/>
      <c r="G34" s="572"/>
      <c r="H34" s="572"/>
      <c r="I34" s="572"/>
      <c r="J34" s="312"/>
      <c r="K34" s="312"/>
      <c r="L34" s="75"/>
      <c r="M34" s="75"/>
      <c r="N34" s="75"/>
      <c r="O34" s="75"/>
      <c r="P34" s="75"/>
      <c r="Q34" s="50"/>
      <c r="R34" s="50"/>
      <c r="S34" s="1"/>
      <c r="T34" s="1"/>
      <c r="U34" s="1"/>
      <c r="V34" s="1"/>
      <c r="W34" s="1"/>
      <c r="X34" s="1"/>
      <c r="Y34" s="1"/>
      <c r="Z34" s="1"/>
      <c r="AA34" s="1"/>
      <c r="AB34" s="1"/>
      <c r="AC34" s="1"/>
      <c r="AD34" s="1"/>
      <c r="AE34" s="1"/>
      <c r="AF34" s="1"/>
      <c r="AG34" s="1"/>
      <c r="AH34" s="1"/>
      <c r="AI34" s="1"/>
      <c r="AJ34" s="1"/>
      <c r="AK34" s="1"/>
      <c r="AL34" s="1"/>
      <c r="AM34" s="1"/>
      <c r="AN34" s="1"/>
      <c r="AO34" s="1"/>
    </row>
    <row r="35" spans="1:41" ht="15" hidden="1" customHeight="1" x14ac:dyDescent="0.25">
      <c r="A35" s="1"/>
      <c r="B35" s="572"/>
      <c r="C35" s="572"/>
      <c r="D35" s="572"/>
      <c r="E35" s="572"/>
      <c r="F35" s="572"/>
      <c r="G35" s="572"/>
      <c r="H35" s="572"/>
      <c r="I35" s="572"/>
      <c r="J35" s="312"/>
      <c r="K35" s="312"/>
      <c r="L35" s="75"/>
      <c r="M35" s="75"/>
      <c r="N35" s="75"/>
      <c r="O35" s="75"/>
      <c r="P35" s="75"/>
      <c r="Q35" s="50"/>
      <c r="R35" s="50"/>
      <c r="S35" s="1"/>
      <c r="T35" s="1"/>
      <c r="U35" s="1"/>
      <c r="V35" s="1"/>
      <c r="W35" s="1"/>
      <c r="X35" s="1"/>
      <c r="Y35" s="1"/>
      <c r="Z35" s="1"/>
      <c r="AA35" s="1"/>
      <c r="AB35" s="1"/>
      <c r="AC35" s="1"/>
      <c r="AD35" s="1"/>
      <c r="AE35" s="1"/>
      <c r="AF35" s="1"/>
      <c r="AG35" s="1"/>
      <c r="AH35" s="1"/>
      <c r="AI35" s="1"/>
      <c r="AJ35" s="1"/>
      <c r="AK35" s="1"/>
      <c r="AL35" s="1"/>
      <c r="AM35" s="1"/>
      <c r="AN35" s="1"/>
      <c r="AO35" s="1"/>
    </row>
    <row r="36" spans="1:41" ht="15" hidden="1" customHeight="1" x14ac:dyDescent="0.25">
      <c r="A36" s="1"/>
      <c r="B36" s="572"/>
      <c r="C36" s="572"/>
      <c r="D36" s="572"/>
      <c r="E36" s="572"/>
      <c r="F36" s="572"/>
      <c r="G36" s="572"/>
      <c r="H36" s="572"/>
      <c r="I36" s="572"/>
      <c r="J36" s="312"/>
      <c r="K36" s="312"/>
      <c r="L36" s="75"/>
      <c r="M36" s="75"/>
      <c r="N36" s="75"/>
      <c r="O36" s="75"/>
      <c r="P36" s="75"/>
      <c r="Q36" s="50"/>
      <c r="R36" s="50"/>
      <c r="S36" s="1"/>
      <c r="T36" s="1"/>
      <c r="U36" s="1"/>
      <c r="V36" s="1"/>
      <c r="W36" s="1"/>
      <c r="X36" s="1"/>
      <c r="Y36" s="1"/>
      <c r="Z36" s="1"/>
      <c r="AA36" s="1"/>
      <c r="AB36" s="1"/>
      <c r="AC36" s="1"/>
      <c r="AD36" s="1"/>
      <c r="AE36" s="1"/>
      <c r="AF36" s="1"/>
      <c r="AG36" s="1"/>
      <c r="AH36" s="1"/>
      <c r="AI36" s="1"/>
      <c r="AJ36" s="1"/>
      <c r="AK36" s="1"/>
      <c r="AL36" s="1"/>
      <c r="AM36" s="1"/>
      <c r="AN36" s="1"/>
      <c r="AO36" s="1"/>
    </row>
    <row r="37" spans="1:41" ht="15" hidden="1" customHeight="1" x14ac:dyDescent="0.25">
      <c r="A37" s="1"/>
      <c r="B37" s="572"/>
      <c r="C37" s="572"/>
      <c r="D37" s="572"/>
      <c r="E37" s="572"/>
      <c r="F37" s="572"/>
      <c r="G37" s="572"/>
      <c r="H37" s="572"/>
      <c r="I37" s="572"/>
      <c r="J37" s="312"/>
      <c r="K37" s="312"/>
      <c r="L37" s="75"/>
      <c r="M37" s="75"/>
      <c r="N37" s="75"/>
      <c r="O37" s="75"/>
      <c r="P37" s="75"/>
      <c r="Q37" s="50"/>
      <c r="R37" s="50"/>
      <c r="S37" s="1"/>
      <c r="T37" s="1"/>
      <c r="U37" s="1"/>
      <c r="V37" s="1"/>
      <c r="W37" s="1"/>
      <c r="X37" s="1"/>
      <c r="Y37" s="1"/>
      <c r="Z37" s="1"/>
      <c r="AA37" s="1"/>
      <c r="AB37" s="1"/>
      <c r="AC37" s="1"/>
      <c r="AD37" s="1"/>
      <c r="AE37" s="1"/>
      <c r="AF37" s="1"/>
      <c r="AG37" s="1"/>
      <c r="AH37" s="1"/>
      <c r="AI37" s="1"/>
      <c r="AJ37" s="1"/>
      <c r="AK37" s="1"/>
      <c r="AL37" s="1"/>
      <c r="AM37" s="1"/>
      <c r="AN37" s="1"/>
      <c r="AO37" s="1"/>
    </row>
    <row r="38" spans="1:41" ht="15" hidden="1" customHeight="1" x14ac:dyDescent="0.25">
      <c r="A38" s="1"/>
      <c r="B38" s="572"/>
      <c r="C38" s="572"/>
      <c r="D38" s="572"/>
      <c r="E38" s="572"/>
      <c r="F38" s="572"/>
      <c r="G38" s="572"/>
      <c r="H38" s="572"/>
      <c r="I38" s="572"/>
      <c r="J38" s="312"/>
      <c r="K38" s="312"/>
      <c r="L38" s="75"/>
      <c r="M38" s="75"/>
      <c r="N38" s="75"/>
      <c r="O38" s="75"/>
      <c r="P38" s="75"/>
      <c r="Q38" s="50"/>
      <c r="R38" s="50"/>
      <c r="S38" s="1"/>
      <c r="T38" s="1"/>
      <c r="U38" s="1"/>
      <c r="V38" s="1"/>
      <c r="W38" s="1"/>
      <c r="X38" s="1"/>
      <c r="Y38" s="1"/>
      <c r="Z38" s="1"/>
      <c r="AA38" s="1"/>
      <c r="AB38" s="1"/>
      <c r="AC38" s="1"/>
      <c r="AD38" s="1"/>
      <c r="AE38" s="1"/>
      <c r="AF38" s="1"/>
      <c r="AG38" s="1"/>
      <c r="AH38" s="1"/>
      <c r="AI38" s="1"/>
      <c r="AJ38" s="1"/>
      <c r="AK38" s="1"/>
      <c r="AL38" s="1"/>
      <c r="AM38" s="1"/>
      <c r="AN38" s="1"/>
      <c r="AO38" s="1"/>
    </row>
    <row r="39" spans="1:41" ht="15" hidden="1" customHeight="1" x14ac:dyDescent="0.25">
      <c r="A39" s="1"/>
      <c r="B39" s="572"/>
      <c r="C39" s="572"/>
      <c r="D39" s="572"/>
      <c r="E39" s="572"/>
      <c r="F39" s="572"/>
      <c r="G39" s="572"/>
      <c r="H39" s="572"/>
      <c r="I39" s="572"/>
      <c r="J39" s="312"/>
      <c r="K39" s="312"/>
      <c r="L39" s="75"/>
      <c r="M39" s="75"/>
      <c r="N39" s="75"/>
      <c r="O39" s="75"/>
      <c r="P39" s="75"/>
      <c r="Q39" s="50"/>
      <c r="R39" s="50"/>
      <c r="S39" s="1"/>
      <c r="T39" s="1"/>
      <c r="U39" s="1"/>
      <c r="V39" s="1"/>
      <c r="W39" s="1"/>
      <c r="X39" s="1"/>
      <c r="Y39" s="1"/>
      <c r="Z39" s="1"/>
      <c r="AA39" s="1"/>
      <c r="AB39" s="1"/>
      <c r="AC39" s="1"/>
      <c r="AD39" s="1"/>
      <c r="AE39" s="1"/>
      <c r="AF39" s="1"/>
      <c r="AG39" s="1"/>
      <c r="AH39" s="1"/>
      <c r="AI39" s="1"/>
      <c r="AJ39" s="1"/>
      <c r="AK39" s="1"/>
      <c r="AL39" s="1"/>
      <c r="AM39" s="1"/>
      <c r="AN39" s="1"/>
      <c r="AO39" s="1"/>
    </row>
    <row r="40" spans="1:41" ht="15" hidden="1" customHeight="1" x14ac:dyDescent="0.25">
      <c r="A40" s="1"/>
      <c r="B40" s="572"/>
      <c r="C40" s="572"/>
      <c r="D40" s="572"/>
      <c r="E40" s="572"/>
      <c r="F40" s="572"/>
      <c r="G40" s="572"/>
      <c r="H40" s="572"/>
      <c r="I40" s="572"/>
      <c r="J40" s="312"/>
      <c r="K40" s="312"/>
      <c r="L40" s="75"/>
      <c r="M40" s="75"/>
      <c r="N40" s="75"/>
      <c r="O40" s="75"/>
      <c r="P40" s="75"/>
      <c r="Q40" s="50"/>
      <c r="R40" s="50"/>
      <c r="S40" s="1"/>
      <c r="T40" s="1"/>
      <c r="U40" s="1"/>
      <c r="V40" s="1"/>
      <c r="W40" s="1"/>
      <c r="X40" s="1"/>
      <c r="Y40" s="1"/>
      <c r="Z40" s="1"/>
      <c r="AA40" s="1"/>
      <c r="AB40" s="1"/>
      <c r="AC40" s="1"/>
      <c r="AD40" s="1"/>
      <c r="AE40" s="1"/>
      <c r="AF40" s="1"/>
      <c r="AG40" s="1"/>
      <c r="AH40" s="1"/>
      <c r="AI40" s="1"/>
      <c r="AJ40" s="1"/>
      <c r="AK40" s="1"/>
      <c r="AL40" s="1"/>
      <c r="AM40" s="1"/>
      <c r="AN40" s="1"/>
      <c r="AO40" s="1"/>
    </row>
    <row r="41" spans="1:41" ht="15" hidden="1" customHeight="1" x14ac:dyDescent="0.25">
      <c r="A41" s="1"/>
      <c r="B41" s="572"/>
      <c r="C41" s="572"/>
      <c r="D41" s="572"/>
      <c r="E41" s="572"/>
      <c r="F41" s="572"/>
      <c r="G41" s="572"/>
      <c r="H41" s="572"/>
      <c r="I41" s="572"/>
      <c r="J41" s="312"/>
      <c r="K41" s="312"/>
      <c r="L41" s="75"/>
      <c r="M41" s="75"/>
      <c r="N41" s="75"/>
      <c r="O41" s="75"/>
      <c r="P41" s="75"/>
      <c r="Q41" s="50"/>
      <c r="R41" s="50"/>
      <c r="S41" s="1"/>
      <c r="T41" s="1"/>
      <c r="U41" s="1"/>
      <c r="V41" s="1"/>
      <c r="W41" s="1"/>
      <c r="X41" s="1"/>
      <c r="Y41" s="1"/>
      <c r="Z41" s="1"/>
      <c r="AA41" s="1"/>
      <c r="AB41" s="1"/>
      <c r="AC41" s="1"/>
      <c r="AD41" s="1"/>
      <c r="AE41" s="1"/>
      <c r="AF41" s="1"/>
      <c r="AG41" s="1"/>
      <c r="AH41" s="1"/>
      <c r="AI41" s="1"/>
      <c r="AJ41" s="1"/>
      <c r="AK41" s="1"/>
      <c r="AL41" s="1"/>
      <c r="AM41" s="1"/>
      <c r="AN41" s="1"/>
      <c r="AO41" s="1"/>
    </row>
    <row r="42" spans="1:41" ht="15" hidden="1" customHeight="1" x14ac:dyDescent="0.25">
      <c r="A42" s="1"/>
      <c r="B42" s="572"/>
      <c r="C42" s="572"/>
      <c r="D42" s="572"/>
      <c r="E42" s="572"/>
      <c r="F42" s="572"/>
      <c r="G42" s="572"/>
      <c r="H42" s="572"/>
      <c r="I42" s="572"/>
      <c r="J42" s="312"/>
      <c r="K42" s="312"/>
      <c r="L42" s="75"/>
      <c r="M42" s="75"/>
      <c r="N42" s="75"/>
      <c r="O42" s="75"/>
      <c r="P42" s="75"/>
      <c r="Q42" s="50"/>
      <c r="R42" s="50"/>
      <c r="S42" s="1"/>
      <c r="T42" s="1"/>
      <c r="U42" s="1"/>
      <c r="V42" s="1"/>
      <c r="W42" s="1"/>
      <c r="X42" s="1"/>
      <c r="Y42" s="1"/>
      <c r="Z42" s="1"/>
      <c r="AA42" s="1"/>
      <c r="AB42" s="1"/>
      <c r="AC42" s="1"/>
      <c r="AD42" s="1"/>
      <c r="AE42" s="1"/>
      <c r="AF42" s="1"/>
      <c r="AG42" s="1"/>
      <c r="AH42" s="1"/>
      <c r="AI42" s="1"/>
      <c r="AJ42" s="1"/>
      <c r="AK42" s="1"/>
      <c r="AL42" s="1"/>
      <c r="AM42" s="1"/>
      <c r="AN42" s="1"/>
      <c r="AO42" s="1"/>
    </row>
    <row r="43" spans="1:41" ht="15.75" hidden="1" customHeight="1" x14ac:dyDescent="0.25">
      <c r="A43" s="1"/>
      <c r="B43" s="572"/>
      <c r="C43" s="572"/>
      <c r="D43" s="572"/>
      <c r="E43" s="572"/>
      <c r="F43" s="572"/>
      <c r="G43" s="572"/>
      <c r="H43" s="572"/>
      <c r="I43" s="572"/>
      <c r="J43" s="312"/>
      <c r="K43" s="312"/>
      <c r="L43" s="75"/>
      <c r="M43" s="75"/>
      <c r="N43" s="75"/>
      <c r="O43" s="75"/>
      <c r="P43" s="75"/>
      <c r="Q43" s="50"/>
      <c r="R43" s="50"/>
      <c r="S43" s="1"/>
      <c r="T43" s="1"/>
      <c r="U43" s="1"/>
      <c r="V43" s="1"/>
      <c r="W43" s="1"/>
      <c r="X43" s="1"/>
      <c r="Y43" s="1"/>
      <c r="Z43" s="1"/>
      <c r="AA43" s="1"/>
      <c r="AB43" s="1"/>
      <c r="AC43" s="1"/>
      <c r="AD43" s="1"/>
      <c r="AE43" s="1"/>
      <c r="AF43" s="1"/>
      <c r="AG43" s="1"/>
      <c r="AH43" s="1"/>
      <c r="AI43" s="1"/>
      <c r="AJ43" s="1"/>
      <c r="AK43" s="1"/>
      <c r="AL43" s="1"/>
      <c r="AM43" s="1"/>
      <c r="AN43" s="1"/>
      <c r="AO43" s="1"/>
    </row>
    <row r="44" spans="1:41" ht="15" hidden="1" customHeight="1" x14ac:dyDescent="0.25">
      <c r="S44" s="1"/>
      <c r="T44" s="1"/>
      <c r="U44" s="1"/>
      <c r="V44" s="1"/>
      <c r="W44" s="1"/>
    </row>
    <row r="45" spans="1:41" ht="15" hidden="1" customHeight="1" x14ac:dyDescent="0.25">
      <c r="O45" s="398" t="s">
        <v>2459</v>
      </c>
      <c r="S45" s="1"/>
      <c r="T45" s="1"/>
      <c r="U45" s="1"/>
      <c r="V45" s="1"/>
      <c r="W45" s="1"/>
    </row>
    <row r="46" spans="1:41" ht="15" hidden="1" customHeight="1" x14ac:dyDescent="0.25">
      <c r="O46" s="14">
        <f>AVERAGE(O14,O16,O17,O18)</f>
        <v>0.3</v>
      </c>
      <c r="S46" s="1"/>
      <c r="T46" s="1"/>
      <c r="U46" s="1"/>
      <c r="V46" s="1"/>
      <c r="W46" s="1"/>
    </row>
    <row r="47" spans="1:41" ht="15" hidden="1" customHeight="1" x14ac:dyDescent="0.25">
      <c r="S47" s="1"/>
      <c r="T47" s="1"/>
      <c r="U47" s="1"/>
      <c r="V47" s="1"/>
      <c r="W47" s="1"/>
    </row>
    <row r="48" spans="1:41" ht="15" customHeight="1" x14ac:dyDescent="0.25">
      <c r="S48" s="1"/>
      <c r="T48" s="1"/>
      <c r="U48" s="1"/>
      <c r="V48" s="1"/>
      <c r="W48" s="1"/>
    </row>
    <row r="49" spans="19:23" ht="15" customHeight="1" x14ac:dyDescent="0.25">
      <c r="S49" s="1"/>
      <c r="T49" s="1"/>
      <c r="U49" s="1"/>
      <c r="V49" s="1"/>
      <c r="W49" s="1"/>
    </row>
    <row r="50" spans="19:23" ht="15" customHeight="1" x14ac:dyDescent="0.25">
      <c r="S50" s="1"/>
      <c r="T50" s="1"/>
      <c r="U50" s="1"/>
      <c r="V50" s="1"/>
      <c r="W50" s="1"/>
    </row>
    <row r="51" spans="19:23" ht="15" customHeight="1" x14ac:dyDescent="0.25">
      <c r="S51" s="1"/>
      <c r="T51" s="1"/>
      <c r="U51" s="1"/>
      <c r="V51" s="1"/>
      <c r="W51" s="1"/>
    </row>
    <row r="52" spans="19:23" ht="15" customHeight="1" x14ac:dyDescent="0.25">
      <c r="S52" s="1"/>
      <c r="T52" s="1"/>
      <c r="U52" s="1"/>
      <c r="V52" s="1"/>
      <c r="W52" s="1"/>
    </row>
    <row r="53" spans="19:23" ht="15" customHeight="1" x14ac:dyDescent="0.25">
      <c r="S53" s="1"/>
      <c r="T53" s="1"/>
      <c r="U53" s="1"/>
      <c r="V53" s="1"/>
      <c r="W53" s="1"/>
    </row>
    <row r="54" spans="19:23" ht="15" customHeight="1" x14ac:dyDescent="0.25">
      <c r="S54" s="1"/>
      <c r="T54" s="1"/>
      <c r="U54" s="1"/>
      <c r="V54" s="1"/>
      <c r="W54" s="1"/>
    </row>
    <row r="55" spans="19:23" ht="15.75" customHeight="1" x14ac:dyDescent="0.25">
      <c r="S55" s="1"/>
      <c r="T55" s="1"/>
      <c r="U55" s="1"/>
      <c r="V55" s="1"/>
      <c r="W55" s="1"/>
    </row>
    <row r="56" spans="19:23" x14ac:dyDescent="0.25">
      <c r="S56" s="1"/>
      <c r="T56" s="1"/>
      <c r="U56" s="1"/>
      <c r="V56" s="1"/>
      <c r="W56" s="1"/>
    </row>
    <row r="57" spans="19:23" x14ac:dyDescent="0.25">
      <c r="S57" s="1"/>
      <c r="T57" s="1"/>
      <c r="U57" s="1"/>
      <c r="V57" s="1"/>
      <c r="W57" s="1"/>
    </row>
    <row r="58" spans="19:23" x14ac:dyDescent="0.25">
      <c r="S58" s="1"/>
      <c r="T58" s="1"/>
      <c r="U58" s="1"/>
      <c r="V58" s="1"/>
      <c r="W58" s="1"/>
    </row>
    <row r="59" spans="19:23" x14ac:dyDescent="0.25">
      <c r="S59" s="1"/>
      <c r="T59" s="1"/>
      <c r="U59" s="1"/>
      <c r="V59" s="1"/>
      <c r="W59" s="1"/>
    </row>
    <row r="60" spans="19:23" x14ac:dyDescent="0.25">
      <c r="S60" s="1"/>
      <c r="T60" s="1"/>
      <c r="U60" s="1"/>
      <c r="V60" s="1"/>
      <c r="W60" s="1"/>
    </row>
    <row r="61" spans="19:23" x14ac:dyDescent="0.25">
      <c r="S61" s="1"/>
      <c r="T61" s="1"/>
      <c r="U61" s="1"/>
      <c r="V61" s="1"/>
      <c r="W61" s="1"/>
    </row>
    <row r="62" spans="19:23" x14ac:dyDescent="0.25">
      <c r="S62" s="1"/>
      <c r="T62" s="1"/>
      <c r="U62" s="1"/>
      <c r="V62" s="1"/>
      <c r="W62" s="1"/>
    </row>
    <row r="63" spans="19:23" x14ac:dyDescent="0.25">
      <c r="S63" s="1"/>
      <c r="T63" s="1"/>
      <c r="U63" s="1"/>
      <c r="V63" s="1"/>
      <c r="W63" s="1"/>
    </row>
    <row r="64" spans="19:23" x14ac:dyDescent="0.25">
      <c r="S64" s="1"/>
      <c r="T64" s="1"/>
      <c r="U64" s="1"/>
      <c r="V64" s="1"/>
      <c r="W64" s="1"/>
    </row>
    <row r="65" spans="19:23" x14ac:dyDescent="0.25">
      <c r="S65" s="1"/>
      <c r="T65" s="1"/>
      <c r="U65" s="1"/>
      <c r="V65" s="1"/>
      <c r="W65" s="1"/>
    </row>
    <row r="66" spans="19:23" x14ac:dyDescent="0.25">
      <c r="S66" s="1"/>
      <c r="T66" s="1"/>
      <c r="U66" s="1"/>
      <c r="V66" s="1"/>
      <c r="W66" s="1"/>
    </row>
    <row r="67" spans="19:23" x14ac:dyDescent="0.25">
      <c r="S67" s="1"/>
      <c r="T67" s="1"/>
      <c r="U67" s="1"/>
      <c r="V67" s="1"/>
      <c r="W67" s="1"/>
    </row>
    <row r="68" spans="19:23" x14ac:dyDescent="0.25">
      <c r="S68" s="1"/>
      <c r="T68" s="1"/>
      <c r="U68" s="1"/>
      <c r="V68" s="1"/>
      <c r="W68" s="1"/>
    </row>
    <row r="69" spans="19:23" x14ac:dyDescent="0.25">
      <c r="S69" s="1"/>
      <c r="T69" s="1"/>
      <c r="U69" s="1"/>
      <c r="V69" s="1"/>
      <c r="W69" s="1"/>
    </row>
    <row r="70" spans="19:23" x14ac:dyDescent="0.25">
      <c r="S70" s="1"/>
      <c r="T70" s="1"/>
      <c r="U70" s="1"/>
      <c r="V70" s="1"/>
      <c r="W70" s="1"/>
    </row>
    <row r="71" spans="19:23" x14ac:dyDescent="0.25">
      <c r="S71" s="1"/>
      <c r="T71" s="1"/>
      <c r="U71" s="1"/>
      <c r="V71" s="1"/>
      <c r="W71" s="1"/>
    </row>
    <row r="72" spans="19:23" x14ac:dyDescent="0.25">
      <c r="S72" s="1"/>
      <c r="T72" s="1"/>
      <c r="U72" s="1"/>
      <c r="V72" s="1"/>
      <c r="W72" s="1"/>
    </row>
    <row r="73" spans="19:23" x14ac:dyDescent="0.25">
      <c r="S73" s="1"/>
      <c r="T73" s="1"/>
      <c r="U73" s="1"/>
      <c r="V73" s="1"/>
      <c r="W73" s="1"/>
    </row>
    <row r="74" spans="19:23" x14ac:dyDescent="0.25">
      <c r="S74" s="1"/>
      <c r="T74" s="1"/>
      <c r="U74" s="1"/>
      <c r="V74" s="1"/>
      <c r="W74" s="1"/>
    </row>
    <row r="75" spans="19:23" x14ac:dyDescent="0.25">
      <c r="S75" s="1"/>
      <c r="T75" s="1"/>
      <c r="U75" s="1"/>
      <c r="V75" s="1"/>
      <c r="W75" s="1"/>
    </row>
    <row r="76" spans="19:23" x14ac:dyDescent="0.25">
      <c r="S76" s="1"/>
      <c r="T76" s="1"/>
      <c r="U76" s="1"/>
      <c r="V76" s="1"/>
      <c r="W76" s="1"/>
    </row>
    <row r="77" spans="19:23" x14ac:dyDescent="0.25">
      <c r="S77" s="1"/>
      <c r="T77" s="1"/>
      <c r="U77" s="1"/>
      <c r="V77" s="1"/>
      <c r="W77" s="1"/>
    </row>
    <row r="78" spans="19:23" x14ac:dyDescent="0.25">
      <c r="S78" s="1"/>
      <c r="T78" s="1"/>
      <c r="U78" s="1"/>
      <c r="V78" s="1"/>
      <c r="W78" s="1"/>
    </row>
    <row r="79" spans="19:23" x14ac:dyDescent="0.25">
      <c r="S79" s="1"/>
      <c r="T79" s="1"/>
      <c r="U79" s="1"/>
      <c r="V79" s="1"/>
      <c r="W79" s="1"/>
    </row>
    <row r="80" spans="19:23" x14ac:dyDescent="0.25">
      <c r="S80" s="1"/>
      <c r="T80" s="1"/>
      <c r="U80" s="1"/>
      <c r="V80" s="1"/>
      <c r="W80" s="1"/>
    </row>
    <row r="81" spans="19:23" x14ac:dyDescent="0.25">
      <c r="S81" s="1"/>
      <c r="T81" s="1"/>
      <c r="U81" s="1"/>
      <c r="V81" s="1"/>
      <c r="W81" s="1"/>
    </row>
    <row r="82" spans="19:23" x14ac:dyDescent="0.25">
      <c r="S82" s="1"/>
      <c r="T82" s="1"/>
      <c r="U82" s="1"/>
      <c r="V82" s="1"/>
      <c r="W82" s="1"/>
    </row>
    <row r="83" spans="19:23" x14ac:dyDescent="0.25">
      <c r="S83" s="1"/>
      <c r="T83" s="1"/>
      <c r="U83" s="1"/>
      <c r="V83" s="1"/>
      <c r="W83" s="1"/>
    </row>
    <row r="84" spans="19:23" x14ac:dyDescent="0.25">
      <c r="S84" s="1"/>
      <c r="T84" s="1"/>
      <c r="U84" s="1"/>
      <c r="V84" s="1"/>
      <c r="W84" s="1"/>
    </row>
    <row r="85" spans="19:23" x14ac:dyDescent="0.25">
      <c r="S85" s="1"/>
      <c r="T85" s="1"/>
      <c r="U85" s="1"/>
      <c r="V85" s="1"/>
      <c r="W85" s="1"/>
    </row>
    <row r="86" spans="19:23" x14ac:dyDescent="0.25">
      <c r="S86" s="1"/>
      <c r="T86" s="1"/>
      <c r="U86" s="1"/>
      <c r="V86" s="1"/>
      <c r="W86" s="1"/>
    </row>
    <row r="87" spans="19:23" x14ac:dyDescent="0.25">
      <c r="S87" s="1"/>
      <c r="T87" s="1"/>
      <c r="U87" s="1"/>
      <c r="V87" s="1"/>
      <c r="W87" s="1"/>
    </row>
    <row r="88" spans="19:23" x14ac:dyDescent="0.25">
      <c r="S88" s="1"/>
      <c r="T88" s="1"/>
      <c r="U88" s="1"/>
      <c r="V88" s="1"/>
      <c r="W88" s="1"/>
    </row>
    <row r="89" spans="19:23" x14ac:dyDescent="0.25">
      <c r="S89" s="1"/>
      <c r="T89" s="1"/>
      <c r="U89" s="1"/>
      <c r="V89" s="1"/>
      <c r="W89" s="1"/>
    </row>
    <row r="90" spans="19:23" x14ac:dyDescent="0.25">
      <c r="S90" s="1"/>
      <c r="T90" s="1"/>
      <c r="U90" s="1"/>
      <c r="V90" s="1"/>
      <c r="W90" s="1"/>
    </row>
    <row r="91" spans="19:23" x14ac:dyDescent="0.25">
      <c r="S91" s="1"/>
      <c r="T91" s="1"/>
      <c r="U91" s="1"/>
      <c r="V91" s="1"/>
      <c r="W91" s="1"/>
    </row>
    <row r="92" spans="19:23" x14ac:dyDescent="0.25">
      <c r="S92" s="1"/>
      <c r="T92" s="1"/>
      <c r="U92" s="1"/>
      <c r="V92" s="1"/>
      <c r="W92" s="1"/>
    </row>
    <row r="93" spans="19:23" x14ac:dyDescent="0.25">
      <c r="S93" s="1"/>
      <c r="T93" s="1"/>
      <c r="U93" s="1"/>
      <c r="V93" s="1"/>
      <c r="W93" s="1"/>
    </row>
    <row r="94" spans="19:23" x14ac:dyDescent="0.25">
      <c r="S94" s="1"/>
      <c r="T94" s="1"/>
      <c r="U94" s="1"/>
      <c r="V94" s="1"/>
      <c r="W94" s="1"/>
    </row>
    <row r="95" spans="19:23" x14ac:dyDescent="0.25">
      <c r="S95" s="1"/>
      <c r="T95" s="1"/>
      <c r="U95" s="1"/>
      <c r="V95" s="1"/>
      <c r="W95" s="1"/>
    </row>
    <row r="96" spans="19:23" x14ac:dyDescent="0.25">
      <c r="S96" s="1"/>
      <c r="T96" s="1"/>
      <c r="U96" s="1"/>
      <c r="V96" s="1"/>
      <c r="W96" s="1"/>
    </row>
    <row r="97" spans="19:23" x14ac:dyDescent="0.25">
      <c r="S97" s="1"/>
      <c r="T97" s="1"/>
      <c r="U97" s="1"/>
      <c r="V97" s="1"/>
      <c r="W97" s="1"/>
    </row>
    <row r="98" spans="19:23" x14ac:dyDescent="0.25">
      <c r="S98" s="1"/>
      <c r="T98" s="1"/>
      <c r="U98" s="1"/>
      <c r="V98" s="1"/>
      <c r="W98" s="1"/>
    </row>
    <row r="99" spans="19:23" x14ac:dyDescent="0.25">
      <c r="S99" s="1"/>
      <c r="T99" s="1"/>
      <c r="U99" s="1"/>
      <c r="V99" s="1"/>
      <c r="W99" s="1"/>
    </row>
    <row r="100" spans="19:23" x14ac:dyDescent="0.25">
      <c r="S100" s="1"/>
      <c r="T100" s="1"/>
      <c r="U100" s="1"/>
      <c r="V100" s="1"/>
      <c r="W100" s="1"/>
    </row>
    <row r="101" spans="19:23" x14ac:dyDescent="0.25">
      <c r="S101" s="1"/>
      <c r="T101" s="1"/>
      <c r="U101" s="1"/>
      <c r="V101" s="1"/>
      <c r="W101" s="1"/>
    </row>
    <row r="102" spans="19:23" x14ac:dyDescent="0.25">
      <c r="S102" s="1"/>
      <c r="T102" s="1"/>
      <c r="U102" s="1"/>
      <c r="V102" s="1"/>
      <c r="W102" s="1"/>
    </row>
    <row r="103" spans="19:23" x14ac:dyDescent="0.25">
      <c r="S103" s="1"/>
      <c r="T103" s="1"/>
      <c r="U103" s="1"/>
      <c r="V103" s="1"/>
      <c r="W103" s="1"/>
    </row>
    <row r="104" spans="19:23" x14ac:dyDescent="0.25">
      <c r="S104" s="1"/>
      <c r="T104" s="1"/>
      <c r="U104" s="1"/>
      <c r="V104" s="1"/>
      <c r="W104" s="1"/>
    </row>
    <row r="105" spans="19:23" x14ac:dyDescent="0.25">
      <c r="S105" s="1"/>
      <c r="T105" s="1"/>
      <c r="U105" s="1"/>
      <c r="V105" s="1"/>
      <c r="W105" s="1"/>
    </row>
    <row r="106" spans="19:23" x14ac:dyDescent="0.25">
      <c r="S106" s="1"/>
      <c r="T106" s="1"/>
      <c r="U106" s="1"/>
      <c r="V106" s="1"/>
      <c r="W106" s="1"/>
    </row>
    <row r="107" spans="19:23" x14ac:dyDescent="0.25">
      <c r="S107" s="1"/>
      <c r="T107" s="1"/>
      <c r="U107" s="1"/>
      <c r="V107" s="1"/>
      <c r="W107" s="1"/>
    </row>
    <row r="108" spans="19:23" x14ac:dyDescent="0.25">
      <c r="S108" s="1"/>
      <c r="T108" s="1"/>
      <c r="U108" s="1"/>
      <c r="V108" s="1"/>
      <c r="W108" s="1"/>
    </row>
    <row r="109" spans="19:23" x14ac:dyDescent="0.25">
      <c r="S109" s="1"/>
      <c r="T109" s="1"/>
      <c r="U109" s="1"/>
      <c r="V109" s="1"/>
      <c r="W109" s="1"/>
    </row>
    <row r="110" spans="19:23" x14ac:dyDescent="0.25">
      <c r="S110" s="1"/>
      <c r="T110" s="1"/>
      <c r="U110" s="1"/>
      <c r="V110" s="1"/>
      <c r="W110" s="1"/>
    </row>
    <row r="111" spans="19:23" x14ac:dyDescent="0.25">
      <c r="S111" s="1"/>
      <c r="T111" s="1"/>
      <c r="U111" s="1"/>
      <c r="V111" s="1"/>
      <c r="W111" s="1"/>
    </row>
    <row r="112" spans="19:23" x14ac:dyDescent="0.25">
      <c r="S112" s="1"/>
      <c r="T112" s="1"/>
      <c r="U112" s="1"/>
      <c r="V112" s="1"/>
      <c r="W112" s="1"/>
    </row>
    <row r="113" spans="19:23" x14ac:dyDescent="0.25">
      <c r="S113" s="1"/>
      <c r="T113" s="1"/>
      <c r="U113" s="1"/>
      <c r="V113" s="1"/>
      <c r="W113" s="1"/>
    </row>
    <row r="114" spans="19:23" x14ac:dyDescent="0.25">
      <c r="S114" s="1"/>
      <c r="T114" s="1"/>
      <c r="U114" s="1"/>
      <c r="V114" s="1"/>
      <c r="W114" s="1"/>
    </row>
    <row r="115" spans="19:23" x14ac:dyDescent="0.25">
      <c r="S115" s="1"/>
      <c r="T115" s="1"/>
      <c r="U115" s="1"/>
      <c r="V115" s="1"/>
      <c r="W115" s="1"/>
    </row>
    <row r="116" spans="19:23" x14ac:dyDescent="0.25">
      <c r="S116" s="1"/>
      <c r="T116" s="1"/>
      <c r="U116" s="1"/>
      <c r="V116" s="1"/>
      <c r="W116" s="1"/>
    </row>
    <row r="117" spans="19:23" x14ac:dyDescent="0.25">
      <c r="S117" s="1"/>
      <c r="T117" s="1"/>
      <c r="U117" s="1"/>
      <c r="V117" s="1"/>
      <c r="W117" s="1"/>
    </row>
    <row r="118" spans="19:23" x14ac:dyDescent="0.25">
      <c r="S118" s="1"/>
      <c r="T118" s="1"/>
      <c r="U118" s="1"/>
      <c r="V118" s="1"/>
      <c r="W118" s="1"/>
    </row>
    <row r="119" spans="19:23" x14ac:dyDescent="0.25">
      <c r="S119" s="1"/>
      <c r="T119" s="1"/>
      <c r="U119" s="1"/>
      <c r="V119" s="1"/>
      <c r="W119" s="1"/>
    </row>
    <row r="120" spans="19:23" x14ac:dyDescent="0.25">
      <c r="S120" s="1"/>
      <c r="T120" s="1"/>
      <c r="U120" s="1"/>
      <c r="V120" s="1"/>
      <c r="W120" s="1"/>
    </row>
    <row r="121" spans="19:23" x14ac:dyDescent="0.25">
      <c r="S121" s="1"/>
      <c r="T121" s="1"/>
      <c r="U121" s="1"/>
      <c r="V121" s="1"/>
      <c r="W121" s="1"/>
    </row>
    <row r="122" spans="19:23" x14ac:dyDescent="0.25">
      <c r="S122" s="1"/>
      <c r="T122" s="1"/>
      <c r="U122" s="1"/>
      <c r="V122" s="1"/>
      <c r="W122" s="1"/>
    </row>
    <row r="123" spans="19:23" x14ac:dyDescent="0.25">
      <c r="S123" s="1"/>
      <c r="T123" s="1"/>
      <c r="U123" s="1"/>
      <c r="V123" s="1"/>
      <c r="W123" s="1"/>
    </row>
    <row r="124" spans="19:23" x14ac:dyDescent="0.25">
      <c r="S124" s="1"/>
      <c r="T124" s="1"/>
      <c r="U124" s="1"/>
      <c r="V124" s="1"/>
      <c r="W124" s="1"/>
    </row>
    <row r="125" spans="19:23" x14ac:dyDescent="0.25">
      <c r="S125" s="1"/>
      <c r="T125" s="1"/>
      <c r="U125" s="1"/>
      <c r="V125" s="1"/>
      <c r="W125" s="1"/>
    </row>
    <row r="126" spans="19:23" x14ac:dyDescent="0.25">
      <c r="S126" s="1"/>
      <c r="T126" s="1"/>
      <c r="U126" s="1"/>
      <c r="V126" s="1"/>
      <c r="W126" s="1"/>
    </row>
    <row r="127" spans="19:23" x14ac:dyDescent="0.25">
      <c r="S127" s="1"/>
      <c r="T127" s="1"/>
      <c r="U127" s="1"/>
      <c r="V127" s="1"/>
      <c r="W127" s="1"/>
    </row>
    <row r="128" spans="19:23" x14ac:dyDescent="0.25">
      <c r="S128" s="1"/>
      <c r="T128" s="1"/>
      <c r="U128" s="1"/>
      <c r="V128" s="1"/>
      <c r="W128" s="1"/>
    </row>
    <row r="129" spans="19:23" x14ac:dyDescent="0.25">
      <c r="S129" s="1"/>
      <c r="T129" s="1"/>
      <c r="U129" s="1"/>
      <c r="V129" s="1"/>
      <c r="W129" s="1"/>
    </row>
    <row r="130" spans="19:23" x14ac:dyDescent="0.25">
      <c r="S130" s="1"/>
      <c r="T130" s="1"/>
      <c r="U130" s="1"/>
      <c r="V130" s="1"/>
      <c r="W130" s="1"/>
    </row>
    <row r="131" spans="19:23" x14ac:dyDescent="0.25">
      <c r="S131" s="1"/>
      <c r="T131" s="1"/>
      <c r="U131" s="1"/>
      <c r="V131" s="1"/>
      <c r="W131" s="1"/>
    </row>
    <row r="132" spans="19:23" x14ac:dyDescent="0.25">
      <c r="S132" s="1"/>
      <c r="T132" s="1"/>
      <c r="U132" s="1"/>
      <c r="V132" s="1"/>
      <c r="W132" s="1"/>
    </row>
    <row r="133" spans="19:23" x14ac:dyDescent="0.25">
      <c r="S133" s="1"/>
      <c r="T133" s="1"/>
      <c r="U133" s="1"/>
      <c r="V133" s="1"/>
      <c r="W133" s="1"/>
    </row>
    <row r="134" spans="19:23" x14ac:dyDescent="0.25">
      <c r="S134" s="1"/>
      <c r="T134" s="1"/>
      <c r="U134" s="1"/>
      <c r="V134" s="1"/>
      <c r="W134" s="1"/>
    </row>
    <row r="135" spans="19:23" x14ac:dyDescent="0.25">
      <c r="S135" s="1"/>
      <c r="T135" s="1"/>
      <c r="U135" s="1"/>
      <c r="V135" s="1"/>
      <c r="W135" s="1"/>
    </row>
    <row r="136" spans="19:23" x14ac:dyDescent="0.25">
      <c r="S136" s="1"/>
      <c r="T136" s="1"/>
      <c r="U136" s="1"/>
      <c r="V136" s="1"/>
      <c r="W136" s="1"/>
    </row>
    <row r="137" spans="19:23" x14ac:dyDescent="0.25">
      <c r="S137" s="1"/>
      <c r="T137" s="1"/>
      <c r="U137" s="1"/>
      <c r="V137" s="1"/>
      <c r="W137" s="1"/>
    </row>
    <row r="138" spans="19:23" x14ac:dyDescent="0.25">
      <c r="S138" s="1"/>
      <c r="T138" s="1"/>
      <c r="U138" s="1"/>
      <c r="V138" s="1"/>
      <c r="W138" s="1"/>
    </row>
    <row r="139" spans="19:23" x14ac:dyDescent="0.25">
      <c r="S139" s="1"/>
      <c r="T139" s="1"/>
      <c r="U139" s="1"/>
      <c r="V139" s="1"/>
      <c r="W139" s="1"/>
    </row>
    <row r="140" spans="19:23" x14ac:dyDescent="0.25">
      <c r="S140" s="1"/>
      <c r="T140" s="1"/>
      <c r="U140" s="1"/>
      <c r="V140" s="1"/>
      <c r="W140" s="1"/>
    </row>
    <row r="141" spans="19:23" x14ac:dyDescent="0.25">
      <c r="S141" s="1"/>
      <c r="T141" s="1"/>
      <c r="U141" s="1"/>
      <c r="V141" s="1"/>
      <c r="W141" s="1"/>
    </row>
    <row r="142" spans="19:23" x14ac:dyDescent="0.25">
      <c r="S142" s="1"/>
      <c r="T142" s="1"/>
      <c r="U142" s="1"/>
      <c r="V142" s="1"/>
      <c r="W142" s="1"/>
    </row>
    <row r="143" spans="19:23" x14ac:dyDescent="0.25">
      <c r="S143" s="1"/>
      <c r="T143" s="1"/>
      <c r="U143" s="1"/>
      <c r="V143" s="1"/>
      <c r="W143" s="1"/>
    </row>
    <row r="144" spans="19:23" x14ac:dyDescent="0.25">
      <c r="S144" s="1"/>
      <c r="T144" s="1"/>
      <c r="U144" s="1"/>
      <c r="V144" s="1"/>
      <c r="W144" s="1"/>
    </row>
    <row r="145" spans="19:23" x14ac:dyDescent="0.25">
      <c r="S145" s="1"/>
      <c r="T145" s="1"/>
      <c r="U145" s="1"/>
      <c r="V145" s="1"/>
      <c r="W145" s="1"/>
    </row>
    <row r="146" spans="19:23" x14ac:dyDescent="0.25">
      <c r="S146" s="1"/>
      <c r="T146" s="1"/>
      <c r="U146" s="1"/>
      <c r="V146" s="1"/>
      <c r="W146" s="1"/>
    </row>
    <row r="147" spans="19:23" x14ac:dyDescent="0.25">
      <c r="S147" s="1"/>
      <c r="T147" s="1"/>
      <c r="U147" s="1"/>
      <c r="V147" s="1"/>
      <c r="W147" s="1"/>
    </row>
    <row r="148" spans="19:23" x14ac:dyDescent="0.25">
      <c r="S148" s="1"/>
      <c r="T148" s="1"/>
      <c r="U148" s="1"/>
      <c r="V148" s="1"/>
      <c r="W148" s="1"/>
    </row>
    <row r="149" spans="19:23" x14ac:dyDescent="0.25">
      <c r="S149" s="1"/>
      <c r="T149" s="1"/>
      <c r="U149" s="1"/>
      <c r="V149" s="1"/>
      <c r="W149" s="1"/>
    </row>
    <row r="150" spans="19:23" x14ac:dyDescent="0.25">
      <c r="S150" s="1"/>
      <c r="T150" s="1"/>
      <c r="U150" s="1"/>
      <c r="V150" s="1"/>
      <c r="W150" s="1"/>
    </row>
    <row r="151" spans="19:23" x14ac:dyDescent="0.25">
      <c r="S151" s="1"/>
      <c r="T151" s="1"/>
      <c r="U151" s="1"/>
      <c r="V151" s="1"/>
      <c r="W151" s="1"/>
    </row>
    <row r="152" spans="19:23" x14ac:dyDescent="0.25">
      <c r="S152" s="1"/>
      <c r="T152" s="1"/>
      <c r="U152" s="1"/>
      <c r="V152" s="1"/>
      <c r="W152" s="1"/>
    </row>
    <row r="153" spans="19:23" x14ac:dyDescent="0.25">
      <c r="S153" s="1"/>
      <c r="T153" s="1"/>
      <c r="U153" s="1"/>
      <c r="V153" s="1"/>
      <c r="W153" s="1"/>
    </row>
    <row r="154" spans="19:23" x14ac:dyDescent="0.25">
      <c r="S154" s="1"/>
      <c r="T154" s="1"/>
      <c r="U154" s="1"/>
      <c r="V154" s="1"/>
      <c r="W154" s="1"/>
    </row>
    <row r="155" spans="19:23" x14ac:dyDescent="0.25">
      <c r="S155" s="1"/>
      <c r="T155" s="1"/>
      <c r="U155" s="1"/>
      <c r="V155" s="1"/>
      <c r="W155" s="1"/>
    </row>
    <row r="156" spans="19:23" x14ac:dyDescent="0.25">
      <c r="S156" s="1"/>
      <c r="T156" s="1"/>
      <c r="U156" s="1"/>
      <c r="V156" s="1"/>
      <c r="W156" s="1"/>
    </row>
    <row r="157" spans="19:23" x14ac:dyDescent="0.25">
      <c r="S157" s="1"/>
      <c r="T157" s="1"/>
      <c r="U157" s="1"/>
      <c r="V157" s="1"/>
      <c r="W157" s="1"/>
    </row>
    <row r="158" spans="19:23" x14ac:dyDescent="0.25">
      <c r="S158" s="1"/>
      <c r="T158" s="1"/>
      <c r="U158" s="1"/>
      <c r="V158" s="1"/>
      <c r="W158" s="1"/>
    </row>
    <row r="159" spans="19:23" x14ac:dyDescent="0.25">
      <c r="S159" s="1"/>
      <c r="T159" s="1"/>
      <c r="U159" s="1"/>
      <c r="V159" s="1"/>
      <c r="W159" s="1"/>
    </row>
    <row r="160" spans="19:23" x14ac:dyDescent="0.25">
      <c r="S160" s="1"/>
      <c r="T160" s="1"/>
      <c r="U160" s="1"/>
      <c r="V160" s="1"/>
      <c r="W160" s="1"/>
    </row>
    <row r="161" spans="19:23" x14ac:dyDescent="0.25">
      <c r="S161" s="1"/>
      <c r="T161" s="1"/>
      <c r="U161" s="1"/>
      <c r="V161" s="1"/>
      <c r="W161" s="1"/>
    </row>
    <row r="162" spans="19:23" x14ac:dyDescent="0.25">
      <c r="S162" s="1"/>
      <c r="T162" s="1"/>
      <c r="U162" s="1"/>
      <c r="V162" s="1"/>
      <c r="W162" s="1"/>
    </row>
    <row r="163" spans="19:23" x14ac:dyDescent="0.25">
      <c r="S163" s="1"/>
      <c r="T163" s="1"/>
      <c r="U163" s="1"/>
      <c r="V163" s="1"/>
      <c r="W163" s="1"/>
    </row>
    <row r="164" spans="19:23" x14ac:dyDescent="0.25">
      <c r="S164" s="1"/>
      <c r="T164" s="1"/>
      <c r="U164" s="1"/>
      <c r="V164" s="1"/>
      <c r="W164" s="1"/>
    </row>
    <row r="165" spans="19:23" x14ac:dyDescent="0.25">
      <c r="S165" s="1"/>
      <c r="T165" s="1"/>
      <c r="U165" s="1"/>
      <c r="V165" s="1"/>
      <c r="W165" s="1"/>
    </row>
  </sheetData>
  <sheetProtection formatCells="0" formatColumns="0" formatRows="0"/>
  <mergeCells count="86">
    <mergeCell ref="B2:P2"/>
    <mergeCell ref="B3:P3"/>
    <mergeCell ref="B4:P4"/>
    <mergeCell ref="B39:D39"/>
    <mergeCell ref="E39:G39"/>
    <mergeCell ref="H39:I39"/>
    <mergeCell ref="B32:D32"/>
    <mergeCell ref="E32:G32"/>
    <mergeCell ref="H32:I32"/>
    <mergeCell ref="H35:I35"/>
    <mergeCell ref="B35:D35"/>
    <mergeCell ref="E35:G35"/>
    <mergeCell ref="B33:D33"/>
    <mergeCell ref="E33:G33"/>
    <mergeCell ref="H33:I33"/>
    <mergeCell ref="B34:D34"/>
    <mergeCell ref="B43:D43"/>
    <mergeCell ref="E43:G43"/>
    <mergeCell ref="H43:I43"/>
    <mergeCell ref="B41:D41"/>
    <mergeCell ref="E41:G41"/>
    <mergeCell ref="H41:I41"/>
    <mergeCell ref="B42:D42"/>
    <mergeCell ref="E42:G42"/>
    <mergeCell ref="H42:I42"/>
    <mergeCell ref="B40:D40"/>
    <mergeCell ref="E40:G40"/>
    <mergeCell ref="H40:I40"/>
    <mergeCell ref="B36:D36"/>
    <mergeCell ref="E36:G36"/>
    <mergeCell ref="H36:I36"/>
    <mergeCell ref="B38:D38"/>
    <mergeCell ref="E38:G38"/>
    <mergeCell ref="H38:I38"/>
    <mergeCell ref="B37:D37"/>
    <mergeCell ref="E37:G37"/>
    <mergeCell ref="H37:I37"/>
    <mergeCell ref="E34:G34"/>
    <mergeCell ref="H34:I34"/>
    <mergeCell ref="B31:D31"/>
    <mergeCell ref="H29:I29"/>
    <mergeCell ref="C8:R8"/>
    <mergeCell ref="C9:R9"/>
    <mergeCell ref="C10:R10"/>
    <mergeCell ref="B28:K28"/>
    <mergeCell ref="B29:D29"/>
    <mergeCell ref="E29:G29"/>
    <mergeCell ref="G18:G19"/>
    <mergeCell ref="H18:H19"/>
    <mergeCell ref="P12:P13"/>
    <mergeCell ref="Q12:Q13"/>
    <mergeCell ref="R12:R13"/>
    <mergeCell ref="E31:G31"/>
    <mergeCell ref="M18:M20"/>
    <mergeCell ref="H31:I31"/>
    <mergeCell ref="P11:R11"/>
    <mergeCell ref="N12:N13"/>
    <mergeCell ref="M14:M15"/>
    <mergeCell ref="N14:N15"/>
    <mergeCell ref="O14:O15"/>
    <mergeCell ref="M12:M13"/>
    <mergeCell ref="L12:L13"/>
    <mergeCell ref="H30:I30"/>
    <mergeCell ref="C7:R7"/>
    <mergeCell ref="N18:N20"/>
    <mergeCell ref="O18:O20"/>
    <mergeCell ref="B1:O1"/>
    <mergeCell ref="B14:B20"/>
    <mergeCell ref="C14:C16"/>
    <mergeCell ref="D14:D16"/>
    <mergeCell ref="C17:C20"/>
    <mergeCell ref="D17:D20"/>
    <mergeCell ref="B11:I11"/>
    <mergeCell ref="J11:O11"/>
    <mergeCell ref="O12:O13"/>
    <mergeCell ref="G12:H12"/>
    <mergeCell ref="I12:I13"/>
    <mergeCell ref="J12:J13"/>
    <mergeCell ref="K12:K13"/>
    <mergeCell ref="B30:D30"/>
    <mergeCell ref="B12:B13"/>
    <mergeCell ref="C12:C13"/>
    <mergeCell ref="D12:D13"/>
    <mergeCell ref="E12:E13"/>
    <mergeCell ref="E30:G30"/>
    <mergeCell ref="F12:F13"/>
  </mergeCells>
  <conditionalFormatting sqref="R15:R17">
    <cfRule type="containsText" dxfId="29" priority="46" operator="containsText" text="&quot;RPLANIFICAR&quot;">
      <formula>NOT(ISERROR(SEARCH("""RPLANIFICAR""",R15)))</formula>
    </cfRule>
  </conditionalFormatting>
  <conditionalFormatting sqref="R18">
    <cfRule type="containsText" dxfId="28" priority="45" operator="containsText" text="&quot;RPLANIFICAR&quot;">
      <formula>NOT(ISERROR(SEARCH("""RPLANIFICAR""",R18)))</formula>
    </cfRule>
  </conditionalFormatting>
  <conditionalFormatting sqref="R14">
    <cfRule type="containsText" dxfId="27" priority="22" operator="containsText" text="&quot;RPLANIFICAR&quot;">
      <formula>NOT(ISERROR(SEARCH("""RPLANIFICAR""",R14)))</formula>
    </cfRule>
  </conditionalFormatting>
  <conditionalFormatting sqref="O14 O16:O18">
    <cfRule type="cellIs" dxfId="26" priority="1" operator="between">
      <formula>1</formula>
      <formula>1</formula>
    </cfRule>
    <cfRule type="cellIs" dxfId="25" priority="2" operator="between">
      <formula>0.9</formula>
      <formula>0.99</formula>
    </cfRule>
    <cfRule type="cellIs" dxfId="24" priority="3" operator="between">
      <formula>0.89</formula>
      <formula>0.8</formula>
    </cfRule>
    <cfRule type="cellIs" dxfId="23" priority="4" operator="between">
      <formula>0.79</formula>
      <formula>0</formula>
    </cfRule>
  </conditionalFormatting>
  <dataValidations count="2">
    <dataValidation type="list" allowBlank="1" showInputMessage="1" showErrorMessage="1" sqref="Q14:Q20">
      <formula1>$Z$7:$Z$8</formula1>
    </dataValidation>
    <dataValidation type="list" allowBlank="1" showInputMessage="1" showErrorMessage="1" sqref="J14:J20">
      <formula1>$V$7:$V$9</formula1>
    </dataValidation>
  </dataValidations>
  <pageMargins left="0.7" right="0.7" top="0.75" bottom="0.75" header="0.3" footer="0.3"/>
  <pageSetup scale="25"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7" operator="containsText" id="{2AD7D216-9BC3-4E0F-92CF-0210BC809B05}">
            <xm:f>NOT(ISERROR(SEARCH(#REF!,R15)))</xm:f>
            <xm:f>#REF!</xm:f>
            <x14:dxf>
              <font>
                <b/>
                <i val="0"/>
                <color theme="1"/>
              </font>
              <fill>
                <patternFill>
                  <bgColor rgb="FFFFFF00"/>
                </patternFill>
              </fill>
            </x14:dxf>
          </x14:cfRule>
          <x14:cfRule type="containsText" priority="48" operator="containsText" id="{44B090E9-D1AB-4DF7-BF62-E6BAABA5566C}">
            <xm:f>NOT(ISERROR(SEARCH(#REF!,R15)))</xm:f>
            <xm:f>#REF!</xm:f>
            <x14:dxf>
              <font>
                <b/>
                <i val="0"/>
                <color theme="0"/>
              </font>
              <fill>
                <patternFill>
                  <bgColor rgb="FF00B050"/>
                </patternFill>
              </fill>
            </x14:dxf>
          </x14:cfRule>
          <x14:cfRule type="containsText" priority="49" operator="containsText" id="{49254359-93CF-4AB0-93F2-E20A541EE7D5}">
            <xm:f>NOT(ISERROR(SEARCH(#REF!,R15)))</xm:f>
            <xm:f>#REF!</xm:f>
            <x14:dxf>
              <font>
                <b/>
                <i val="0"/>
                <color theme="0"/>
              </font>
              <fill>
                <patternFill>
                  <bgColor rgb="FFFF0000"/>
                </patternFill>
              </fill>
            </x14:dxf>
          </x14:cfRule>
          <xm:sqref>R15:R18</xm:sqref>
        </x14:conditionalFormatting>
        <x14:conditionalFormatting xmlns:xm="http://schemas.microsoft.com/office/excel/2006/main">
          <x14:cfRule type="containsText" priority="50" operator="containsText" id="{83AB5B20-563D-4D0C-8991-5540B77740CA}">
            <xm:f>NOT(ISERROR(SEARCH(#REF!,R15)))</xm:f>
            <xm:f>#REF!</xm:f>
            <x14:dxf>
              <font>
                <b/>
                <i val="0"/>
                <color theme="0"/>
              </font>
              <fill>
                <patternFill>
                  <bgColor rgb="FFFF0000"/>
                </patternFill>
              </fill>
            </x14:dxf>
          </x14:cfRule>
          <x14:cfRule type="containsText" priority="51" operator="containsText" id="{919DD1EC-CCC6-4834-B0D6-A9300559676F}">
            <xm:f>NOT(ISERROR(SEARCH(#REF!,R15)))</xm:f>
            <xm:f>#REF!</xm:f>
            <x14:dxf>
              <font>
                <b/>
                <i val="0"/>
                <color auto="1"/>
              </font>
              <fill>
                <patternFill>
                  <bgColor rgb="FFFFFF00"/>
                </patternFill>
              </fill>
            </x14:dxf>
          </x14:cfRule>
          <x14:cfRule type="containsText" priority="52" operator="containsText" id="{613E9474-E99F-4F2C-9608-1244933E4A07}">
            <xm:f>NOT(ISERROR(SEARCH($X$7,R15)))</xm:f>
            <xm:f>$X$7</xm:f>
            <x14:dxf>
              <font>
                <b/>
                <i val="0"/>
                <color theme="0"/>
              </font>
              <fill>
                <patternFill>
                  <bgColor rgb="FF00B050"/>
                </patternFill>
              </fill>
            </x14:dxf>
          </x14:cfRule>
          <xm:sqref>R15:R18</xm:sqref>
        </x14:conditionalFormatting>
        <x14:conditionalFormatting xmlns:xm="http://schemas.microsoft.com/office/excel/2006/main">
          <x14:cfRule type="containsText" priority="53" operator="containsText" id="{EEB3E3C9-1CAA-48A0-A587-F8ECB6D8DC26}">
            <xm:f>NOT(ISERROR(SEARCH(#REF!,R15)))</xm:f>
            <xm:f>#REF!</xm:f>
            <x14:dxf>
              <font>
                <b/>
                <i val="0"/>
                <color theme="0"/>
              </font>
              <fill>
                <patternFill>
                  <bgColor rgb="FFFF0000"/>
                </patternFill>
              </fill>
            </x14:dxf>
          </x14:cfRule>
          <x14:cfRule type="containsText" priority="54" operator="containsText" id="{3EF19EC8-C754-4925-A386-BB518EA75BF4}">
            <xm:f>NOT(ISERROR(SEARCH(#REF!,R15)))</xm:f>
            <xm:f>#REF!</xm:f>
            <x14:dxf>
              <font>
                <b/>
                <i val="0"/>
              </font>
              <fill>
                <patternFill>
                  <bgColor rgb="FFFFFF00"/>
                </patternFill>
              </fill>
            </x14:dxf>
          </x14:cfRule>
          <x14:cfRule type="containsText" priority="55" operator="containsText" id="{4DDC6967-76CB-4C1F-B588-8C35FFB1E4F3}">
            <xm:f>NOT(ISERROR(SEARCH($X$7,R15)))</xm:f>
            <xm:f>$X$7</xm:f>
            <x14:dxf>
              <font>
                <b/>
                <i val="0"/>
                <color theme="0"/>
              </font>
              <fill>
                <patternFill>
                  <bgColor rgb="FF00B050"/>
                </patternFill>
              </fill>
            </x14:dxf>
          </x14:cfRule>
          <xm:sqref>R15:R18</xm:sqref>
        </x14:conditionalFormatting>
        <x14:conditionalFormatting xmlns:xm="http://schemas.microsoft.com/office/excel/2006/main">
          <x14:cfRule type="containsText" priority="23" operator="containsText" id="{D2CDFCB2-1F5D-491C-82C9-138B8A9FD8D2}">
            <xm:f>NOT(ISERROR(SEARCH(#REF!,R14)))</xm:f>
            <xm:f>#REF!</xm:f>
            <x14:dxf>
              <font>
                <b/>
                <i val="0"/>
                <color theme="1"/>
              </font>
              <fill>
                <patternFill>
                  <bgColor rgb="FFFFFF00"/>
                </patternFill>
              </fill>
            </x14:dxf>
          </x14:cfRule>
          <x14:cfRule type="containsText" priority="24" operator="containsText" id="{A4D74916-CE99-4889-B960-CA752C3C150D}">
            <xm:f>NOT(ISERROR(SEARCH(#REF!,R14)))</xm:f>
            <xm:f>#REF!</xm:f>
            <x14:dxf>
              <font>
                <b/>
                <i val="0"/>
                <color theme="0"/>
              </font>
              <fill>
                <patternFill>
                  <bgColor rgb="FF00B050"/>
                </patternFill>
              </fill>
            </x14:dxf>
          </x14:cfRule>
          <x14:cfRule type="containsText" priority="25" operator="containsText" id="{80A024BD-4BB3-4593-BEE0-DAD69D8E64FF}">
            <xm:f>NOT(ISERROR(SEARCH(#REF!,R14)))</xm:f>
            <xm:f>#REF!</xm:f>
            <x14:dxf>
              <font>
                <b/>
                <i val="0"/>
                <color theme="0"/>
              </font>
              <fill>
                <patternFill>
                  <bgColor rgb="FFFF0000"/>
                </patternFill>
              </fill>
            </x14:dxf>
          </x14:cfRule>
          <xm:sqref>R14</xm:sqref>
        </x14:conditionalFormatting>
        <x14:conditionalFormatting xmlns:xm="http://schemas.microsoft.com/office/excel/2006/main">
          <x14:cfRule type="containsText" priority="26" operator="containsText" id="{D8463E58-1082-4E11-B204-CF8C098736CF}">
            <xm:f>NOT(ISERROR(SEARCH(#REF!,R14)))</xm:f>
            <xm:f>#REF!</xm:f>
            <x14:dxf>
              <font>
                <b/>
                <i val="0"/>
                <color theme="0"/>
              </font>
              <fill>
                <patternFill>
                  <bgColor rgb="FFFF0000"/>
                </patternFill>
              </fill>
            </x14:dxf>
          </x14:cfRule>
          <x14:cfRule type="containsText" priority="27" operator="containsText" id="{1EECD3C7-135C-48EB-8E76-EBA140C6E7D7}">
            <xm:f>NOT(ISERROR(SEARCH(#REF!,R14)))</xm:f>
            <xm:f>#REF!</xm:f>
            <x14:dxf>
              <font>
                <b/>
                <i val="0"/>
                <color auto="1"/>
              </font>
              <fill>
                <patternFill>
                  <bgColor rgb="FFFFFF00"/>
                </patternFill>
              </fill>
            </x14:dxf>
          </x14:cfRule>
          <x14:cfRule type="containsText" priority="28" operator="containsText" id="{55747DE3-2B39-425F-869B-C6436932AAF7}">
            <xm:f>NOT(ISERROR(SEARCH($X$7,R14)))</xm:f>
            <xm:f>$X$7</xm:f>
            <x14:dxf>
              <font>
                <b/>
                <i val="0"/>
                <color theme="0"/>
              </font>
              <fill>
                <patternFill>
                  <bgColor rgb="FF00B050"/>
                </patternFill>
              </fill>
            </x14:dxf>
          </x14:cfRule>
          <xm:sqref>R14</xm:sqref>
        </x14:conditionalFormatting>
        <x14:conditionalFormatting xmlns:xm="http://schemas.microsoft.com/office/excel/2006/main">
          <x14:cfRule type="containsText" priority="29" operator="containsText" id="{FFF21463-0AF4-4046-99BE-9B03B305812C}">
            <xm:f>NOT(ISERROR(SEARCH(#REF!,R14)))</xm:f>
            <xm:f>#REF!</xm:f>
            <x14:dxf>
              <font>
                <b/>
                <i val="0"/>
                <color theme="0"/>
              </font>
              <fill>
                <patternFill>
                  <bgColor rgb="FFFF0000"/>
                </patternFill>
              </fill>
            </x14:dxf>
          </x14:cfRule>
          <x14:cfRule type="containsText" priority="30" operator="containsText" id="{F297C354-6995-43E4-925D-727613455579}">
            <xm:f>NOT(ISERROR(SEARCH(#REF!,R14)))</xm:f>
            <xm:f>#REF!</xm:f>
            <x14:dxf>
              <font>
                <b/>
                <i val="0"/>
              </font>
              <fill>
                <patternFill>
                  <bgColor rgb="FFFFFF00"/>
                </patternFill>
              </fill>
            </x14:dxf>
          </x14:cfRule>
          <x14:cfRule type="containsText" priority="31" operator="containsText" id="{B3984EBE-E33A-48C7-8550-EEBC3B704A74}">
            <xm:f>NOT(ISERROR(SEARCH($X$7,R14)))</xm:f>
            <xm:f>$X$7</xm:f>
            <x14:dxf>
              <font>
                <b/>
                <i val="0"/>
                <color theme="0"/>
              </font>
              <fill>
                <patternFill>
                  <bgColor rgb="FF00B050"/>
                </patternFill>
              </fill>
            </x14:dxf>
          </x14:cfRule>
          <xm:sqref>R14</xm:sqref>
        </x14:conditionalFormatting>
        <x14:conditionalFormatting xmlns:xm="http://schemas.microsoft.com/office/excel/2006/main">
          <x14:cfRule type="containsText" priority="20" operator="containsText" id="{F7D6DD5E-8048-43AE-A821-B9989DFFE18B}">
            <xm:f>NOT(ISERROR(SEARCH($Z$8,Q14)))</xm:f>
            <xm:f>$Z$8</xm:f>
            <x14:dxf>
              <font>
                <b/>
                <i val="0"/>
                <color theme="0"/>
              </font>
              <fill>
                <patternFill>
                  <bgColor rgb="FFFF0000"/>
                </patternFill>
              </fill>
            </x14:dxf>
          </x14:cfRule>
          <x14:cfRule type="containsText" priority="21" operator="containsText" id="{EA77874C-E011-422C-92A7-894327CCADF4}">
            <xm:f>NOT(ISERROR(SEARCH($Z$7,Q14)))</xm:f>
            <xm:f>$Z$7</xm:f>
            <x14:dxf>
              <font>
                <b/>
                <i val="0"/>
                <color theme="0"/>
              </font>
              <fill>
                <patternFill>
                  <bgColor rgb="FF00B050"/>
                </patternFill>
              </fill>
            </x14:dxf>
          </x14:cfRule>
          <xm:sqref>Q14:Q20</xm:sqref>
        </x14:conditionalFormatting>
        <x14:conditionalFormatting xmlns:xm="http://schemas.microsoft.com/office/excel/2006/main">
          <x14:cfRule type="containsText" priority="8" operator="containsText" id="{E3A7A1E7-A688-422F-AE5E-076DFAD14A9B}">
            <xm:f>NOT(ISERROR(SEARCH($V$9,J14)))</xm:f>
            <xm:f>$V$9</xm:f>
            <x14:dxf>
              <font>
                <b/>
                <i val="0"/>
                <color theme="0"/>
              </font>
              <fill>
                <patternFill>
                  <bgColor rgb="FFFF0000"/>
                </patternFill>
              </fill>
            </x14:dxf>
          </x14:cfRule>
          <x14:cfRule type="containsText" priority="9" operator="containsText" id="{4FF2B60A-B13D-4843-B854-AFC6BC535C24}">
            <xm:f>NOT(ISERROR(SEARCH($V$8,J14)))</xm:f>
            <xm:f>$V$8</xm:f>
            <x14:dxf>
              <font>
                <b/>
                <i val="0"/>
              </font>
              <fill>
                <patternFill>
                  <bgColor rgb="FFFFFF00"/>
                </patternFill>
              </fill>
            </x14:dxf>
          </x14:cfRule>
          <x14:cfRule type="containsText" priority="10" operator="containsText" id="{329696E6-46A3-4BE4-93B0-3987E8BA80F9}">
            <xm:f>NOT(ISERROR(SEARCH($V$7,J14)))</xm:f>
            <xm:f>$V$7</xm:f>
            <x14:dxf>
              <font>
                <b/>
                <i val="0"/>
                <color theme="0"/>
              </font>
              <fill>
                <patternFill>
                  <bgColor rgb="FF00B050"/>
                </patternFill>
              </fill>
            </x14:dxf>
          </x14:cfRule>
          <xm:sqref>J14:J20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8"/>
  <sheetViews>
    <sheetView showGridLines="0" view="pageBreakPreview" topLeftCell="A46" zoomScale="85" zoomScaleNormal="85" zoomScaleSheetLayoutView="85" workbookViewId="0">
      <selection activeCell="I16" sqref="A14:I38"/>
    </sheetView>
  </sheetViews>
  <sheetFormatPr baseColWidth="10" defaultColWidth="11.42578125" defaultRowHeight="15" x14ac:dyDescent="0.25"/>
  <cols>
    <col min="1" max="1" width="3.5703125" style="2" customWidth="1"/>
    <col min="2" max="2" width="23.85546875" style="2" customWidth="1"/>
    <col min="3" max="3" width="22.28515625" style="2" customWidth="1"/>
    <col min="4" max="4" width="22.28515625" style="2" hidden="1" customWidth="1"/>
    <col min="5" max="5" width="22.28515625" style="2" customWidth="1"/>
    <col min="6" max="6" width="22.28515625" style="2" hidden="1" customWidth="1"/>
    <col min="7" max="7" width="17.42578125" style="2" customWidth="1"/>
    <col min="8" max="8" width="16" style="2" customWidth="1"/>
    <col min="9" max="9" width="22.28515625" style="2" customWidth="1"/>
    <col min="10" max="10" width="22.85546875" style="2" hidden="1" customWidth="1"/>
    <col min="11" max="14" width="19.28515625" style="2" hidden="1" customWidth="1"/>
    <col min="15" max="15" width="23.5703125" style="2" hidden="1" customWidth="1"/>
    <col min="16" max="16" width="23.5703125" style="2" customWidth="1"/>
    <col min="17" max="17" width="22.28515625" style="2" hidden="1" customWidth="1"/>
    <col min="18" max="18" width="27.7109375" style="2" hidden="1" customWidth="1"/>
    <col min="19" max="20" width="11.42578125" style="2" customWidth="1"/>
    <col min="21" max="21" width="11.42578125" style="2" hidden="1" customWidth="1"/>
    <col min="22" max="22" width="13.42578125" style="2" hidden="1" customWidth="1"/>
    <col min="23" max="23" width="11.42578125" style="2" hidden="1" customWidth="1"/>
    <col min="24" max="24" width="16.85546875" style="2" hidden="1" customWidth="1"/>
    <col min="25" max="25" width="11.42578125" style="2" hidden="1" customWidth="1"/>
    <col min="26" max="26" width="20.7109375" style="2" hidden="1" customWidth="1"/>
    <col min="27" max="27" width="20.7109375" style="2" customWidth="1"/>
    <col min="28"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277"/>
      <c r="H6" s="277"/>
      <c r="I6" s="1"/>
      <c r="J6" s="1"/>
      <c r="K6" s="1"/>
      <c r="L6" s="1"/>
      <c r="M6" s="1"/>
      <c r="N6" s="1"/>
      <c r="O6" s="1"/>
      <c r="P6" s="1"/>
      <c r="Q6" s="1"/>
      <c r="R6" s="1"/>
      <c r="S6" s="75"/>
      <c r="T6" s="75"/>
      <c r="U6" s="75"/>
      <c r="V6" s="75"/>
      <c r="W6" s="1"/>
      <c r="X6" s="1"/>
      <c r="Y6" s="1"/>
      <c r="Z6" s="1"/>
      <c r="AA6" s="1"/>
      <c r="AB6" s="1"/>
      <c r="AC6" s="1"/>
      <c r="AD6" s="1"/>
    </row>
    <row r="7" spans="1:41" ht="28.5" customHeight="1" x14ac:dyDescent="0.25">
      <c r="A7" s="1"/>
      <c r="B7" s="242" t="s">
        <v>11</v>
      </c>
      <c r="C7" s="671" t="s">
        <v>78</v>
      </c>
      <c r="D7" s="671"/>
      <c r="E7" s="671"/>
      <c r="F7" s="671"/>
      <c r="G7" s="671"/>
      <c r="H7" s="671"/>
      <c r="I7" s="671"/>
      <c r="J7" s="671"/>
      <c r="K7" s="671"/>
      <c r="L7" s="671"/>
      <c r="M7" s="671"/>
      <c r="N7" s="671"/>
      <c r="O7" s="671"/>
      <c r="P7" s="671"/>
      <c r="Q7" s="671"/>
      <c r="R7" s="671"/>
      <c r="S7" s="1"/>
      <c r="T7" s="1"/>
      <c r="U7" s="1"/>
      <c r="V7" s="1"/>
      <c r="W7" s="1"/>
      <c r="X7" s="1"/>
      <c r="Y7" s="1"/>
      <c r="Z7" s="1"/>
      <c r="AA7" s="1"/>
      <c r="AB7" s="1"/>
      <c r="AC7" s="1"/>
      <c r="AD7" s="1"/>
    </row>
    <row r="8" spans="1:41" ht="24" customHeight="1" x14ac:dyDescent="0.25">
      <c r="A8" s="1"/>
      <c r="B8" s="412" t="s">
        <v>12</v>
      </c>
      <c r="C8" s="627" t="s">
        <v>13</v>
      </c>
      <c r="D8" s="627"/>
      <c r="E8" s="627"/>
      <c r="F8" s="627"/>
      <c r="G8" s="627"/>
      <c r="H8" s="627"/>
      <c r="I8" s="627"/>
      <c r="J8" s="627"/>
      <c r="K8" s="627"/>
      <c r="L8" s="627"/>
      <c r="M8" s="627"/>
      <c r="N8" s="627"/>
      <c r="O8" s="627"/>
      <c r="P8" s="627"/>
      <c r="Q8" s="627"/>
      <c r="R8" s="627"/>
      <c r="S8" s="1"/>
      <c r="T8" s="1"/>
      <c r="U8" s="18"/>
      <c r="V8" s="2" t="s">
        <v>86</v>
      </c>
      <c r="W8" s="20"/>
      <c r="X8" s="21" t="s">
        <v>51</v>
      </c>
      <c r="Y8" s="18"/>
      <c r="Z8" s="2" t="s">
        <v>90</v>
      </c>
      <c r="AA8" s="1"/>
      <c r="AB8" s="1"/>
    </row>
    <row r="9" spans="1:41" ht="15" customHeight="1" x14ac:dyDescent="0.25">
      <c r="A9" s="1"/>
      <c r="B9" s="412" t="s">
        <v>14</v>
      </c>
      <c r="C9" s="627" t="s">
        <v>15</v>
      </c>
      <c r="D9" s="627"/>
      <c r="E9" s="627"/>
      <c r="F9" s="627"/>
      <c r="G9" s="627"/>
      <c r="H9" s="627"/>
      <c r="I9" s="627"/>
      <c r="J9" s="627"/>
      <c r="K9" s="627"/>
      <c r="L9" s="627"/>
      <c r="M9" s="627"/>
      <c r="N9" s="627"/>
      <c r="O9" s="627"/>
      <c r="P9" s="627"/>
      <c r="Q9" s="627"/>
      <c r="R9" s="627"/>
      <c r="S9" s="1"/>
      <c r="T9" s="1"/>
      <c r="U9" s="16"/>
      <c r="V9" s="2" t="s">
        <v>88</v>
      </c>
      <c r="W9" s="22"/>
      <c r="X9" s="21" t="s">
        <v>52</v>
      </c>
      <c r="Y9" s="17"/>
      <c r="Z9" s="2" t="s">
        <v>81</v>
      </c>
      <c r="AA9" s="1"/>
      <c r="AB9" s="1"/>
    </row>
    <row r="10" spans="1:41" ht="27.75" customHeight="1" x14ac:dyDescent="0.25">
      <c r="A10" s="1"/>
      <c r="B10" s="414" t="s">
        <v>16</v>
      </c>
      <c r="C10" s="822" t="s">
        <v>17</v>
      </c>
      <c r="D10" s="823"/>
      <c r="E10" s="823"/>
      <c r="F10" s="823"/>
      <c r="G10" s="823"/>
      <c r="H10" s="823"/>
      <c r="I10" s="823"/>
      <c r="J10" s="823"/>
      <c r="K10" s="823"/>
      <c r="L10" s="823"/>
      <c r="M10" s="823"/>
      <c r="N10" s="823"/>
      <c r="O10" s="823"/>
      <c r="P10" s="823"/>
      <c r="Q10" s="823"/>
      <c r="R10" s="824"/>
      <c r="S10" s="1"/>
      <c r="T10" s="1"/>
      <c r="U10" s="17"/>
      <c r="V10" s="2" t="s">
        <v>87</v>
      </c>
      <c r="W10" s="23"/>
      <c r="X10" s="21" t="s">
        <v>53</v>
      </c>
      <c r="Y10" s="1"/>
      <c r="Z10" s="1"/>
      <c r="AA10" s="1"/>
      <c r="AB10" s="1"/>
    </row>
    <row r="11" spans="1:41" ht="15" customHeight="1" x14ac:dyDescent="0.25">
      <c r="A11" s="1"/>
      <c r="B11" s="658" t="s">
        <v>4</v>
      </c>
      <c r="C11" s="659"/>
      <c r="D11" s="659"/>
      <c r="E11" s="659"/>
      <c r="F11" s="659"/>
      <c r="G11" s="659"/>
      <c r="H11" s="659"/>
      <c r="I11" s="660"/>
      <c r="J11" s="686" t="s">
        <v>5</v>
      </c>
      <c r="K11" s="687"/>
      <c r="L11" s="687"/>
      <c r="M11" s="687"/>
      <c r="N11" s="687"/>
      <c r="O11" s="687"/>
      <c r="P11" s="575" t="s">
        <v>79</v>
      </c>
      <c r="Q11" s="575"/>
      <c r="R11" s="575"/>
      <c r="S11" s="1"/>
      <c r="T11" s="1"/>
      <c r="U11" s="1"/>
      <c r="V11" s="1"/>
      <c r="W11" s="1"/>
      <c r="X11" s="1"/>
      <c r="Y11" s="1"/>
      <c r="Z11" s="1"/>
      <c r="AA11" s="1"/>
      <c r="AB11" s="1"/>
      <c r="AC11"/>
      <c r="AD11"/>
      <c r="AE11" s="1"/>
      <c r="AF11" s="1"/>
      <c r="AG11" s="1"/>
      <c r="AH11" s="1"/>
    </row>
    <row r="12" spans="1:41" ht="25.5" customHeight="1" x14ac:dyDescent="0.25">
      <c r="A12" s="1"/>
      <c r="B12" s="547" t="s">
        <v>0</v>
      </c>
      <c r="C12" s="547" t="s">
        <v>2</v>
      </c>
      <c r="D12" s="548" t="s">
        <v>91</v>
      </c>
      <c r="E12" s="661" t="s">
        <v>80</v>
      </c>
      <c r="F12" s="657" t="s">
        <v>89</v>
      </c>
      <c r="G12" s="653" t="s">
        <v>69</v>
      </c>
      <c r="H12" s="654"/>
      <c r="I12" s="655" t="s">
        <v>70</v>
      </c>
      <c r="J12" s="553" t="s">
        <v>83</v>
      </c>
      <c r="K12" s="655" t="s">
        <v>6</v>
      </c>
      <c r="L12" s="657" t="s">
        <v>84</v>
      </c>
      <c r="M12" s="657" t="s">
        <v>94</v>
      </c>
      <c r="N12" s="548" t="s">
        <v>640</v>
      </c>
      <c r="O12" s="662" t="s">
        <v>92</v>
      </c>
      <c r="P12" s="553" t="s">
        <v>82</v>
      </c>
      <c r="Q12" s="657" t="s">
        <v>95</v>
      </c>
      <c r="R12" s="548" t="s">
        <v>6</v>
      </c>
      <c r="S12" s="1"/>
      <c r="T12" s="1"/>
      <c r="U12" s="1"/>
      <c r="V12" s="1"/>
      <c r="W12" s="1"/>
      <c r="X12" s="1"/>
      <c r="Y12" s="1"/>
      <c r="Z12" s="1"/>
      <c r="AA12" s="1"/>
      <c r="AB12" s="1"/>
      <c r="AC12" s="1"/>
      <c r="AD12" s="1"/>
      <c r="AE12" s="1"/>
      <c r="AF12" s="1"/>
      <c r="AG12" s="1"/>
    </row>
    <row r="13" spans="1:41" ht="15" customHeight="1" x14ac:dyDescent="0.25">
      <c r="A13" s="1"/>
      <c r="B13" s="661"/>
      <c r="C13" s="661"/>
      <c r="D13" s="548"/>
      <c r="E13" s="765"/>
      <c r="F13" s="766"/>
      <c r="G13" s="49" t="s">
        <v>63</v>
      </c>
      <c r="H13" s="49" t="s">
        <v>64</v>
      </c>
      <c r="I13" s="769"/>
      <c r="J13" s="553"/>
      <c r="K13" s="769"/>
      <c r="L13" s="766"/>
      <c r="M13" s="766"/>
      <c r="N13" s="548"/>
      <c r="O13" s="795"/>
      <c r="P13" s="553"/>
      <c r="Q13" s="512"/>
      <c r="R13" s="657"/>
      <c r="S13" s="1"/>
      <c r="T13" s="1"/>
      <c r="U13" s="1"/>
      <c r="V13" s="1"/>
      <c r="W13" s="1"/>
      <c r="X13" s="1"/>
      <c r="Y13" s="1"/>
      <c r="Z13" s="1"/>
      <c r="AA13" s="1"/>
      <c r="AB13" s="1"/>
      <c r="AC13" s="1"/>
      <c r="AD13" s="1"/>
      <c r="AE13" s="1"/>
      <c r="AF13" s="1"/>
      <c r="AG13" s="1"/>
    </row>
    <row r="14" spans="1:41" ht="66.75" customHeight="1" x14ac:dyDescent="0.25">
      <c r="A14" s="1"/>
      <c r="B14" s="618" t="s">
        <v>750</v>
      </c>
      <c r="C14" s="646" t="s">
        <v>752</v>
      </c>
      <c r="D14" s="649">
        <v>0.2</v>
      </c>
      <c r="E14" s="52" t="s">
        <v>760</v>
      </c>
      <c r="F14" s="71">
        <v>0.03</v>
      </c>
      <c r="G14" s="187">
        <v>43160</v>
      </c>
      <c r="H14" s="187">
        <v>43165</v>
      </c>
      <c r="I14" s="229" t="s">
        <v>338</v>
      </c>
      <c r="J14" s="310"/>
      <c r="K14" s="310"/>
      <c r="L14" s="239" t="str">
        <f>IF(J14="SI",F14,"0")</f>
        <v>0</v>
      </c>
      <c r="M14" s="825">
        <f>SUM(L14:L18)</f>
        <v>0.02</v>
      </c>
      <c r="N14" s="825">
        <f>SUM(F14:F18)</f>
        <v>0.1</v>
      </c>
      <c r="O14" s="532">
        <f>M14/N14</f>
        <v>0.19999999999999998</v>
      </c>
      <c r="P14" s="360" t="s">
        <v>1472</v>
      </c>
      <c r="Q14" s="36"/>
      <c r="R14" s="59"/>
      <c r="S14" s="1"/>
      <c r="T14" s="1"/>
      <c r="U14" s="1"/>
      <c r="V14" s="1"/>
      <c r="W14" s="1"/>
      <c r="X14" s="1"/>
      <c r="Y14" s="1"/>
      <c r="Z14"/>
      <c r="AA14" s="1"/>
      <c r="AB14" s="1"/>
      <c r="AC14" s="1"/>
    </row>
    <row r="15" spans="1:41" ht="66" customHeight="1" x14ac:dyDescent="0.25">
      <c r="A15" s="1"/>
      <c r="B15" s="619"/>
      <c r="C15" s="647"/>
      <c r="D15" s="650"/>
      <c r="E15" s="52" t="s">
        <v>761</v>
      </c>
      <c r="F15" s="71">
        <v>0.02</v>
      </c>
      <c r="G15" s="187">
        <v>43166</v>
      </c>
      <c r="H15" s="187">
        <v>43168</v>
      </c>
      <c r="I15" s="229" t="s">
        <v>339</v>
      </c>
      <c r="J15" s="310"/>
      <c r="K15" s="310"/>
      <c r="L15" s="239" t="str">
        <f t="shared" ref="L15:L45" si="0">IF(J15="SI",F15,"0")</f>
        <v>0</v>
      </c>
      <c r="M15" s="829"/>
      <c r="N15" s="829"/>
      <c r="O15" s="533"/>
      <c r="P15" s="360" t="s">
        <v>1473</v>
      </c>
      <c r="Q15" s="36"/>
      <c r="R15" s="59"/>
      <c r="S15" s="1"/>
      <c r="T15" s="1"/>
      <c r="U15" s="1"/>
      <c r="V15" s="1"/>
      <c r="W15" s="1"/>
      <c r="X15" s="1"/>
      <c r="Y15" s="1"/>
      <c r="Z15"/>
      <c r="AA15" s="1"/>
      <c r="AB15" s="1"/>
      <c r="AC15" s="1"/>
    </row>
    <row r="16" spans="1:41" ht="42.75" customHeight="1" x14ac:dyDescent="0.25">
      <c r="A16" s="1"/>
      <c r="B16" s="619"/>
      <c r="C16" s="647"/>
      <c r="D16" s="650"/>
      <c r="E16" s="52" t="s">
        <v>762</v>
      </c>
      <c r="F16" s="71">
        <v>0.02</v>
      </c>
      <c r="G16" s="187">
        <v>43171</v>
      </c>
      <c r="H16" s="187">
        <v>43173</v>
      </c>
      <c r="I16" s="615" t="s">
        <v>338</v>
      </c>
      <c r="J16" s="310"/>
      <c r="K16" s="310"/>
      <c r="L16" s="239" t="str">
        <f t="shared" si="0"/>
        <v>0</v>
      </c>
      <c r="M16" s="829"/>
      <c r="N16" s="829"/>
      <c r="O16" s="533"/>
      <c r="P16" s="360" t="s">
        <v>1474</v>
      </c>
      <c r="Q16" s="36"/>
      <c r="R16" s="59"/>
      <c r="S16" s="1"/>
      <c r="T16" s="1"/>
      <c r="U16" s="1"/>
      <c r="V16" s="1"/>
      <c r="W16" s="1"/>
      <c r="X16" s="1"/>
      <c r="Y16" s="1"/>
      <c r="Z16"/>
      <c r="AA16" s="1"/>
      <c r="AB16" s="1"/>
      <c r="AC16" s="1"/>
    </row>
    <row r="17" spans="1:29" ht="99.75" customHeight="1" x14ac:dyDescent="0.25">
      <c r="A17" s="1"/>
      <c r="B17" s="619"/>
      <c r="C17" s="647"/>
      <c r="D17" s="650"/>
      <c r="E17" s="52" t="s">
        <v>763</v>
      </c>
      <c r="F17" s="71">
        <v>0.01</v>
      </c>
      <c r="G17" s="187">
        <v>43174</v>
      </c>
      <c r="H17" s="187">
        <v>43174</v>
      </c>
      <c r="I17" s="616"/>
      <c r="J17" s="310"/>
      <c r="K17" s="310"/>
      <c r="L17" s="239" t="str">
        <f t="shared" si="0"/>
        <v>0</v>
      </c>
      <c r="M17" s="829"/>
      <c r="N17" s="829"/>
      <c r="O17" s="533"/>
      <c r="P17" s="360" t="s">
        <v>1475</v>
      </c>
      <c r="Q17" s="36"/>
      <c r="R17" s="59"/>
      <c r="S17" s="1"/>
      <c r="T17" s="1"/>
      <c r="U17" s="1"/>
      <c r="V17" s="1"/>
      <c r="W17" s="1"/>
      <c r="X17" s="1"/>
      <c r="Y17" s="1"/>
      <c r="Z17"/>
      <c r="AA17" s="1"/>
      <c r="AB17" s="1"/>
      <c r="AC17" s="1"/>
    </row>
    <row r="18" spans="1:29" ht="49.5" customHeight="1" x14ac:dyDescent="0.25">
      <c r="A18" s="1"/>
      <c r="B18" s="619"/>
      <c r="C18" s="647"/>
      <c r="D18" s="650"/>
      <c r="E18" s="52" t="s">
        <v>764</v>
      </c>
      <c r="F18" s="71">
        <v>0.02</v>
      </c>
      <c r="G18" s="187">
        <v>43175</v>
      </c>
      <c r="H18" s="187">
        <v>43179</v>
      </c>
      <c r="I18" s="616"/>
      <c r="J18" s="310" t="s">
        <v>86</v>
      </c>
      <c r="K18" s="310"/>
      <c r="L18" s="239">
        <f t="shared" si="0"/>
        <v>0.02</v>
      </c>
      <c r="M18" s="826"/>
      <c r="N18" s="826"/>
      <c r="O18" s="534"/>
      <c r="P18" s="360" t="s">
        <v>1476</v>
      </c>
      <c r="Q18" s="36"/>
      <c r="R18" s="59"/>
      <c r="S18" s="1"/>
      <c r="T18" s="1"/>
      <c r="U18" s="1"/>
      <c r="V18" s="1"/>
      <c r="W18" s="1"/>
      <c r="X18" s="1"/>
      <c r="Y18" s="1"/>
      <c r="Z18"/>
      <c r="AA18" s="1"/>
      <c r="AB18" s="1"/>
      <c r="AC18" s="1"/>
    </row>
    <row r="19" spans="1:29" ht="52.5" customHeight="1" x14ac:dyDescent="0.25">
      <c r="A19" s="1"/>
      <c r="B19" s="619"/>
      <c r="C19" s="647"/>
      <c r="D19" s="650"/>
      <c r="E19" s="52" t="s">
        <v>765</v>
      </c>
      <c r="F19" s="71">
        <v>0.02</v>
      </c>
      <c r="G19" s="187">
        <v>43180</v>
      </c>
      <c r="H19" s="187">
        <v>43280</v>
      </c>
      <c r="I19" s="617"/>
      <c r="J19" s="310"/>
      <c r="K19" s="310"/>
      <c r="L19" s="239" t="str">
        <f t="shared" si="0"/>
        <v>0</v>
      </c>
      <c r="M19" s="340" t="str">
        <f>L19</f>
        <v>0</v>
      </c>
      <c r="N19" s="340">
        <f>F19</f>
        <v>0.02</v>
      </c>
      <c r="O19" s="36" t="str">
        <f t="shared" ref="O19:O45" si="1">IF((M19/N19)&gt;=90%,"META LOGRADA",IF((M19/N19)&gt;=80%, "AVANCE NOTABLE","REPLANIFICAR"))</f>
        <v>REPLANIFICAR</v>
      </c>
      <c r="P19" s="360" t="s">
        <v>1477</v>
      </c>
      <c r="Q19" s="36"/>
      <c r="R19" s="59"/>
      <c r="S19" s="1"/>
      <c r="T19" s="1"/>
      <c r="U19" s="1"/>
      <c r="V19" s="1"/>
      <c r="W19" s="1"/>
      <c r="X19" s="1"/>
      <c r="Y19" s="1"/>
      <c r="Z19"/>
      <c r="AA19" s="1"/>
      <c r="AB19" s="1"/>
      <c r="AC19" s="1"/>
    </row>
    <row r="20" spans="1:29" s="87" customFormat="1" ht="63" customHeight="1" x14ac:dyDescent="0.25">
      <c r="B20" s="619"/>
      <c r="C20" s="647"/>
      <c r="D20" s="650"/>
      <c r="E20" s="52" t="s">
        <v>147</v>
      </c>
      <c r="F20" s="71"/>
      <c r="G20" s="187">
        <v>43160</v>
      </c>
      <c r="H20" s="187">
        <v>43165</v>
      </c>
      <c r="I20" s="229" t="s">
        <v>338</v>
      </c>
      <c r="J20" s="310"/>
      <c r="K20" s="199"/>
      <c r="L20" s="239" t="str">
        <f t="shared" si="0"/>
        <v>0</v>
      </c>
      <c r="M20" s="310"/>
      <c r="N20" s="310"/>
      <c r="O20" s="36" t="e">
        <f t="shared" si="1"/>
        <v>#DIV/0!</v>
      </c>
      <c r="P20" s="224" t="s">
        <v>148</v>
      </c>
      <c r="Q20" s="36"/>
      <c r="R20" s="191"/>
      <c r="Z20" s="88"/>
    </row>
    <row r="21" spans="1:29" s="87" customFormat="1" ht="78.75" customHeight="1" x14ac:dyDescent="0.25">
      <c r="B21" s="619"/>
      <c r="C21" s="647"/>
      <c r="D21" s="650"/>
      <c r="E21" s="52" t="s">
        <v>766</v>
      </c>
      <c r="F21" s="71">
        <v>0.02</v>
      </c>
      <c r="G21" s="187">
        <v>43284</v>
      </c>
      <c r="H21" s="187">
        <v>43286</v>
      </c>
      <c r="I21" s="229" t="s">
        <v>339</v>
      </c>
      <c r="J21" s="310"/>
      <c r="K21" s="199"/>
      <c r="L21" s="239" t="str">
        <f t="shared" si="0"/>
        <v>0</v>
      </c>
      <c r="M21" s="825">
        <f>SUM(L21:L24)</f>
        <v>0</v>
      </c>
      <c r="N21" s="825">
        <f>SUM(F21:F24)</f>
        <v>6.0000000000000005E-2</v>
      </c>
      <c r="O21" s="827" t="str">
        <f t="shared" si="1"/>
        <v>REPLANIFICAR</v>
      </c>
      <c r="P21" s="343" t="s">
        <v>1478</v>
      </c>
      <c r="Q21" s="36"/>
      <c r="R21" s="191"/>
      <c r="Z21" s="88"/>
    </row>
    <row r="22" spans="1:29" s="87" customFormat="1" ht="68.25" customHeight="1" x14ac:dyDescent="0.25">
      <c r="B22" s="619"/>
      <c r="C22" s="647"/>
      <c r="D22" s="650"/>
      <c r="E22" s="52" t="s">
        <v>767</v>
      </c>
      <c r="F22" s="71">
        <v>0.02</v>
      </c>
      <c r="G22" s="187">
        <v>43290</v>
      </c>
      <c r="H22" s="187">
        <v>43294</v>
      </c>
      <c r="I22" s="615" t="s">
        <v>338</v>
      </c>
      <c r="J22" s="310"/>
      <c r="K22" s="199"/>
      <c r="L22" s="239" t="str">
        <f t="shared" si="0"/>
        <v>0</v>
      </c>
      <c r="M22" s="830"/>
      <c r="N22" s="830"/>
      <c r="O22" s="832"/>
      <c r="P22" s="343" t="s">
        <v>1479</v>
      </c>
      <c r="Q22" s="36"/>
      <c r="R22" s="191"/>
      <c r="Z22" s="88"/>
    </row>
    <row r="23" spans="1:29" s="87" customFormat="1" ht="96" x14ac:dyDescent="0.25">
      <c r="B23" s="619"/>
      <c r="C23" s="647"/>
      <c r="D23" s="650"/>
      <c r="E23" s="52" t="s">
        <v>768</v>
      </c>
      <c r="F23" s="71">
        <v>0.01</v>
      </c>
      <c r="G23" s="187">
        <v>43297</v>
      </c>
      <c r="H23" s="187">
        <v>43297</v>
      </c>
      <c r="I23" s="616"/>
      <c r="J23" s="310"/>
      <c r="K23" s="199"/>
      <c r="L23" s="239" t="str">
        <f t="shared" si="0"/>
        <v>0</v>
      </c>
      <c r="M23" s="830"/>
      <c r="N23" s="830"/>
      <c r="O23" s="832"/>
      <c r="P23" s="343" t="s">
        <v>1480</v>
      </c>
      <c r="Q23" s="36"/>
      <c r="R23" s="191"/>
      <c r="Z23" s="88"/>
    </row>
    <row r="24" spans="1:29" s="87" customFormat="1" ht="47.25" customHeight="1" x14ac:dyDescent="0.25">
      <c r="B24" s="619"/>
      <c r="C24" s="647"/>
      <c r="D24" s="650"/>
      <c r="E24" s="52" t="s">
        <v>769</v>
      </c>
      <c r="F24" s="71">
        <v>0.01</v>
      </c>
      <c r="G24" s="187">
        <v>43298</v>
      </c>
      <c r="H24" s="187">
        <v>43301</v>
      </c>
      <c r="I24" s="616"/>
      <c r="J24" s="310"/>
      <c r="K24" s="199"/>
      <c r="L24" s="239" t="str">
        <f t="shared" si="0"/>
        <v>0</v>
      </c>
      <c r="M24" s="831"/>
      <c r="N24" s="831"/>
      <c r="O24" s="828"/>
      <c r="P24" s="343" t="s">
        <v>1481</v>
      </c>
      <c r="Q24" s="36"/>
      <c r="R24" s="191"/>
      <c r="Z24" s="88"/>
    </row>
    <row r="25" spans="1:29" s="87" customFormat="1" ht="51" customHeight="1" x14ac:dyDescent="0.25">
      <c r="B25" s="619"/>
      <c r="C25" s="648"/>
      <c r="D25" s="651"/>
      <c r="E25" s="52" t="s">
        <v>770</v>
      </c>
      <c r="F25" s="71">
        <v>0.02</v>
      </c>
      <c r="G25" s="187">
        <v>43305</v>
      </c>
      <c r="H25" s="187">
        <v>43462</v>
      </c>
      <c r="I25" s="617"/>
      <c r="J25" s="310"/>
      <c r="K25" s="199"/>
      <c r="L25" s="239" t="str">
        <f t="shared" si="0"/>
        <v>0</v>
      </c>
      <c r="M25" s="340" t="str">
        <f>L25</f>
        <v>0</v>
      </c>
      <c r="N25" s="340">
        <f>F25</f>
        <v>0.02</v>
      </c>
      <c r="O25" s="36" t="str">
        <f t="shared" si="1"/>
        <v>REPLANIFICAR</v>
      </c>
      <c r="P25" s="343" t="s">
        <v>1482</v>
      </c>
      <c r="Q25" s="36"/>
      <c r="R25" s="191"/>
      <c r="Z25" s="88"/>
    </row>
    <row r="26" spans="1:29" ht="102" customHeight="1" x14ac:dyDescent="0.25">
      <c r="A26" s="1"/>
      <c r="B26" s="619"/>
      <c r="C26" s="646" t="s">
        <v>753</v>
      </c>
      <c r="D26" s="649">
        <v>0.3</v>
      </c>
      <c r="E26" s="52" t="s">
        <v>771</v>
      </c>
      <c r="F26" s="71">
        <v>0.05</v>
      </c>
      <c r="G26" s="187">
        <v>43191</v>
      </c>
      <c r="H26" s="187">
        <v>43220</v>
      </c>
      <c r="I26" s="801" t="s">
        <v>340</v>
      </c>
      <c r="J26" s="310"/>
      <c r="K26" s="310"/>
      <c r="L26" s="239" t="str">
        <f t="shared" si="0"/>
        <v>0</v>
      </c>
      <c r="M26" s="340" t="str">
        <f>L26</f>
        <v>0</v>
      </c>
      <c r="N26" s="340">
        <f>F26</f>
        <v>0.05</v>
      </c>
      <c r="O26" s="36" t="str">
        <f t="shared" si="1"/>
        <v>REPLANIFICAR</v>
      </c>
      <c r="P26" s="360" t="s">
        <v>1483</v>
      </c>
      <c r="Q26" s="36"/>
      <c r="R26" s="59"/>
      <c r="S26" s="1"/>
      <c r="T26" s="1"/>
      <c r="U26" s="1"/>
      <c r="V26" s="1"/>
      <c r="W26" s="1"/>
      <c r="X26" s="1"/>
      <c r="Y26" s="1"/>
      <c r="Z26"/>
      <c r="AA26" s="1"/>
      <c r="AB26" s="1"/>
      <c r="AC26" s="1"/>
    </row>
    <row r="27" spans="1:29" ht="94.5" customHeight="1" x14ac:dyDescent="0.25">
      <c r="A27" s="1"/>
      <c r="B27" s="619"/>
      <c r="C27" s="647"/>
      <c r="D27" s="650"/>
      <c r="E27" s="52" t="s">
        <v>772</v>
      </c>
      <c r="F27" s="71">
        <v>0.1</v>
      </c>
      <c r="G27" s="187">
        <v>43229</v>
      </c>
      <c r="H27" s="187">
        <v>43229</v>
      </c>
      <c r="I27" s="801"/>
      <c r="J27" s="310"/>
      <c r="K27" s="310"/>
      <c r="L27" s="239" t="str">
        <f t="shared" si="0"/>
        <v>0</v>
      </c>
      <c r="M27" s="825">
        <f>SUM(L27:L28)</f>
        <v>0</v>
      </c>
      <c r="N27" s="825">
        <f>SUM(F27:F28)</f>
        <v>0.15000000000000002</v>
      </c>
      <c r="O27" s="827" t="str">
        <f t="shared" si="1"/>
        <v>REPLANIFICAR</v>
      </c>
      <c r="P27" s="360" t="s">
        <v>1484</v>
      </c>
      <c r="Q27" s="36"/>
      <c r="R27" s="59"/>
      <c r="S27" s="1"/>
      <c r="T27" s="1"/>
      <c r="U27" s="1"/>
      <c r="V27" s="1"/>
      <c r="W27" s="1"/>
      <c r="X27" s="1"/>
      <c r="Y27" s="1"/>
      <c r="Z27"/>
      <c r="AA27" s="1"/>
      <c r="AB27" s="1"/>
      <c r="AC27" s="1"/>
    </row>
    <row r="28" spans="1:29" ht="81" customHeight="1" x14ac:dyDescent="0.25">
      <c r="A28" s="1"/>
      <c r="B28" s="619"/>
      <c r="C28" s="647"/>
      <c r="D28" s="650"/>
      <c r="E28" s="52" t="s">
        <v>773</v>
      </c>
      <c r="F28" s="71">
        <v>0.05</v>
      </c>
      <c r="G28" s="187">
        <v>43229</v>
      </c>
      <c r="H28" s="187">
        <v>43229</v>
      </c>
      <c r="I28" s="801"/>
      <c r="J28" s="310"/>
      <c r="K28" s="310"/>
      <c r="L28" s="239" t="str">
        <f t="shared" si="0"/>
        <v>0</v>
      </c>
      <c r="M28" s="829"/>
      <c r="N28" s="829"/>
      <c r="O28" s="832"/>
      <c r="P28" s="360" t="s">
        <v>1485</v>
      </c>
      <c r="Q28" s="36"/>
      <c r="R28" s="59"/>
      <c r="S28" s="1"/>
      <c r="T28" s="1"/>
      <c r="U28" s="1"/>
      <c r="V28" s="1"/>
      <c r="W28" s="1"/>
      <c r="X28" s="1"/>
      <c r="Y28" s="1"/>
      <c r="Z28"/>
      <c r="AA28" s="1"/>
      <c r="AB28" s="1"/>
      <c r="AC28" s="1"/>
    </row>
    <row r="29" spans="1:29" ht="91.5" customHeight="1" x14ac:dyDescent="0.25">
      <c r="A29" s="1"/>
      <c r="B29" s="619"/>
      <c r="C29" s="647"/>
      <c r="D29" s="650"/>
      <c r="E29" s="52" t="s">
        <v>774</v>
      </c>
      <c r="F29" s="71">
        <v>0.05</v>
      </c>
      <c r="G29" s="255">
        <v>43229</v>
      </c>
      <c r="H29" s="255">
        <v>43229</v>
      </c>
      <c r="I29" s="801"/>
      <c r="J29" s="310"/>
      <c r="K29" s="310"/>
      <c r="L29" s="239" t="str">
        <f t="shared" si="0"/>
        <v>0</v>
      </c>
      <c r="M29" s="829"/>
      <c r="N29" s="829"/>
      <c r="O29" s="832"/>
      <c r="P29" s="360" t="s">
        <v>1486</v>
      </c>
      <c r="Q29" s="36"/>
      <c r="R29" s="59"/>
      <c r="S29" s="1"/>
      <c r="T29" s="1"/>
      <c r="U29" s="1"/>
      <c r="V29" s="1"/>
      <c r="W29" s="1"/>
      <c r="X29" s="1"/>
      <c r="Y29" s="1"/>
      <c r="Z29"/>
      <c r="AA29" s="1"/>
      <c r="AB29" s="1"/>
      <c r="AC29" s="1"/>
    </row>
    <row r="30" spans="1:29" ht="72" customHeight="1" x14ac:dyDescent="0.25">
      <c r="A30" s="1"/>
      <c r="B30" s="619"/>
      <c r="C30" s="648"/>
      <c r="D30" s="651"/>
      <c r="E30" s="52" t="s">
        <v>775</v>
      </c>
      <c r="F30" s="71">
        <v>0.05</v>
      </c>
      <c r="G30" s="255">
        <v>43229</v>
      </c>
      <c r="H30" s="255">
        <v>43229</v>
      </c>
      <c r="I30" s="801"/>
      <c r="J30" s="310"/>
      <c r="K30" s="310"/>
      <c r="L30" s="239" t="str">
        <f t="shared" si="0"/>
        <v>0</v>
      </c>
      <c r="M30" s="826"/>
      <c r="N30" s="826"/>
      <c r="O30" s="828"/>
      <c r="P30" s="360" t="s">
        <v>1487</v>
      </c>
      <c r="Q30" s="36"/>
      <c r="R30" s="59"/>
      <c r="S30" s="1"/>
      <c r="T30" s="1"/>
      <c r="U30" s="1"/>
      <c r="V30" s="1"/>
      <c r="W30" s="1"/>
      <c r="X30" s="1"/>
      <c r="Y30" s="1"/>
      <c r="Z30"/>
      <c r="AA30" s="1"/>
      <c r="AB30" s="1"/>
      <c r="AC30" s="1"/>
    </row>
    <row r="31" spans="1:29" ht="91.5" customHeight="1" x14ac:dyDescent="0.25">
      <c r="A31" s="1"/>
      <c r="B31" s="619"/>
      <c r="C31" s="646" t="s">
        <v>754</v>
      </c>
      <c r="D31" s="649">
        <v>0.25</v>
      </c>
      <c r="E31" s="52" t="s">
        <v>776</v>
      </c>
      <c r="F31" s="71">
        <v>0.05</v>
      </c>
      <c r="G31" s="187">
        <v>43191</v>
      </c>
      <c r="H31" s="187">
        <v>43220</v>
      </c>
      <c r="I31" s="801" t="s">
        <v>340</v>
      </c>
      <c r="J31" s="310"/>
      <c r="K31" s="310"/>
      <c r="L31" s="239" t="str">
        <f t="shared" si="0"/>
        <v>0</v>
      </c>
      <c r="M31" s="340" t="str">
        <f>L31</f>
        <v>0</v>
      </c>
      <c r="N31" s="340">
        <f>F31</f>
        <v>0.05</v>
      </c>
      <c r="O31" s="36" t="str">
        <f t="shared" si="1"/>
        <v>REPLANIFICAR</v>
      </c>
      <c r="P31" s="360" t="s">
        <v>1488</v>
      </c>
      <c r="Q31" s="36"/>
      <c r="R31" s="59"/>
      <c r="S31" s="1"/>
      <c r="T31" s="1"/>
      <c r="U31" s="1"/>
      <c r="V31" s="1"/>
      <c r="W31" s="1"/>
      <c r="X31" s="1"/>
      <c r="Y31" s="1"/>
      <c r="Z31"/>
      <c r="AA31" s="1"/>
      <c r="AB31" s="1"/>
      <c r="AC31" s="1"/>
    </row>
    <row r="32" spans="1:29" ht="85.5" customHeight="1" x14ac:dyDescent="0.25">
      <c r="A32" s="1"/>
      <c r="B32" s="619"/>
      <c r="C32" s="647"/>
      <c r="D32" s="650"/>
      <c r="E32" s="52" t="s">
        <v>777</v>
      </c>
      <c r="F32" s="71">
        <v>0.15</v>
      </c>
      <c r="G32" s="255">
        <v>43264</v>
      </c>
      <c r="H32" s="255">
        <v>43264</v>
      </c>
      <c r="I32" s="801"/>
      <c r="J32" s="310"/>
      <c r="K32" s="310"/>
      <c r="L32" s="239" t="str">
        <f t="shared" si="0"/>
        <v>0</v>
      </c>
      <c r="M32" s="825">
        <f>SUM(L32:L33)</f>
        <v>0</v>
      </c>
      <c r="N32" s="825">
        <f>SUM(F32:F33)</f>
        <v>0.2</v>
      </c>
      <c r="O32" s="827" t="str">
        <f t="shared" si="1"/>
        <v>REPLANIFICAR</v>
      </c>
      <c r="P32" s="360" t="s">
        <v>1489</v>
      </c>
      <c r="Q32" s="36"/>
      <c r="R32" s="59"/>
      <c r="S32" s="1"/>
      <c r="T32" s="1"/>
      <c r="U32" s="1"/>
      <c r="V32" s="1"/>
      <c r="W32" s="1"/>
      <c r="X32" s="1"/>
      <c r="Y32" s="1"/>
      <c r="Z32"/>
      <c r="AA32" s="1"/>
      <c r="AB32" s="1"/>
      <c r="AC32" s="1"/>
    </row>
    <row r="33" spans="1:29" ht="84.75" customHeight="1" x14ac:dyDescent="0.25">
      <c r="A33" s="1"/>
      <c r="B33" s="619"/>
      <c r="C33" s="648"/>
      <c r="D33" s="651"/>
      <c r="E33" s="52" t="s">
        <v>778</v>
      </c>
      <c r="F33" s="71">
        <v>0.05</v>
      </c>
      <c r="G33" s="255">
        <v>43264</v>
      </c>
      <c r="H33" s="255">
        <v>43264</v>
      </c>
      <c r="I33" s="801"/>
      <c r="J33" s="310"/>
      <c r="K33" s="310"/>
      <c r="L33" s="239" t="str">
        <f t="shared" si="0"/>
        <v>0</v>
      </c>
      <c r="M33" s="831"/>
      <c r="N33" s="831"/>
      <c r="O33" s="828"/>
      <c r="P33" s="360" t="s">
        <v>1490</v>
      </c>
      <c r="Q33" s="36"/>
      <c r="R33" s="59"/>
      <c r="S33" s="1"/>
      <c r="T33" s="1"/>
      <c r="U33" s="1"/>
      <c r="V33" s="1"/>
      <c r="W33" s="1"/>
      <c r="X33" s="1"/>
      <c r="Y33" s="1"/>
      <c r="Z33"/>
      <c r="AA33" s="1"/>
      <c r="AB33" s="1"/>
      <c r="AC33" s="1"/>
    </row>
    <row r="34" spans="1:29" ht="117" customHeight="1" x14ac:dyDescent="0.25">
      <c r="A34" s="1"/>
      <c r="B34" s="619"/>
      <c r="C34" s="646" t="s">
        <v>755</v>
      </c>
      <c r="D34" s="649">
        <v>0.15</v>
      </c>
      <c r="E34" s="52" t="s">
        <v>779</v>
      </c>
      <c r="F34" s="71">
        <v>0.03</v>
      </c>
      <c r="G34" s="255">
        <v>43136</v>
      </c>
      <c r="H34" s="255">
        <v>43146</v>
      </c>
      <c r="I34" s="311" t="s">
        <v>341</v>
      </c>
      <c r="J34" s="310"/>
      <c r="K34" s="310"/>
      <c r="L34" s="239" t="str">
        <f t="shared" si="0"/>
        <v>0</v>
      </c>
      <c r="M34" s="825">
        <f>SUM(L34:L35)</f>
        <v>0</v>
      </c>
      <c r="N34" s="825">
        <f>SUM(F34:F35)</f>
        <v>0.08</v>
      </c>
      <c r="O34" s="827" t="str">
        <f t="shared" si="1"/>
        <v>REPLANIFICAR</v>
      </c>
      <c r="P34" s="360" t="s">
        <v>1491</v>
      </c>
      <c r="Q34" s="36"/>
      <c r="R34" s="59"/>
      <c r="S34" s="1"/>
      <c r="T34" s="1"/>
      <c r="U34" s="1"/>
      <c r="V34" s="1"/>
      <c r="W34" s="1"/>
      <c r="X34" s="1"/>
      <c r="Y34" s="1"/>
      <c r="Z34"/>
      <c r="AA34" s="1"/>
      <c r="AB34" s="1"/>
      <c r="AC34" s="1"/>
    </row>
    <row r="35" spans="1:29" ht="85.5" customHeight="1" x14ac:dyDescent="0.25">
      <c r="A35" s="1"/>
      <c r="B35" s="619"/>
      <c r="C35" s="647"/>
      <c r="D35" s="650"/>
      <c r="E35" s="52" t="s">
        <v>780</v>
      </c>
      <c r="F35" s="71">
        <v>0.05</v>
      </c>
      <c r="G35" s="255">
        <v>43136</v>
      </c>
      <c r="H35" s="255">
        <v>43157</v>
      </c>
      <c r="I35" s="311" t="s">
        <v>342</v>
      </c>
      <c r="J35" s="310"/>
      <c r="K35" s="310"/>
      <c r="L35" s="239" t="str">
        <f t="shared" si="0"/>
        <v>0</v>
      </c>
      <c r="M35" s="826"/>
      <c r="N35" s="826"/>
      <c r="O35" s="828"/>
      <c r="P35" s="360" t="s">
        <v>1492</v>
      </c>
      <c r="Q35" s="36"/>
      <c r="R35" s="59"/>
      <c r="S35" s="1"/>
      <c r="T35" s="1"/>
      <c r="U35" s="1"/>
      <c r="V35" s="1"/>
      <c r="W35" s="1"/>
      <c r="X35" s="1"/>
      <c r="Y35" s="1"/>
      <c r="Z35"/>
      <c r="AA35" s="1"/>
      <c r="AB35" s="1"/>
      <c r="AC35" s="1"/>
    </row>
    <row r="36" spans="1:29" ht="42.75" customHeight="1" x14ac:dyDescent="0.25">
      <c r="A36" s="1"/>
      <c r="B36" s="619"/>
      <c r="C36" s="648"/>
      <c r="D36" s="651"/>
      <c r="E36" s="52" t="s">
        <v>781</v>
      </c>
      <c r="F36" s="71">
        <v>7.0000000000000007E-2</v>
      </c>
      <c r="G36" s="255">
        <v>43165</v>
      </c>
      <c r="H36" s="255">
        <v>43462</v>
      </c>
      <c r="I36" s="311" t="s">
        <v>342</v>
      </c>
      <c r="J36" s="310"/>
      <c r="K36" s="310"/>
      <c r="L36" s="239" t="str">
        <f t="shared" si="0"/>
        <v>0</v>
      </c>
      <c r="M36" s="340" t="str">
        <f>L36</f>
        <v>0</v>
      </c>
      <c r="N36" s="340">
        <f>F36</f>
        <v>7.0000000000000007E-2</v>
      </c>
      <c r="O36" s="36" t="str">
        <f t="shared" si="1"/>
        <v>REPLANIFICAR</v>
      </c>
      <c r="P36" s="360" t="s">
        <v>1493</v>
      </c>
      <c r="Q36" s="36"/>
      <c r="R36" s="59"/>
      <c r="S36" s="1"/>
      <c r="T36" s="1"/>
      <c r="U36" s="1"/>
      <c r="V36" s="1"/>
      <c r="W36" s="1"/>
      <c r="X36" s="1"/>
      <c r="Y36" s="1"/>
      <c r="Z36"/>
      <c r="AA36" s="1"/>
      <c r="AB36" s="1"/>
      <c r="AC36" s="1"/>
    </row>
    <row r="37" spans="1:29" ht="83.25" customHeight="1" x14ac:dyDescent="0.25">
      <c r="A37" s="1"/>
      <c r="B37" s="619"/>
      <c r="C37" s="646" t="s">
        <v>756</v>
      </c>
      <c r="D37" s="649">
        <v>0.1</v>
      </c>
      <c r="E37" s="52" t="s">
        <v>782</v>
      </c>
      <c r="F37" s="71">
        <v>0.03</v>
      </c>
      <c r="G37" s="255">
        <v>43185</v>
      </c>
      <c r="H37" s="255">
        <v>43189</v>
      </c>
      <c r="I37" s="192" t="s">
        <v>343</v>
      </c>
      <c r="J37" s="310"/>
      <c r="K37" s="310"/>
      <c r="L37" s="239" t="str">
        <f t="shared" si="0"/>
        <v>0</v>
      </c>
      <c r="M37" s="340" t="str">
        <f t="shared" ref="M37:M45" si="2">L37</f>
        <v>0</v>
      </c>
      <c r="N37" s="340">
        <f t="shared" ref="N37:N40" si="3">F37</f>
        <v>0.03</v>
      </c>
      <c r="O37" s="36" t="str">
        <f t="shared" si="1"/>
        <v>REPLANIFICAR</v>
      </c>
      <c r="P37" s="360" t="s">
        <v>1494</v>
      </c>
      <c r="Q37" s="36"/>
      <c r="R37" s="59"/>
      <c r="S37" s="1"/>
      <c r="T37" s="1"/>
      <c r="U37" s="1"/>
      <c r="V37" s="1"/>
      <c r="W37" s="1"/>
      <c r="X37" s="1"/>
      <c r="Y37" s="1"/>
      <c r="Z37"/>
      <c r="AA37" s="1"/>
      <c r="AB37" s="1"/>
      <c r="AC37" s="1"/>
    </row>
    <row r="38" spans="1:29" ht="79.5" customHeight="1" x14ac:dyDescent="0.25">
      <c r="A38" s="1"/>
      <c r="B38" s="619"/>
      <c r="C38" s="647"/>
      <c r="D38" s="651"/>
      <c r="E38" s="52" t="s">
        <v>783</v>
      </c>
      <c r="F38" s="71">
        <v>7.0000000000000007E-2</v>
      </c>
      <c r="G38" s="255">
        <v>43206</v>
      </c>
      <c r="H38" s="255">
        <v>43215</v>
      </c>
      <c r="I38" s="309" t="s">
        <v>344</v>
      </c>
      <c r="J38" s="310"/>
      <c r="K38" s="310"/>
      <c r="L38" s="239" t="str">
        <f t="shared" si="0"/>
        <v>0</v>
      </c>
      <c r="M38" s="340" t="str">
        <f t="shared" si="2"/>
        <v>0</v>
      </c>
      <c r="N38" s="340">
        <f t="shared" si="3"/>
        <v>7.0000000000000007E-2</v>
      </c>
      <c r="O38" s="36" t="str">
        <f t="shared" si="1"/>
        <v>REPLANIFICAR</v>
      </c>
      <c r="P38" s="360" t="s">
        <v>1495</v>
      </c>
      <c r="Q38" s="36"/>
      <c r="R38" s="59"/>
      <c r="S38" s="1"/>
      <c r="T38" s="1"/>
      <c r="U38" s="1"/>
      <c r="V38" s="1"/>
      <c r="W38" s="1"/>
      <c r="X38" s="1"/>
      <c r="Y38" s="1"/>
      <c r="Z38"/>
      <c r="AA38" s="1"/>
      <c r="AB38" s="1"/>
      <c r="AC38" s="1"/>
    </row>
    <row r="39" spans="1:29" x14ac:dyDescent="0.25">
      <c r="A39" s="1"/>
      <c r="B39" s="605"/>
      <c r="C39" s="605"/>
      <c r="D39" s="605"/>
      <c r="E39" s="605"/>
      <c r="F39" s="605"/>
      <c r="G39" s="605"/>
      <c r="H39" s="605"/>
      <c r="I39" s="605"/>
      <c r="J39" s="605"/>
      <c r="K39" s="605"/>
      <c r="L39" s="605"/>
      <c r="M39" s="605"/>
      <c r="N39" s="701"/>
      <c r="O39" s="701"/>
      <c r="P39" s="605"/>
      <c r="Q39" s="605"/>
      <c r="R39" s="605"/>
      <c r="S39" s="1"/>
      <c r="T39" s="1"/>
      <c r="U39" s="1"/>
      <c r="V39" s="1"/>
      <c r="W39" s="1"/>
      <c r="X39" s="1"/>
      <c r="AB39" s="1"/>
    </row>
    <row r="40" spans="1:29" ht="75" customHeight="1" x14ac:dyDescent="0.25">
      <c r="A40" s="1"/>
      <c r="B40" s="620" t="s">
        <v>751</v>
      </c>
      <c r="C40" s="806" t="s">
        <v>757</v>
      </c>
      <c r="D40" s="649">
        <v>0.4</v>
      </c>
      <c r="E40" s="52" t="s">
        <v>784</v>
      </c>
      <c r="F40" s="71">
        <v>0.2</v>
      </c>
      <c r="G40" s="255">
        <v>43132</v>
      </c>
      <c r="H40" s="255">
        <v>43192</v>
      </c>
      <c r="I40" s="758" t="s">
        <v>345</v>
      </c>
      <c r="J40" s="310"/>
      <c r="K40" s="19"/>
      <c r="L40" s="239" t="str">
        <f t="shared" si="0"/>
        <v>0</v>
      </c>
      <c r="M40" s="340" t="str">
        <f t="shared" si="2"/>
        <v>0</v>
      </c>
      <c r="N40" s="340">
        <f t="shared" si="3"/>
        <v>0.2</v>
      </c>
      <c r="O40" s="36" t="str">
        <f t="shared" si="1"/>
        <v>REPLANIFICAR</v>
      </c>
      <c r="P40" s="360" t="s">
        <v>1496</v>
      </c>
      <c r="Q40" s="36"/>
      <c r="R40" s="5"/>
      <c r="S40" s="1"/>
      <c r="T40" s="1"/>
      <c r="U40" s="1"/>
      <c r="V40" s="1"/>
      <c r="W40" s="1"/>
      <c r="X40" s="1"/>
      <c r="Y40" s="1"/>
      <c r="Z40" s="1"/>
      <c r="AA40" s="1"/>
      <c r="AB40" s="1"/>
      <c r="AC40" s="1"/>
    </row>
    <row r="41" spans="1:29" ht="59.25" customHeight="1" x14ac:dyDescent="0.25">
      <c r="A41" s="1"/>
      <c r="B41" s="620"/>
      <c r="C41" s="806"/>
      <c r="D41" s="650"/>
      <c r="E41" s="52" t="s">
        <v>785</v>
      </c>
      <c r="F41" s="71">
        <v>0.1</v>
      </c>
      <c r="G41" s="255">
        <v>43193</v>
      </c>
      <c r="H41" s="255">
        <v>43228</v>
      </c>
      <c r="I41" s="616"/>
      <c r="J41" s="310"/>
      <c r="K41" s="19"/>
      <c r="L41" s="239" t="str">
        <f t="shared" si="0"/>
        <v>0</v>
      </c>
      <c r="M41" s="340" t="str">
        <f t="shared" si="2"/>
        <v>0</v>
      </c>
      <c r="N41" s="340">
        <f t="shared" ref="N41" si="4">F41</f>
        <v>0.1</v>
      </c>
      <c r="O41" s="36" t="str">
        <f t="shared" si="1"/>
        <v>REPLANIFICAR</v>
      </c>
      <c r="P41" s="360" t="s">
        <v>1497</v>
      </c>
      <c r="Q41" s="36"/>
      <c r="R41" s="5"/>
      <c r="S41" s="1"/>
      <c r="T41" s="1"/>
      <c r="U41" s="1"/>
      <c r="V41" s="1"/>
      <c r="W41" s="1"/>
      <c r="X41" s="1"/>
      <c r="Y41" s="1"/>
      <c r="Z41" s="1"/>
      <c r="AA41" s="1"/>
      <c r="AB41" s="1"/>
      <c r="AC41" s="1"/>
    </row>
    <row r="42" spans="1:29" ht="55.5" customHeight="1" x14ac:dyDescent="0.25">
      <c r="A42" s="1"/>
      <c r="B42" s="620"/>
      <c r="C42" s="806"/>
      <c r="D42" s="651"/>
      <c r="E42" s="52" t="s">
        <v>786</v>
      </c>
      <c r="F42" s="71">
        <v>0.1</v>
      </c>
      <c r="G42" s="255">
        <v>43229</v>
      </c>
      <c r="H42" s="255">
        <v>43258</v>
      </c>
      <c r="I42" s="617"/>
      <c r="J42" s="310"/>
      <c r="K42" s="19"/>
      <c r="L42" s="239" t="str">
        <f t="shared" si="0"/>
        <v>0</v>
      </c>
      <c r="M42" s="340" t="str">
        <f t="shared" si="2"/>
        <v>0</v>
      </c>
      <c r="N42" s="340">
        <f t="shared" ref="N42" si="5">F42</f>
        <v>0.1</v>
      </c>
      <c r="O42" s="36" t="str">
        <f t="shared" si="1"/>
        <v>REPLANIFICAR</v>
      </c>
      <c r="P42" s="360" t="s">
        <v>1498</v>
      </c>
      <c r="Q42" s="36"/>
      <c r="R42" s="5"/>
      <c r="S42" s="1"/>
      <c r="T42" s="1"/>
      <c r="U42" s="1"/>
      <c r="V42" s="1"/>
      <c r="W42" s="1"/>
      <c r="X42" s="1"/>
      <c r="Y42" s="1"/>
      <c r="Z42" s="1"/>
      <c r="AA42" s="1"/>
      <c r="AB42" s="1"/>
      <c r="AC42" s="1"/>
    </row>
    <row r="43" spans="1:29" ht="68.25" customHeight="1" x14ac:dyDescent="0.25">
      <c r="A43" s="1"/>
      <c r="B43" s="620"/>
      <c r="C43" s="52" t="s">
        <v>758</v>
      </c>
      <c r="D43" s="71">
        <v>0.2</v>
      </c>
      <c r="E43" s="52" t="s">
        <v>787</v>
      </c>
      <c r="F43" s="71">
        <v>0.2</v>
      </c>
      <c r="G43" s="255">
        <v>43262</v>
      </c>
      <c r="H43" s="255">
        <v>43280</v>
      </c>
      <c r="I43" s="229" t="s">
        <v>346</v>
      </c>
      <c r="J43" s="310"/>
      <c r="K43" s="19"/>
      <c r="L43" s="239" t="str">
        <f t="shared" si="0"/>
        <v>0</v>
      </c>
      <c r="M43" s="340" t="str">
        <f t="shared" si="2"/>
        <v>0</v>
      </c>
      <c r="N43" s="340">
        <f t="shared" ref="N43:N45" si="6">F43</f>
        <v>0.2</v>
      </c>
      <c r="O43" s="36" t="str">
        <f t="shared" si="1"/>
        <v>REPLANIFICAR</v>
      </c>
      <c r="P43" s="360" t="s">
        <v>1499</v>
      </c>
      <c r="Q43" s="36"/>
      <c r="R43" s="5"/>
      <c r="S43" s="1"/>
      <c r="T43" s="1"/>
      <c r="U43" s="1"/>
      <c r="V43" s="1"/>
      <c r="W43" s="1"/>
      <c r="X43" s="1"/>
      <c r="Y43" s="1"/>
      <c r="Z43" s="1"/>
      <c r="AA43" s="1"/>
      <c r="AB43" s="1"/>
      <c r="AC43" s="1"/>
    </row>
    <row r="44" spans="1:29" ht="81.75" customHeight="1" x14ac:dyDescent="0.25">
      <c r="A44" s="1"/>
      <c r="B44" s="620"/>
      <c r="C44" s="646" t="s">
        <v>759</v>
      </c>
      <c r="D44" s="649">
        <v>0.4</v>
      </c>
      <c r="E44" s="52" t="s">
        <v>788</v>
      </c>
      <c r="F44" s="71">
        <v>0.15</v>
      </c>
      <c r="G44" s="255">
        <v>43304</v>
      </c>
      <c r="H44" s="255">
        <v>43307</v>
      </c>
      <c r="I44" s="229" t="s">
        <v>347</v>
      </c>
      <c r="J44" s="310"/>
      <c r="K44" s="19"/>
      <c r="L44" s="239" t="str">
        <f t="shared" si="0"/>
        <v>0</v>
      </c>
      <c r="M44" s="340" t="str">
        <f t="shared" si="2"/>
        <v>0</v>
      </c>
      <c r="N44" s="340">
        <f t="shared" si="6"/>
        <v>0.15</v>
      </c>
      <c r="O44" s="36" t="str">
        <f t="shared" si="1"/>
        <v>REPLANIFICAR</v>
      </c>
      <c r="P44" s="360" t="s">
        <v>1500</v>
      </c>
      <c r="Q44" s="36"/>
      <c r="R44" s="5"/>
      <c r="S44" s="1"/>
      <c r="T44" s="1"/>
      <c r="U44" s="1"/>
      <c r="V44" s="1"/>
      <c r="W44" s="1"/>
      <c r="X44" s="1"/>
      <c r="Y44" s="1"/>
      <c r="Z44" s="1"/>
      <c r="AA44" s="1"/>
      <c r="AB44" s="1"/>
      <c r="AC44" s="1"/>
    </row>
    <row r="45" spans="1:29" ht="78.75" customHeight="1" x14ac:dyDescent="0.25">
      <c r="A45" s="1"/>
      <c r="B45" s="620"/>
      <c r="C45" s="648"/>
      <c r="D45" s="651"/>
      <c r="E45" s="52" t="s">
        <v>789</v>
      </c>
      <c r="F45" s="71">
        <v>0.25</v>
      </c>
      <c r="G45" s="187">
        <v>43318</v>
      </c>
      <c r="H45" s="187">
        <v>43339</v>
      </c>
      <c r="I45" s="229" t="s">
        <v>348</v>
      </c>
      <c r="J45" s="310"/>
      <c r="K45" s="19"/>
      <c r="L45" s="239" t="str">
        <f t="shared" si="0"/>
        <v>0</v>
      </c>
      <c r="M45" s="340" t="str">
        <f t="shared" si="2"/>
        <v>0</v>
      </c>
      <c r="N45" s="340">
        <f t="shared" si="6"/>
        <v>0.25</v>
      </c>
      <c r="O45" s="36" t="str">
        <f t="shared" si="1"/>
        <v>REPLANIFICAR</v>
      </c>
      <c r="P45" s="360" t="s">
        <v>1501</v>
      </c>
      <c r="Q45" s="36"/>
      <c r="R45" s="5"/>
      <c r="S45" s="1"/>
      <c r="T45" s="1"/>
      <c r="U45" s="1"/>
      <c r="V45" s="1"/>
      <c r="W45" s="1"/>
      <c r="X45" s="1"/>
      <c r="Y45" s="1"/>
      <c r="Z45" s="1"/>
      <c r="AA45" s="1"/>
      <c r="AB45" s="1"/>
      <c r="AC45" s="1"/>
    </row>
    <row r="46" spans="1:29" x14ac:dyDescent="0.25">
      <c r="A46" s="1"/>
      <c r="B46" s="7"/>
      <c r="C46" s="9"/>
      <c r="D46" s="9"/>
      <c r="E46" s="9"/>
      <c r="F46" s="9"/>
      <c r="G46" s="4"/>
      <c r="H46" s="4"/>
      <c r="I46" s="9"/>
      <c r="J46" s="4"/>
      <c r="K46" s="4"/>
      <c r="L46" s="4"/>
      <c r="M46" s="4"/>
      <c r="N46" s="4"/>
      <c r="O46" s="4"/>
      <c r="P46" s="4"/>
      <c r="Q46" s="4"/>
      <c r="R46" s="4"/>
      <c r="S46" s="1"/>
      <c r="T46" s="1"/>
      <c r="U46" s="1"/>
      <c r="V46" s="1"/>
      <c r="W46" s="1"/>
      <c r="X46" s="1"/>
      <c r="Y46" s="1"/>
      <c r="Z46" s="1"/>
      <c r="AA46" s="1"/>
      <c r="AB46" s="1"/>
      <c r="AC46" s="1"/>
    </row>
    <row r="47" spans="1:29" x14ac:dyDescent="0.25">
      <c r="A47" s="1"/>
      <c r="B47" s="7"/>
      <c r="C47" s="9"/>
      <c r="D47" s="9"/>
      <c r="E47" s="9"/>
      <c r="F47" s="9"/>
      <c r="G47" s="4"/>
      <c r="H47" s="4"/>
      <c r="I47" s="9"/>
      <c r="J47" s="4"/>
      <c r="K47" s="4"/>
      <c r="L47" s="4"/>
      <c r="M47" s="4"/>
      <c r="N47" s="4"/>
      <c r="O47" s="4"/>
      <c r="P47" s="4"/>
      <c r="Q47" s="4"/>
      <c r="R47" s="4"/>
      <c r="S47" s="1"/>
      <c r="T47" s="1"/>
      <c r="U47" s="1"/>
      <c r="V47" s="1"/>
      <c r="W47" s="1"/>
      <c r="X47" s="1"/>
      <c r="Y47" s="1"/>
      <c r="Z47" s="1"/>
      <c r="AA47" s="1"/>
      <c r="AB47" s="1"/>
      <c r="AC47" s="1"/>
    </row>
    <row r="48" spans="1:29" x14ac:dyDescent="0.25">
      <c r="A48" s="1"/>
      <c r="B48" s="7"/>
      <c r="C48" s="9"/>
      <c r="D48" s="9"/>
      <c r="E48" s="9"/>
      <c r="F48" s="9"/>
      <c r="G48" s="4"/>
      <c r="H48" s="4"/>
      <c r="I48" s="9"/>
      <c r="J48" s="4"/>
      <c r="K48" s="4"/>
      <c r="L48" s="4"/>
      <c r="M48" s="4"/>
      <c r="N48" s="4"/>
      <c r="O48" s="4"/>
      <c r="P48" s="4"/>
      <c r="Q48" s="4"/>
      <c r="R48" s="4"/>
      <c r="S48" s="1"/>
      <c r="T48" s="1"/>
      <c r="U48" s="1"/>
      <c r="V48" s="1"/>
      <c r="W48" s="1"/>
      <c r="X48" s="1"/>
      <c r="Y48" s="1"/>
      <c r="Z48" s="1"/>
      <c r="AA48" s="1"/>
      <c r="AB48" s="1"/>
      <c r="AC48" s="1"/>
    </row>
    <row r="49" spans="1:41" x14ac:dyDescent="0.25">
      <c r="A49" s="1"/>
      <c r="B49" s="7"/>
      <c r="C49" s="9"/>
      <c r="D49" s="9"/>
      <c r="E49" s="9"/>
      <c r="F49" s="9"/>
      <c r="G49" s="4"/>
      <c r="H49" s="4"/>
      <c r="I49" s="9"/>
      <c r="J49" s="4"/>
      <c r="K49" s="4"/>
      <c r="L49" s="4"/>
      <c r="M49" s="4"/>
      <c r="N49" s="4"/>
      <c r="O49" s="4"/>
      <c r="P49" s="4"/>
      <c r="Q49" s="4"/>
      <c r="R49" s="4"/>
      <c r="S49" s="1"/>
      <c r="T49" s="1"/>
      <c r="U49" s="1"/>
      <c r="V49" s="1"/>
      <c r="W49" s="1"/>
      <c r="X49" s="1"/>
      <c r="Y49" s="1"/>
      <c r="Z49" s="1"/>
      <c r="AA49" s="1"/>
      <c r="AB49" s="1"/>
      <c r="AC49" s="1"/>
    </row>
    <row r="50" spans="1:41" x14ac:dyDescent="0.25">
      <c r="A50" s="1"/>
      <c r="B50" s="7"/>
      <c r="C50" s="9"/>
      <c r="D50" s="9"/>
      <c r="E50" s="9"/>
      <c r="F50" s="9"/>
      <c r="G50" s="4"/>
      <c r="H50" s="4"/>
      <c r="I50" s="9"/>
      <c r="J50" s="4"/>
      <c r="K50" s="4"/>
      <c r="L50" s="4"/>
      <c r="M50" s="4"/>
      <c r="N50" s="4"/>
      <c r="O50" s="4"/>
      <c r="P50" s="4"/>
      <c r="Q50" s="4"/>
      <c r="R50" s="4"/>
      <c r="S50" s="1"/>
      <c r="T50" s="1"/>
      <c r="U50" s="1"/>
      <c r="V50" s="1"/>
      <c r="W50" s="1"/>
      <c r="X50" s="1"/>
      <c r="Y50" s="1"/>
      <c r="Z50" s="1"/>
      <c r="AA50" s="1"/>
      <c r="AB50" s="1"/>
      <c r="AC50" s="1"/>
    </row>
    <row r="51" spans="1:41" ht="22.5" hidden="1" x14ac:dyDescent="0.25">
      <c r="A51" s="1"/>
      <c r="B51" s="593" t="s">
        <v>31</v>
      </c>
      <c r="C51" s="593"/>
      <c r="D51" s="593"/>
      <c r="E51" s="593"/>
      <c r="F51" s="593"/>
      <c r="G51" s="593"/>
      <c r="H51" s="593"/>
      <c r="I51" s="593"/>
      <c r="J51" s="593"/>
      <c r="K51" s="593"/>
      <c r="L51"/>
      <c r="M51"/>
      <c r="N51"/>
      <c r="O51"/>
      <c r="P51"/>
      <c r="Q51"/>
      <c r="R51"/>
      <c r="S51" s="1"/>
      <c r="T51" s="1"/>
      <c r="U51" s="1"/>
      <c r="V51" s="1"/>
      <c r="W51" s="1"/>
      <c r="X51" s="1"/>
      <c r="Y51" s="1"/>
      <c r="Z51" s="1"/>
      <c r="AA51" s="1"/>
      <c r="AB51" s="1"/>
      <c r="AC51" s="1"/>
      <c r="AD51" s="1"/>
      <c r="AE51" s="1"/>
      <c r="AF51" s="1"/>
      <c r="AG51" s="1"/>
      <c r="AH51" s="1"/>
      <c r="AI51" s="1"/>
      <c r="AJ51" s="1"/>
      <c r="AK51" s="1"/>
      <c r="AL51" s="1"/>
      <c r="AM51" s="1"/>
      <c r="AN51" s="1"/>
      <c r="AO51" s="1"/>
    </row>
    <row r="52" spans="1:41" ht="35.25" hidden="1" customHeight="1" x14ac:dyDescent="0.25">
      <c r="A52" s="1"/>
      <c r="B52" s="574" t="s">
        <v>7</v>
      </c>
      <c r="C52" s="574"/>
      <c r="D52" s="574"/>
      <c r="E52" s="574" t="s">
        <v>8</v>
      </c>
      <c r="F52" s="574"/>
      <c r="G52" s="574"/>
      <c r="H52" s="574" t="s">
        <v>9</v>
      </c>
      <c r="I52" s="574"/>
      <c r="J52" s="227" t="s">
        <v>354</v>
      </c>
      <c r="K52" s="227" t="s">
        <v>10</v>
      </c>
      <c r="L52"/>
      <c r="M52"/>
      <c r="N52"/>
      <c r="O52"/>
      <c r="P52"/>
      <c r="Q52"/>
      <c r="R52"/>
      <c r="S52" s="1"/>
      <c r="T52" s="1"/>
      <c r="U52" s="1"/>
      <c r="V52" s="1"/>
      <c r="W52" s="1"/>
      <c r="X52" s="1"/>
      <c r="Y52" s="1"/>
      <c r="Z52" s="1"/>
      <c r="AA52" s="1"/>
      <c r="AB52" s="1"/>
      <c r="AC52" s="1"/>
      <c r="AD52" s="1"/>
      <c r="AE52" s="1"/>
      <c r="AF52" s="1"/>
      <c r="AG52" s="1"/>
      <c r="AH52" s="1"/>
      <c r="AI52" s="1"/>
      <c r="AJ52" s="1"/>
      <c r="AK52" s="1"/>
      <c r="AL52" s="1"/>
      <c r="AM52" s="1"/>
      <c r="AN52" s="1"/>
      <c r="AO52" s="1"/>
    </row>
    <row r="53" spans="1:41" ht="15" hidden="1" customHeight="1" x14ac:dyDescent="0.25">
      <c r="A53" s="1"/>
      <c r="B53" s="572"/>
      <c r="C53" s="572"/>
      <c r="D53" s="572"/>
      <c r="E53" s="572"/>
      <c r="F53" s="572"/>
      <c r="G53" s="572"/>
      <c r="H53" s="572"/>
      <c r="I53" s="572"/>
      <c r="J53" s="312"/>
      <c r="K53" s="312"/>
      <c r="L53"/>
      <c r="M53"/>
      <c r="N53"/>
      <c r="O53"/>
      <c r="P53"/>
      <c r="Q53" s="50"/>
      <c r="R53" s="50"/>
      <c r="S53" s="1"/>
      <c r="T53" s="1"/>
      <c r="U53" s="1"/>
      <c r="V53" s="1"/>
      <c r="W53" s="1"/>
      <c r="X53" s="1"/>
      <c r="Y53" s="1"/>
      <c r="Z53" s="1"/>
      <c r="AA53" s="1"/>
      <c r="AB53" s="1"/>
      <c r="AC53" s="1"/>
      <c r="AD53" s="1"/>
      <c r="AE53" s="1"/>
      <c r="AF53" s="1"/>
      <c r="AG53" s="1"/>
      <c r="AH53" s="1"/>
      <c r="AI53" s="1"/>
      <c r="AJ53" s="1"/>
      <c r="AK53" s="1"/>
      <c r="AL53" s="1"/>
      <c r="AM53" s="1"/>
      <c r="AN53" s="1"/>
      <c r="AO53" s="1"/>
    </row>
    <row r="54" spans="1:41" ht="15" hidden="1" customHeight="1" x14ac:dyDescent="0.25">
      <c r="A54" s="1"/>
      <c r="B54" s="572"/>
      <c r="C54" s="572"/>
      <c r="D54" s="572"/>
      <c r="E54" s="572"/>
      <c r="F54" s="572"/>
      <c r="G54" s="572"/>
      <c r="H54" s="572"/>
      <c r="I54" s="572"/>
      <c r="J54" s="312"/>
      <c r="K54" s="312"/>
      <c r="L54"/>
      <c r="M54"/>
      <c r="N54"/>
      <c r="O54"/>
      <c r="P54"/>
      <c r="Q54" s="50"/>
      <c r="R54" s="50"/>
      <c r="S54" s="1"/>
      <c r="T54" s="1"/>
      <c r="U54" s="1"/>
      <c r="V54" s="1"/>
      <c r="W54" s="1"/>
      <c r="X54" s="1"/>
      <c r="Y54" s="1"/>
      <c r="Z54" s="1"/>
      <c r="AA54" s="1"/>
      <c r="AB54" s="1"/>
      <c r="AC54" s="1"/>
      <c r="AD54" s="1"/>
      <c r="AE54" s="1"/>
      <c r="AF54" s="1"/>
      <c r="AG54" s="1"/>
      <c r="AH54" s="1"/>
      <c r="AI54" s="1"/>
      <c r="AJ54" s="1"/>
      <c r="AK54" s="1"/>
      <c r="AL54" s="1"/>
      <c r="AM54" s="1"/>
      <c r="AN54" s="1"/>
      <c r="AO54" s="1"/>
    </row>
    <row r="55" spans="1:41" ht="15" hidden="1" customHeight="1" x14ac:dyDescent="0.25">
      <c r="A55" s="1"/>
      <c r="B55" s="572"/>
      <c r="C55" s="572"/>
      <c r="D55" s="572"/>
      <c r="E55" s="572"/>
      <c r="F55" s="572"/>
      <c r="G55" s="572"/>
      <c r="H55" s="572"/>
      <c r="I55" s="572"/>
      <c r="J55" s="312"/>
      <c r="K55" s="312"/>
      <c r="L55"/>
      <c r="M55"/>
      <c r="N55"/>
      <c r="O55"/>
      <c r="P55"/>
      <c r="Q55" s="50"/>
      <c r="R55" s="50"/>
      <c r="S55" s="1"/>
      <c r="T55" s="1"/>
      <c r="U55" s="1"/>
      <c r="V55" s="1"/>
      <c r="W55" s="1"/>
      <c r="X55" s="1"/>
      <c r="Y55" s="1"/>
      <c r="Z55" s="1"/>
      <c r="AA55" s="1"/>
      <c r="AB55" s="1"/>
      <c r="AC55" s="1"/>
      <c r="AD55" s="1"/>
      <c r="AE55" s="1"/>
      <c r="AF55" s="1"/>
      <c r="AG55" s="1"/>
      <c r="AH55" s="1"/>
      <c r="AI55" s="1"/>
      <c r="AJ55" s="1"/>
      <c r="AK55" s="1"/>
      <c r="AL55" s="1"/>
      <c r="AM55" s="1"/>
      <c r="AN55" s="1"/>
      <c r="AO55" s="1"/>
    </row>
    <row r="56" spans="1:41" ht="15" hidden="1" customHeight="1" x14ac:dyDescent="0.25">
      <c r="A56" s="1"/>
      <c r="B56" s="572"/>
      <c r="C56" s="572"/>
      <c r="D56" s="572"/>
      <c r="E56" s="572"/>
      <c r="F56" s="572"/>
      <c r="G56" s="572"/>
      <c r="H56" s="572"/>
      <c r="I56" s="572"/>
      <c r="J56" s="312"/>
      <c r="K56" s="312"/>
      <c r="L56"/>
      <c r="M56"/>
      <c r="N56"/>
      <c r="O56"/>
      <c r="P56"/>
      <c r="Q56" s="50"/>
      <c r="R56" s="50"/>
      <c r="S56" s="1"/>
      <c r="T56" s="1"/>
      <c r="U56" s="1"/>
      <c r="V56" s="1"/>
      <c r="W56" s="1"/>
      <c r="X56" s="1"/>
      <c r="Y56" s="1"/>
      <c r="Z56" s="1"/>
      <c r="AA56" s="1"/>
      <c r="AB56" s="1"/>
      <c r="AC56" s="1"/>
      <c r="AD56" s="1"/>
      <c r="AE56" s="1"/>
      <c r="AF56" s="1"/>
      <c r="AG56" s="1"/>
      <c r="AH56" s="1"/>
      <c r="AI56" s="1"/>
      <c r="AJ56" s="1"/>
      <c r="AK56" s="1"/>
      <c r="AL56" s="1"/>
      <c r="AM56" s="1"/>
      <c r="AN56" s="1"/>
      <c r="AO56" s="1"/>
    </row>
    <row r="57" spans="1:41" ht="15" hidden="1" customHeight="1" x14ac:dyDescent="0.25">
      <c r="A57" s="1"/>
      <c r="B57" s="572"/>
      <c r="C57" s="572"/>
      <c r="D57" s="572"/>
      <c r="E57" s="572"/>
      <c r="F57" s="572"/>
      <c r="G57" s="572"/>
      <c r="H57" s="572"/>
      <c r="I57" s="572"/>
      <c r="J57" s="312"/>
      <c r="K57" s="312"/>
      <c r="L57"/>
      <c r="M57"/>
      <c r="N57"/>
      <c r="O57"/>
      <c r="P57"/>
      <c r="Q57" s="50"/>
      <c r="R57" s="50"/>
      <c r="S57" s="1"/>
      <c r="T57" s="1"/>
      <c r="U57" s="1"/>
      <c r="V57" s="1"/>
      <c r="W57" s="1"/>
      <c r="X57" s="1"/>
      <c r="Y57" s="1"/>
      <c r="Z57" s="1"/>
      <c r="AA57" s="1"/>
      <c r="AB57" s="1"/>
      <c r="AC57" s="1"/>
      <c r="AD57" s="1"/>
      <c r="AE57" s="1"/>
      <c r="AF57" s="1"/>
      <c r="AG57" s="1"/>
      <c r="AH57" s="1"/>
      <c r="AI57" s="1"/>
      <c r="AJ57" s="1"/>
      <c r="AK57" s="1"/>
      <c r="AL57" s="1"/>
      <c r="AM57" s="1"/>
      <c r="AN57" s="1"/>
      <c r="AO57" s="1"/>
    </row>
    <row r="58" spans="1:41" ht="15" hidden="1" customHeight="1" x14ac:dyDescent="0.25">
      <c r="A58" s="1"/>
      <c r="B58" s="572"/>
      <c r="C58" s="572"/>
      <c r="D58" s="572"/>
      <c r="E58" s="572"/>
      <c r="F58" s="572"/>
      <c r="G58" s="572"/>
      <c r="H58" s="572"/>
      <c r="I58" s="572"/>
      <c r="J58" s="312"/>
      <c r="K58" s="312"/>
      <c r="L58"/>
      <c r="M58"/>
      <c r="N58"/>
      <c r="O58"/>
      <c r="P58"/>
      <c r="Q58" s="50"/>
      <c r="R58" s="50"/>
      <c r="S58" s="1"/>
      <c r="T58" s="1"/>
      <c r="U58" s="1"/>
      <c r="V58" s="1"/>
      <c r="W58" s="1"/>
      <c r="X58" s="1"/>
      <c r="Y58" s="1"/>
      <c r="Z58" s="1"/>
      <c r="AA58" s="1"/>
      <c r="AB58" s="1"/>
      <c r="AC58" s="1"/>
      <c r="AD58" s="1"/>
      <c r="AE58" s="1"/>
      <c r="AF58" s="1"/>
      <c r="AG58" s="1"/>
      <c r="AH58" s="1"/>
      <c r="AI58" s="1"/>
      <c r="AJ58" s="1"/>
      <c r="AK58" s="1"/>
      <c r="AL58" s="1"/>
      <c r="AM58" s="1"/>
      <c r="AN58" s="1"/>
      <c r="AO58" s="1"/>
    </row>
    <row r="59" spans="1:41" ht="15" hidden="1" customHeight="1" x14ac:dyDescent="0.25">
      <c r="A59" s="1"/>
      <c r="B59" s="572"/>
      <c r="C59" s="572"/>
      <c r="D59" s="572"/>
      <c r="E59" s="572"/>
      <c r="F59" s="572"/>
      <c r="G59" s="572"/>
      <c r="H59" s="572"/>
      <c r="I59" s="572"/>
      <c r="J59" s="312"/>
      <c r="K59" s="312"/>
      <c r="L59"/>
      <c r="M59"/>
      <c r="N59"/>
      <c r="O59"/>
      <c r="P59"/>
      <c r="Q59" s="50"/>
      <c r="R59" s="50"/>
      <c r="S59" s="1"/>
      <c r="T59" s="1"/>
      <c r="U59" s="1"/>
      <c r="V59" s="1"/>
      <c r="W59" s="1"/>
      <c r="X59" s="1"/>
      <c r="Y59" s="1"/>
      <c r="Z59" s="1"/>
      <c r="AA59" s="1"/>
      <c r="AB59" s="1"/>
      <c r="AC59" s="1"/>
      <c r="AD59" s="1"/>
      <c r="AE59" s="1"/>
      <c r="AF59" s="1"/>
      <c r="AG59" s="1"/>
      <c r="AH59" s="1"/>
      <c r="AI59" s="1"/>
      <c r="AJ59" s="1"/>
      <c r="AK59" s="1"/>
      <c r="AL59" s="1"/>
      <c r="AM59" s="1"/>
      <c r="AN59" s="1"/>
      <c r="AO59" s="1"/>
    </row>
    <row r="60" spans="1:41" ht="15" hidden="1" customHeight="1" x14ac:dyDescent="0.25">
      <c r="A60" s="1"/>
      <c r="B60" s="572"/>
      <c r="C60" s="572"/>
      <c r="D60" s="572"/>
      <c r="E60" s="572"/>
      <c r="F60" s="572"/>
      <c r="G60" s="572"/>
      <c r="H60" s="572"/>
      <c r="I60" s="572"/>
      <c r="J60" s="312"/>
      <c r="K60" s="312"/>
      <c r="L60"/>
      <c r="M60"/>
      <c r="N60"/>
      <c r="O60"/>
      <c r="P60"/>
      <c r="Q60" s="50"/>
      <c r="R60" s="50"/>
      <c r="S60" s="1"/>
      <c r="T60" s="1"/>
      <c r="U60" s="1"/>
      <c r="V60" s="1"/>
      <c r="W60" s="1"/>
      <c r="X60" s="1"/>
      <c r="Y60" s="1"/>
      <c r="Z60" s="1"/>
      <c r="AA60" s="1"/>
      <c r="AB60" s="1"/>
      <c r="AC60" s="1"/>
      <c r="AD60" s="1"/>
      <c r="AE60" s="1"/>
      <c r="AF60" s="1"/>
      <c r="AG60" s="1"/>
      <c r="AH60" s="1"/>
      <c r="AI60" s="1"/>
      <c r="AJ60" s="1"/>
      <c r="AK60" s="1"/>
      <c r="AL60" s="1"/>
      <c r="AM60" s="1"/>
      <c r="AN60" s="1"/>
      <c r="AO60" s="1"/>
    </row>
    <row r="61" spans="1:41" ht="15" hidden="1" customHeight="1" x14ac:dyDescent="0.25">
      <c r="A61" s="1"/>
      <c r="B61" s="572"/>
      <c r="C61" s="572"/>
      <c r="D61" s="572"/>
      <c r="E61" s="572"/>
      <c r="F61" s="572"/>
      <c r="G61" s="572"/>
      <c r="H61" s="572"/>
      <c r="I61" s="572"/>
      <c r="J61" s="312"/>
      <c r="K61" s="312"/>
      <c r="L61"/>
      <c r="M61"/>
      <c r="N61"/>
      <c r="O61"/>
      <c r="P61"/>
      <c r="Q61" s="50"/>
      <c r="R61" s="50"/>
      <c r="S61" s="1"/>
      <c r="T61" s="1"/>
      <c r="U61" s="1"/>
      <c r="V61" s="1"/>
      <c r="W61" s="1"/>
      <c r="X61" s="1"/>
      <c r="Y61" s="1"/>
      <c r="Z61" s="1"/>
      <c r="AA61" s="1"/>
      <c r="AB61" s="1"/>
      <c r="AC61" s="1"/>
      <c r="AD61" s="1"/>
      <c r="AE61" s="1"/>
      <c r="AF61" s="1"/>
      <c r="AG61" s="1"/>
      <c r="AH61" s="1"/>
      <c r="AI61" s="1"/>
      <c r="AJ61" s="1"/>
      <c r="AK61" s="1"/>
      <c r="AL61" s="1"/>
      <c r="AM61" s="1"/>
      <c r="AN61" s="1"/>
      <c r="AO61" s="1"/>
    </row>
    <row r="62" spans="1:41" ht="15" hidden="1" customHeight="1" x14ac:dyDescent="0.25">
      <c r="A62" s="1"/>
      <c r="B62" s="572"/>
      <c r="C62" s="572"/>
      <c r="D62" s="572"/>
      <c r="E62" s="572"/>
      <c r="F62" s="572"/>
      <c r="G62" s="572"/>
      <c r="H62" s="572"/>
      <c r="I62" s="572"/>
      <c r="J62" s="312"/>
      <c r="K62" s="312"/>
      <c r="L62"/>
      <c r="M62"/>
      <c r="N62"/>
      <c r="O62"/>
      <c r="P62"/>
      <c r="Q62" s="50"/>
      <c r="R62" s="50"/>
      <c r="S62" s="1"/>
      <c r="T62" s="1"/>
      <c r="U62" s="1"/>
      <c r="V62" s="1"/>
      <c r="W62" s="1"/>
      <c r="X62" s="1"/>
      <c r="Y62" s="1"/>
      <c r="Z62" s="1"/>
      <c r="AA62" s="1"/>
      <c r="AB62" s="1"/>
      <c r="AC62" s="1"/>
      <c r="AD62" s="1"/>
      <c r="AE62" s="1"/>
      <c r="AF62" s="1"/>
      <c r="AG62" s="1"/>
      <c r="AH62" s="1"/>
      <c r="AI62" s="1"/>
      <c r="AJ62" s="1"/>
      <c r="AK62" s="1"/>
      <c r="AL62" s="1"/>
      <c r="AM62" s="1"/>
      <c r="AN62" s="1"/>
      <c r="AO62" s="1"/>
    </row>
    <row r="63" spans="1:41" ht="15" hidden="1" customHeight="1" x14ac:dyDescent="0.25">
      <c r="A63" s="1"/>
      <c r="B63" s="572"/>
      <c r="C63" s="572"/>
      <c r="D63" s="572"/>
      <c r="E63" s="572"/>
      <c r="F63" s="572"/>
      <c r="G63" s="572"/>
      <c r="H63" s="572"/>
      <c r="I63" s="572"/>
      <c r="J63" s="312"/>
      <c r="K63" s="312"/>
      <c r="L63"/>
      <c r="M63"/>
      <c r="N63"/>
      <c r="O63"/>
      <c r="P63"/>
      <c r="Q63" s="50"/>
      <c r="R63" s="50"/>
      <c r="S63" s="1"/>
      <c r="T63" s="1"/>
      <c r="U63" s="1"/>
      <c r="V63" s="1"/>
      <c r="W63" s="1"/>
      <c r="X63" s="1"/>
      <c r="Y63" s="1"/>
      <c r="Z63" s="1"/>
      <c r="AA63" s="1"/>
      <c r="AB63" s="1"/>
      <c r="AC63" s="1"/>
      <c r="AD63" s="1"/>
      <c r="AE63" s="1"/>
      <c r="AF63" s="1"/>
      <c r="AG63" s="1"/>
      <c r="AH63" s="1"/>
      <c r="AI63" s="1"/>
      <c r="AJ63" s="1"/>
      <c r="AK63" s="1"/>
      <c r="AL63" s="1"/>
      <c r="AM63" s="1"/>
      <c r="AN63" s="1"/>
      <c r="AO63" s="1"/>
    </row>
    <row r="64" spans="1:41" ht="15" hidden="1" customHeight="1" x14ac:dyDescent="0.25">
      <c r="A64" s="1"/>
      <c r="B64" s="572"/>
      <c r="C64" s="572"/>
      <c r="D64" s="572"/>
      <c r="E64" s="572"/>
      <c r="F64" s="572"/>
      <c r="G64" s="572"/>
      <c r="H64" s="572"/>
      <c r="I64" s="572"/>
      <c r="J64" s="312"/>
      <c r="K64" s="312"/>
      <c r="L64"/>
      <c r="M64"/>
      <c r="N64"/>
      <c r="O64"/>
      <c r="P64"/>
      <c r="Q64" s="50"/>
      <c r="R64" s="50"/>
      <c r="S64" s="1"/>
      <c r="T64" s="1"/>
      <c r="U64" s="1"/>
      <c r="V64" s="1"/>
      <c r="W64" s="1"/>
      <c r="X64" s="1"/>
      <c r="Y64" s="1"/>
      <c r="Z64" s="1"/>
      <c r="AA64" s="1"/>
      <c r="AB64" s="1"/>
      <c r="AC64" s="1"/>
      <c r="AD64" s="1"/>
      <c r="AE64" s="1"/>
      <c r="AF64" s="1"/>
      <c r="AG64" s="1"/>
      <c r="AH64" s="1"/>
      <c r="AI64" s="1"/>
      <c r="AJ64" s="1"/>
      <c r="AK64" s="1"/>
      <c r="AL64" s="1"/>
      <c r="AM64" s="1"/>
      <c r="AN64" s="1"/>
      <c r="AO64" s="1"/>
    </row>
    <row r="65" spans="1:41" ht="15" hidden="1" customHeight="1" x14ac:dyDescent="0.25">
      <c r="A65" s="1"/>
      <c r="B65" s="572"/>
      <c r="C65" s="572"/>
      <c r="D65" s="572"/>
      <c r="E65" s="572"/>
      <c r="F65" s="572"/>
      <c r="G65" s="572"/>
      <c r="H65" s="572"/>
      <c r="I65" s="572"/>
      <c r="J65" s="312"/>
      <c r="K65" s="312"/>
      <c r="L65"/>
      <c r="M65"/>
      <c r="N65"/>
      <c r="O65"/>
      <c r="P65"/>
      <c r="Q65" s="50"/>
      <c r="R65" s="50"/>
      <c r="S65" s="1"/>
      <c r="T65" s="1"/>
      <c r="U65" s="1"/>
      <c r="V65" s="1"/>
      <c r="W65" s="1"/>
      <c r="X65" s="1"/>
      <c r="Y65" s="1"/>
      <c r="Z65" s="1"/>
      <c r="AA65" s="1"/>
      <c r="AB65" s="1"/>
      <c r="AC65" s="1"/>
      <c r="AD65" s="1"/>
      <c r="AE65" s="1"/>
      <c r="AF65" s="1"/>
      <c r="AG65" s="1"/>
      <c r="AH65" s="1"/>
      <c r="AI65" s="1"/>
      <c r="AJ65" s="1"/>
      <c r="AK65" s="1"/>
      <c r="AL65" s="1"/>
      <c r="AM65" s="1"/>
      <c r="AN65" s="1"/>
      <c r="AO65" s="1"/>
    </row>
    <row r="66" spans="1:41" ht="15.75" hidden="1" customHeight="1" x14ac:dyDescent="0.25">
      <c r="A66" s="1"/>
      <c r="B66" s="572"/>
      <c r="C66" s="572"/>
      <c r="D66" s="572"/>
      <c r="E66" s="572"/>
      <c r="F66" s="572"/>
      <c r="G66" s="572"/>
      <c r="H66" s="572"/>
      <c r="I66" s="572"/>
      <c r="J66" s="312"/>
      <c r="K66" s="312"/>
      <c r="L66"/>
      <c r="M66"/>
      <c r="N66"/>
      <c r="O66"/>
      <c r="P66"/>
      <c r="Q66" s="50"/>
      <c r="R66" s="50"/>
      <c r="S66" s="1"/>
      <c r="T66" s="1"/>
      <c r="U66" s="1"/>
      <c r="V66" s="1"/>
      <c r="W66" s="1"/>
      <c r="X66" s="1"/>
      <c r="Y66" s="1"/>
      <c r="Z66" s="1"/>
      <c r="AA66" s="1"/>
      <c r="AB66" s="1"/>
      <c r="AC66" s="1"/>
      <c r="AD66" s="1"/>
      <c r="AE66" s="1"/>
      <c r="AF66" s="1"/>
      <c r="AG66" s="1"/>
      <c r="AH66" s="1"/>
      <c r="AI66" s="1"/>
      <c r="AJ66" s="1"/>
      <c r="AK66" s="1"/>
      <c r="AL66" s="1"/>
      <c r="AM66" s="1"/>
      <c r="AN66" s="1"/>
      <c r="AO66" s="1"/>
    </row>
    <row r="67" spans="1:41" hidden="1"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41" ht="30" hidden="1" x14ac:dyDescent="0.25">
      <c r="B68" s="1"/>
      <c r="C68" s="1"/>
      <c r="D68" s="1"/>
      <c r="E68" s="1"/>
      <c r="F68" s="1"/>
      <c r="G68" s="1"/>
      <c r="H68" s="1"/>
      <c r="I68" s="1"/>
      <c r="J68" s="1"/>
      <c r="K68" s="1"/>
      <c r="L68" s="1"/>
      <c r="M68"/>
      <c r="N68"/>
      <c r="O68" s="398" t="s">
        <v>2459</v>
      </c>
      <c r="P68" s="1"/>
      <c r="Q68" s="1"/>
      <c r="R68" s="1"/>
      <c r="S68" s="1"/>
      <c r="T68" s="1"/>
      <c r="U68" s="1"/>
      <c r="V68" s="1"/>
      <c r="W68" s="1"/>
      <c r="X68" s="1"/>
      <c r="Y68" s="1"/>
      <c r="Z68" s="1"/>
      <c r="AA68" s="1"/>
    </row>
    <row r="69" spans="1:41" hidden="1" x14ac:dyDescent="0.25">
      <c r="B69" s="1"/>
      <c r="C69" s="1"/>
      <c r="D69" s="1"/>
      <c r="E69" s="1"/>
      <c r="F69" s="1"/>
      <c r="G69" s="1"/>
      <c r="H69" s="1"/>
      <c r="I69" s="1"/>
      <c r="J69" s="1"/>
      <c r="K69" s="1"/>
      <c r="L69" s="1"/>
      <c r="M69"/>
      <c r="N69"/>
      <c r="O69" s="14">
        <f>AVERAGE(O14)</f>
        <v>0.19999999999999998</v>
      </c>
      <c r="P69" s="1"/>
      <c r="Q69" s="1"/>
      <c r="R69" s="1"/>
      <c r="S69" s="1"/>
      <c r="T69" s="1"/>
      <c r="U69" s="1"/>
      <c r="V69" s="1"/>
      <c r="W69" s="1"/>
      <c r="X69" s="1"/>
      <c r="Y69" s="1"/>
      <c r="Z69" s="1"/>
      <c r="AA69" s="1"/>
    </row>
    <row r="70" spans="1:41"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41"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41"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41"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41"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41" x14ac:dyDescent="0.25">
      <c r="R75" s="1"/>
      <c r="S75" s="1"/>
      <c r="T75" s="1"/>
      <c r="U75" s="1"/>
      <c r="V75" s="1"/>
      <c r="W75" s="1"/>
    </row>
    <row r="76" spans="1:41" x14ac:dyDescent="0.25">
      <c r="R76" s="1"/>
      <c r="S76" s="1"/>
      <c r="T76" s="1"/>
      <c r="U76" s="1"/>
      <c r="V76" s="1"/>
      <c r="W76" s="1"/>
    </row>
    <row r="77" spans="1:41" x14ac:dyDescent="0.25">
      <c r="R77" s="1"/>
      <c r="S77" s="1"/>
      <c r="T77" s="1"/>
      <c r="U77" s="1"/>
      <c r="V77" s="1"/>
      <c r="W77" s="1"/>
    </row>
    <row r="78" spans="1:41" x14ac:dyDescent="0.25">
      <c r="R78" s="1"/>
      <c r="S78" s="1"/>
      <c r="T78" s="1"/>
      <c r="U78" s="1"/>
      <c r="V78" s="1"/>
      <c r="W78" s="1"/>
    </row>
    <row r="79" spans="1:41" x14ac:dyDescent="0.25">
      <c r="R79" s="1"/>
      <c r="S79" s="1"/>
      <c r="T79" s="1"/>
      <c r="U79" s="1"/>
      <c r="V79" s="1"/>
      <c r="W79" s="1"/>
    </row>
    <row r="80" spans="1:41" x14ac:dyDescent="0.25">
      <c r="R80" s="1"/>
      <c r="S80" s="1"/>
      <c r="T80" s="1"/>
      <c r="U80" s="1"/>
      <c r="V80" s="1"/>
      <c r="W80" s="1"/>
    </row>
    <row r="81" spans="18:23" x14ac:dyDescent="0.25">
      <c r="R81" s="1"/>
      <c r="S81" s="1"/>
      <c r="T81" s="1"/>
      <c r="U81" s="1"/>
      <c r="V81" s="1"/>
      <c r="W81" s="1"/>
    </row>
    <row r="82" spans="18:23" x14ac:dyDescent="0.25">
      <c r="R82" s="1"/>
      <c r="S82" s="1"/>
      <c r="T82" s="1"/>
      <c r="U82" s="1"/>
      <c r="V82" s="1"/>
      <c r="W82" s="1"/>
    </row>
    <row r="83" spans="18:23" x14ac:dyDescent="0.25">
      <c r="R83" s="1"/>
      <c r="S83" s="1"/>
      <c r="T83" s="1"/>
      <c r="U83" s="1"/>
      <c r="V83" s="1"/>
      <c r="W83" s="1"/>
    </row>
    <row r="84" spans="18:23" x14ac:dyDescent="0.25">
      <c r="R84" s="1"/>
      <c r="S84" s="1"/>
      <c r="T84" s="1"/>
      <c r="U84" s="1"/>
      <c r="V84" s="1"/>
      <c r="W84" s="1"/>
    </row>
    <row r="85" spans="18:23" x14ac:dyDescent="0.25">
      <c r="R85" s="1"/>
      <c r="S85" s="1"/>
      <c r="T85" s="1"/>
      <c r="U85" s="1"/>
      <c r="V85" s="1"/>
      <c r="W85" s="1"/>
    </row>
    <row r="86" spans="18:23" x14ac:dyDescent="0.25">
      <c r="R86" s="1"/>
      <c r="S86" s="1"/>
      <c r="T86" s="1"/>
      <c r="U86" s="1"/>
      <c r="V86" s="1"/>
      <c r="W86" s="1"/>
    </row>
    <row r="87" spans="18:23" x14ac:dyDescent="0.25">
      <c r="R87" s="1"/>
      <c r="S87" s="1"/>
      <c r="T87" s="1"/>
      <c r="U87" s="1"/>
      <c r="V87" s="1"/>
      <c r="W87" s="1"/>
    </row>
    <row r="88" spans="18:23" x14ac:dyDescent="0.25">
      <c r="R88" s="1"/>
      <c r="S88" s="1"/>
      <c r="T88" s="1"/>
      <c r="U88" s="1"/>
      <c r="V88" s="1"/>
      <c r="W88" s="1"/>
    </row>
    <row r="89" spans="18:23" x14ac:dyDescent="0.25">
      <c r="R89" s="1"/>
      <c r="S89" s="1"/>
      <c r="T89" s="1"/>
      <c r="U89" s="1"/>
      <c r="V89" s="1"/>
      <c r="W89" s="1"/>
    </row>
    <row r="90" spans="18:23" x14ac:dyDescent="0.25">
      <c r="R90" s="1"/>
      <c r="S90" s="1"/>
      <c r="T90" s="1"/>
      <c r="U90" s="1"/>
      <c r="V90" s="1"/>
      <c r="W90" s="1"/>
    </row>
    <row r="91" spans="18:23" x14ac:dyDescent="0.25">
      <c r="R91" s="1"/>
      <c r="S91" s="1"/>
      <c r="T91" s="1"/>
      <c r="U91" s="1"/>
      <c r="V91" s="1"/>
      <c r="W91" s="1"/>
    </row>
    <row r="92" spans="18:23" x14ac:dyDescent="0.25">
      <c r="R92" s="1"/>
      <c r="S92" s="1"/>
      <c r="T92" s="1"/>
      <c r="U92" s="1"/>
      <c r="V92" s="1"/>
      <c r="W92" s="1"/>
    </row>
    <row r="93" spans="18:23" x14ac:dyDescent="0.25">
      <c r="R93" s="1"/>
      <c r="S93" s="1"/>
      <c r="T93" s="1"/>
      <c r="U93" s="1"/>
      <c r="V93" s="1"/>
      <c r="W93" s="1"/>
    </row>
    <row r="94" spans="18:23" x14ac:dyDescent="0.25">
      <c r="R94" s="1"/>
      <c r="S94" s="1"/>
      <c r="T94" s="1"/>
      <c r="U94" s="1"/>
      <c r="V94" s="1"/>
      <c r="W94" s="1"/>
    </row>
    <row r="95" spans="18:23" x14ac:dyDescent="0.25">
      <c r="R95" s="1"/>
      <c r="S95" s="1"/>
      <c r="T95" s="1"/>
      <c r="U95" s="1"/>
      <c r="V95" s="1"/>
      <c r="W95" s="1"/>
    </row>
    <row r="96" spans="18:23" x14ac:dyDescent="0.25">
      <c r="R96" s="1"/>
      <c r="S96" s="1"/>
      <c r="T96" s="1"/>
      <c r="U96" s="1"/>
      <c r="V96" s="1"/>
      <c r="W96" s="1"/>
    </row>
    <row r="97" spans="18:23" x14ac:dyDescent="0.25">
      <c r="R97" s="1"/>
      <c r="S97" s="1"/>
      <c r="T97" s="1"/>
      <c r="U97" s="1"/>
      <c r="V97" s="1"/>
      <c r="W97" s="1"/>
    </row>
    <row r="98" spans="18:23" x14ac:dyDescent="0.25">
      <c r="R98" s="1"/>
      <c r="S98" s="1"/>
      <c r="T98" s="1"/>
      <c r="U98" s="1"/>
      <c r="V98" s="1"/>
      <c r="W98" s="1"/>
    </row>
    <row r="99" spans="18:23" x14ac:dyDescent="0.25">
      <c r="R99" s="1"/>
      <c r="S99" s="1"/>
      <c r="T99" s="1"/>
      <c r="U99" s="1"/>
      <c r="V99" s="1"/>
      <c r="W99" s="1"/>
    </row>
    <row r="100" spans="18:23" x14ac:dyDescent="0.25">
      <c r="R100" s="1"/>
      <c r="S100" s="1"/>
      <c r="T100" s="1"/>
      <c r="U100" s="1"/>
      <c r="V100" s="1"/>
      <c r="W100" s="1"/>
    </row>
    <row r="101" spans="18:23" x14ac:dyDescent="0.25">
      <c r="R101" s="1"/>
      <c r="S101" s="1"/>
      <c r="T101" s="1"/>
      <c r="U101" s="1"/>
      <c r="V101" s="1"/>
      <c r="W101" s="1"/>
    </row>
    <row r="102" spans="18:23" x14ac:dyDescent="0.25">
      <c r="R102" s="1"/>
      <c r="S102" s="1"/>
      <c r="T102" s="1"/>
      <c r="U102" s="1"/>
      <c r="V102" s="1"/>
      <c r="W102" s="1"/>
    </row>
    <row r="103" spans="18:23" x14ac:dyDescent="0.25">
      <c r="R103" s="1"/>
      <c r="S103" s="1"/>
      <c r="T103" s="1"/>
      <c r="U103" s="1"/>
      <c r="V103" s="1"/>
      <c r="W103" s="1"/>
    </row>
    <row r="104" spans="18:23" x14ac:dyDescent="0.25">
      <c r="R104" s="1"/>
      <c r="S104" s="1"/>
      <c r="T104" s="1"/>
      <c r="U104" s="1"/>
      <c r="V104" s="1"/>
      <c r="W104" s="1"/>
    </row>
    <row r="105" spans="18:23" x14ac:dyDescent="0.25">
      <c r="R105" s="1"/>
      <c r="S105" s="1"/>
      <c r="T105" s="1"/>
      <c r="U105" s="1"/>
      <c r="V105" s="1"/>
      <c r="W105" s="1"/>
    </row>
    <row r="106" spans="18:23" x14ac:dyDescent="0.25">
      <c r="R106" s="1"/>
      <c r="S106" s="1"/>
      <c r="T106" s="1"/>
      <c r="U106" s="1"/>
      <c r="V106" s="1"/>
      <c r="W106" s="1"/>
    </row>
    <row r="107" spans="18:23" x14ac:dyDescent="0.25">
      <c r="R107" s="1"/>
      <c r="S107" s="1"/>
      <c r="T107" s="1"/>
      <c r="U107" s="1"/>
      <c r="V107" s="1"/>
      <c r="W107" s="1"/>
    </row>
    <row r="108" spans="18:23" x14ac:dyDescent="0.25">
      <c r="R108" s="1"/>
      <c r="S108" s="1"/>
      <c r="T108" s="1"/>
      <c r="U108" s="1"/>
      <c r="V108" s="1"/>
      <c r="W108" s="1"/>
    </row>
    <row r="109" spans="18:23" x14ac:dyDescent="0.25">
      <c r="R109" s="1"/>
      <c r="S109" s="1"/>
      <c r="T109" s="1"/>
      <c r="U109" s="1"/>
      <c r="V109" s="1"/>
      <c r="W109" s="1"/>
    </row>
    <row r="110" spans="18:23" x14ac:dyDescent="0.25">
      <c r="R110" s="1"/>
      <c r="S110" s="1"/>
      <c r="T110" s="1"/>
      <c r="U110" s="1"/>
      <c r="V110" s="1"/>
      <c r="W110" s="1"/>
    </row>
    <row r="111" spans="18:23" x14ac:dyDescent="0.25">
      <c r="R111" s="1"/>
      <c r="S111" s="1"/>
      <c r="T111" s="1"/>
      <c r="U111" s="1"/>
      <c r="V111" s="1"/>
      <c r="W111" s="1"/>
    </row>
    <row r="112" spans="18:23" x14ac:dyDescent="0.25">
      <c r="R112" s="1"/>
      <c r="S112" s="1"/>
      <c r="T112" s="1"/>
      <c r="U112" s="1"/>
      <c r="V112" s="1"/>
      <c r="W112" s="1"/>
    </row>
    <row r="113" spans="18:23" x14ac:dyDescent="0.25">
      <c r="R113" s="1"/>
      <c r="S113" s="1"/>
      <c r="T113" s="1"/>
      <c r="U113" s="1"/>
      <c r="V113" s="1"/>
      <c r="W113" s="1"/>
    </row>
    <row r="114" spans="18:23" x14ac:dyDescent="0.25">
      <c r="R114" s="1"/>
      <c r="S114" s="1"/>
      <c r="T114" s="1"/>
      <c r="U114" s="1"/>
      <c r="V114" s="1"/>
      <c r="W114" s="1"/>
    </row>
    <row r="115" spans="18:23" x14ac:dyDescent="0.25">
      <c r="R115" s="1"/>
      <c r="S115" s="1"/>
      <c r="T115" s="1"/>
      <c r="U115" s="1"/>
      <c r="V115" s="1"/>
      <c r="W115" s="1"/>
    </row>
    <row r="116" spans="18:23" x14ac:dyDescent="0.25">
      <c r="R116" s="1"/>
      <c r="S116" s="1"/>
      <c r="T116" s="1"/>
      <c r="U116" s="1"/>
      <c r="V116" s="1"/>
      <c r="W116" s="1"/>
    </row>
    <row r="117" spans="18:23" x14ac:dyDescent="0.25">
      <c r="R117" s="1"/>
      <c r="S117" s="1"/>
      <c r="T117" s="1"/>
      <c r="U117" s="1"/>
      <c r="V117" s="1"/>
      <c r="W117" s="1"/>
    </row>
    <row r="118" spans="18:23" x14ac:dyDescent="0.25">
      <c r="R118" s="1"/>
      <c r="S118" s="1"/>
      <c r="T118" s="1"/>
      <c r="U118" s="1"/>
      <c r="V118" s="1"/>
      <c r="W118" s="1"/>
    </row>
    <row r="119" spans="18:23" x14ac:dyDescent="0.25">
      <c r="R119" s="1"/>
      <c r="S119" s="1"/>
      <c r="T119" s="1"/>
      <c r="U119" s="1"/>
      <c r="V119" s="1"/>
      <c r="W119" s="1"/>
    </row>
    <row r="120" spans="18:23" x14ac:dyDescent="0.25">
      <c r="R120" s="1"/>
      <c r="S120" s="1"/>
      <c r="T120" s="1"/>
      <c r="U120" s="1"/>
      <c r="V120" s="1"/>
      <c r="W120" s="1"/>
    </row>
    <row r="121" spans="18:23" x14ac:dyDescent="0.25">
      <c r="R121" s="1"/>
      <c r="S121" s="1"/>
      <c r="T121" s="1"/>
      <c r="U121" s="1"/>
      <c r="V121" s="1"/>
      <c r="W121" s="1"/>
    </row>
    <row r="122" spans="18:23" x14ac:dyDescent="0.25">
      <c r="R122" s="1"/>
      <c r="S122" s="1"/>
      <c r="T122" s="1"/>
      <c r="U122" s="1"/>
      <c r="V122" s="1"/>
      <c r="W122" s="1"/>
    </row>
    <row r="123" spans="18:23" x14ac:dyDescent="0.25">
      <c r="R123" s="1"/>
      <c r="S123" s="1"/>
      <c r="T123" s="1"/>
      <c r="U123" s="1"/>
      <c r="V123" s="1"/>
      <c r="W123" s="1"/>
    </row>
    <row r="124" spans="18:23" x14ac:dyDescent="0.25">
      <c r="R124" s="1"/>
      <c r="S124" s="1"/>
      <c r="T124" s="1"/>
      <c r="U124" s="1"/>
      <c r="V124" s="1"/>
      <c r="W124" s="1"/>
    </row>
    <row r="125" spans="18:23" x14ac:dyDescent="0.25">
      <c r="R125" s="1"/>
      <c r="S125" s="1"/>
      <c r="T125" s="1"/>
      <c r="U125" s="1"/>
      <c r="V125" s="1"/>
      <c r="W125" s="1"/>
    </row>
    <row r="126" spans="18:23" x14ac:dyDescent="0.25">
      <c r="R126" s="1"/>
      <c r="S126" s="1"/>
      <c r="T126" s="1"/>
      <c r="U126" s="1"/>
      <c r="V126" s="1"/>
      <c r="W126" s="1"/>
    </row>
    <row r="127" spans="18:23" x14ac:dyDescent="0.25">
      <c r="R127" s="1"/>
      <c r="S127" s="1"/>
      <c r="T127" s="1"/>
      <c r="U127" s="1"/>
      <c r="V127" s="1"/>
      <c r="W127" s="1"/>
    </row>
    <row r="128" spans="18:23" x14ac:dyDescent="0.25">
      <c r="R128" s="1"/>
      <c r="S128" s="1"/>
      <c r="T128" s="1"/>
      <c r="U128" s="1"/>
      <c r="V128" s="1"/>
      <c r="W128" s="1"/>
    </row>
    <row r="129" spans="18:23" x14ac:dyDescent="0.25">
      <c r="R129" s="1"/>
      <c r="S129" s="1"/>
      <c r="T129" s="1"/>
      <c r="U129" s="1"/>
      <c r="V129" s="1"/>
      <c r="W129" s="1"/>
    </row>
    <row r="130" spans="18:23" x14ac:dyDescent="0.25">
      <c r="R130" s="1"/>
      <c r="S130" s="1"/>
      <c r="T130" s="1"/>
      <c r="U130" s="1"/>
      <c r="V130" s="1"/>
      <c r="W130" s="1"/>
    </row>
    <row r="131" spans="18:23" x14ac:dyDescent="0.25">
      <c r="R131" s="1"/>
      <c r="S131" s="1"/>
      <c r="T131" s="1"/>
      <c r="U131" s="1"/>
      <c r="V131" s="1"/>
      <c r="W131" s="1"/>
    </row>
    <row r="132" spans="18:23" x14ac:dyDescent="0.25">
      <c r="R132" s="1"/>
      <c r="S132" s="1"/>
      <c r="T132" s="1"/>
      <c r="U132" s="1"/>
      <c r="V132" s="1"/>
      <c r="W132" s="1"/>
    </row>
    <row r="133" spans="18:23" x14ac:dyDescent="0.25">
      <c r="R133" s="1"/>
      <c r="S133" s="1"/>
      <c r="T133" s="1"/>
      <c r="U133" s="1"/>
      <c r="V133" s="1"/>
      <c r="W133" s="1"/>
    </row>
    <row r="134" spans="18:23" x14ac:dyDescent="0.25">
      <c r="R134" s="1"/>
      <c r="S134" s="1"/>
      <c r="T134" s="1"/>
      <c r="U134" s="1"/>
      <c r="V134" s="1"/>
      <c r="W134" s="1"/>
    </row>
    <row r="135" spans="18:23" x14ac:dyDescent="0.25">
      <c r="R135" s="1"/>
      <c r="S135" s="1"/>
      <c r="T135" s="1"/>
      <c r="U135" s="1"/>
      <c r="V135" s="1"/>
      <c r="W135" s="1"/>
    </row>
    <row r="136" spans="18:23" x14ac:dyDescent="0.25">
      <c r="R136" s="1"/>
      <c r="S136" s="1"/>
      <c r="T136" s="1"/>
      <c r="U136" s="1"/>
      <c r="V136" s="1"/>
      <c r="W136" s="1"/>
    </row>
    <row r="137" spans="18:23" x14ac:dyDescent="0.25">
      <c r="R137" s="1"/>
      <c r="S137" s="1"/>
      <c r="T137" s="1"/>
      <c r="U137" s="1"/>
      <c r="V137" s="1"/>
      <c r="W137" s="1"/>
    </row>
    <row r="138" spans="18:23" x14ac:dyDescent="0.25">
      <c r="R138" s="1"/>
      <c r="S138" s="1"/>
      <c r="T138" s="1"/>
      <c r="U138" s="1"/>
      <c r="V138" s="1"/>
      <c r="W138" s="1"/>
    </row>
    <row r="139" spans="18:23" x14ac:dyDescent="0.25">
      <c r="R139" s="1"/>
      <c r="S139" s="1"/>
      <c r="T139" s="1"/>
      <c r="U139" s="1"/>
      <c r="V139" s="1"/>
      <c r="W139" s="1"/>
    </row>
    <row r="140" spans="18:23" x14ac:dyDescent="0.25">
      <c r="R140" s="1"/>
      <c r="S140" s="1"/>
      <c r="T140" s="1"/>
      <c r="U140" s="1"/>
      <c r="V140" s="1"/>
      <c r="W140" s="1"/>
    </row>
    <row r="141" spans="18:23" x14ac:dyDescent="0.25">
      <c r="R141" s="1"/>
      <c r="S141" s="1"/>
      <c r="T141" s="1"/>
      <c r="U141" s="1"/>
      <c r="V141" s="1"/>
      <c r="W141" s="1"/>
    </row>
    <row r="142" spans="18:23" x14ac:dyDescent="0.25">
      <c r="R142" s="1"/>
      <c r="S142" s="1"/>
      <c r="T142" s="1"/>
      <c r="U142" s="1"/>
      <c r="V142" s="1"/>
      <c r="W142" s="1"/>
    </row>
    <row r="143" spans="18:23" x14ac:dyDescent="0.25">
      <c r="R143" s="1"/>
      <c r="S143" s="1"/>
      <c r="T143" s="1"/>
      <c r="U143" s="1"/>
      <c r="V143" s="1"/>
      <c r="W143" s="1"/>
    </row>
    <row r="144" spans="18:23" x14ac:dyDescent="0.25">
      <c r="R144" s="1"/>
      <c r="S144" s="1"/>
      <c r="T144" s="1"/>
      <c r="U144" s="1"/>
      <c r="V144" s="1"/>
      <c r="W144" s="1"/>
    </row>
    <row r="145" spans="18:23" x14ac:dyDescent="0.25">
      <c r="R145" s="1"/>
      <c r="S145" s="1"/>
      <c r="T145" s="1"/>
      <c r="U145" s="1"/>
      <c r="V145" s="1"/>
      <c r="W145" s="1"/>
    </row>
    <row r="146" spans="18:23" x14ac:dyDescent="0.25">
      <c r="R146" s="1"/>
      <c r="S146" s="1"/>
      <c r="T146" s="1"/>
      <c r="U146" s="1"/>
      <c r="V146" s="1"/>
      <c r="W146" s="1"/>
    </row>
    <row r="147" spans="18:23" x14ac:dyDescent="0.25">
      <c r="R147" s="1"/>
      <c r="S147" s="1"/>
      <c r="T147" s="1"/>
      <c r="U147" s="1"/>
      <c r="V147" s="1"/>
      <c r="W147" s="1"/>
    </row>
    <row r="148" spans="18:23" x14ac:dyDescent="0.25">
      <c r="R148" s="1"/>
      <c r="S148" s="1"/>
      <c r="T148" s="1"/>
      <c r="U148" s="1"/>
      <c r="V148" s="1"/>
      <c r="W148" s="1"/>
    </row>
    <row r="149" spans="18:23" x14ac:dyDescent="0.25">
      <c r="R149" s="1"/>
      <c r="S149" s="1"/>
      <c r="T149" s="1"/>
      <c r="U149" s="1"/>
      <c r="V149" s="1"/>
      <c r="W149" s="1"/>
    </row>
    <row r="150" spans="18:23" x14ac:dyDescent="0.25">
      <c r="R150" s="1"/>
      <c r="S150" s="1"/>
      <c r="T150" s="1"/>
      <c r="U150" s="1"/>
      <c r="V150" s="1"/>
      <c r="W150" s="1"/>
    </row>
    <row r="151" spans="18:23" x14ac:dyDescent="0.25">
      <c r="R151" s="1"/>
      <c r="S151" s="1"/>
      <c r="T151" s="1"/>
      <c r="U151" s="1"/>
      <c r="V151" s="1"/>
      <c r="W151" s="1"/>
    </row>
    <row r="152" spans="18:23" x14ac:dyDescent="0.25">
      <c r="R152" s="1"/>
      <c r="S152" s="1"/>
      <c r="T152" s="1"/>
      <c r="U152" s="1"/>
      <c r="V152" s="1"/>
      <c r="W152" s="1"/>
    </row>
    <row r="153" spans="18:23" x14ac:dyDescent="0.25">
      <c r="R153" s="1"/>
      <c r="S153" s="1"/>
      <c r="T153" s="1"/>
      <c r="U153" s="1"/>
      <c r="V153" s="1"/>
      <c r="W153" s="1"/>
    </row>
    <row r="154" spans="18:23" x14ac:dyDescent="0.25">
      <c r="R154" s="1"/>
      <c r="S154" s="1"/>
      <c r="T154" s="1"/>
      <c r="U154" s="1"/>
      <c r="V154" s="1"/>
      <c r="W154" s="1"/>
    </row>
    <row r="155" spans="18:23" x14ac:dyDescent="0.25">
      <c r="R155" s="1"/>
      <c r="S155" s="1"/>
      <c r="T155" s="1"/>
      <c r="U155" s="1"/>
      <c r="V155" s="1"/>
      <c r="W155" s="1"/>
    </row>
    <row r="156" spans="18:23" x14ac:dyDescent="0.25">
      <c r="R156" s="1"/>
      <c r="S156" s="1"/>
      <c r="T156" s="1"/>
      <c r="U156" s="1"/>
      <c r="V156" s="1"/>
      <c r="W156" s="1"/>
    </row>
    <row r="157" spans="18:23" x14ac:dyDescent="0.25">
      <c r="R157" s="1"/>
      <c r="S157" s="1"/>
      <c r="T157" s="1"/>
      <c r="U157" s="1"/>
      <c r="V157" s="1"/>
      <c r="W157" s="1"/>
    </row>
    <row r="158" spans="18:23" x14ac:dyDescent="0.25">
      <c r="R158" s="1"/>
      <c r="S158" s="1"/>
      <c r="T158" s="1"/>
      <c r="U158" s="1"/>
      <c r="V158" s="1"/>
      <c r="W158" s="1"/>
    </row>
    <row r="159" spans="18:23" x14ac:dyDescent="0.25">
      <c r="R159" s="1"/>
      <c r="S159" s="1"/>
      <c r="T159" s="1"/>
      <c r="U159" s="1"/>
      <c r="V159" s="1"/>
      <c r="W159" s="1"/>
    </row>
    <row r="160" spans="18:23" x14ac:dyDescent="0.25">
      <c r="R160" s="1"/>
      <c r="S160" s="1"/>
      <c r="T160" s="1"/>
      <c r="U160" s="1"/>
      <c r="V160" s="1"/>
      <c r="W160" s="1"/>
    </row>
    <row r="161" spans="18:23" x14ac:dyDescent="0.25">
      <c r="R161" s="1"/>
      <c r="S161" s="1"/>
      <c r="T161" s="1"/>
      <c r="U161" s="1"/>
      <c r="V161" s="1"/>
      <c r="W161" s="1"/>
    </row>
    <row r="162" spans="18:23" x14ac:dyDescent="0.25">
      <c r="R162" s="1"/>
      <c r="S162" s="1"/>
      <c r="T162" s="1"/>
      <c r="U162" s="1"/>
      <c r="V162" s="1"/>
      <c r="W162" s="1"/>
    </row>
    <row r="163" spans="18:23" x14ac:dyDescent="0.25">
      <c r="R163" s="1"/>
      <c r="S163" s="1"/>
      <c r="T163" s="1"/>
      <c r="U163" s="1"/>
      <c r="V163" s="1"/>
      <c r="W163" s="1"/>
    </row>
    <row r="164" spans="18:23" x14ac:dyDescent="0.25">
      <c r="R164" s="1"/>
      <c r="S164" s="1"/>
      <c r="T164" s="1"/>
      <c r="U164" s="1"/>
      <c r="V164" s="1"/>
      <c r="W164" s="1"/>
    </row>
    <row r="165" spans="18:23" x14ac:dyDescent="0.25">
      <c r="R165" s="1"/>
      <c r="S165" s="1"/>
      <c r="T165" s="1"/>
      <c r="U165" s="1"/>
      <c r="V165" s="1"/>
      <c r="W165" s="1"/>
    </row>
    <row r="166" spans="18:23" x14ac:dyDescent="0.25">
      <c r="R166" s="1"/>
      <c r="S166" s="1"/>
      <c r="T166" s="1"/>
      <c r="U166" s="1"/>
      <c r="V166" s="1"/>
      <c r="W166" s="1"/>
    </row>
    <row r="167" spans="18:23" x14ac:dyDescent="0.25">
      <c r="R167" s="1"/>
      <c r="S167" s="1"/>
      <c r="T167" s="1"/>
      <c r="U167" s="1"/>
      <c r="V167" s="1"/>
      <c r="W167" s="1"/>
    </row>
    <row r="168" spans="18:23" x14ac:dyDescent="0.25">
      <c r="R168" s="1"/>
      <c r="S168" s="1"/>
      <c r="T168" s="1"/>
      <c r="U168" s="1"/>
      <c r="V168" s="1"/>
      <c r="W168" s="1"/>
    </row>
    <row r="169" spans="18:23" x14ac:dyDescent="0.25">
      <c r="R169" s="1"/>
      <c r="S169" s="1"/>
      <c r="T169" s="1"/>
      <c r="U169" s="1"/>
      <c r="V169" s="1"/>
      <c r="W169" s="1"/>
    </row>
    <row r="170" spans="18:23" x14ac:dyDescent="0.25">
      <c r="R170" s="1"/>
      <c r="S170" s="1"/>
      <c r="T170" s="1"/>
      <c r="U170" s="1"/>
      <c r="V170" s="1"/>
      <c r="W170" s="1"/>
    </row>
    <row r="171" spans="18:23" x14ac:dyDescent="0.25">
      <c r="R171" s="1"/>
      <c r="S171" s="1"/>
      <c r="T171" s="1"/>
      <c r="U171" s="1"/>
      <c r="V171" s="1"/>
      <c r="W171" s="1"/>
    </row>
    <row r="172" spans="18:23" x14ac:dyDescent="0.25">
      <c r="R172" s="1"/>
      <c r="S172" s="1"/>
      <c r="T172" s="1"/>
      <c r="U172" s="1"/>
      <c r="V172" s="1"/>
      <c r="W172" s="1"/>
    </row>
    <row r="173" spans="18:23" x14ac:dyDescent="0.25">
      <c r="R173" s="1"/>
      <c r="S173" s="1"/>
      <c r="T173" s="1"/>
      <c r="U173" s="1"/>
      <c r="V173" s="1"/>
      <c r="W173" s="1"/>
    </row>
    <row r="174" spans="18:23" x14ac:dyDescent="0.25">
      <c r="R174" s="1"/>
      <c r="S174" s="1"/>
      <c r="T174" s="1"/>
      <c r="U174" s="1"/>
      <c r="V174" s="1"/>
      <c r="W174" s="1"/>
    </row>
    <row r="175" spans="18:23" x14ac:dyDescent="0.25">
      <c r="R175" s="1"/>
      <c r="S175" s="1"/>
      <c r="T175" s="1"/>
      <c r="U175" s="1"/>
      <c r="V175" s="1"/>
      <c r="W175" s="1"/>
    </row>
    <row r="176" spans="18:23" x14ac:dyDescent="0.25">
      <c r="R176" s="1"/>
      <c r="S176" s="1"/>
      <c r="T176" s="1"/>
      <c r="U176" s="1"/>
      <c r="V176" s="1"/>
      <c r="W176" s="1"/>
    </row>
    <row r="177" spans="18:23" x14ac:dyDescent="0.25">
      <c r="R177" s="1"/>
      <c r="S177" s="1"/>
      <c r="T177" s="1"/>
      <c r="U177" s="1"/>
      <c r="V177" s="1"/>
      <c r="W177" s="1"/>
    </row>
    <row r="178" spans="18:23" x14ac:dyDescent="0.25">
      <c r="R178" s="1"/>
      <c r="S178" s="1"/>
      <c r="T178" s="1"/>
      <c r="U178" s="1"/>
      <c r="V178" s="1"/>
      <c r="W178" s="1"/>
    </row>
    <row r="179" spans="18:23" x14ac:dyDescent="0.25">
      <c r="R179" s="1"/>
      <c r="S179" s="1"/>
      <c r="T179" s="1"/>
      <c r="U179" s="1"/>
      <c r="V179" s="1"/>
      <c r="W179" s="1"/>
    </row>
    <row r="180" spans="18:23" x14ac:dyDescent="0.25">
      <c r="R180" s="1"/>
      <c r="S180" s="1"/>
      <c r="T180" s="1"/>
      <c r="U180" s="1"/>
      <c r="V180" s="1"/>
      <c r="W180" s="1"/>
    </row>
    <row r="181" spans="18:23" x14ac:dyDescent="0.25">
      <c r="R181" s="1"/>
      <c r="S181" s="1"/>
      <c r="T181" s="1"/>
      <c r="U181" s="1"/>
      <c r="V181" s="1"/>
      <c r="W181" s="1"/>
    </row>
    <row r="182" spans="18:23" x14ac:dyDescent="0.25">
      <c r="R182" s="1"/>
      <c r="S182" s="1"/>
      <c r="T182" s="1"/>
      <c r="U182" s="1"/>
      <c r="V182" s="1"/>
      <c r="W182" s="1"/>
    </row>
    <row r="183" spans="18:23" x14ac:dyDescent="0.25">
      <c r="R183" s="1"/>
      <c r="S183" s="1"/>
      <c r="T183" s="1"/>
      <c r="U183" s="1"/>
      <c r="V183" s="1"/>
      <c r="W183" s="1"/>
    </row>
    <row r="184" spans="18:23" x14ac:dyDescent="0.25">
      <c r="R184" s="1"/>
      <c r="S184" s="1"/>
      <c r="T184" s="1"/>
      <c r="U184" s="1"/>
      <c r="V184" s="1"/>
      <c r="W184" s="1"/>
    </row>
    <row r="185" spans="18:23" x14ac:dyDescent="0.25">
      <c r="R185" s="1"/>
      <c r="S185" s="1"/>
      <c r="T185" s="1"/>
      <c r="U185" s="1"/>
      <c r="V185" s="1"/>
      <c r="W185" s="1"/>
    </row>
    <row r="186" spans="18:23" x14ac:dyDescent="0.25">
      <c r="R186" s="1"/>
      <c r="S186" s="1"/>
      <c r="T186" s="1"/>
      <c r="U186" s="1"/>
      <c r="V186" s="1"/>
      <c r="W186" s="1"/>
    </row>
    <row r="187" spans="18:23" x14ac:dyDescent="0.25">
      <c r="R187" s="1"/>
      <c r="S187" s="1"/>
      <c r="T187" s="1"/>
      <c r="U187" s="1"/>
      <c r="V187" s="1"/>
      <c r="W187" s="1"/>
    </row>
    <row r="188" spans="18:23" x14ac:dyDescent="0.25">
      <c r="R188" s="1"/>
      <c r="S188" s="1"/>
      <c r="T188" s="1"/>
      <c r="U188" s="1"/>
      <c r="V188" s="1"/>
      <c r="W188" s="1"/>
    </row>
    <row r="189" spans="18:23" x14ac:dyDescent="0.25">
      <c r="R189" s="1"/>
      <c r="S189" s="1"/>
      <c r="T189" s="1"/>
      <c r="U189" s="1"/>
      <c r="V189" s="1"/>
      <c r="W189" s="1"/>
    </row>
    <row r="190" spans="18:23" x14ac:dyDescent="0.25">
      <c r="R190" s="1"/>
      <c r="S190" s="1"/>
      <c r="T190" s="1"/>
      <c r="U190" s="1"/>
      <c r="V190" s="1"/>
      <c r="W190" s="1"/>
    </row>
    <row r="191" spans="18:23" x14ac:dyDescent="0.25">
      <c r="R191" s="1"/>
      <c r="S191" s="1"/>
      <c r="T191" s="1"/>
      <c r="U191" s="1"/>
      <c r="V191" s="1"/>
      <c r="W191" s="1"/>
    </row>
    <row r="192" spans="18:23" x14ac:dyDescent="0.25">
      <c r="R192" s="1"/>
      <c r="S192" s="1"/>
      <c r="T192" s="1"/>
      <c r="U192" s="1"/>
      <c r="V192" s="1"/>
      <c r="W192" s="1"/>
    </row>
    <row r="193" spans="18:23" x14ac:dyDescent="0.25">
      <c r="R193" s="1"/>
      <c r="S193" s="1"/>
      <c r="T193" s="1"/>
      <c r="U193" s="1"/>
      <c r="V193" s="1"/>
      <c r="W193" s="1"/>
    </row>
    <row r="194" spans="18:23" x14ac:dyDescent="0.25">
      <c r="R194" s="1"/>
      <c r="S194" s="1"/>
      <c r="T194" s="1"/>
      <c r="U194" s="1"/>
      <c r="V194" s="1"/>
      <c r="W194" s="1"/>
    </row>
    <row r="195" spans="18:23" x14ac:dyDescent="0.25">
      <c r="R195" s="1"/>
      <c r="S195" s="1"/>
      <c r="T195" s="1"/>
      <c r="U195" s="1"/>
      <c r="V195" s="1"/>
      <c r="W195" s="1"/>
    </row>
    <row r="196" spans="18:23" x14ac:dyDescent="0.25">
      <c r="R196" s="1"/>
      <c r="S196" s="1"/>
      <c r="T196" s="1"/>
      <c r="U196" s="1"/>
      <c r="V196" s="1"/>
      <c r="W196" s="1"/>
    </row>
    <row r="197" spans="18:23" x14ac:dyDescent="0.25">
      <c r="R197" s="1"/>
      <c r="S197" s="1"/>
      <c r="T197" s="1"/>
      <c r="U197" s="1"/>
      <c r="V197" s="1"/>
      <c r="W197" s="1"/>
    </row>
    <row r="198" spans="18:23" x14ac:dyDescent="0.25">
      <c r="R198" s="1"/>
      <c r="S198" s="1"/>
      <c r="T198" s="1"/>
      <c r="U198" s="1"/>
      <c r="V198" s="1"/>
      <c r="W198" s="1"/>
    </row>
  </sheetData>
  <sheetProtection formatCells="0" formatColumns="0" formatRows="0"/>
  <mergeCells count="110">
    <mergeCell ref="N34:N35"/>
    <mergeCell ref="O34:O35"/>
    <mergeCell ref="B39:R39"/>
    <mergeCell ref="Q12:Q13"/>
    <mergeCell ref="I26:I30"/>
    <mergeCell ref="C31:C33"/>
    <mergeCell ref="D31:D33"/>
    <mergeCell ref="I31:I33"/>
    <mergeCell ref="D14:D25"/>
    <mergeCell ref="M14:M18"/>
    <mergeCell ref="N14:N18"/>
    <mergeCell ref="O14:O18"/>
    <mergeCell ref="M21:M24"/>
    <mergeCell ref="N21:N24"/>
    <mergeCell ref="O21:O24"/>
    <mergeCell ref="M27:M30"/>
    <mergeCell ref="N27:N30"/>
    <mergeCell ref="O27:O30"/>
    <mergeCell ref="M32:M33"/>
    <mergeCell ref="N32:N33"/>
    <mergeCell ref="O32:O33"/>
    <mergeCell ref="B66:D66"/>
    <mergeCell ref="H66:I66"/>
    <mergeCell ref="B61:D61"/>
    <mergeCell ref="H61:I61"/>
    <mergeCell ref="B62:D62"/>
    <mergeCell ref="H62:I62"/>
    <mergeCell ref="B63:D63"/>
    <mergeCell ref="H63:I63"/>
    <mergeCell ref="I16:I19"/>
    <mergeCell ref="I22:I25"/>
    <mergeCell ref="C26:C30"/>
    <mergeCell ref="B14:B38"/>
    <mergeCell ref="C14:C25"/>
    <mergeCell ref="E64:G64"/>
    <mergeCell ref="E65:G65"/>
    <mergeCell ref="E66:G66"/>
    <mergeCell ref="E61:G61"/>
    <mergeCell ref="E62:G62"/>
    <mergeCell ref="E63:G63"/>
    <mergeCell ref="B55:D55"/>
    <mergeCell ref="E55:G55"/>
    <mergeCell ref="H55:I55"/>
    <mergeCell ref="B56:D56"/>
    <mergeCell ref="E56:G56"/>
    <mergeCell ref="B64:D64"/>
    <mergeCell ref="H64:I64"/>
    <mergeCell ref="B51:K51"/>
    <mergeCell ref="B52:D52"/>
    <mergeCell ref="E52:G52"/>
    <mergeCell ref="H52:I52"/>
    <mergeCell ref="B40:B45"/>
    <mergeCell ref="C40:C42"/>
    <mergeCell ref="D40:D42"/>
    <mergeCell ref="I40:I42"/>
    <mergeCell ref="C44:C45"/>
    <mergeCell ref="D44:D45"/>
    <mergeCell ref="B53:D53"/>
    <mergeCell ref="E53:G53"/>
    <mergeCell ref="B54:D54"/>
    <mergeCell ref="E54:G54"/>
    <mergeCell ref="H54:I54"/>
    <mergeCell ref="B65:D65"/>
    <mergeCell ref="H65:I65"/>
    <mergeCell ref="M12:M13"/>
    <mergeCell ref="C34:C36"/>
    <mergeCell ref="D34:D36"/>
    <mergeCell ref="C37:C38"/>
    <mergeCell ref="D37:D38"/>
    <mergeCell ref="H57:I57"/>
    <mergeCell ref="B58:D58"/>
    <mergeCell ref="E58:G58"/>
    <mergeCell ref="H58:I58"/>
    <mergeCell ref="B57:D57"/>
    <mergeCell ref="H56:I56"/>
    <mergeCell ref="B59:D59"/>
    <mergeCell ref="E59:G59"/>
    <mergeCell ref="H59:I59"/>
    <mergeCell ref="B60:D60"/>
    <mergeCell ref="E60:G60"/>
    <mergeCell ref="H60:I60"/>
    <mergeCell ref="E57:G57"/>
    <mergeCell ref="M34:M35"/>
    <mergeCell ref="D26:D30"/>
    <mergeCell ref="B12:B13"/>
    <mergeCell ref="H53:I53"/>
    <mergeCell ref="C7:R7"/>
    <mergeCell ref="B1:O1"/>
    <mergeCell ref="B2:P2"/>
    <mergeCell ref="B3:P3"/>
    <mergeCell ref="B4:P4"/>
    <mergeCell ref="P11:R11"/>
    <mergeCell ref="P12:P13"/>
    <mergeCell ref="C12:C13"/>
    <mergeCell ref="G12:H12"/>
    <mergeCell ref="J12:J13"/>
    <mergeCell ref="K12:K13"/>
    <mergeCell ref="O12:O13"/>
    <mergeCell ref="B11:I11"/>
    <mergeCell ref="D12:D13"/>
    <mergeCell ref="E12:E13"/>
    <mergeCell ref="L12:L13"/>
    <mergeCell ref="J11:O11"/>
    <mergeCell ref="F12:F13"/>
    <mergeCell ref="N12:N13"/>
    <mergeCell ref="R12:R13"/>
    <mergeCell ref="I12:I13"/>
    <mergeCell ref="C8:R8"/>
    <mergeCell ref="C9:R9"/>
    <mergeCell ref="C10:R10"/>
  </mergeCells>
  <conditionalFormatting sqref="O14">
    <cfRule type="cellIs" dxfId="46" priority="5" operator="between">
      <formula>1</formula>
      <formula>1</formula>
    </cfRule>
    <cfRule type="cellIs" dxfId="45" priority="6" operator="between">
      <formula>0.9</formula>
      <formula>0.99</formula>
    </cfRule>
    <cfRule type="cellIs" dxfId="44" priority="7" operator="between">
      <formula>0.89</formula>
      <formula>0.8</formula>
    </cfRule>
    <cfRule type="cellIs" dxfId="43" priority="8" operator="between">
      <formula>0.79</formula>
      <formula>0</formula>
    </cfRule>
  </conditionalFormatting>
  <dataValidations count="2">
    <dataValidation type="list" allowBlank="1" showInputMessage="1" showErrorMessage="1" sqref="J40:J45 J14:J38">
      <formula1>$V$8:$V$10</formula1>
    </dataValidation>
    <dataValidation type="list" allowBlank="1" showInputMessage="1" showErrorMessage="1" sqref="Q14:Q38 Q40:Q45">
      <formula1>$Z$8:$Z$9</formula1>
    </dataValidation>
  </dataValidations>
  <pageMargins left="0.7" right="0.7" top="0.75" bottom="0.75" header="0.3" footer="0.3"/>
  <pageSetup scale="25" orientation="portrait" r:id="rId1"/>
  <rowBreaks count="1" manualBreakCount="1">
    <brk id="38" max="18" man="1"/>
  </rowBreaks>
  <drawing r:id="rId2"/>
  <extLst>
    <ext xmlns:x14="http://schemas.microsoft.com/office/spreadsheetml/2009/9/main" uri="{78C0D931-6437-407d-A8EE-F0AAD7539E65}">
      <x14:conditionalFormattings>
        <x14:conditionalFormatting xmlns:xm="http://schemas.microsoft.com/office/excel/2006/main">
          <x14:cfRule type="containsText" priority="63" operator="containsText" id="{7C9ED53A-BFE9-4B7B-8F8E-9E7EAA044AE6}">
            <xm:f>NOT(ISERROR(SEARCH($V$10,J14)))</xm:f>
            <xm:f>$V$10</xm:f>
            <x14:dxf>
              <font>
                <b/>
                <i val="0"/>
                <color theme="0"/>
              </font>
              <fill>
                <patternFill>
                  <bgColor rgb="FFFF0000"/>
                </patternFill>
              </fill>
            </x14:dxf>
          </x14:cfRule>
          <x14:cfRule type="containsText" priority="64" operator="containsText" id="{B7DB3F1D-3F68-4341-B4A7-AD1CAA82C4F7}">
            <xm:f>NOT(ISERROR(SEARCH($V$9,J14)))</xm:f>
            <xm:f>$V$9</xm:f>
            <x14:dxf>
              <font>
                <b/>
                <i val="0"/>
                <color theme="1"/>
              </font>
              <fill>
                <patternFill>
                  <bgColor rgb="FFFFFF00"/>
                </patternFill>
              </fill>
            </x14:dxf>
          </x14:cfRule>
          <x14:cfRule type="containsText" priority="65" operator="containsText" id="{A23AA7A1-D547-4A72-A631-384DB3C56860}">
            <xm:f>NOT(ISERROR(SEARCH($V$8,J14)))</xm:f>
            <xm:f>$V$8</xm:f>
            <x14:dxf>
              <font>
                <b/>
                <i val="0"/>
                <color theme="0"/>
              </font>
              <fill>
                <patternFill>
                  <bgColor rgb="FF00B050"/>
                </patternFill>
              </fill>
            </x14:dxf>
          </x14:cfRule>
          <xm:sqref>J40:J45 J14:J38</xm:sqref>
        </x14:conditionalFormatting>
        <x14:conditionalFormatting xmlns:xm="http://schemas.microsoft.com/office/excel/2006/main">
          <x14:cfRule type="containsText" priority="52" operator="containsText" id="{6B6651AD-7119-4CF1-8B41-4B975C6E798B}">
            <xm:f>NOT(ISERROR(SEARCH($Z$9,Q14)))</xm:f>
            <xm:f>$Z$9</xm:f>
            <x14:dxf>
              <font>
                <b/>
                <i val="0"/>
                <color theme="0"/>
              </font>
              <fill>
                <patternFill>
                  <bgColor rgb="FFFF0000"/>
                </patternFill>
              </fill>
            </x14:dxf>
          </x14:cfRule>
          <x14:cfRule type="containsText" priority="53" operator="containsText" id="{BA743BB1-034B-4626-B073-A31802735169}">
            <xm:f>NOT(ISERROR(SEARCH($Z$8,Q14)))</xm:f>
            <xm:f>$Z$8</xm:f>
            <x14:dxf>
              <font>
                <b/>
                <i val="0"/>
                <color theme="0"/>
              </font>
              <fill>
                <patternFill>
                  <bgColor rgb="FF00B050"/>
                </patternFill>
              </fill>
            </x14:dxf>
          </x14:cfRule>
          <xm:sqref>Q14:Q38 Q40:Q45</xm:sqref>
        </x14:conditionalFormatting>
        <x14:conditionalFormatting xmlns:xm="http://schemas.microsoft.com/office/excel/2006/main">
          <x14:cfRule type="containsText" priority="13" operator="containsText" id="{91795458-A5E2-46DD-96C9-4F3F6C77C88A}">
            <xm:f>NOT(ISERROR(SEARCH($X$8,O25)))</xm:f>
            <xm:f>$X$8</xm:f>
            <x14:dxf>
              <font>
                <b/>
                <i val="0"/>
                <color theme="0"/>
              </font>
              <fill>
                <patternFill>
                  <bgColor rgb="FF00B050"/>
                </patternFill>
              </fill>
            </x14:dxf>
          </x14:cfRule>
          <x14:cfRule type="containsText" priority="14" operator="containsText" id="{51235804-2C37-4DFA-A1BD-1820A6B00059}">
            <xm:f>NOT(ISERROR(SEARCH($X$9,O25)))</xm:f>
            <xm:f>$X$9</xm:f>
            <x14:dxf>
              <font>
                <b/>
                <i val="0"/>
                <color theme="1"/>
              </font>
              <fill>
                <patternFill>
                  <bgColor rgb="FFFFFF00"/>
                </patternFill>
              </fill>
            </x14:dxf>
          </x14:cfRule>
          <x14:cfRule type="containsText" priority="15" operator="containsText" id="{D44ADD33-A27D-47B8-A45C-177869DEE308}">
            <xm:f>NOT(ISERROR(SEARCH($X$10,O25)))</xm:f>
            <xm:f>$X$10</xm:f>
            <x14:dxf>
              <font>
                <b/>
                <i val="0"/>
                <color theme="0"/>
              </font>
              <fill>
                <patternFill>
                  <bgColor rgb="FFFF0000"/>
                </patternFill>
              </fill>
            </x14:dxf>
          </x14:cfRule>
          <x14:cfRule type="containsText" priority="16" operator="containsText" id="{9900D48D-321C-4DC2-A635-8D885B090B93}">
            <xm:f>NOT(ISERROR(SEARCH($X$8,O25)))</xm:f>
            <xm:f>$X$8</xm:f>
            <x14:dxf>
              <font>
                <b/>
                <i val="0"/>
                <color theme="0"/>
              </font>
              <fill>
                <patternFill>
                  <bgColor rgb="FF00B050"/>
                </patternFill>
              </fill>
            </x14:dxf>
          </x14:cfRule>
          <xm:sqref>O25:O27 O31:O32 O34 O36:O38 O40:O45</xm:sqref>
        </x14:conditionalFormatting>
        <x14:conditionalFormatting xmlns:xm="http://schemas.microsoft.com/office/excel/2006/main">
          <x14:cfRule type="containsText" priority="9" operator="containsText" id="{42378227-7671-4946-9332-BE34E821A680}">
            <xm:f>NOT(ISERROR(SEARCH($X$8,O19)))</xm:f>
            <xm:f>$X$8</xm:f>
            <x14:dxf>
              <font>
                <b/>
                <i val="0"/>
                <color theme="0"/>
              </font>
              <fill>
                <patternFill>
                  <bgColor rgb="FF00B050"/>
                </patternFill>
              </fill>
            </x14:dxf>
          </x14:cfRule>
          <x14:cfRule type="containsText" priority="10" operator="containsText" id="{B923E588-8418-490C-9C75-A1C301603E73}">
            <xm:f>NOT(ISERROR(SEARCH($X$9,O19)))</xm:f>
            <xm:f>$X$9</xm:f>
            <x14:dxf>
              <font>
                <b/>
                <i val="0"/>
                <color theme="1"/>
              </font>
              <fill>
                <patternFill>
                  <bgColor rgb="FFFFFF00"/>
                </patternFill>
              </fill>
            </x14:dxf>
          </x14:cfRule>
          <x14:cfRule type="containsText" priority="11" operator="containsText" id="{B840BFBA-C558-49EA-9EB6-F6B1423F82E5}">
            <xm:f>NOT(ISERROR(SEARCH($X$10,O19)))</xm:f>
            <xm:f>$X$10</xm:f>
            <x14:dxf>
              <font>
                <b/>
                <i val="0"/>
                <color theme="0"/>
              </font>
              <fill>
                <patternFill>
                  <bgColor rgb="FFFF0000"/>
                </patternFill>
              </fill>
            </x14:dxf>
          </x14:cfRule>
          <x14:cfRule type="containsText" priority="12" operator="containsText" id="{9BF48B2C-550F-4C2B-915F-601F2DD5D1D8}">
            <xm:f>NOT(ISERROR(SEARCH($X$8,O19)))</xm:f>
            <xm:f>$X$8</xm:f>
            <x14:dxf>
              <font>
                <b/>
                <i val="0"/>
                <color theme="0"/>
              </font>
              <fill>
                <patternFill>
                  <bgColor rgb="FF00B050"/>
                </patternFill>
              </fill>
            </x14:dxf>
          </x14:cfRule>
          <xm:sqref>O19:O21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8"/>
  <sheetViews>
    <sheetView showGridLines="0" topLeftCell="A4" zoomScale="115" zoomScaleNormal="115" workbookViewId="0">
      <selection activeCell="J8" sqref="J8:J17"/>
    </sheetView>
  </sheetViews>
  <sheetFormatPr baseColWidth="10" defaultRowHeight="12.75" x14ac:dyDescent="0.2"/>
  <cols>
    <col min="2" max="2" width="46" hidden="1" customWidth="1"/>
    <col min="3" max="3" width="17" hidden="1" customWidth="1"/>
    <col min="4" max="4" width="21.140625" hidden="1" customWidth="1"/>
    <col min="5" max="8" width="0" hidden="1" customWidth="1"/>
    <col min="10" max="10" width="44.28515625" bestFit="1" customWidth="1"/>
    <col min="11" max="11" width="15.42578125" customWidth="1"/>
  </cols>
  <sheetData>
    <row r="2" spans="2:17" x14ac:dyDescent="0.2">
      <c r="Q2" s="40"/>
    </row>
    <row r="4" spans="2:17" ht="13.5" thickBot="1" x14ac:dyDescent="0.25"/>
    <row r="5" spans="2:17" ht="13.5" thickBot="1" x14ac:dyDescent="0.25">
      <c r="M5" s="475" t="s">
        <v>60</v>
      </c>
      <c r="N5" s="476"/>
      <c r="O5" s="476"/>
      <c r="P5" s="477"/>
    </row>
    <row r="6" spans="2:17" ht="13.5" thickBot="1" x14ac:dyDescent="0.25">
      <c r="M6" s="472" t="s">
        <v>65</v>
      </c>
      <c r="N6" s="473"/>
      <c r="O6" s="472" t="s">
        <v>64</v>
      </c>
      <c r="P6" s="474"/>
    </row>
    <row r="7" spans="2:17" ht="30" customHeight="1" thickBot="1" x14ac:dyDescent="0.25">
      <c r="B7" s="28" t="s">
        <v>55</v>
      </c>
      <c r="C7" s="29" t="s">
        <v>1</v>
      </c>
      <c r="D7" s="30" t="s">
        <v>54</v>
      </c>
      <c r="E7" t="s">
        <v>56</v>
      </c>
      <c r="G7" s="30" t="s">
        <v>57</v>
      </c>
      <c r="H7" s="30" t="s">
        <v>58</v>
      </c>
      <c r="J7" s="28" t="s">
        <v>55</v>
      </c>
      <c r="K7" s="30" t="s">
        <v>54</v>
      </c>
      <c r="L7" s="419" t="s">
        <v>59</v>
      </c>
      <c r="M7" s="28" t="s">
        <v>61</v>
      </c>
      <c r="N7" s="419" t="s">
        <v>61</v>
      </c>
      <c r="O7" s="28" t="s">
        <v>62</v>
      </c>
      <c r="P7" s="30" t="s">
        <v>62</v>
      </c>
    </row>
    <row r="8" spans="2:17" x14ac:dyDescent="0.2">
      <c r="B8" s="31" t="s">
        <v>3</v>
      </c>
      <c r="C8" s="32">
        <v>1</v>
      </c>
      <c r="D8" s="33">
        <v>0.98</v>
      </c>
      <c r="E8" s="26">
        <f t="shared" ref="E8:E14" si="0">1-D8</f>
        <v>2.0000000000000018E-2</v>
      </c>
      <c r="G8" s="35">
        <v>0.7</v>
      </c>
      <c r="H8" s="36">
        <v>1</v>
      </c>
      <c r="J8" s="416" t="s">
        <v>2460</v>
      </c>
      <c r="K8" s="38">
        <f>'1. DPyD'!O171</f>
        <v>0</v>
      </c>
      <c r="L8" s="420">
        <f t="shared" ref="L8:L14" si="1">K8*PI()</f>
        <v>0</v>
      </c>
      <c r="M8" s="420">
        <v>0</v>
      </c>
      <c r="N8" s="420">
        <f t="shared" ref="N8:N14" si="2">COS(L8)*(-1)</f>
        <v>-1</v>
      </c>
      <c r="O8" s="420">
        <v>0</v>
      </c>
      <c r="P8" s="39">
        <f t="shared" ref="P8:P14" si="3">SIN(L8)</f>
        <v>0</v>
      </c>
    </row>
    <row r="9" spans="2:17" x14ac:dyDescent="0.2">
      <c r="B9" s="31" t="s">
        <v>39</v>
      </c>
      <c r="C9" s="32">
        <v>1</v>
      </c>
      <c r="D9" s="33">
        <v>0.8</v>
      </c>
      <c r="E9" s="26">
        <f t="shared" si="0"/>
        <v>0.19999999999999996</v>
      </c>
      <c r="G9" s="35">
        <v>0.5</v>
      </c>
      <c r="H9" s="36">
        <v>1</v>
      </c>
      <c r="J9" s="417" t="s">
        <v>2461</v>
      </c>
      <c r="K9" s="33">
        <f>'2. DRHH'!O109</f>
        <v>0</v>
      </c>
      <c r="L9" s="34">
        <f t="shared" si="1"/>
        <v>0</v>
      </c>
      <c r="M9" s="34">
        <v>0</v>
      </c>
      <c r="N9" s="34">
        <f t="shared" si="2"/>
        <v>-1</v>
      </c>
      <c r="O9" s="34">
        <v>0</v>
      </c>
      <c r="P9" s="421">
        <f t="shared" si="3"/>
        <v>0</v>
      </c>
    </row>
    <row r="10" spans="2:17" x14ac:dyDescent="0.2">
      <c r="B10" s="31" t="s">
        <v>49</v>
      </c>
      <c r="C10" s="32">
        <v>1</v>
      </c>
      <c r="D10" s="33">
        <v>0.65</v>
      </c>
      <c r="E10" s="26">
        <f t="shared" si="0"/>
        <v>0.35</v>
      </c>
      <c r="G10" s="35">
        <v>0.8</v>
      </c>
      <c r="H10" s="36">
        <v>1</v>
      </c>
      <c r="J10" s="417" t="s">
        <v>2462</v>
      </c>
      <c r="K10" s="33">
        <f>'3. DAF'!O74</f>
        <v>0</v>
      </c>
      <c r="L10" s="34">
        <f t="shared" si="1"/>
        <v>0</v>
      </c>
      <c r="M10" s="34">
        <v>0</v>
      </c>
      <c r="N10" s="34">
        <f t="shared" si="2"/>
        <v>-1</v>
      </c>
      <c r="O10" s="34">
        <v>0</v>
      </c>
      <c r="P10" s="421">
        <f t="shared" si="3"/>
        <v>0</v>
      </c>
    </row>
    <row r="11" spans="2:17" x14ac:dyDescent="0.2">
      <c r="B11" s="31" t="s">
        <v>47</v>
      </c>
      <c r="C11" s="32">
        <v>1</v>
      </c>
      <c r="D11" s="33">
        <v>0.75</v>
      </c>
      <c r="E11" s="26">
        <f t="shared" si="0"/>
        <v>0.25</v>
      </c>
      <c r="G11" s="35">
        <v>0.6</v>
      </c>
      <c r="H11" s="36">
        <v>1</v>
      </c>
      <c r="J11" s="417" t="s">
        <v>2463</v>
      </c>
      <c r="K11" s="33">
        <f>'4. DTI'!O223</f>
        <v>0.11764705882352941</v>
      </c>
      <c r="L11" s="34">
        <f t="shared" si="1"/>
        <v>0.36959913571644626</v>
      </c>
      <c r="M11" s="34">
        <v>0</v>
      </c>
      <c r="N11" s="34">
        <f t="shared" si="2"/>
        <v>-0.93247222940435581</v>
      </c>
      <c r="O11" s="34">
        <v>0</v>
      </c>
      <c r="P11" s="421">
        <f t="shared" si="3"/>
        <v>0.36124166618715292</v>
      </c>
    </row>
    <row r="12" spans="2:17" ht="25.5" x14ac:dyDescent="0.2">
      <c r="B12" s="31" t="s">
        <v>29</v>
      </c>
      <c r="C12" s="32">
        <v>1</v>
      </c>
      <c r="D12" s="33">
        <v>0.5</v>
      </c>
      <c r="E12" s="26">
        <f t="shared" si="0"/>
        <v>0.5</v>
      </c>
      <c r="G12" s="35">
        <v>0.3</v>
      </c>
      <c r="H12" s="36">
        <v>1</v>
      </c>
      <c r="J12" s="417" t="s">
        <v>2464</v>
      </c>
      <c r="K12" s="33">
        <f>'5. DACyRF'!O308</f>
        <v>0.49000000000000005</v>
      </c>
      <c r="L12" s="34">
        <f t="shared" si="1"/>
        <v>1.5393804002589988</v>
      </c>
      <c r="M12" s="34">
        <v>0</v>
      </c>
      <c r="N12" s="34">
        <f t="shared" si="2"/>
        <v>-3.1410759078128174E-2</v>
      </c>
      <c r="O12" s="34">
        <v>0</v>
      </c>
      <c r="P12" s="421">
        <f t="shared" si="3"/>
        <v>0.9995065603657316</v>
      </c>
    </row>
    <row r="13" spans="2:17" ht="25.5" x14ac:dyDescent="0.2">
      <c r="B13" s="31" t="s">
        <v>25</v>
      </c>
      <c r="C13" s="32">
        <v>1</v>
      </c>
      <c r="D13" s="33">
        <v>0.15</v>
      </c>
      <c r="E13" s="26">
        <f t="shared" si="0"/>
        <v>0.85</v>
      </c>
      <c r="G13" s="35">
        <v>0.1</v>
      </c>
      <c r="H13" s="36">
        <v>1</v>
      </c>
      <c r="J13" s="417" t="s">
        <v>2465</v>
      </c>
      <c r="K13" s="33">
        <f>'6. DNyCTI'!O168</f>
        <v>0.16999999999999998</v>
      </c>
      <c r="L13" s="34">
        <f t="shared" si="1"/>
        <v>0.53407075111026481</v>
      </c>
      <c r="M13" s="34">
        <v>0</v>
      </c>
      <c r="N13" s="34">
        <f t="shared" si="2"/>
        <v>-0.86074202700394364</v>
      </c>
      <c r="O13" s="34">
        <v>0</v>
      </c>
      <c r="P13" s="421">
        <f t="shared" si="3"/>
        <v>0.50904141575037132</v>
      </c>
    </row>
    <row r="14" spans="2:17" ht="21" customHeight="1" x14ac:dyDescent="0.2">
      <c r="B14" s="31" t="s">
        <v>35</v>
      </c>
      <c r="C14" s="32">
        <v>1</v>
      </c>
      <c r="D14" s="33">
        <v>0.89</v>
      </c>
      <c r="E14" s="26">
        <f t="shared" si="0"/>
        <v>0.10999999999999999</v>
      </c>
      <c r="G14" s="35">
        <v>0.4</v>
      </c>
      <c r="H14" s="36">
        <v>1</v>
      </c>
      <c r="J14" s="417" t="s">
        <v>2466</v>
      </c>
      <c r="K14" s="33">
        <f>'7. DPyEF'!O173</f>
        <v>0.35714285714285715</v>
      </c>
      <c r="L14" s="34">
        <f t="shared" si="1"/>
        <v>1.121997376282069</v>
      </c>
      <c r="M14" s="34">
        <v>0</v>
      </c>
      <c r="N14" s="34">
        <f t="shared" si="2"/>
        <v>-0.43388373911755818</v>
      </c>
      <c r="O14" s="34">
        <v>0</v>
      </c>
      <c r="P14" s="421">
        <f t="shared" si="3"/>
        <v>0.90096886790241915</v>
      </c>
    </row>
    <row r="15" spans="2:17" x14ac:dyDescent="0.2">
      <c r="B15" s="31" t="s">
        <v>26</v>
      </c>
      <c r="C15" s="32">
        <v>1</v>
      </c>
      <c r="D15" s="33">
        <v>0.5</v>
      </c>
      <c r="E15" s="26">
        <f t="shared" ref="E15" si="4">1-D15</f>
        <v>0.5</v>
      </c>
      <c r="G15" s="35">
        <v>0.2</v>
      </c>
      <c r="H15" s="36">
        <v>1</v>
      </c>
      <c r="J15" s="417" t="s">
        <v>2467</v>
      </c>
      <c r="K15" s="33">
        <f>'8. DAD'!O74</f>
        <v>0.5</v>
      </c>
      <c r="L15" s="34">
        <f t="shared" ref="L15" si="5">K15*PI()</f>
        <v>1.5707963267948966</v>
      </c>
      <c r="M15" s="34">
        <v>0</v>
      </c>
      <c r="N15" s="34">
        <f t="shared" ref="N15" si="6">COS(L15)*(-1)</f>
        <v>-6.1257422745431001E-17</v>
      </c>
      <c r="O15" s="34">
        <v>0</v>
      </c>
      <c r="P15" s="421">
        <f t="shared" ref="P15" si="7">SIN(L15)</f>
        <v>1</v>
      </c>
    </row>
    <row r="16" spans="2:17" ht="25.5" x14ac:dyDescent="0.2">
      <c r="B16" s="31" t="s">
        <v>50</v>
      </c>
      <c r="C16" s="32">
        <v>1</v>
      </c>
      <c r="D16" s="33">
        <v>0.88</v>
      </c>
      <c r="E16" s="26">
        <f>1-D16</f>
        <v>0.12</v>
      </c>
      <c r="G16" s="35">
        <v>0.9</v>
      </c>
      <c r="H16" s="36">
        <v>1</v>
      </c>
      <c r="J16" s="417" t="s">
        <v>2468</v>
      </c>
      <c r="K16" s="33">
        <f>'9. CEP'!O69</f>
        <v>0.19999999999999998</v>
      </c>
      <c r="L16" s="34">
        <f>K16*PI()</f>
        <v>0.62831853071795862</v>
      </c>
      <c r="M16" s="34">
        <v>0</v>
      </c>
      <c r="N16" s="34">
        <f>COS(L16)*(-1)</f>
        <v>-0.80901699437494745</v>
      </c>
      <c r="O16" s="34">
        <v>0</v>
      </c>
      <c r="P16" s="421">
        <f>SIN(L16)</f>
        <v>0.58778525229247314</v>
      </c>
    </row>
    <row r="17" spans="2:17" ht="13.5" thickBot="1" x14ac:dyDescent="0.25">
      <c r="B17" s="31"/>
      <c r="C17" s="32"/>
      <c r="D17" s="33"/>
      <c r="E17" s="26"/>
      <c r="G17" s="35"/>
      <c r="H17" s="36"/>
      <c r="J17" s="418" t="s">
        <v>2469</v>
      </c>
      <c r="K17" s="422">
        <f>'10. RP'!O46</f>
        <v>0.3</v>
      </c>
      <c r="L17" s="423"/>
      <c r="M17" s="423"/>
      <c r="N17" s="423"/>
      <c r="O17" s="423"/>
      <c r="P17" s="424"/>
    </row>
    <row r="19" spans="2:17" x14ac:dyDescent="0.2">
      <c r="B19" s="25"/>
      <c r="C19" s="25"/>
      <c r="G19" s="35">
        <v>1</v>
      </c>
      <c r="H19" s="36">
        <f>SUM(H13:H17)</f>
        <v>4</v>
      </c>
    </row>
    <row r="20" spans="2:17" x14ac:dyDescent="0.2">
      <c r="Q20" s="40"/>
    </row>
    <row r="21" spans="2:17" x14ac:dyDescent="0.2">
      <c r="J21" s="37"/>
    </row>
    <row r="22" spans="2:17" x14ac:dyDescent="0.2">
      <c r="J22" s="34" t="s">
        <v>60</v>
      </c>
      <c r="K22" s="34" t="s">
        <v>61</v>
      </c>
      <c r="L22" s="34" t="s">
        <v>62</v>
      </c>
    </row>
    <row r="23" spans="2:17" x14ac:dyDescent="0.2">
      <c r="J23" s="34" t="s">
        <v>63</v>
      </c>
      <c r="K23" s="34">
        <v>0</v>
      </c>
      <c r="L23" s="34">
        <v>0</v>
      </c>
    </row>
    <row r="24" spans="2:17" x14ac:dyDescent="0.2">
      <c r="J24" s="34" t="s">
        <v>64</v>
      </c>
      <c r="K24" s="34">
        <f>COS(L13)*(-1)</f>
        <v>-0.86074202700394364</v>
      </c>
      <c r="L24" s="34">
        <f>SIN(L13)</f>
        <v>0.50904141575037132</v>
      </c>
    </row>
    <row r="29" spans="2:17" x14ac:dyDescent="0.2">
      <c r="E29" s="471"/>
      <c r="F29" s="471"/>
    </row>
    <row r="30" spans="2:17" x14ac:dyDescent="0.2">
      <c r="E30" s="471"/>
      <c r="F30" s="471"/>
    </row>
    <row r="31" spans="2:17" x14ac:dyDescent="0.2">
      <c r="E31" s="471"/>
      <c r="F31" s="471"/>
    </row>
    <row r="32" spans="2:17" x14ac:dyDescent="0.2">
      <c r="E32" s="471"/>
      <c r="F32" s="471"/>
    </row>
    <row r="38" spans="17:17" x14ac:dyDescent="0.2">
      <c r="Q38" s="40"/>
    </row>
  </sheetData>
  <mergeCells count="4">
    <mergeCell ref="E29:F32"/>
    <mergeCell ref="M6:N6"/>
    <mergeCell ref="O6:P6"/>
    <mergeCell ref="M5:P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9"/>
  <sheetViews>
    <sheetView showGridLines="0" zoomScale="70" zoomScaleNormal="70" workbookViewId="0">
      <selection activeCell="L24" sqref="L24:L25"/>
    </sheetView>
  </sheetViews>
  <sheetFormatPr baseColWidth="10" defaultColWidth="11.42578125" defaultRowHeight="15" x14ac:dyDescent="0.25"/>
  <cols>
    <col min="1" max="1" width="11.5703125" style="2" customWidth="1"/>
    <col min="2" max="2" width="30.140625" style="2" customWidth="1"/>
    <col min="3" max="4" width="22.28515625" style="2" customWidth="1"/>
    <col min="5" max="5" width="16.85546875" style="2" hidden="1" customWidth="1"/>
    <col min="6" max="6" width="16.7109375" style="2" hidden="1" customWidth="1"/>
    <col min="7" max="7" width="22.28515625" style="2" customWidth="1"/>
    <col min="8" max="8" width="26.85546875" style="54" customWidth="1"/>
    <col min="9" max="9" width="17.42578125" style="2" hidden="1" customWidth="1"/>
    <col min="10" max="10" width="17.28515625" style="2" hidden="1" customWidth="1"/>
    <col min="11" max="11" width="21.140625" style="2" hidden="1" customWidth="1"/>
    <col min="12" max="12" width="47.7109375" style="2" customWidth="1"/>
    <col min="13" max="14" width="18.28515625" style="2" customWidth="1"/>
    <col min="15" max="15" width="28.140625" style="2" customWidth="1"/>
    <col min="16" max="17" width="0" style="2" hidden="1" customWidth="1"/>
    <col min="18" max="16384" width="11.42578125" style="2"/>
  </cols>
  <sheetData>
    <row r="1" spans="1:17" ht="36" customHeight="1" x14ac:dyDescent="0.25">
      <c r="A1" s="1"/>
      <c r="B1" s="521"/>
      <c r="C1" s="521"/>
      <c r="D1" s="521"/>
      <c r="E1" s="521"/>
      <c r="F1" s="521"/>
      <c r="G1" s="521"/>
      <c r="H1" s="521"/>
      <c r="I1" s="521"/>
      <c r="J1" s="521"/>
      <c r="K1" s="521"/>
      <c r="L1" s="521"/>
      <c r="M1" s="521"/>
      <c r="N1" s="521"/>
      <c r="O1" s="1"/>
    </row>
    <row r="2" spans="1:17" ht="22.5" customHeight="1" x14ac:dyDescent="0.35">
      <c r="A2" s="1"/>
      <c r="B2" s="522" t="s">
        <v>110</v>
      </c>
      <c r="C2" s="522"/>
      <c r="D2" s="522"/>
      <c r="E2" s="522"/>
      <c r="F2" s="522"/>
      <c r="G2" s="522"/>
      <c r="H2" s="522"/>
      <c r="I2" s="522"/>
      <c r="J2" s="522"/>
      <c r="K2" s="522"/>
      <c r="L2" s="522"/>
      <c r="M2" s="522"/>
      <c r="N2" s="522"/>
      <c r="O2" s="1"/>
    </row>
    <row r="3" spans="1:17" ht="21.75" customHeight="1" x14ac:dyDescent="0.3">
      <c r="A3" s="1"/>
      <c r="B3" s="523" t="s">
        <v>111</v>
      </c>
      <c r="C3" s="523"/>
      <c r="D3" s="523"/>
      <c r="E3" s="523"/>
      <c r="F3" s="523"/>
      <c r="G3" s="523"/>
      <c r="H3" s="523"/>
      <c r="I3" s="523"/>
      <c r="J3" s="523"/>
      <c r="K3" s="523"/>
      <c r="L3" s="523"/>
      <c r="M3" s="523"/>
      <c r="N3" s="523"/>
      <c r="O3" s="1"/>
    </row>
    <row r="4" spans="1:17" ht="21.75" customHeight="1" x14ac:dyDescent="0.25">
      <c r="A4" s="1"/>
      <c r="B4" s="524" t="s">
        <v>112</v>
      </c>
      <c r="C4" s="524"/>
      <c r="D4" s="524"/>
      <c r="E4" s="524"/>
      <c r="F4" s="524"/>
      <c r="G4" s="524"/>
      <c r="H4" s="524"/>
      <c r="I4" s="524"/>
      <c r="J4" s="524"/>
      <c r="K4" s="524"/>
      <c r="L4" s="524"/>
      <c r="M4" s="524"/>
      <c r="N4" s="524"/>
      <c r="O4" s="1"/>
    </row>
    <row r="5" spans="1:17" ht="16.5" customHeight="1" thickBot="1" x14ac:dyDescent="0.3">
      <c r="A5" s="1"/>
      <c r="B5" s="525"/>
      <c r="C5" s="525"/>
      <c r="D5" s="525"/>
      <c r="E5" s="525"/>
      <c r="F5" s="525"/>
      <c r="G5" s="525"/>
      <c r="H5" s="525"/>
      <c r="I5" s="525"/>
      <c r="J5" s="525"/>
      <c r="K5" s="525"/>
      <c r="L5" s="525"/>
      <c r="M5" s="525"/>
      <c r="N5" s="525"/>
      <c r="O5" s="1"/>
      <c r="P5" s="18"/>
      <c r="Q5" s="2" t="s">
        <v>86</v>
      </c>
    </row>
    <row r="6" spans="1:17" ht="27.75" customHeight="1" thickBot="1" x14ac:dyDescent="0.3">
      <c r="B6" s="155" t="s">
        <v>11</v>
      </c>
      <c r="C6" s="518" t="s">
        <v>3</v>
      </c>
      <c r="D6" s="519"/>
      <c r="E6" s="519"/>
      <c r="F6" s="519"/>
      <c r="G6" s="519"/>
      <c r="H6" s="519"/>
      <c r="I6" s="519"/>
      <c r="J6" s="519"/>
      <c r="K6" s="519"/>
      <c r="L6" s="519"/>
      <c r="M6" s="519"/>
      <c r="N6" s="520"/>
      <c r="O6" s="1"/>
      <c r="P6" s="16"/>
      <c r="Q6" s="2" t="s">
        <v>88</v>
      </c>
    </row>
    <row r="7" spans="1:17" ht="28.5" customHeight="1" thickBot="1" x14ac:dyDescent="0.3">
      <c r="B7" s="156" t="s">
        <v>76</v>
      </c>
      <c r="C7" s="491">
        <v>43101</v>
      </c>
      <c r="D7" s="492"/>
      <c r="E7" s="492"/>
      <c r="F7" s="492"/>
      <c r="G7" s="492"/>
      <c r="H7" s="492"/>
      <c r="I7" s="492"/>
      <c r="J7" s="492"/>
      <c r="K7" s="492"/>
      <c r="L7" s="492"/>
      <c r="M7" s="492"/>
      <c r="N7" s="493"/>
      <c r="P7" s="17"/>
      <c r="Q7" s="2" t="s">
        <v>87</v>
      </c>
    </row>
    <row r="8" spans="1:17" ht="23.25" customHeight="1" thickBot="1" x14ac:dyDescent="0.3">
      <c r="B8" s="156" t="s">
        <v>16</v>
      </c>
      <c r="C8" s="491"/>
      <c r="D8" s="492"/>
      <c r="E8" s="492"/>
      <c r="F8" s="492"/>
      <c r="G8" s="492"/>
      <c r="H8" s="492"/>
      <c r="I8" s="492"/>
      <c r="J8" s="492"/>
      <c r="K8" s="492"/>
      <c r="L8" s="492"/>
      <c r="M8" s="492"/>
      <c r="N8" s="493"/>
      <c r="P8" s="17"/>
    </row>
    <row r="9" spans="1:17" ht="18.75" customHeight="1" thickBot="1" x14ac:dyDescent="0.3">
      <c r="B9" s="495" t="s">
        <v>4</v>
      </c>
      <c r="C9" s="496"/>
      <c r="D9" s="496"/>
      <c r="E9" s="496"/>
      <c r="F9" s="496"/>
      <c r="G9" s="497"/>
      <c r="H9" s="498" t="s">
        <v>5</v>
      </c>
      <c r="I9" s="499"/>
      <c r="J9" s="499"/>
      <c r="K9" s="499"/>
      <c r="L9" s="499"/>
      <c r="M9" s="499"/>
      <c r="N9" s="499"/>
      <c r="O9"/>
    </row>
    <row r="10" spans="1:17" ht="36" customHeight="1" x14ac:dyDescent="0.25">
      <c r="B10" s="500" t="s">
        <v>0</v>
      </c>
      <c r="C10" s="500" t="s">
        <v>2</v>
      </c>
      <c r="D10" s="502" t="s">
        <v>80</v>
      </c>
      <c r="E10" s="504" t="s">
        <v>69</v>
      </c>
      <c r="F10" s="505"/>
      <c r="G10" s="506" t="s">
        <v>70</v>
      </c>
      <c r="H10" s="508" t="s">
        <v>83</v>
      </c>
      <c r="I10" s="510" t="s">
        <v>6</v>
      </c>
      <c r="J10" s="512" t="s">
        <v>84</v>
      </c>
      <c r="K10" s="513" t="s">
        <v>94</v>
      </c>
      <c r="L10" s="514" t="s">
        <v>92</v>
      </c>
      <c r="M10" s="506" t="s">
        <v>113</v>
      </c>
      <c r="N10" s="516" t="s">
        <v>6</v>
      </c>
      <c r="O10"/>
    </row>
    <row r="11" spans="1:17" ht="10.5" customHeight="1" thickBot="1" x14ac:dyDescent="0.3">
      <c r="B11" s="501"/>
      <c r="C11" s="501"/>
      <c r="D11" s="503"/>
      <c r="E11" s="122" t="s">
        <v>63</v>
      </c>
      <c r="F11" s="157" t="s">
        <v>64</v>
      </c>
      <c r="G11" s="507"/>
      <c r="H11" s="509"/>
      <c r="I11" s="511"/>
      <c r="J11" s="512"/>
      <c r="K11" s="513"/>
      <c r="L11" s="515"/>
      <c r="M11" s="507"/>
      <c r="N11" s="517"/>
      <c r="O11"/>
    </row>
    <row r="12" spans="1:17" s="87" customFormat="1" ht="31.5" customHeight="1" x14ac:dyDescent="0.25">
      <c r="B12" s="478" t="s">
        <v>114</v>
      </c>
      <c r="C12" s="480" t="s">
        <v>122</v>
      </c>
      <c r="D12" s="179" t="s">
        <v>126</v>
      </c>
      <c r="E12" s="114"/>
      <c r="F12" s="158"/>
      <c r="G12" s="180" t="s">
        <v>115</v>
      </c>
      <c r="H12" s="176" t="s">
        <v>86</v>
      </c>
      <c r="I12" s="105"/>
      <c r="J12" s="93"/>
      <c r="K12" s="98"/>
      <c r="L12" s="482" t="s">
        <v>51</v>
      </c>
      <c r="M12" s="484"/>
      <c r="N12" s="148"/>
      <c r="O12" s="88"/>
    </row>
    <row r="13" spans="1:17" s="87" customFormat="1" ht="31.5" customHeight="1" thickBot="1" x14ac:dyDescent="0.3">
      <c r="B13" s="479"/>
      <c r="C13" s="481"/>
      <c r="D13" s="179" t="s">
        <v>127</v>
      </c>
      <c r="E13" s="114"/>
      <c r="F13" s="158"/>
      <c r="G13" s="181" t="s">
        <v>116</v>
      </c>
      <c r="H13" s="177" t="s">
        <v>86</v>
      </c>
      <c r="I13" s="105"/>
      <c r="J13" s="93"/>
      <c r="K13" s="98"/>
      <c r="L13" s="483"/>
      <c r="M13" s="485"/>
      <c r="N13" s="149"/>
      <c r="O13" s="88"/>
    </row>
    <row r="14" spans="1:17" s="87" customFormat="1" ht="31.5" customHeight="1" x14ac:dyDescent="0.25">
      <c r="B14" s="479"/>
      <c r="C14" s="480" t="s">
        <v>123</v>
      </c>
      <c r="D14" s="179" t="s">
        <v>128</v>
      </c>
      <c r="E14" s="114"/>
      <c r="F14" s="158"/>
      <c r="G14" s="181" t="s">
        <v>116</v>
      </c>
      <c r="H14" s="177" t="s">
        <v>88</v>
      </c>
      <c r="I14" s="106"/>
      <c r="J14" s="93"/>
      <c r="K14" s="107"/>
      <c r="L14" s="487" t="s">
        <v>52</v>
      </c>
      <c r="M14" s="485"/>
      <c r="N14" s="150"/>
      <c r="O14" s="88"/>
    </row>
    <row r="15" spans="1:17" s="87" customFormat="1" ht="31.5" customHeight="1" thickBot="1" x14ac:dyDescent="0.3">
      <c r="B15" s="479"/>
      <c r="C15" s="481"/>
      <c r="D15" s="179" t="s">
        <v>129</v>
      </c>
      <c r="E15" s="114"/>
      <c r="F15" s="158"/>
      <c r="G15" s="181" t="s">
        <v>117</v>
      </c>
      <c r="H15" s="177" t="s">
        <v>86</v>
      </c>
      <c r="I15" s="108"/>
      <c r="J15" s="93"/>
      <c r="K15" s="109"/>
      <c r="L15" s="488"/>
      <c r="M15" s="485"/>
      <c r="N15" s="150"/>
      <c r="O15" s="88"/>
    </row>
    <row r="16" spans="1:17" s="87" customFormat="1" ht="31.5" customHeight="1" x14ac:dyDescent="0.25">
      <c r="B16" s="479"/>
      <c r="C16" s="480" t="s">
        <v>124</v>
      </c>
      <c r="D16" s="179" t="s">
        <v>130</v>
      </c>
      <c r="E16" s="100"/>
      <c r="F16" s="102"/>
      <c r="G16" s="181" t="s">
        <v>115</v>
      </c>
      <c r="H16" s="177" t="s">
        <v>87</v>
      </c>
      <c r="I16" s="100"/>
      <c r="J16" s="101"/>
      <c r="K16" s="102"/>
      <c r="L16" s="489" t="s">
        <v>53</v>
      </c>
      <c r="M16" s="485"/>
      <c r="N16" s="127"/>
      <c r="O16" s="88"/>
    </row>
    <row r="17" spans="2:16" s="87" customFormat="1" ht="31.5" customHeight="1" thickBot="1" x14ac:dyDescent="0.3">
      <c r="B17" s="479"/>
      <c r="C17" s="481"/>
      <c r="D17" s="179" t="s">
        <v>131</v>
      </c>
      <c r="E17" s="115"/>
      <c r="F17" s="159"/>
      <c r="G17" s="182" t="s">
        <v>118</v>
      </c>
      <c r="H17" s="177" t="s">
        <v>87</v>
      </c>
      <c r="I17" s="110"/>
      <c r="J17" s="93"/>
      <c r="K17" s="111"/>
      <c r="L17" s="490"/>
      <c r="M17" s="485"/>
      <c r="N17" s="150"/>
      <c r="O17" s="88"/>
    </row>
    <row r="18" spans="2:16" s="87" customFormat="1" ht="25.5" customHeight="1" x14ac:dyDescent="0.25">
      <c r="B18" s="479"/>
      <c r="C18" s="480" t="s">
        <v>125</v>
      </c>
      <c r="D18" s="179" t="s">
        <v>132</v>
      </c>
      <c r="E18" s="115"/>
      <c r="F18" s="159"/>
      <c r="G18" s="182" t="s">
        <v>119</v>
      </c>
      <c r="H18" s="177" t="s">
        <v>88</v>
      </c>
      <c r="I18" s="110"/>
      <c r="J18" s="93"/>
      <c r="K18" s="111"/>
      <c r="L18" s="489" t="s">
        <v>53</v>
      </c>
      <c r="M18" s="485"/>
      <c r="N18" s="150"/>
      <c r="O18" s="88"/>
    </row>
    <row r="19" spans="2:16" s="87" customFormat="1" ht="29.25" customHeight="1" thickBot="1" x14ac:dyDescent="0.3">
      <c r="B19" s="479"/>
      <c r="C19" s="481"/>
      <c r="D19" s="179" t="s">
        <v>133</v>
      </c>
      <c r="E19" s="116"/>
      <c r="F19" s="160"/>
      <c r="G19" s="183" t="s">
        <v>120</v>
      </c>
      <c r="H19" s="178" t="s">
        <v>88</v>
      </c>
      <c r="I19" s="112"/>
      <c r="J19" s="96"/>
      <c r="K19" s="113"/>
      <c r="L19" s="490"/>
      <c r="M19" s="486"/>
      <c r="N19" s="151"/>
      <c r="O19" s="88"/>
    </row>
    <row r="20" spans="2:16" ht="24.75" customHeight="1" thickBot="1" x14ac:dyDescent="0.3">
      <c r="B20" s="185" t="s">
        <v>16</v>
      </c>
      <c r="C20" s="494"/>
      <c r="D20" s="492"/>
      <c r="E20" s="492"/>
      <c r="F20" s="492"/>
      <c r="G20" s="492"/>
      <c r="H20" s="492"/>
      <c r="I20" s="492"/>
      <c r="J20" s="492"/>
      <c r="K20" s="492"/>
      <c r="L20" s="492"/>
      <c r="M20" s="492"/>
      <c r="N20" s="493"/>
      <c r="P20" s="17"/>
    </row>
    <row r="21" spans="2:16" ht="18.75" customHeight="1" thickBot="1" x14ac:dyDescent="0.3">
      <c r="B21" s="495" t="s">
        <v>4</v>
      </c>
      <c r="C21" s="496"/>
      <c r="D21" s="496"/>
      <c r="E21" s="496"/>
      <c r="F21" s="496"/>
      <c r="G21" s="497"/>
      <c r="H21" s="498" t="s">
        <v>5</v>
      </c>
      <c r="I21" s="499"/>
      <c r="J21" s="499"/>
      <c r="K21" s="499"/>
      <c r="L21" s="499"/>
      <c r="M21" s="499"/>
      <c r="N21" s="499"/>
      <c r="O21"/>
    </row>
    <row r="22" spans="2:16" ht="36" customHeight="1" x14ac:dyDescent="0.25">
      <c r="B22" s="500" t="s">
        <v>0</v>
      </c>
      <c r="C22" s="500" t="s">
        <v>2</v>
      </c>
      <c r="D22" s="502" t="s">
        <v>80</v>
      </c>
      <c r="E22" s="504" t="s">
        <v>69</v>
      </c>
      <c r="F22" s="505"/>
      <c r="G22" s="506" t="s">
        <v>70</v>
      </c>
      <c r="H22" s="508" t="s">
        <v>83</v>
      </c>
      <c r="I22" s="510" t="s">
        <v>6</v>
      </c>
      <c r="J22" s="512" t="s">
        <v>84</v>
      </c>
      <c r="K22" s="513" t="s">
        <v>94</v>
      </c>
      <c r="L22" s="514" t="s">
        <v>92</v>
      </c>
      <c r="M22" s="506" t="s">
        <v>113</v>
      </c>
      <c r="N22" s="516" t="s">
        <v>6</v>
      </c>
      <c r="O22"/>
    </row>
    <row r="23" spans="2:16" ht="10.5" customHeight="1" thickBot="1" x14ac:dyDescent="0.3">
      <c r="B23" s="501"/>
      <c r="C23" s="501"/>
      <c r="D23" s="503"/>
      <c r="E23" s="122" t="s">
        <v>63</v>
      </c>
      <c r="F23" s="157" t="s">
        <v>64</v>
      </c>
      <c r="G23" s="507"/>
      <c r="H23" s="509"/>
      <c r="I23" s="511"/>
      <c r="J23" s="512"/>
      <c r="K23" s="513"/>
      <c r="L23" s="515"/>
      <c r="M23" s="507"/>
      <c r="N23" s="517"/>
      <c r="O23"/>
    </row>
    <row r="24" spans="2:16" s="87" customFormat="1" ht="31.5" customHeight="1" x14ac:dyDescent="0.25">
      <c r="B24" s="478" t="s">
        <v>121</v>
      </c>
      <c r="C24" s="480" t="s">
        <v>134</v>
      </c>
      <c r="D24" s="179" t="s">
        <v>138</v>
      </c>
      <c r="E24" s="114"/>
      <c r="F24" s="158"/>
      <c r="G24" s="180" t="s">
        <v>115</v>
      </c>
      <c r="H24" s="176" t="s">
        <v>86</v>
      </c>
      <c r="I24" s="105"/>
      <c r="J24" s="93"/>
      <c r="K24" s="98"/>
      <c r="L24" s="482" t="s">
        <v>51</v>
      </c>
      <c r="M24" s="484"/>
      <c r="N24" s="148"/>
      <c r="O24" s="88"/>
    </row>
    <row r="25" spans="2:16" s="87" customFormat="1" ht="31.5" customHeight="1" thickBot="1" x14ac:dyDescent="0.3">
      <c r="B25" s="479"/>
      <c r="C25" s="481"/>
      <c r="D25" s="179" t="s">
        <v>139</v>
      </c>
      <c r="E25" s="114"/>
      <c r="F25" s="158"/>
      <c r="G25" s="181" t="s">
        <v>116</v>
      </c>
      <c r="H25" s="177" t="s">
        <v>86</v>
      </c>
      <c r="I25" s="105"/>
      <c r="J25" s="93"/>
      <c r="K25" s="98"/>
      <c r="L25" s="483"/>
      <c r="M25" s="485"/>
      <c r="N25" s="149"/>
      <c r="O25" s="88"/>
    </row>
    <row r="26" spans="2:16" s="87" customFormat="1" ht="31.5" customHeight="1" x14ac:dyDescent="0.25">
      <c r="B26" s="479"/>
      <c r="C26" s="480" t="s">
        <v>135</v>
      </c>
      <c r="D26" s="179" t="s">
        <v>140</v>
      </c>
      <c r="E26" s="114"/>
      <c r="F26" s="158"/>
      <c r="G26" s="181" t="s">
        <v>116</v>
      </c>
      <c r="H26" s="177" t="s">
        <v>88</v>
      </c>
      <c r="I26" s="106"/>
      <c r="J26" s="93"/>
      <c r="K26" s="107"/>
      <c r="L26" s="487" t="s">
        <v>52</v>
      </c>
      <c r="M26" s="485"/>
      <c r="N26" s="150"/>
      <c r="O26" s="88"/>
    </row>
    <row r="27" spans="2:16" s="87" customFormat="1" ht="31.5" customHeight="1" thickBot="1" x14ac:dyDescent="0.3">
      <c r="B27" s="479"/>
      <c r="C27" s="481"/>
      <c r="D27" s="179" t="s">
        <v>141</v>
      </c>
      <c r="E27" s="114"/>
      <c r="F27" s="158"/>
      <c r="G27" s="181" t="s">
        <v>117</v>
      </c>
      <c r="H27" s="177" t="s">
        <v>86</v>
      </c>
      <c r="I27" s="108"/>
      <c r="J27" s="93"/>
      <c r="K27" s="109"/>
      <c r="L27" s="488"/>
      <c r="M27" s="485"/>
      <c r="N27" s="150"/>
      <c r="O27" s="88"/>
    </row>
    <row r="28" spans="2:16" s="87" customFormat="1" ht="31.5" customHeight="1" x14ac:dyDescent="0.25">
      <c r="B28" s="479"/>
      <c r="C28" s="480" t="s">
        <v>136</v>
      </c>
      <c r="D28" s="179" t="s">
        <v>142</v>
      </c>
      <c r="E28" s="100"/>
      <c r="F28" s="102"/>
      <c r="G28" s="181" t="s">
        <v>115</v>
      </c>
      <c r="H28" s="177" t="s">
        <v>87</v>
      </c>
      <c r="I28" s="100"/>
      <c r="J28" s="101"/>
      <c r="K28" s="102"/>
      <c r="L28" s="489" t="s">
        <v>53</v>
      </c>
      <c r="M28" s="485"/>
      <c r="N28" s="127"/>
      <c r="O28" s="88"/>
    </row>
    <row r="29" spans="2:16" s="87" customFormat="1" ht="31.5" customHeight="1" thickBot="1" x14ac:dyDescent="0.3">
      <c r="B29" s="479"/>
      <c r="C29" s="481"/>
      <c r="D29" s="179" t="s">
        <v>143</v>
      </c>
      <c r="E29" s="115"/>
      <c r="F29" s="159"/>
      <c r="G29" s="182" t="s">
        <v>118</v>
      </c>
      <c r="H29" s="177" t="s">
        <v>87</v>
      </c>
      <c r="I29" s="110"/>
      <c r="J29" s="93"/>
      <c r="K29" s="111"/>
      <c r="L29" s="490"/>
      <c r="M29" s="485"/>
      <c r="N29" s="150"/>
      <c r="O29" s="88"/>
    </row>
    <row r="30" spans="2:16" s="87" customFormat="1" ht="25.5" customHeight="1" x14ac:dyDescent="0.25">
      <c r="B30" s="479"/>
      <c r="C30" s="480" t="s">
        <v>137</v>
      </c>
      <c r="D30" s="179" t="s">
        <v>144</v>
      </c>
      <c r="E30" s="115"/>
      <c r="F30" s="159"/>
      <c r="G30" s="182" t="s">
        <v>119</v>
      </c>
      <c r="H30" s="177" t="s">
        <v>88</v>
      </c>
      <c r="I30" s="110"/>
      <c r="J30" s="93"/>
      <c r="K30" s="111"/>
      <c r="L30" s="489" t="s">
        <v>53</v>
      </c>
      <c r="M30" s="485"/>
      <c r="N30" s="150"/>
      <c r="O30" s="88"/>
    </row>
    <row r="31" spans="2:16" s="87" customFormat="1" ht="29.25" customHeight="1" x14ac:dyDescent="0.25">
      <c r="B31" s="479"/>
      <c r="C31" s="481"/>
      <c r="D31" s="179" t="s">
        <v>145</v>
      </c>
      <c r="E31" s="116"/>
      <c r="F31" s="160"/>
      <c r="G31" s="183" t="s">
        <v>120</v>
      </c>
      <c r="H31" s="177" t="s">
        <v>88</v>
      </c>
      <c r="I31" s="112"/>
      <c r="J31" s="96"/>
      <c r="K31" s="113"/>
      <c r="L31" s="490"/>
      <c r="M31" s="486"/>
      <c r="N31" s="151"/>
      <c r="O31" s="88"/>
    </row>
    <row r="32" spans="2:16" s="87" customFormat="1" x14ac:dyDescent="0.25">
      <c r="B32" s="129"/>
      <c r="C32" s="133"/>
      <c r="D32" s="143"/>
      <c r="E32" s="117"/>
      <c r="F32" s="161"/>
      <c r="G32" s="171"/>
      <c r="H32" s="177"/>
      <c r="I32" s="92"/>
      <c r="J32" s="93"/>
      <c r="K32" s="104"/>
      <c r="L32" s="150"/>
      <c r="M32" s="150"/>
      <c r="N32" s="150"/>
      <c r="O32" s="88"/>
    </row>
    <row r="33" spans="2:15" s="87" customFormat="1" x14ac:dyDescent="0.25">
      <c r="B33" s="128"/>
      <c r="C33" s="135"/>
      <c r="D33" s="142"/>
      <c r="E33" s="118"/>
      <c r="F33" s="162"/>
      <c r="G33" s="172"/>
      <c r="H33" s="177"/>
      <c r="I33" s="95"/>
      <c r="J33" s="96"/>
      <c r="K33" s="103"/>
      <c r="L33" s="151"/>
      <c r="M33" s="151"/>
      <c r="N33" s="151"/>
      <c r="O33" s="88"/>
    </row>
    <row r="34" spans="2:15" s="87" customFormat="1" x14ac:dyDescent="0.25">
      <c r="B34" s="129"/>
      <c r="C34" s="133"/>
      <c r="D34" s="143"/>
      <c r="E34" s="117"/>
      <c r="F34" s="161"/>
      <c r="G34" s="171"/>
      <c r="H34" s="177"/>
      <c r="I34" s="92"/>
      <c r="J34" s="93"/>
      <c r="K34" s="104"/>
      <c r="L34" s="150"/>
      <c r="M34" s="150"/>
      <c r="N34" s="150"/>
      <c r="O34" s="88"/>
    </row>
    <row r="35" spans="2:15" s="87" customFormat="1" x14ac:dyDescent="0.25">
      <c r="B35" s="128"/>
      <c r="C35" s="135"/>
      <c r="D35" s="142"/>
      <c r="E35" s="118"/>
      <c r="F35" s="162"/>
      <c r="G35" s="172"/>
      <c r="H35" s="177"/>
      <c r="I35" s="95"/>
      <c r="J35" s="96"/>
      <c r="K35" s="103"/>
      <c r="L35" s="151"/>
      <c r="M35" s="151"/>
      <c r="N35" s="151"/>
      <c r="O35" s="88"/>
    </row>
    <row r="36" spans="2:15" s="87" customFormat="1" x14ac:dyDescent="0.25">
      <c r="B36" s="127"/>
      <c r="C36" s="132"/>
      <c r="D36" s="127"/>
      <c r="E36" s="100"/>
      <c r="F36" s="102"/>
      <c r="G36" s="167"/>
      <c r="H36" s="177"/>
      <c r="I36" s="100"/>
      <c r="J36" s="101"/>
      <c r="K36" s="102"/>
      <c r="L36" s="127"/>
      <c r="M36" s="127"/>
      <c r="N36" s="127"/>
      <c r="O36" s="88"/>
    </row>
    <row r="37" spans="2:15" s="87" customFormat="1" x14ac:dyDescent="0.25">
      <c r="B37" s="128"/>
      <c r="C37" s="135"/>
      <c r="D37" s="141"/>
      <c r="E37" s="118"/>
      <c r="F37" s="162"/>
      <c r="G37" s="172"/>
      <c r="H37" s="177"/>
      <c r="I37" s="95"/>
      <c r="J37" s="96"/>
      <c r="K37" s="99"/>
      <c r="L37" s="153"/>
      <c r="M37" s="153"/>
      <c r="N37" s="153"/>
      <c r="O37" s="88"/>
    </row>
    <row r="38" spans="2:15" s="87" customFormat="1" x14ac:dyDescent="0.25">
      <c r="B38" s="129"/>
      <c r="C38" s="133"/>
      <c r="D38" s="140"/>
      <c r="E38" s="117"/>
      <c r="F38" s="161"/>
      <c r="G38" s="171"/>
      <c r="H38" s="177"/>
      <c r="I38" s="92"/>
      <c r="J38" s="93"/>
      <c r="K38" s="98"/>
      <c r="L38" s="149"/>
      <c r="M38" s="149"/>
      <c r="N38" s="149"/>
      <c r="O38" s="88"/>
    </row>
    <row r="39" spans="2:15" s="87" customFormat="1" x14ac:dyDescent="0.25">
      <c r="B39" s="128"/>
      <c r="C39" s="69"/>
      <c r="D39" s="144"/>
      <c r="E39" s="119"/>
      <c r="F39" s="163"/>
      <c r="G39" s="169"/>
      <c r="H39" s="177"/>
      <c r="I39" s="95"/>
      <c r="J39" s="96"/>
      <c r="K39" s="97"/>
      <c r="L39" s="151"/>
      <c r="M39" s="151"/>
      <c r="N39" s="151"/>
      <c r="O39" s="88"/>
    </row>
    <row r="40" spans="2:15" s="87" customFormat="1" x14ac:dyDescent="0.25">
      <c r="B40" s="129"/>
      <c r="C40" s="137"/>
      <c r="D40" s="145"/>
      <c r="E40" s="120"/>
      <c r="F40" s="164"/>
      <c r="G40" s="168"/>
      <c r="H40" s="177"/>
      <c r="I40" s="92"/>
      <c r="J40" s="93"/>
      <c r="K40" s="94"/>
      <c r="L40" s="150"/>
      <c r="M40" s="150"/>
      <c r="N40" s="150"/>
      <c r="O40" s="88"/>
    </row>
    <row r="41" spans="2:15" s="87" customFormat="1" x14ac:dyDescent="0.25">
      <c r="B41" s="130"/>
      <c r="C41" s="138"/>
      <c r="D41" s="146"/>
      <c r="E41" s="121"/>
      <c r="F41" s="165"/>
      <c r="G41" s="170"/>
      <c r="H41" s="177"/>
      <c r="I41" s="89"/>
      <c r="J41" s="90"/>
      <c r="K41" s="91"/>
      <c r="L41" s="152"/>
      <c r="M41" s="152"/>
      <c r="N41" s="152"/>
      <c r="O41" s="88"/>
    </row>
    <row r="42" spans="2:15" s="87" customFormat="1" x14ac:dyDescent="0.25">
      <c r="B42" s="128"/>
      <c r="C42" s="136"/>
      <c r="D42" s="144"/>
      <c r="E42" s="116"/>
      <c r="F42" s="160"/>
      <c r="G42" s="173"/>
      <c r="H42" s="177"/>
      <c r="I42" s="95"/>
      <c r="J42" s="96"/>
      <c r="K42" s="97"/>
      <c r="L42" s="151"/>
      <c r="M42" s="151"/>
      <c r="N42" s="151"/>
      <c r="O42" s="88"/>
    </row>
    <row r="43" spans="2:15" s="87" customFormat="1" x14ac:dyDescent="0.25">
      <c r="B43" s="129"/>
      <c r="C43" s="134"/>
      <c r="D43" s="145"/>
      <c r="E43" s="115"/>
      <c r="F43" s="159"/>
      <c r="G43" s="174"/>
      <c r="H43" s="177"/>
      <c r="I43" s="92"/>
      <c r="J43" s="93"/>
      <c r="K43" s="94"/>
      <c r="L43" s="150"/>
      <c r="M43" s="150"/>
      <c r="N43" s="150"/>
      <c r="O43" s="88"/>
    </row>
    <row r="44" spans="2:15" s="87" customFormat="1" ht="15.75" thickBot="1" x14ac:dyDescent="0.3">
      <c r="B44" s="131"/>
      <c r="C44" s="139"/>
      <c r="D44" s="147"/>
      <c r="E44" s="123"/>
      <c r="F44" s="166"/>
      <c r="G44" s="175"/>
      <c r="H44" s="178"/>
      <c r="I44" s="124"/>
      <c r="J44" s="125"/>
      <c r="K44" s="126"/>
      <c r="L44" s="154"/>
      <c r="M44" s="154"/>
      <c r="N44" s="154"/>
      <c r="O44" s="88"/>
    </row>
    <row r="45" spans="2:15" x14ac:dyDescent="0.25">
      <c r="B45" s="1"/>
      <c r="C45"/>
      <c r="D45"/>
      <c r="E45"/>
      <c r="F45"/>
      <c r="G45"/>
      <c r="H45" s="184"/>
      <c r="I45"/>
      <c r="J45"/>
      <c r="K45"/>
      <c r="L45"/>
      <c r="M45" s="1"/>
      <c r="N45" s="1"/>
      <c r="O45" s="1"/>
    </row>
    <row r="46" spans="2:15" x14ac:dyDescent="0.25">
      <c r="B46" s="1"/>
      <c r="C46"/>
      <c r="D46"/>
      <c r="E46"/>
      <c r="F46"/>
      <c r="G46"/>
      <c r="H46" s="184"/>
      <c r="I46"/>
      <c r="J46"/>
      <c r="K46"/>
      <c r="L46"/>
      <c r="M46" s="1"/>
      <c r="N46" s="1"/>
      <c r="O46" s="1"/>
    </row>
    <row r="47" spans="2:15" ht="42.75" x14ac:dyDescent="0.25">
      <c r="B47" s="1"/>
      <c r="C47" s="1"/>
      <c r="D47" s="1"/>
      <c r="E47" s="1"/>
      <c r="F47" s="1"/>
      <c r="G47" s="1"/>
      <c r="H47" s="53"/>
      <c r="I47" s="1"/>
      <c r="J47" s="72" t="s">
        <v>96</v>
      </c>
      <c r="L47" s="1"/>
      <c r="M47" s="1"/>
      <c r="N47" s="1"/>
    </row>
    <row r="48" spans="2:15" x14ac:dyDescent="0.25">
      <c r="B48" s="1"/>
      <c r="C48" s="1"/>
      <c r="D48" s="1"/>
      <c r="E48" s="1"/>
      <c r="F48" s="1"/>
      <c r="G48" s="1"/>
      <c r="I48" s="1"/>
      <c r="L48" s="1"/>
      <c r="M48" s="1"/>
      <c r="N48" s="1"/>
    </row>
    <row r="49" spans="2:15" x14ac:dyDescent="0.25">
      <c r="B49" s="1"/>
      <c r="C49" s="1"/>
      <c r="D49" s="1"/>
      <c r="E49" s="1"/>
      <c r="F49" s="1"/>
      <c r="G49" s="1"/>
      <c r="H49" s="53"/>
      <c r="I49" s="1"/>
      <c r="J49" s="1"/>
      <c r="K49" s="1"/>
      <c r="L49" s="1"/>
      <c r="M49" s="1"/>
      <c r="N49" s="1"/>
      <c r="O49" s="1"/>
    </row>
    <row r="50" spans="2:15" x14ac:dyDescent="0.25">
      <c r="B50" s="1"/>
      <c r="C50" s="1"/>
      <c r="D50" s="1"/>
      <c r="E50" s="1"/>
      <c r="F50" s="1"/>
      <c r="G50" s="1"/>
      <c r="H50" s="53"/>
      <c r="I50" s="1"/>
      <c r="J50" s="1"/>
      <c r="K50" s="1"/>
      <c r="L50" s="1"/>
      <c r="M50" s="1"/>
      <c r="N50" s="1"/>
      <c r="O50" s="1"/>
    </row>
    <row r="51" spans="2:15" x14ac:dyDescent="0.25">
      <c r="B51" s="1"/>
      <c r="C51" s="1"/>
      <c r="D51" s="1"/>
      <c r="E51" s="1"/>
      <c r="F51" s="1"/>
      <c r="G51" s="1"/>
      <c r="H51" s="53"/>
      <c r="I51" s="1"/>
      <c r="J51" s="1"/>
      <c r="K51" s="1"/>
      <c r="L51" s="1"/>
      <c r="M51" s="1"/>
      <c r="N51" s="1"/>
      <c r="O51" s="1"/>
    </row>
    <row r="52" spans="2:15" x14ac:dyDescent="0.25">
      <c r="B52" s="1"/>
      <c r="C52" s="1"/>
      <c r="D52" s="1"/>
      <c r="E52" s="1"/>
      <c r="F52" s="1"/>
      <c r="G52" s="1"/>
      <c r="H52" s="53"/>
      <c r="I52" s="1"/>
      <c r="J52" s="1"/>
      <c r="K52" s="1"/>
      <c r="L52" s="1"/>
      <c r="M52" s="1"/>
      <c r="N52" s="1"/>
      <c r="O52" s="1"/>
    </row>
    <row r="53" spans="2:15" x14ac:dyDescent="0.25">
      <c r="B53" s="1"/>
      <c r="C53" s="1"/>
      <c r="D53" s="1"/>
      <c r="E53" s="1"/>
      <c r="F53" s="1"/>
      <c r="G53" s="1"/>
      <c r="H53" s="53"/>
      <c r="I53" s="1"/>
      <c r="J53" s="1"/>
      <c r="K53" s="1"/>
      <c r="L53" s="1"/>
      <c r="M53" s="1"/>
      <c r="N53" s="1"/>
      <c r="O53" s="1"/>
    </row>
    <row r="54" spans="2:15" x14ac:dyDescent="0.25">
      <c r="B54" s="1"/>
      <c r="C54" s="1"/>
      <c r="D54" s="1"/>
      <c r="E54" s="1"/>
      <c r="F54" s="1"/>
      <c r="G54" s="1"/>
      <c r="H54" s="53"/>
      <c r="I54" s="1"/>
      <c r="J54" s="1"/>
      <c r="K54" s="1"/>
      <c r="L54" s="1"/>
      <c r="M54" s="1"/>
      <c r="N54" s="1"/>
      <c r="O54" s="1"/>
    </row>
    <row r="55" spans="2:15" x14ac:dyDescent="0.25">
      <c r="B55" s="1"/>
      <c r="C55" s="1"/>
      <c r="D55" s="1"/>
      <c r="E55" s="1"/>
      <c r="F55" s="1"/>
      <c r="G55" s="1"/>
      <c r="H55" s="53"/>
      <c r="I55" s="1"/>
      <c r="J55" s="1"/>
      <c r="K55" s="1"/>
      <c r="L55" s="1"/>
      <c r="M55" s="1"/>
      <c r="N55" s="1"/>
      <c r="O55" s="1"/>
    </row>
    <row r="56" spans="2:15" x14ac:dyDescent="0.25">
      <c r="B56" s="1"/>
      <c r="C56" s="1"/>
      <c r="D56" s="1"/>
      <c r="E56" s="1"/>
      <c r="F56" s="1"/>
      <c r="G56" s="1"/>
      <c r="H56" s="53"/>
      <c r="I56" s="1"/>
      <c r="J56" s="1"/>
      <c r="K56" s="1"/>
      <c r="L56" s="1"/>
      <c r="M56" s="1"/>
      <c r="N56" s="1"/>
      <c r="O56" s="1"/>
    </row>
    <row r="57" spans="2:15" x14ac:dyDescent="0.25">
      <c r="B57" s="1"/>
      <c r="C57" s="1"/>
      <c r="D57" s="1"/>
      <c r="E57" s="1"/>
      <c r="F57" s="1"/>
      <c r="G57" s="1"/>
      <c r="H57" s="53"/>
      <c r="I57" s="1"/>
      <c r="J57" s="1"/>
      <c r="K57" s="1"/>
      <c r="L57" s="1"/>
      <c r="M57" s="1"/>
      <c r="N57" s="1"/>
      <c r="O57" s="1"/>
    </row>
    <row r="58" spans="2:15" x14ac:dyDescent="0.25">
      <c r="B58" s="1"/>
      <c r="C58" s="1"/>
      <c r="D58" s="1"/>
      <c r="E58" s="1"/>
      <c r="F58" s="1"/>
      <c r="G58" s="1"/>
      <c r="H58" s="53"/>
      <c r="I58" s="1"/>
      <c r="J58" s="1"/>
      <c r="K58" s="1"/>
      <c r="L58" s="1"/>
      <c r="M58" s="1"/>
      <c r="N58" s="1"/>
      <c r="O58" s="1"/>
    </row>
    <row r="59" spans="2:15" x14ac:dyDescent="0.25">
      <c r="B59" s="1"/>
      <c r="C59" s="1"/>
      <c r="D59" s="1"/>
      <c r="E59" s="1"/>
      <c r="F59" s="1"/>
      <c r="G59" s="1"/>
      <c r="H59" s="53"/>
      <c r="I59" s="1"/>
      <c r="J59" s="1"/>
      <c r="K59" s="1"/>
      <c r="L59" s="1"/>
      <c r="M59" s="1"/>
      <c r="N59" s="1"/>
      <c r="O59" s="1"/>
    </row>
    <row r="60" spans="2:15" x14ac:dyDescent="0.25">
      <c r="B60" s="1"/>
      <c r="C60" s="1"/>
      <c r="D60" s="1"/>
      <c r="E60" s="1"/>
      <c r="F60" s="1"/>
      <c r="G60" s="1"/>
      <c r="H60" s="53"/>
      <c r="I60" s="1"/>
      <c r="J60" s="1"/>
      <c r="K60" s="1"/>
      <c r="L60" s="1"/>
      <c r="M60" s="1"/>
      <c r="N60" s="1"/>
      <c r="O60" s="1"/>
    </row>
    <row r="61" spans="2:15" x14ac:dyDescent="0.25">
      <c r="B61" s="1"/>
      <c r="C61" s="1"/>
      <c r="D61" s="1"/>
      <c r="E61" s="1"/>
      <c r="F61" s="1"/>
      <c r="G61" s="1"/>
      <c r="H61" s="53"/>
      <c r="I61" s="1"/>
      <c r="J61" s="1"/>
      <c r="K61" s="1"/>
      <c r="L61" s="1"/>
      <c r="M61" s="1"/>
      <c r="N61" s="1"/>
      <c r="O61" s="1"/>
    </row>
    <row r="62" spans="2:15" x14ac:dyDescent="0.25">
      <c r="B62" s="1"/>
      <c r="C62" s="1"/>
      <c r="D62" s="1"/>
      <c r="E62" s="1"/>
      <c r="F62" s="1"/>
      <c r="G62" s="1"/>
      <c r="H62" s="53"/>
      <c r="I62" s="1"/>
      <c r="J62" s="1"/>
      <c r="K62" s="1"/>
      <c r="L62" s="1"/>
      <c r="M62" s="1"/>
      <c r="N62" s="1"/>
      <c r="O62" s="1"/>
    </row>
    <row r="63" spans="2:15" x14ac:dyDescent="0.25">
      <c r="B63" s="1"/>
      <c r="C63" s="1"/>
      <c r="D63" s="1"/>
      <c r="E63" s="1"/>
      <c r="F63" s="1"/>
      <c r="G63" s="1"/>
      <c r="H63" s="53"/>
      <c r="I63" s="1"/>
      <c r="J63" s="1"/>
      <c r="K63" s="1"/>
      <c r="L63" s="1"/>
      <c r="M63" s="1"/>
      <c r="N63" s="1"/>
      <c r="O63" s="1"/>
    </row>
    <row r="64" spans="2:15" x14ac:dyDescent="0.25">
      <c r="B64" s="1"/>
      <c r="C64" s="1"/>
      <c r="D64" s="1"/>
      <c r="E64" s="1"/>
      <c r="F64" s="1"/>
      <c r="G64" s="1"/>
      <c r="H64" s="53"/>
      <c r="I64" s="1"/>
      <c r="J64" s="1"/>
      <c r="K64" s="1"/>
      <c r="L64" s="1"/>
      <c r="M64" s="1"/>
      <c r="N64" s="1"/>
      <c r="O64" s="1"/>
    </row>
    <row r="65" spans="2:15" x14ac:dyDescent="0.25">
      <c r="B65" s="1"/>
      <c r="C65" s="1"/>
      <c r="D65" s="1"/>
      <c r="E65" s="1"/>
      <c r="F65" s="1"/>
      <c r="G65" s="1"/>
      <c r="H65" s="53"/>
      <c r="I65" s="1"/>
      <c r="J65" s="1"/>
      <c r="K65" s="1"/>
      <c r="L65" s="1"/>
      <c r="M65" s="1"/>
      <c r="N65" s="1"/>
      <c r="O65" s="1"/>
    </row>
    <row r="66" spans="2:15" x14ac:dyDescent="0.25">
      <c r="M66" s="1"/>
      <c r="N66" s="1"/>
      <c r="O66" s="1"/>
    </row>
    <row r="67" spans="2:15" x14ac:dyDescent="0.25">
      <c r="M67" s="1"/>
      <c r="N67" s="1"/>
      <c r="O67" s="1"/>
    </row>
    <row r="68" spans="2:15" x14ac:dyDescent="0.25">
      <c r="M68" s="1"/>
      <c r="N68" s="1"/>
      <c r="O68" s="1"/>
    </row>
    <row r="69" spans="2:15" x14ac:dyDescent="0.25">
      <c r="M69" s="1"/>
      <c r="N69" s="1"/>
      <c r="O69" s="1"/>
    </row>
    <row r="70" spans="2:15" x14ac:dyDescent="0.25">
      <c r="M70" s="1"/>
      <c r="N70" s="1"/>
      <c r="O70" s="1"/>
    </row>
    <row r="71" spans="2:15" x14ac:dyDescent="0.25">
      <c r="M71" s="1"/>
      <c r="N71" s="1"/>
      <c r="O71" s="1"/>
    </row>
    <row r="72" spans="2:15" x14ac:dyDescent="0.25">
      <c r="M72" s="1"/>
      <c r="N72" s="1"/>
      <c r="O72" s="1"/>
    </row>
    <row r="73" spans="2:15" x14ac:dyDescent="0.25">
      <c r="M73" s="1"/>
      <c r="N73" s="1"/>
      <c r="O73" s="1"/>
    </row>
    <row r="74" spans="2:15" x14ac:dyDescent="0.25">
      <c r="M74" s="1"/>
      <c r="N74" s="1"/>
      <c r="O74" s="1"/>
    </row>
    <row r="75" spans="2:15" x14ac:dyDescent="0.25">
      <c r="M75" s="1"/>
      <c r="N75" s="1"/>
      <c r="O75" s="1"/>
    </row>
    <row r="76" spans="2:15" x14ac:dyDescent="0.25">
      <c r="M76" s="1"/>
      <c r="N76" s="1"/>
      <c r="O76" s="1"/>
    </row>
    <row r="77" spans="2:15" x14ac:dyDescent="0.25">
      <c r="M77" s="1"/>
      <c r="N77" s="1"/>
      <c r="O77" s="1"/>
    </row>
    <row r="78" spans="2:15" x14ac:dyDescent="0.25">
      <c r="M78" s="1"/>
      <c r="N78" s="1"/>
      <c r="O78" s="1"/>
    </row>
    <row r="79" spans="2:15" x14ac:dyDescent="0.25">
      <c r="M79" s="1"/>
      <c r="N79" s="1"/>
      <c r="O79" s="1"/>
    </row>
    <row r="80" spans="2:15" x14ac:dyDescent="0.25">
      <c r="M80" s="1"/>
      <c r="N80" s="1"/>
      <c r="O80" s="1"/>
    </row>
    <row r="81" spans="13:15" x14ac:dyDescent="0.25">
      <c r="M81" s="1"/>
      <c r="N81" s="1"/>
      <c r="O81" s="1"/>
    </row>
    <row r="82" spans="13:15" x14ac:dyDescent="0.25">
      <c r="M82" s="1"/>
      <c r="N82" s="1"/>
      <c r="O82" s="1"/>
    </row>
    <row r="83" spans="13:15" x14ac:dyDescent="0.25">
      <c r="M83" s="1"/>
      <c r="N83" s="1"/>
      <c r="O83" s="1"/>
    </row>
    <row r="84" spans="13:15" x14ac:dyDescent="0.25">
      <c r="M84" s="1"/>
      <c r="N84" s="1"/>
      <c r="O84" s="1"/>
    </row>
    <row r="85" spans="13:15" x14ac:dyDescent="0.25">
      <c r="M85" s="1"/>
      <c r="N85" s="1"/>
      <c r="O85" s="1"/>
    </row>
    <row r="86" spans="13:15" x14ac:dyDescent="0.25">
      <c r="M86" s="1"/>
      <c r="N86" s="1"/>
      <c r="O86" s="1"/>
    </row>
    <row r="87" spans="13:15" x14ac:dyDescent="0.25">
      <c r="M87" s="1"/>
      <c r="N87" s="1"/>
      <c r="O87" s="1"/>
    </row>
    <row r="88" spans="13:15" x14ac:dyDescent="0.25">
      <c r="M88" s="1"/>
      <c r="N88" s="1"/>
      <c r="O88" s="1"/>
    </row>
    <row r="89" spans="13:15" x14ac:dyDescent="0.25">
      <c r="M89" s="1"/>
      <c r="N89" s="1"/>
      <c r="O89" s="1"/>
    </row>
    <row r="90" spans="13:15" x14ac:dyDescent="0.25">
      <c r="M90" s="1"/>
      <c r="N90" s="1"/>
      <c r="O90" s="1"/>
    </row>
    <row r="91" spans="13:15" x14ac:dyDescent="0.25">
      <c r="M91" s="1"/>
      <c r="N91" s="1"/>
      <c r="O91" s="1"/>
    </row>
    <row r="92" spans="13:15" x14ac:dyDescent="0.25">
      <c r="M92" s="1"/>
      <c r="N92" s="1"/>
      <c r="O92" s="1"/>
    </row>
    <row r="93" spans="13:15" x14ac:dyDescent="0.25">
      <c r="M93" s="1"/>
      <c r="N93" s="1"/>
      <c r="O93" s="1"/>
    </row>
    <row r="94" spans="13:15" x14ac:dyDescent="0.25">
      <c r="M94" s="1"/>
      <c r="N94" s="1"/>
      <c r="O94" s="1"/>
    </row>
    <row r="95" spans="13:15" x14ac:dyDescent="0.25">
      <c r="M95" s="1"/>
      <c r="N95" s="1"/>
      <c r="O95" s="1"/>
    </row>
    <row r="96" spans="13:15" x14ac:dyDescent="0.25">
      <c r="M96" s="1"/>
      <c r="N96" s="1"/>
      <c r="O96" s="1"/>
    </row>
    <row r="97" spans="13:15" x14ac:dyDescent="0.25">
      <c r="M97" s="1"/>
      <c r="N97" s="1"/>
      <c r="O97" s="1"/>
    </row>
    <row r="98" spans="13:15" x14ac:dyDescent="0.25">
      <c r="M98" s="1"/>
      <c r="N98" s="1"/>
      <c r="O98" s="1"/>
    </row>
    <row r="99" spans="13:15" x14ac:dyDescent="0.25">
      <c r="M99" s="1"/>
      <c r="N99" s="1"/>
      <c r="O99" s="1"/>
    </row>
    <row r="100" spans="13:15" x14ac:dyDescent="0.25">
      <c r="M100" s="1"/>
      <c r="N100" s="1"/>
      <c r="O100" s="1"/>
    </row>
    <row r="101" spans="13:15" x14ac:dyDescent="0.25">
      <c r="M101" s="1"/>
      <c r="N101" s="1"/>
      <c r="O101" s="1"/>
    </row>
    <row r="102" spans="13:15" x14ac:dyDescent="0.25">
      <c r="M102" s="1"/>
      <c r="N102" s="1"/>
      <c r="O102" s="1"/>
    </row>
    <row r="103" spans="13:15" x14ac:dyDescent="0.25">
      <c r="M103" s="1"/>
      <c r="N103" s="1"/>
      <c r="O103" s="1"/>
    </row>
    <row r="104" spans="13:15" x14ac:dyDescent="0.25">
      <c r="M104" s="1"/>
      <c r="N104" s="1"/>
      <c r="O104" s="1"/>
    </row>
    <row r="105" spans="13:15" x14ac:dyDescent="0.25">
      <c r="M105" s="1"/>
      <c r="N105" s="1"/>
      <c r="O105" s="1"/>
    </row>
    <row r="106" spans="13:15" x14ac:dyDescent="0.25">
      <c r="M106" s="1"/>
      <c r="N106" s="1"/>
      <c r="O106" s="1"/>
    </row>
    <row r="107" spans="13:15" x14ac:dyDescent="0.25">
      <c r="M107" s="1"/>
      <c r="N107" s="1"/>
      <c r="O107" s="1"/>
    </row>
    <row r="108" spans="13:15" x14ac:dyDescent="0.25">
      <c r="M108" s="1"/>
      <c r="N108" s="1"/>
      <c r="O108" s="1"/>
    </row>
    <row r="109" spans="13:15" x14ac:dyDescent="0.25">
      <c r="M109" s="1"/>
      <c r="N109" s="1"/>
      <c r="O109" s="1"/>
    </row>
    <row r="110" spans="13:15" x14ac:dyDescent="0.25">
      <c r="M110" s="1"/>
      <c r="N110" s="1"/>
      <c r="O110" s="1"/>
    </row>
    <row r="111" spans="13:15" x14ac:dyDescent="0.25">
      <c r="M111" s="1"/>
      <c r="N111" s="1"/>
      <c r="O111" s="1"/>
    </row>
    <row r="112" spans="13:15" x14ac:dyDescent="0.25">
      <c r="M112" s="1"/>
      <c r="N112" s="1"/>
      <c r="O112" s="1"/>
    </row>
    <row r="113" spans="13:15" x14ac:dyDescent="0.25">
      <c r="M113" s="1"/>
      <c r="N113" s="1"/>
      <c r="O113" s="1"/>
    </row>
    <row r="114" spans="13:15" x14ac:dyDescent="0.25">
      <c r="M114" s="1"/>
      <c r="N114" s="1"/>
      <c r="O114" s="1"/>
    </row>
    <row r="115" spans="13:15" x14ac:dyDescent="0.25">
      <c r="M115" s="1"/>
      <c r="N115" s="1"/>
      <c r="O115" s="1"/>
    </row>
    <row r="116" spans="13:15" x14ac:dyDescent="0.25">
      <c r="M116" s="1"/>
      <c r="N116" s="1"/>
      <c r="O116" s="1"/>
    </row>
    <row r="117" spans="13:15" x14ac:dyDescent="0.25">
      <c r="M117" s="1"/>
      <c r="N117" s="1"/>
      <c r="O117" s="1"/>
    </row>
    <row r="118" spans="13:15" x14ac:dyDescent="0.25">
      <c r="M118" s="1"/>
      <c r="N118" s="1"/>
      <c r="O118" s="1"/>
    </row>
    <row r="119" spans="13:15" x14ac:dyDescent="0.25">
      <c r="M119" s="1"/>
      <c r="N119" s="1"/>
      <c r="O119" s="1"/>
    </row>
    <row r="120" spans="13:15" x14ac:dyDescent="0.25">
      <c r="M120" s="1"/>
      <c r="N120" s="1"/>
      <c r="O120" s="1"/>
    </row>
    <row r="121" spans="13:15" x14ac:dyDescent="0.25">
      <c r="M121" s="1"/>
      <c r="N121" s="1"/>
      <c r="O121" s="1"/>
    </row>
    <row r="122" spans="13:15" x14ac:dyDescent="0.25">
      <c r="M122" s="1"/>
      <c r="N122" s="1"/>
      <c r="O122" s="1"/>
    </row>
    <row r="123" spans="13:15" x14ac:dyDescent="0.25">
      <c r="M123" s="1"/>
      <c r="N123" s="1"/>
      <c r="O123" s="1"/>
    </row>
    <row r="124" spans="13:15" x14ac:dyDescent="0.25">
      <c r="M124" s="1"/>
      <c r="N124" s="1"/>
      <c r="O124" s="1"/>
    </row>
    <row r="125" spans="13:15" x14ac:dyDescent="0.25">
      <c r="M125" s="1"/>
      <c r="N125" s="1"/>
      <c r="O125" s="1"/>
    </row>
    <row r="126" spans="13:15" x14ac:dyDescent="0.25">
      <c r="M126" s="1"/>
      <c r="N126" s="1"/>
      <c r="O126" s="1"/>
    </row>
    <row r="127" spans="13:15" x14ac:dyDescent="0.25">
      <c r="M127" s="1"/>
      <c r="N127" s="1"/>
      <c r="O127" s="1"/>
    </row>
    <row r="128" spans="13:15" x14ac:dyDescent="0.25">
      <c r="M128" s="1"/>
      <c r="N128" s="1"/>
      <c r="O128" s="1"/>
    </row>
    <row r="129" spans="13:15" x14ac:dyDescent="0.25">
      <c r="M129" s="1"/>
      <c r="N129" s="1"/>
      <c r="O129" s="1"/>
    </row>
    <row r="130" spans="13:15" x14ac:dyDescent="0.25">
      <c r="M130" s="1"/>
      <c r="N130" s="1"/>
      <c r="O130" s="1"/>
    </row>
    <row r="131" spans="13:15" x14ac:dyDescent="0.25">
      <c r="M131" s="1"/>
      <c r="N131" s="1"/>
      <c r="O131" s="1"/>
    </row>
    <row r="132" spans="13:15" x14ac:dyDescent="0.25">
      <c r="M132" s="1"/>
      <c r="N132" s="1"/>
      <c r="O132" s="1"/>
    </row>
    <row r="133" spans="13:15" x14ac:dyDescent="0.25">
      <c r="M133" s="1"/>
      <c r="N133" s="1"/>
      <c r="O133" s="1"/>
    </row>
    <row r="134" spans="13:15" x14ac:dyDescent="0.25">
      <c r="M134" s="1"/>
      <c r="N134" s="1"/>
      <c r="O134" s="1"/>
    </row>
    <row r="135" spans="13:15" x14ac:dyDescent="0.25">
      <c r="M135" s="1"/>
      <c r="N135" s="1"/>
      <c r="O135" s="1"/>
    </row>
    <row r="136" spans="13:15" x14ac:dyDescent="0.25">
      <c r="M136" s="1"/>
      <c r="N136" s="1"/>
      <c r="O136" s="1"/>
    </row>
    <row r="137" spans="13:15" x14ac:dyDescent="0.25">
      <c r="M137" s="1"/>
      <c r="N137" s="1"/>
      <c r="O137" s="1"/>
    </row>
    <row r="138" spans="13:15" x14ac:dyDescent="0.25">
      <c r="M138" s="1"/>
      <c r="N138" s="1"/>
      <c r="O138" s="1"/>
    </row>
    <row r="139" spans="13:15" x14ac:dyDescent="0.25">
      <c r="M139" s="1"/>
      <c r="N139" s="1"/>
      <c r="O139" s="1"/>
    </row>
    <row r="140" spans="13:15" x14ac:dyDescent="0.25">
      <c r="M140" s="1"/>
      <c r="N140" s="1"/>
      <c r="O140" s="1"/>
    </row>
    <row r="141" spans="13:15" x14ac:dyDescent="0.25">
      <c r="M141" s="1"/>
      <c r="N141" s="1"/>
      <c r="O141" s="1"/>
    </row>
    <row r="142" spans="13:15" x14ac:dyDescent="0.25">
      <c r="M142" s="1"/>
      <c r="N142" s="1"/>
      <c r="O142" s="1"/>
    </row>
    <row r="143" spans="13:15" x14ac:dyDescent="0.25">
      <c r="M143" s="1"/>
      <c r="N143" s="1"/>
      <c r="O143" s="1"/>
    </row>
    <row r="144" spans="13:15" x14ac:dyDescent="0.25">
      <c r="M144" s="1"/>
      <c r="N144" s="1"/>
      <c r="O144" s="1"/>
    </row>
    <row r="145" spans="13:15" x14ac:dyDescent="0.25">
      <c r="M145" s="1"/>
      <c r="N145" s="1"/>
      <c r="O145" s="1"/>
    </row>
    <row r="146" spans="13:15" x14ac:dyDescent="0.25">
      <c r="M146" s="1"/>
      <c r="N146" s="1"/>
      <c r="O146" s="1"/>
    </row>
    <row r="147" spans="13:15" x14ac:dyDescent="0.25">
      <c r="M147" s="1"/>
      <c r="N147" s="1"/>
      <c r="O147" s="1"/>
    </row>
    <row r="148" spans="13:15" x14ac:dyDescent="0.25">
      <c r="M148" s="1"/>
      <c r="N148" s="1"/>
      <c r="O148" s="1"/>
    </row>
    <row r="149" spans="13:15" x14ac:dyDescent="0.25">
      <c r="M149" s="1"/>
      <c r="N149" s="1"/>
      <c r="O149" s="1"/>
    </row>
    <row r="150" spans="13:15" x14ac:dyDescent="0.25">
      <c r="M150" s="1"/>
      <c r="N150" s="1"/>
      <c r="O150" s="1"/>
    </row>
    <row r="151" spans="13:15" x14ac:dyDescent="0.25">
      <c r="M151" s="1"/>
      <c r="N151" s="1"/>
      <c r="O151" s="1"/>
    </row>
    <row r="152" spans="13:15" x14ac:dyDescent="0.25">
      <c r="M152" s="1"/>
      <c r="N152" s="1"/>
      <c r="O152" s="1"/>
    </row>
    <row r="153" spans="13:15" x14ac:dyDescent="0.25">
      <c r="M153" s="1"/>
      <c r="N153" s="1"/>
      <c r="O153" s="1"/>
    </row>
    <row r="154" spans="13:15" x14ac:dyDescent="0.25">
      <c r="M154" s="1"/>
      <c r="N154" s="1"/>
      <c r="O154" s="1"/>
    </row>
    <row r="155" spans="13:15" x14ac:dyDescent="0.25">
      <c r="M155" s="1"/>
      <c r="N155" s="1"/>
      <c r="O155" s="1"/>
    </row>
    <row r="156" spans="13:15" x14ac:dyDescent="0.25">
      <c r="M156" s="1"/>
      <c r="N156" s="1"/>
      <c r="O156" s="1"/>
    </row>
    <row r="157" spans="13:15" x14ac:dyDescent="0.25">
      <c r="M157" s="1"/>
      <c r="N157" s="1"/>
      <c r="O157" s="1"/>
    </row>
    <row r="158" spans="13:15" x14ac:dyDescent="0.25">
      <c r="M158" s="1"/>
      <c r="N158" s="1"/>
      <c r="O158" s="1"/>
    </row>
    <row r="159" spans="13:15" x14ac:dyDescent="0.25">
      <c r="M159" s="1"/>
      <c r="N159" s="1"/>
      <c r="O159" s="1"/>
    </row>
    <row r="160" spans="13:15" x14ac:dyDescent="0.25">
      <c r="M160" s="1"/>
      <c r="N160" s="1"/>
      <c r="O160" s="1"/>
    </row>
    <row r="161" spans="13:15" x14ac:dyDescent="0.25">
      <c r="M161" s="1"/>
      <c r="N161" s="1"/>
      <c r="O161" s="1"/>
    </row>
    <row r="162" spans="13:15" x14ac:dyDescent="0.25">
      <c r="M162" s="1"/>
      <c r="N162" s="1"/>
      <c r="O162" s="1"/>
    </row>
    <row r="163" spans="13:15" x14ac:dyDescent="0.25">
      <c r="M163" s="1"/>
      <c r="N163" s="1"/>
      <c r="O163" s="1"/>
    </row>
    <row r="164" spans="13:15" x14ac:dyDescent="0.25">
      <c r="M164" s="1"/>
      <c r="N164" s="1"/>
      <c r="O164" s="1"/>
    </row>
    <row r="165" spans="13:15" x14ac:dyDescent="0.25">
      <c r="M165" s="1"/>
      <c r="N165" s="1"/>
      <c r="O165" s="1"/>
    </row>
    <row r="166" spans="13:15" x14ac:dyDescent="0.25">
      <c r="M166" s="1"/>
      <c r="N166" s="1"/>
      <c r="O166" s="1"/>
    </row>
    <row r="167" spans="13:15" x14ac:dyDescent="0.25">
      <c r="M167" s="1"/>
      <c r="N167" s="1"/>
      <c r="O167" s="1"/>
    </row>
    <row r="168" spans="13:15" x14ac:dyDescent="0.25">
      <c r="M168" s="1"/>
      <c r="N168" s="1"/>
      <c r="O168" s="1"/>
    </row>
    <row r="169" spans="13:15" x14ac:dyDescent="0.25">
      <c r="M169" s="1"/>
      <c r="N169" s="1"/>
      <c r="O169" s="1"/>
    </row>
    <row r="170" spans="13:15" x14ac:dyDescent="0.25">
      <c r="M170" s="1"/>
      <c r="N170" s="1"/>
      <c r="O170" s="1"/>
    </row>
    <row r="171" spans="13:15" x14ac:dyDescent="0.25">
      <c r="M171" s="1"/>
      <c r="N171" s="1"/>
      <c r="O171" s="1"/>
    </row>
    <row r="172" spans="13:15" x14ac:dyDescent="0.25">
      <c r="M172" s="1"/>
      <c r="N172" s="1"/>
      <c r="O172" s="1"/>
    </row>
    <row r="173" spans="13:15" x14ac:dyDescent="0.25">
      <c r="M173" s="1"/>
      <c r="N173" s="1"/>
      <c r="O173" s="1"/>
    </row>
    <row r="174" spans="13:15" x14ac:dyDescent="0.25">
      <c r="M174" s="1"/>
      <c r="N174" s="1"/>
      <c r="O174" s="1"/>
    </row>
    <row r="175" spans="13:15" x14ac:dyDescent="0.25">
      <c r="M175" s="1"/>
      <c r="N175" s="1"/>
      <c r="O175" s="1"/>
    </row>
    <row r="176" spans="13:15" x14ac:dyDescent="0.25">
      <c r="M176" s="1"/>
      <c r="N176" s="1"/>
      <c r="O176" s="1"/>
    </row>
    <row r="177" spans="13:15" x14ac:dyDescent="0.25">
      <c r="M177" s="1"/>
      <c r="N177" s="1"/>
      <c r="O177" s="1"/>
    </row>
    <row r="178" spans="13:15" x14ac:dyDescent="0.25">
      <c r="M178" s="1"/>
      <c r="N178" s="1"/>
      <c r="O178" s="1"/>
    </row>
    <row r="179" spans="13:15" x14ac:dyDescent="0.25">
      <c r="M179" s="1"/>
      <c r="N179" s="1"/>
      <c r="O179" s="1"/>
    </row>
    <row r="180" spans="13:15" x14ac:dyDescent="0.25">
      <c r="M180" s="1"/>
      <c r="N180" s="1"/>
      <c r="O180" s="1"/>
    </row>
    <row r="181" spans="13:15" x14ac:dyDescent="0.25">
      <c r="M181" s="1"/>
      <c r="N181" s="1"/>
      <c r="O181" s="1"/>
    </row>
    <row r="182" spans="13:15" x14ac:dyDescent="0.25">
      <c r="M182" s="1"/>
      <c r="N182" s="1"/>
      <c r="O182" s="1"/>
    </row>
    <row r="183" spans="13:15" x14ac:dyDescent="0.25">
      <c r="M183" s="1"/>
      <c r="N183" s="1"/>
      <c r="O183" s="1"/>
    </row>
    <row r="184" spans="13:15" x14ac:dyDescent="0.25">
      <c r="M184" s="1"/>
      <c r="N184" s="1"/>
      <c r="O184" s="1"/>
    </row>
    <row r="185" spans="13:15" x14ac:dyDescent="0.25">
      <c r="M185" s="1"/>
      <c r="N185" s="1"/>
      <c r="O185" s="1"/>
    </row>
    <row r="186" spans="13:15" x14ac:dyDescent="0.25">
      <c r="M186" s="1"/>
      <c r="N186" s="1"/>
      <c r="O186" s="1"/>
    </row>
    <row r="187" spans="13:15" x14ac:dyDescent="0.25">
      <c r="M187" s="1"/>
      <c r="N187" s="1"/>
      <c r="O187" s="1"/>
    </row>
    <row r="188" spans="13:15" x14ac:dyDescent="0.25">
      <c r="M188" s="1"/>
      <c r="N188" s="1"/>
      <c r="O188" s="1"/>
    </row>
    <row r="189" spans="13:15" x14ac:dyDescent="0.25">
      <c r="M189" s="1"/>
      <c r="N189" s="1"/>
      <c r="O189" s="1"/>
    </row>
  </sheetData>
  <sheetProtection formatCells="0" formatColumns="0" formatRows="0"/>
  <mergeCells count="57">
    <mergeCell ref="B1:N1"/>
    <mergeCell ref="B2:N2"/>
    <mergeCell ref="B3:N3"/>
    <mergeCell ref="B4:N4"/>
    <mergeCell ref="B5:N5"/>
    <mergeCell ref="C6:N6"/>
    <mergeCell ref="C7:N7"/>
    <mergeCell ref="B9:G9"/>
    <mergeCell ref="H9:N9"/>
    <mergeCell ref="B10:B11"/>
    <mergeCell ref="C10:C11"/>
    <mergeCell ref="D10:D11"/>
    <mergeCell ref="E10:F10"/>
    <mergeCell ref="G10:G11"/>
    <mergeCell ref="H10:H11"/>
    <mergeCell ref="I10:I11"/>
    <mergeCell ref="J10:J11"/>
    <mergeCell ref="K10:K11"/>
    <mergeCell ref="L10:L11"/>
    <mergeCell ref="M10:M11"/>
    <mergeCell ref="N10:N11"/>
    <mergeCell ref="B12:B19"/>
    <mergeCell ref="C12:C13"/>
    <mergeCell ref="L12:L13"/>
    <mergeCell ref="M12:M19"/>
    <mergeCell ref="C14:C15"/>
    <mergeCell ref="L14:L15"/>
    <mergeCell ref="C16:C17"/>
    <mergeCell ref="L16:L17"/>
    <mergeCell ref="C18:C19"/>
    <mergeCell ref="L18:L19"/>
    <mergeCell ref="C8:N8"/>
    <mergeCell ref="C20:N20"/>
    <mergeCell ref="B21:G21"/>
    <mergeCell ref="H21:N21"/>
    <mergeCell ref="B22:B23"/>
    <mergeCell ref="C22:C23"/>
    <mergeCell ref="D22:D23"/>
    <mergeCell ref="E22:F22"/>
    <mergeCell ref="G22:G23"/>
    <mergeCell ref="H22:H23"/>
    <mergeCell ref="I22:I23"/>
    <mergeCell ref="J22:J23"/>
    <mergeCell ref="K22:K23"/>
    <mergeCell ref="L22:L23"/>
    <mergeCell ref="M22:M23"/>
    <mergeCell ref="N22:N23"/>
    <mergeCell ref="B24:B31"/>
    <mergeCell ref="C24:C25"/>
    <mergeCell ref="L24:L25"/>
    <mergeCell ref="M24:M31"/>
    <mergeCell ref="C26:C27"/>
    <mergeCell ref="L26:L27"/>
    <mergeCell ref="C28:C29"/>
    <mergeCell ref="L28:L29"/>
    <mergeCell ref="C30:C31"/>
    <mergeCell ref="L30:L31"/>
  </mergeCells>
  <conditionalFormatting sqref="L12 L37">
    <cfRule type="containsText" dxfId="941" priority="29" stopIfTrue="1" operator="containsText" text="REPLANIFICAR">
      <formula>NOT(ISERROR(SEARCH("REPLANIFICAR",L12)))</formula>
    </cfRule>
    <cfRule type="containsText" dxfId="940" priority="30" stopIfTrue="1" operator="containsText" text="CORRECTO">
      <formula>NOT(ISERROR(SEARCH("CORRECTO",L12)))</formula>
    </cfRule>
  </conditionalFormatting>
  <conditionalFormatting sqref="N12 M37:N37">
    <cfRule type="containsText" dxfId="939" priority="27" stopIfTrue="1" operator="containsText" text="REPLANIFICAR">
      <formula>NOT(ISERROR(SEARCH("REPLANIFICAR",M12)))</formula>
    </cfRule>
    <cfRule type="containsText" dxfId="938" priority="28" stopIfTrue="1" operator="containsText" text="CORRECTO">
      <formula>NOT(ISERROR(SEARCH("CORRECTO",M12)))</formula>
    </cfRule>
  </conditionalFormatting>
  <conditionalFormatting sqref="M12">
    <cfRule type="containsText" dxfId="937" priority="18" stopIfTrue="1" operator="containsText" text="REPLANIFICAR">
      <formula>NOT(ISERROR(SEARCH("REPLANIFICAR",M12)))</formula>
    </cfRule>
    <cfRule type="containsText" dxfId="936" priority="19" stopIfTrue="1" operator="containsText" text="CORRECTO">
      <formula>NOT(ISERROR(SEARCH("CORRECTO",M12)))</formula>
    </cfRule>
  </conditionalFormatting>
  <conditionalFormatting sqref="L24">
    <cfRule type="containsText" dxfId="935" priority="12" stopIfTrue="1" operator="containsText" text="REPLANIFICAR">
      <formula>NOT(ISERROR(SEARCH("REPLANIFICAR",L24)))</formula>
    </cfRule>
    <cfRule type="containsText" dxfId="934" priority="13" stopIfTrue="1" operator="containsText" text="CORRECTO">
      <formula>NOT(ISERROR(SEARCH("CORRECTO",L24)))</formula>
    </cfRule>
  </conditionalFormatting>
  <conditionalFormatting sqref="N24">
    <cfRule type="containsText" dxfId="933" priority="10" stopIfTrue="1" operator="containsText" text="REPLANIFICAR">
      <formula>NOT(ISERROR(SEARCH("REPLANIFICAR",N24)))</formula>
    </cfRule>
    <cfRule type="containsText" dxfId="932" priority="11" stopIfTrue="1" operator="containsText" text="CORRECTO">
      <formula>NOT(ISERROR(SEARCH("CORRECTO",N24)))</formula>
    </cfRule>
  </conditionalFormatting>
  <conditionalFormatting sqref="M24">
    <cfRule type="containsText" dxfId="931" priority="1" stopIfTrue="1" operator="containsText" text="REPLANIFICAR">
      <formula>NOT(ISERROR(SEARCH("REPLANIFICAR",M24)))</formula>
    </cfRule>
    <cfRule type="containsText" dxfId="930" priority="2" stopIfTrue="1" operator="containsText" text="CORRECTO">
      <formula>NOT(ISERROR(SEARCH("CORRECTO",M24)))</formula>
    </cfRule>
  </conditionalFormatting>
  <dataValidations count="1">
    <dataValidation type="list" allowBlank="1" showInputMessage="1" showErrorMessage="1" sqref="H12:H19 H24:H44">
      <formula1>$Q$5:$Q$7</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0178266E-32D9-47F3-971D-812969A7CC44}">
            <xm:f>NOT(ISERROR(SEARCH(#REF!,L12)))</xm:f>
            <xm:f>#REF!</xm:f>
            <x14:dxf>
              <font>
                <b/>
                <i val="0"/>
                <color theme="1"/>
              </font>
              <fill>
                <patternFill>
                  <bgColor rgb="FFFFFF00"/>
                </patternFill>
              </fill>
            </x14:dxf>
          </x14:cfRule>
          <x14:cfRule type="containsText" priority="32" operator="containsText" id="{EFCCEA01-C00C-4B5A-8C21-4DDF9551FB55}">
            <xm:f>NOT(ISERROR(SEARCH(#REF!,L12)))</xm:f>
            <xm:f>#REF!</xm:f>
            <x14:dxf>
              <font>
                <b/>
                <i val="0"/>
                <color theme="0"/>
              </font>
              <fill>
                <patternFill>
                  <bgColor rgb="FFFF0000"/>
                </patternFill>
              </fill>
            </x14:dxf>
          </x14:cfRule>
          <x14:cfRule type="containsText" priority="33" operator="containsText" id="{451F580A-A2CC-4AB8-881B-8D5DC321998E}">
            <xm:f>NOT(ISERROR(SEARCH(#REF!,L12)))</xm:f>
            <xm:f>#REF!</xm:f>
            <x14:dxf>
              <font>
                <b/>
                <i val="0"/>
              </font>
              <fill>
                <patternFill>
                  <bgColor rgb="FFFFFF00"/>
                </patternFill>
              </fill>
            </x14:dxf>
          </x14:cfRule>
          <x14:cfRule type="containsText" priority="34" operator="containsText" id="{F6DDEADD-6A19-4E83-859B-DF701D38FCFE}">
            <xm:f>NOT(ISERROR(SEARCH(#REF!,L12)))</xm:f>
            <xm:f>#REF!</xm:f>
            <x14:dxf>
              <font>
                <b/>
                <i val="0"/>
                <color theme="0"/>
              </font>
              <fill>
                <patternFill>
                  <bgColor rgb="FF00B050"/>
                </patternFill>
              </fill>
            </x14:dxf>
          </x14:cfRule>
          <xm:sqref>L12 L37:N37 N12</xm:sqref>
        </x14:conditionalFormatting>
        <x14:conditionalFormatting xmlns:xm="http://schemas.microsoft.com/office/excel/2006/main">
          <x14:cfRule type="containsText" priority="24" operator="containsText" id="{63F19FFB-CD79-4248-9A5F-B88E8ADB21FB}">
            <xm:f>NOT(ISERROR(SEARCH($Q$7,H12)))</xm:f>
            <xm:f>$Q$7</xm:f>
            <x14:dxf>
              <font>
                <b/>
                <i val="0"/>
                <color theme="0"/>
              </font>
              <fill>
                <patternFill>
                  <bgColor rgb="FFFF0000"/>
                </patternFill>
              </fill>
            </x14:dxf>
          </x14:cfRule>
          <x14:cfRule type="containsText" priority="25" operator="containsText" id="{D3BE83CC-87D1-44BB-A7B4-48A5A0DD44C4}">
            <xm:f>NOT(ISERROR(SEARCH($Q$6,H12)))</xm:f>
            <xm:f>$Q$6</xm:f>
            <x14:dxf>
              <font>
                <b/>
                <i val="0"/>
                <color theme="1"/>
              </font>
              <fill>
                <patternFill>
                  <bgColor rgb="FFFFFF00"/>
                </patternFill>
              </fill>
            </x14:dxf>
          </x14:cfRule>
          <x14:cfRule type="containsText" priority="26" operator="containsText" id="{0A1122BE-5C6B-4CCD-AB94-31FA1EAABEA9}">
            <xm:f>NOT(ISERROR(SEARCH($Q$5,H12)))</xm:f>
            <xm:f>$Q$5</xm:f>
            <x14:dxf>
              <font>
                <b/>
                <i val="0"/>
                <color theme="0"/>
              </font>
              <fill>
                <patternFill>
                  <bgColor rgb="FF00B050"/>
                </patternFill>
              </fill>
            </x14:dxf>
          </x14:cfRule>
          <xm:sqref>H12:H19 H32:H44</xm:sqref>
        </x14:conditionalFormatting>
        <x14:conditionalFormatting xmlns:xm="http://schemas.microsoft.com/office/excel/2006/main">
          <x14:cfRule type="containsText" priority="20" operator="containsText" id="{3EA8A9AA-DA9A-4FAD-8749-4792DC93F216}">
            <xm:f>NOT(ISERROR(SEARCH(#REF!,M12)))</xm:f>
            <xm:f>#REF!</xm:f>
            <x14:dxf>
              <font>
                <b/>
                <i val="0"/>
                <color theme="1"/>
              </font>
              <fill>
                <patternFill>
                  <bgColor rgb="FFFFFF00"/>
                </patternFill>
              </fill>
            </x14:dxf>
          </x14:cfRule>
          <x14:cfRule type="containsText" priority="21" operator="containsText" id="{4D9C1CA2-B24C-40EE-8C85-7FE41836CC14}">
            <xm:f>NOT(ISERROR(SEARCH(#REF!,M12)))</xm:f>
            <xm:f>#REF!</xm:f>
            <x14:dxf>
              <font>
                <b/>
                <i val="0"/>
                <color theme="0"/>
              </font>
              <fill>
                <patternFill>
                  <bgColor rgb="FFFF0000"/>
                </patternFill>
              </fill>
            </x14:dxf>
          </x14:cfRule>
          <x14:cfRule type="containsText" priority="22" operator="containsText" id="{B31E1F89-5C87-4A00-AF2D-555715E09FF8}">
            <xm:f>NOT(ISERROR(SEARCH(#REF!,M12)))</xm:f>
            <xm:f>#REF!</xm:f>
            <x14:dxf>
              <font>
                <b/>
                <i val="0"/>
              </font>
              <fill>
                <patternFill>
                  <bgColor rgb="FFFFFF00"/>
                </patternFill>
              </fill>
            </x14:dxf>
          </x14:cfRule>
          <x14:cfRule type="containsText" priority="23" operator="containsText" id="{B0D54822-F854-4D1A-831F-2579F8BCF873}">
            <xm:f>NOT(ISERROR(SEARCH(#REF!,M12)))</xm:f>
            <xm:f>#REF!</xm:f>
            <x14:dxf>
              <font>
                <b/>
                <i val="0"/>
                <color theme="0"/>
              </font>
              <fill>
                <patternFill>
                  <bgColor rgb="FF00B050"/>
                </patternFill>
              </fill>
            </x14:dxf>
          </x14:cfRule>
          <xm:sqref>M12</xm:sqref>
        </x14:conditionalFormatting>
        <x14:conditionalFormatting xmlns:xm="http://schemas.microsoft.com/office/excel/2006/main">
          <x14:cfRule type="containsText" priority="14" operator="containsText" id="{011BC89F-433B-4E42-BBF6-483CD27C0D7D}">
            <xm:f>NOT(ISERROR(SEARCH(#REF!,L24)))</xm:f>
            <xm:f>#REF!</xm:f>
            <x14:dxf>
              <font>
                <b/>
                <i val="0"/>
                <color theme="1"/>
              </font>
              <fill>
                <patternFill>
                  <bgColor rgb="FFFFFF00"/>
                </patternFill>
              </fill>
            </x14:dxf>
          </x14:cfRule>
          <x14:cfRule type="containsText" priority="15" operator="containsText" id="{8715DE3A-8DFF-4F71-A3FA-2891D01E8D57}">
            <xm:f>NOT(ISERROR(SEARCH(#REF!,L24)))</xm:f>
            <xm:f>#REF!</xm:f>
            <x14:dxf>
              <font>
                <b/>
                <i val="0"/>
                <color theme="0"/>
              </font>
              <fill>
                <patternFill>
                  <bgColor rgb="FFFF0000"/>
                </patternFill>
              </fill>
            </x14:dxf>
          </x14:cfRule>
          <x14:cfRule type="containsText" priority="16" operator="containsText" id="{849D57D1-3380-47BB-81BD-B4628BE82BD5}">
            <xm:f>NOT(ISERROR(SEARCH(#REF!,L24)))</xm:f>
            <xm:f>#REF!</xm:f>
            <x14:dxf>
              <font>
                <b/>
                <i val="0"/>
              </font>
              <fill>
                <patternFill>
                  <bgColor rgb="FFFFFF00"/>
                </patternFill>
              </fill>
            </x14:dxf>
          </x14:cfRule>
          <x14:cfRule type="containsText" priority="17" operator="containsText" id="{C6B617DC-F31A-4519-80E3-D2C0977E553B}">
            <xm:f>NOT(ISERROR(SEARCH(#REF!,L24)))</xm:f>
            <xm:f>#REF!</xm:f>
            <x14:dxf>
              <font>
                <b/>
                <i val="0"/>
                <color theme="0"/>
              </font>
              <fill>
                <patternFill>
                  <bgColor rgb="FF00B050"/>
                </patternFill>
              </fill>
            </x14:dxf>
          </x14:cfRule>
          <xm:sqref>L24 N24</xm:sqref>
        </x14:conditionalFormatting>
        <x14:conditionalFormatting xmlns:xm="http://schemas.microsoft.com/office/excel/2006/main">
          <x14:cfRule type="containsText" priority="7" operator="containsText" id="{85C39535-392D-4CD9-9419-858A8B8ED383}">
            <xm:f>NOT(ISERROR(SEARCH($Q$7,H24)))</xm:f>
            <xm:f>$Q$7</xm:f>
            <x14:dxf>
              <font>
                <b/>
                <i val="0"/>
                <color theme="0"/>
              </font>
              <fill>
                <patternFill>
                  <bgColor rgb="FFFF0000"/>
                </patternFill>
              </fill>
            </x14:dxf>
          </x14:cfRule>
          <x14:cfRule type="containsText" priority="8" operator="containsText" id="{DE05AC10-357D-44F1-889E-9A9D508569FB}">
            <xm:f>NOT(ISERROR(SEARCH($Q$6,H24)))</xm:f>
            <xm:f>$Q$6</xm:f>
            <x14:dxf>
              <font>
                <b/>
                <i val="0"/>
                <color theme="1"/>
              </font>
              <fill>
                <patternFill>
                  <bgColor rgb="FFFFFF00"/>
                </patternFill>
              </fill>
            </x14:dxf>
          </x14:cfRule>
          <x14:cfRule type="containsText" priority="9" operator="containsText" id="{9D430069-593A-46D0-A55E-5799E68C6931}">
            <xm:f>NOT(ISERROR(SEARCH($Q$5,H24)))</xm:f>
            <xm:f>$Q$5</xm:f>
            <x14:dxf>
              <font>
                <b/>
                <i val="0"/>
                <color theme="0"/>
              </font>
              <fill>
                <patternFill>
                  <bgColor rgb="FF00B050"/>
                </patternFill>
              </fill>
            </x14:dxf>
          </x14:cfRule>
          <xm:sqref>H24:H31</xm:sqref>
        </x14:conditionalFormatting>
        <x14:conditionalFormatting xmlns:xm="http://schemas.microsoft.com/office/excel/2006/main">
          <x14:cfRule type="containsText" priority="3" operator="containsText" id="{160B24A7-5719-44F7-A9E7-08F97355CD77}">
            <xm:f>NOT(ISERROR(SEARCH(#REF!,M24)))</xm:f>
            <xm:f>#REF!</xm:f>
            <x14:dxf>
              <font>
                <b/>
                <i val="0"/>
                <color theme="1"/>
              </font>
              <fill>
                <patternFill>
                  <bgColor rgb="FFFFFF00"/>
                </patternFill>
              </fill>
            </x14:dxf>
          </x14:cfRule>
          <x14:cfRule type="containsText" priority="4" operator="containsText" id="{494D0761-6A95-4D75-868C-982A978D96B6}">
            <xm:f>NOT(ISERROR(SEARCH(#REF!,M24)))</xm:f>
            <xm:f>#REF!</xm:f>
            <x14:dxf>
              <font>
                <b/>
                <i val="0"/>
                <color theme="0"/>
              </font>
              <fill>
                <patternFill>
                  <bgColor rgb="FFFF0000"/>
                </patternFill>
              </fill>
            </x14:dxf>
          </x14:cfRule>
          <x14:cfRule type="containsText" priority="5" operator="containsText" id="{B70209C0-116E-4A05-B02F-F08473E08ECB}">
            <xm:f>NOT(ISERROR(SEARCH(#REF!,M24)))</xm:f>
            <xm:f>#REF!</xm:f>
            <x14:dxf>
              <font>
                <b/>
                <i val="0"/>
              </font>
              <fill>
                <patternFill>
                  <bgColor rgb="FFFFFF00"/>
                </patternFill>
              </fill>
            </x14:dxf>
          </x14:cfRule>
          <x14:cfRule type="containsText" priority="6" operator="containsText" id="{218F8DED-FB4E-4262-B112-B033FF71A68B}">
            <xm:f>NOT(ISERROR(SEARCH(#REF!,M24)))</xm:f>
            <xm:f>#REF!</xm:f>
            <x14:dxf>
              <font>
                <b/>
                <i val="0"/>
                <color theme="0"/>
              </font>
              <fill>
                <patternFill>
                  <bgColor rgb="FF00B050"/>
                </patternFill>
              </fill>
            </x14:dxf>
          </x14:cfRule>
          <xm:sqref>M24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7"/>
  <sheetViews>
    <sheetView showGridLines="0" view="pageBreakPreview" topLeftCell="A70" zoomScale="55" zoomScaleNormal="85" zoomScaleSheetLayoutView="55" workbookViewId="0">
      <selection activeCell="C67" sqref="C67:C69"/>
    </sheetView>
  </sheetViews>
  <sheetFormatPr baseColWidth="10" defaultColWidth="11.42578125" defaultRowHeight="15" x14ac:dyDescent="0.25"/>
  <cols>
    <col min="1" max="1" width="7.7109375" style="1" customWidth="1"/>
    <col min="2" max="2" width="23.85546875" style="2" customWidth="1"/>
    <col min="3" max="3" width="22.28515625" style="2" customWidth="1"/>
    <col min="4" max="4" width="19.7109375" style="2" hidden="1" customWidth="1"/>
    <col min="5" max="5" width="22.28515625" style="2" customWidth="1"/>
    <col min="6" max="6" width="16.42578125" style="2" hidden="1" customWidth="1"/>
    <col min="7" max="7" width="16.85546875" style="456" customWidth="1"/>
    <col min="8" max="8" width="16.7109375" style="456" customWidth="1"/>
    <col min="9" max="9" width="22.28515625" style="2" customWidth="1"/>
    <col min="10" max="10" width="26.5703125" style="2" hidden="1" customWidth="1"/>
    <col min="11" max="11" width="28.140625" style="2" hidden="1" customWidth="1"/>
    <col min="12" max="12" width="13.28515625" style="2" hidden="1" customWidth="1"/>
    <col min="13" max="13" width="14.28515625" style="2" hidden="1" customWidth="1"/>
    <col min="14" max="14" width="14.140625" style="2" hidden="1" customWidth="1"/>
    <col min="15" max="15" width="23.7109375" style="2" hidden="1" customWidth="1"/>
    <col min="16" max="16" width="27.7109375" style="2" customWidth="1"/>
    <col min="17" max="17" width="26.7109375" style="2" hidden="1" customWidth="1"/>
    <col min="18" max="18" width="22.85546875" style="2" hidden="1" customWidth="1"/>
    <col min="19" max="19" width="7.140625" style="1" customWidth="1"/>
    <col min="20" max="20" width="28.140625" style="1" customWidth="1"/>
    <col min="21" max="21" width="9.140625" style="1" hidden="1" customWidth="1"/>
    <col min="22" max="22" width="10.28515625" style="1" hidden="1" customWidth="1"/>
    <col min="23" max="23" width="8.85546875" style="1" hidden="1" customWidth="1"/>
    <col min="24" max="24" width="18" style="1" hidden="1" customWidth="1"/>
    <col min="25" max="25" width="5.85546875" style="1" hidden="1" customWidth="1"/>
    <col min="26" max="26" width="23.42578125" style="1" hidden="1" customWidth="1"/>
    <col min="27" max="41" width="11.42578125" style="1"/>
    <col min="42" max="16384" width="11.42578125" style="2"/>
  </cols>
  <sheetData>
    <row r="1" spans="2:26" x14ac:dyDescent="0.25">
      <c r="B1" s="573"/>
      <c r="C1" s="573"/>
      <c r="D1" s="573"/>
      <c r="E1" s="573"/>
      <c r="F1" s="573"/>
      <c r="G1" s="573"/>
      <c r="H1" s="573"/>
      <c r="I1" s="573"/>
      <c r="J1" s="573"/>
      <c r="K1" s="573"/>
      <c r="L1" s="573"/>
      <c r="M1" s="573"/>
      <c r="N1" s="573"/>
      <c r="O1" s="573"/>
      <c r="P1" s="404"/>
      <c r="Q1" s="404"/>
      <c r="R1" s="404"/>
    </row>
    <row r="2" spans="2:26" ht="25.5" x14ac:dyDescent="0.35">
      <c r="B2" s="522" t="s">
        <v>110</v>
      </c>
      <c r="C2" s="522"/>
      <c r="D2" s="522"/>
      <c r="E2" s="522"/>
      <c r="F2" s="522"/>
      <c r="G2" s="522"/>
      <c r="H2" s="522"/>
      <c r="I2" s="522"/>
      <c r="J2" s="522"/>
      <c r="K2" s="522"/>
      <c r="L2" s="522"/>
      <c r="M2" s="522"/>
      <c r="N2" s="522"/>
      <c r="O2" s="522"/>
      <c r="P2" s="522"/>
      <c r="Q2" s="1"/>
      <c r="R2" s="1"/>
    </row>
    <row r="3" spans="2:26" ht="20.25" x14ac:dyDescent="0.3">
      <c r="B3" s="523" t="s">
        <v>2471</v>
      </c>
      <c r="C3" s="523"/>
      <c r="D3" s="523"/>
      <c r="E3" s="523"/>
      <c r="F3" s="523"/>
      <c r="G3" s="523"/>
      <c r="H3" s="523"/>
      <c r="I3" s="523"/>
      <c r="J3" s="523"/>
      <c r="K3" s="523"/>
      <c r="L3" s="523"/>
      <c r="M3" s="523"/>
      <c r="N3" s="523"/>
      <c r="O3" s="523"/>
      <c r="P3" s="523"/>
      <c r="Q3" s="1"/>
      <c r="R3" s="1"/>
    </row>
    <row r="4" spans="2:26" ht="16.5" x14ac:dyDescent="0.25">
      <c r="B4" s="524" t="s">
        <v>2470</v>
      </c>
      <c r="C4" s="524"/>
      <c r="D4" s="524"/>
      <c r="E4" s="524"/>
      <c r="F4" s="524"/>
      <c r="G4" s="524"/>
      <c r="H4" s="524"/>
      <c r="I4" s="524"/>
      <c r="J4" s="524"/>
      <c r="K4" s="524"/>
      <c r="L4" s="524"/>
      <c r="M4" s="524"/>
      <c r="N4" s="524"/>
      <c r="O4" s="524"/>
      <c r="P4" s="524"/>
      <c r="Q4" s="1"/>
      <c r="R4" s="1"/>
    </row>
    <row r="5" spans="2:26" x14ac:dyDescent="0.25">
      <c r="B5" s="1"/>
      <c r="C5" s="1"/>
      <c r="D5" s="1"/>
      <c r="E5" s="1"/>
      <c r="F5" s="1"/>
      <c r="G5" s="452"/>
      <c r="H5" s="452"/>
      <c r="I5" s="1"/>
      <c r="J5" s="1"/>
      <c r="K5" s="1"/>
      <c r="L5" s="1"/>
      <c r="M5" s="1"/>
      <c r="N5" s="1"/>
      <c r="O5" s="1"/>
      <c r="P5" s="1"/>
      <c r="Q5" s="1"/>
      <c r="R5" s="1"/>
    </row>
    <row r="6" spans="2:26" x14ac:dyDescent="0.25">
      <c r="B6" s="1"/>
      <c r="C6" s="1"/>
      <c r="D6" s="1"/>
      <c r="E6" s="1"/>
      <c r="F6" s="1"/>
      <c r="G6" s="452"/>
      <c r="H6" s="452"/>
      <c r="I6" s="1"/>
      <c r="J6" s="1"/>
      <c r="K6" s="1"/>
      <c r="L6" s="1"/>
      <c r="M6" s="1"/>
      <c r="N6" s="1"/>
      <c r="O6" s="1"/>
      <c r="P6" s="1"/>
      <c r="Q6" s="1"/>
      <c r="R6" s="1"/>
    </row>
    <row r="7" spans="2:26" ht="23.25" customHeight="1" x14ac:dyDescent="0.25">
      <c r="B7" s="261" t="s">
        <v>11</v>
      </c>
      <c r="C7" s="594" t="s">
        <v>3</v>
      </c>
      <c r="D7" s="595"/>
      <c r="E7" s="595"/>
      <c r="F7" s="595"/>
      <c r="G7" s="595"/>
      <c r="H7" s="595"/>
      <c r="I7" s="595"/>
      <c r="J7" s="595"/>
      <c r="K7" s="595"/>
      <c r="L7" s="595"/>
      <c r="M7" s="595"/>
      <c r="N7" s="595"/>
      <c r="O7" s="595"/>
      <c r="P7" s="595"/>
      <c r="Q7" s="595"/>
      <c r="R7" s="596"/>
      <c r="U7" s="18"/>
      <c r="V7" s="1" t="s">
        <v>86</v>
      </c>
      <c r="W7" s="18"/>
      <c r="X7" s="21" t="s">
        <v>51</v>
      </c>
      <c r="Y7" s="18"/>
      <c r="Z7" s="1" t="s">
        <v>90</v>
      </c>
    </row>
    <row r="8" spans="2:26" ht="24" customHeight="1" x14ac:dyDescent="0.25">
      <c r="B8" s="206" t="s">
        <v>12</v>
      </c>
      <c r="C8" s="589" t="s">
        <v>13</v>
      </c>
      <c r="D8" s="590"/>
      <c r="E8" s="590"/>
      <c r="F8" s="590"/>
      <c r="G8" s="590"/>
      <c r="H8" s="590"/>
      <c r="I8" s="590"/>
      <c r="J8" s="590"/>
      <c r="K8" s="590"/>
      <c r="L8" s="590"/>
      <c r="M8" s="590"/>
      <c r="N8" s="590"/>
      <c r="O8" s="590"/>
      <c r="P8" s="590"/>
      <c r="Q8" s="590"/>
      <c r="R8" s="591"/>
      <c r="U8" s="16"/>
      <c r="V8" s="1" t="s">
        <v>88</v>
      </c>
      <c r="W8" s="16"/>
      <c r="X8" s="21" t="s">
        <v>52</v>
      </c>
      <c r="Y8" s="17"/>
      <c r="Z8" s="1" t="s">
        <v>81</v>
      </c>
    </row>
    <row r="9" spans="2:26" ht="15" customHeight="1" x14ac:dyDescent="0.25">
      <c r="B9" s="206" t="s">
        <v>14</v>
      </c>
      <c r="C9" s="589" t="s">
        <v>15</v>
      </c>
      <c r="D9" s="590"/>
      <c r="E9" s="590"/>
      <c r="F9" s="590"/>
      <c r="G9" s="590"/>
      <c r="H9" s="590"/>
      <c r="I9" s="590"/>
      <c r="J9" s="590"/>
      <c r="K9" s="590"/>
      <c r="L9" s="590"/>
      <c r="M9" s="590"/>
      <c r="N9" s="590"/>
      <c r="O9" s="590"/>
      <c r="P9" s="590"/>
      <c r="Q9" s="590"/>
      <c r="R9" s="591"/>
      <c r="U9" s="17"/>
      <c r="V9" s="1" t="s">
        <v>87</v>
      </c>
      <c r="W9" s="17"/>
      <c r="X9" s="21" t="s">
        <v>53</v>
      </c>
    </row>
    <row r="10" spans="2:26" ht="36" customHeight="1" x14ac:dyDescent="0.25">
      <c r="B10" s="206" t="s">
        <v>16</v>
      </c>
      <c r="C10" s="589" t="s">
        <v>17</v>
      </c>
      <c r="D10" s="590"/>
      <c r="E10" s="590"/>
      <c r="F10" s="590"/>
      <c r="G10" s="590"/>
      <c r="H10" s="590"/>
      <c r="I10" s="590"/>
      <c r="J10" s="590"/>
      <c r="K10" s="590"/>
      <c r="L10" s="590"/>
      <c r="M10" s="590"/>
      <c r="N10" s="590"/>
      <c r="O10" s="590"/>
      <c r="P10" s="590"/>
      <c r="Q10" s="590"/>
      <c r="R10" s="591"/>
      <c r="T10" s="213"/>
      <c r="U10" s="213"/>
      <c r="V10" s="213"/>
    </row>
    <row r="11" spans="2:26" ht="36" customHeight="1" x14ac:dyDescent="0.25">
      <c r="B11" s="575" t="s">
        <v>4</v>
      </c>
      <c r="C11" s="575"/>
      <c r="D11" s="575"/>
      <c r="E11" s="575"/>
      <c r="F11" s="575"/>
      <c r="G11" s="575"/>
      <c r="H11" s="575"/>
      <c r="I11" s="575"/>
      <c r="J11" s="575" t="s">
        <v>5</v>
      </c>
      <c r="K11" s="575"/>
      <c r="L11" s="575"/>
      <c r="M11" s="575"/>
      <c r="N11" s="575"/>
      <c r="O11" s="575"/>
      <c r="P11" s="575" t="s">
        <v>79</v>
      </c>
      <c r="Q11" s="575"/>
      <c r="R11" s="575"/>
      <c r="T11" s="213"/>
      <c r="U11" s="213"/>
      <c r="V11" s="213"/>
    </row>
    <row r="12" spans="2:26" ht="36" customHeight="1" x14ac:dyDescent="0.25">
      <c r="B12" s="547" t="s">
        <v>0</v>
      </c>
      <c r="C12" s="547" t="s">
        <v>2</v>
      </c>
      <c r="D12" s="548" t="s">
        <v>91</v>
      </c>
      <c r="E12" s="547" t="s">
        <v>80</v>
      </c>
      <c r="F12" s="548" t="s">
        <v>89</v>
      </c>
      <c r="G12" s="549" t="s">
        <v>69</v>
      </c>
      <c r="H12" s="550"/>
      <c r="I12" s="553" t="s">
        <v>70</v>
      </c>
      <c r="J12" s="553" t="s">
        <v>83</v>
      </c>
      <c r="K12" s="553" t="s">
        <v>6</v>
      </c>
      <c r="L12" s="548" t="s">
        <v>84</v>
      </c>
      <c r="M12" s="548" t="s">
        <v>639</v>
      </c>
      <c r="N12" s="548" t="s">
        <v>640</v>
      </c>
      <c r="O12" s="552" t="s">
        <v>641</v>
      </c>
      <c r="P12" s="553" t="s">
        <v>82</v>
      </c>
      <c r="Q12" s="548" t="s">
        <v>95</v>
      </c>
      <c r="R12" s="548" t="s">
        <v>6</v>
      </c>
      <c r="T12" s="213"/>
      <c r="U12" s="213"/>
      <c r="V12" s="213"/>
    </row>
    <row r="13" spans="2:26" ht="24.75" customHeight="1" x14ac:dyDescent="0.25">
      <c r="B13" s="547"/>
      <c r="C13" s="547"/>
      <c r="D13" s="548"/>
      <c r="E13" s="547"/>
      <c r="F13" s="548"/>
      <c r="G13" s="457" t="s">
        <v>63</v>
      </c>
      <c r="H13" s="457" t="s">
        <v>64</v>
      </c>
      <c r="I13" s="553"/>
      <c r="J13" s="553"/>
      <c r="K13" s="553"/>
      <c r="L13" s="548"/>
      <c r="M13" s="548"/>
      <c r="N13" s="548"/>
      <c r="O13" s="552"/>
      <c r="P13" s="553"/>
      <c r="Q13" s="548"/>
      <c r="R13" s="548"/>
      <c r="T13" s="213"/>
      <c r="U13" s="213"/>
      <c r="V13" s="213"/>
    </row>
    <row r="14" spans="2:26" ht="101.25" customHeight="1" x14ac:dyDescent="0.25">
      <c r="B14" s="529" t="s">
        <v>360</v>
      </c>
      <c r="C14" s="565" t="s">
        <v>362</v>
      </c>
      <c r="D14" s="567">
        <v>0.2</v>
      </c>
      <c r="E14" s="210" t="s">
        <v>365</v>
      </c>
      <c r="F14" s="205">
        <v>0.15</v>
      </c>
      <c r="G14" s="189">
        <v>43192</v>
      </c>
      <c r="H14" s="296">
        <v>43283</v>
      </c>
      <c r="I14" s="204" t="s">
        <v>200</v>
      </c>
      <c r="J14" s="70"/>
      <c r="K14" s="200"/>
      <c r="L14" s="223" t="str">
        <f>IF(J14="SI",F14,"0")</f>
        <v>0</v>
      </c>
      <c r="M14" s="566">
        <f>L14+L15</f>
        <v>0</v>
      </c>
      <c r="N14" s="526">
        <f>SUM(F14:F15)</f>
        <v>0.2</v>
      </c>
      <c r="O14" s="558">
        <f>M14/N14</f>
        <v>0</v>
      </c>
      <c r="P14" s="201" t="s">
        <v>355</v>
      </c>
      <c r="Q14" s="315"/>
      <c r="R14" s="41"/>
      <c r="T14" s="213"/>
      <c r="U14" s="213"/>
      <c r="V14" s="213"/>
    </row>
    <row r="15" spans="2:26" ht="69" customHeight="1" x14ac:dyDescent="0.25">
      <c r="B15" s="529"/>
      <c r="C15" s="565"/>
      <c r="D15" s="568"/>
      <c r="E15" s="215" t="s">
        <v>366</v>
      </c>
      <c r="F15" s="205">
        <v>0.05</v>
      </c>
      <c r="G15" s="189">
        <v>43284</v>
      </c>
      <c r="H15" s="189">
        <v>43287</v>
      </c>
      <c r="I15" s="204" t="s">
        <v>155</v>
      </c>
      <c r="J15" s="70"/>
      <c r="K15" s="200"/>
      <c r="L15" s="223" t="str">
        <f>IF(J15="SI",F15,"0")</f>
        <v>0</v>
      </c>
      <c r="M15" s="566"/>
      <c r="N15" s="527"/>
      <c r="O15" s="558"/>
      <c r="P15" s="201" t="s">
        <v>356</v>
      </c>
      <c r="Q15" s="315"/>
      <c r="R15" s="41"/>
      <c r="T15" s="213"/>
      <c r="U15" s="213"/>
      <c r="V15" s="213"/>
      <c r="W15" s="213"/>
    </row>
    <row r="16" spans="2:26" ht="152.25" customHeight="1" x14ac:dyDescent="0.25">
      <c r="B16" s="529"/>
      <c r="C16" s="215" t="s">
        <v>363</v>
      </c>
      <c r="D16" s="205">
        <v>0.2</v>
      </c>
      <c r="E16" s="215" t="s">
        <v>367</v>
      </c>
      <c r="F16" s="216">
        <v>0.2</v>
      </c>
      <c r="G16" s="189">
        <v>43102</v>
      </c>
      <c r="H16" s="189">
        <v>43133</v>
      </c>
      <c r="I16" s="204" t="s">
        <v>156</v>
      </c>
      <c r="J16" s="70"/>
      <c r="K16" s="209"/>
      <c r="L16" s="223" t="str">
        <f>IF(J16="SI",F16,"0")</f>
        <v>0</v>
      </c>
      <c r="M16" s="326" t="str">
        <f>L16</f>
        <v>0</v>
      </c>
      <c r="N16" s="325">
        <f>F16</f>
        <v>0.2</v>
      </c>
      <c r="O16" s="409">
        <f>M16/N16</f>
        <v>0</v>
      </c>
      <c r="P16" s="329" t="s">
        <v>357</v>
      </c>
      <c r="Q16" s="315"/>
      <c r="R16" s="41"/>
      <c r="T16" s="213"/>
      <c r="U16" s="213"/>
      <c r="V16" s="213"/>
      <c r="W16" s="213"/>
    </row>
    <row r="17" spans="2:22" ht="120.75" customHeight="1" x14ac:dyDescent="0.25">
      <c r="B17" s="529"/>
      <c r="C17" s="565" t="s">
        <v>364</v>
      </c>
      <c r="D17" s="530">
        <v>0.6</v>
      </c>
      <c r="E17" s="215" t="s">
        <v>368</v>
      </c>
      <c r="F17" s="216">
        <v>0.1</v>
      </c>
      <c r="G17" s="189">
        <v>43192</v>
      </c>
      <c r="H17" s="189">
        <v>43221</v>
      </c>
      <c r="I17" s="204" t="s">
        <v>157</v>
      </c>
      <c r="J17" s="70"/>
      <c r="K17" s="190"/>
      <c r="L17" s="223" t="str">
        <f>IF(J17="SI",F17,"0")</f>
        <v>0</v>
      </c>
      <c r="M17" s="323" t="str">
        <f>L17</f>
        <v>0</v>
      </c>
      <c r="N17" s="324">
        <f>F17</f>
        <v>0.1</v>
      </c>
      <c r="O17" s="409">
        <f t="shared" ref="O17:O21" si="0">M17/N17</f>
        <v>0</v>
      </c>
      <c r="P17" s="198" t="s">
        <v>358</v>
      </c>
      <c r="Q17" s="315"/>
      <c r="R17" s="42"/>
      <c r="T17" s="213"/>
      <c r="U17" s="213"/>
      <c r="V17" s="213"/>
    </row>
    <row r="18" spans="2:22" ht="121.5" customHeight="1" x14ac:dyDescent="0.25">
      <c r="B18" s="529"/>
      <c r="C18" s="565"/>
      <c r="D18" s="531"/>
      <c r="E18" s="215" t="s">
        <v>369</v>
      </c>
      <c r="F18" s="216">
        <v>0.5</v>
      </c>
      <c r="G18" s="189">
        <v>43221</v>
      </c>
      <c r="H18" s="189">
        <v>43465</v>
      </c>
      <c r="I18" s="204" t="s">
        <v>157</v>
      </c>
      <c r="J18" s="70"/>
      <c r="K18" s="190"/>
      <c r="L18" s="223" t="str">
        <f>IF(J18="SI",F18,"0")</f>
        <v>0</v>
      </c>
      <c r="M18" s="323" t="str">
        <f>L18</f>
        <v>0</v>
      </c>
      <c r="N18" s="324">
        <f>F18</f>
        <v>0.5</v>
      </c>
      <c r="O18" s="409">
        <f t="shared" si="0"/>
        <v>0</v>
      </c>
      <c r="P18" s="198" t="s">
        <v>359</v>
      </c>
      <c r="Q18" s="315"/>
      <c r="R18" s="42"/>
      <c r="T18" s="213"/>
      <c r="U18" s="213"/>
      <c r="V18" s="213"/>
    </row>
    <row r="19" spans="2:22" x14ac:dyDescent="0.25">
      <c r="B19" s="535"/>
      <c r="C19" s="535"/>
      <c r="D19" s="535"/>
      <c r="E19" s="535"/>
      <c r="F19" s="535"/>
      <c r="G19" s="535"/>
      <c r="H19" s="535"/>
      <c r="I19" s="535"/>
      <c r="J19" s="535"/>
      <c r="K19" s="535"/>
      <c r="L19" s="535"/>
      <c r="M19" s="535"/>
      <c r="N19" s="535"/>
      <c r="O19" s="535"/>
      <c r="P19" s="535"/>
      <c r="Q19" s="535"/>
      <c r="R19" s="535"/>
      <c r="T19" s="213"/>
      <c r="U19" s="213"/>
      <c r="V19" s="213"/>
    </row>
    <row r="20" spans="2:22" ht="87" customHeight="1" x14ac:dyDescent="0.25">
      <c r="B20" s="529" t="s">
        <v>361</v>
      </c>
      <c r="C20" s="565" t="s">
        <v>370</v>
      </c>
      <c r="D20" s="530">
        <v>1</v>
      </c>
      <c r="E20" s="215" t="s">
        <v>371</v>
      </c>
      <c r="F20" s="216">
        <v>0.8</v>
      </c>
      <c r="G20" s="189">
        <v>43390</v>
      </c>
      <c r="H20" s="189">
        <v>43425</v>
      </c>
      <c r="I20" s="204" t="s">
        <v>154</v>
      </c>
      <c r="J20" s="70"/>
      <c r="K20" s="190"/>
      <c r="L20" s="223" t="str">
        <f>IF(J20="SI",F20,"0")</f>
        <v>0</v>
      </c>
      <c r="M20" s="323" t="str">
        <f>L20</f>
        <v>0</v>
      </c>
      <c r="N20" s="323">
        <f>F20</f>
        <v>0.8</v>
      </c>
      <c r="O20" s="409">
        <f t="shared" si="0"/>
        <v>0</v>
      </c>
      <c r="P20" s="198" t="s">
        <v>373</v>
      </c>
      <c r="Q20" s="315"/>
      <c r="R20" s="42"/>
      <c r="T20" s="213"/>
      <c r="U20" s="213"/>
      <c r="V20" s="213"/>
    </row>
    <row r="21" spans="2:22" ht="68.25" customHeight="1" x14ac:dyDescent="0.25">
      <c r="B21" s="529"/>
      <c r="C21" s="565"/>
      <c r="D21" s="554"/>
      <c r="E21" s="215" t="s">
        <v>372</v>
      </c>
      <c r="F21" s="216">
        <v>0.2</v>
      </c>
      <c r="G21" s="189">
        <v>43426</v>
      </c>
      <c r="H21" s="189">
        <v>43446</v>
      </c>
      <c r="I21" s="204" t="s">
        <v>153</v>
      </c>
      <c r="J21" s="70"/>
      <c r="K21" s="190"/>
      <c r="L21" s="223" t="str">
        <f>IF(J21="SI",F21,"0")</f>
        <v>0</v>
      </c>
      <c r="M21" s="323" t="str">
        <f>L21</f>
        <v>0</v>
      </c>
      <c r="N21" s="323">
        <f>F21</f>
        <v>0.2</v>
      </c>
      <c r="O21" s="409">
        <f t="shared" si="0"/>
        <v>0</v>
      </c>
      <c r="P21" s="198" t="s">
        <v>374</v>
      </c>
      <c r="Q21" s="315"/>
      <c r="R21" s="42"/>
      <c r="T21" s="213"/>
      <c r="U21" s="213"/>
      <c r="V21" s="213"/>
    </row>
    <row r="22" spans="2:22" x14ac:dyDescent="0.25">
      <c r="B22" s="535"/>
      <c r="C22" s="535"/>
      <c r="D22" s="535"/>
      <c r="E22" s="535"/>
      <c r="F22" s="535"/>
      <c r="G22" s="535"/>
      <c r="H22" s="535"/>
      <c r="I22" s="535"/>
      <c r="J22" s="535"/>
      <c r="K22" s="535"/>
      <c r="L22" s="535"/>
      <c r="M22" s="535"/>
      <c r="N22" s="535"/>
      <c r="O22" s="535"/>
      <c r="P22" s="535"/>
      <c r="Q22" s="535"/>
      <c r="R22" s="535"/>
      <c r="T22" s="213"/>
      <c r="U22" s="213"/>
      <c r="V22" s="213"/>
    </row>
    <row r="23" spans="2:22" ht="81.75" customHeight="1" x14ac:dyDescent="0.25">
      <c r="B23" s="529" t="s">
        <v>375</v>
      </c>
      <c r="C23" s="536" t="s">
        <v>381</v>
      </c>
      <c r="D23" s="555">
        <v>0.2</v>
      </c>
      <c r="E23" s="217" t="s">
        <v>389</v>
      </c>
      <c r="F23" s="205">
        <v>0.08</v>
      </c>
      <c r="G23" s="189">
        <v>43102</v>
      </c>
      <c r="H23" s="189">
        <v>43138</v>
      </c>
      <c r="I23" s="211" t="s">
        <v>158</v>
      </c>
      <c r="J23" s="70"/>
      <c r="K23" s="203"/>
      <c r="L23" s="223" t="str">
        <f>IF(J23="SI",F23,"0")</f>
        <v>0</v>
      </c>
      <c r="M23" s="559">
        <f>SUM(L23:L26)</f>
        <v>0</v>
      </c>
      <c r="N23" s="559">
        <f>SUM(F23:F26)</f>
        <v>0.2</v>
      </c>
      <c r="O23" s="558">
        <f>M23/N23</f>
        <v>0</v>
      </c>
      <c r="P23" s="198" t="s">
        <v>403</v>
      </c>
      <c r="Q23" s="315"/>
      <c r="R23" s="208"/>
      <c r="T23" s="213"/>
      <c r="U23" s="213"/>
      <c r="V23" s="213"/>
    </row>
    <row r="24" spans="2:22" ht="126" customHeight="1" x14ac:dyDescent="0.25">
      <c r="B24" s="529"/>
      <c r="C24" s="536"/>
      <c r="D24" s="556"/>
      <c r="E24" s="217" t="s">
        <v>390</v>
      </c>
      <c r="F24" s="205">
        <v>0.02</v>
      </c>
      <c r="G24" s="189">
        <v>43108</v>
      </c>
      <c r="H24" s="189">
        <v>43139</v>
      </c>
      <c r="I24" s="211" t="s">
        <v>159</v>
      </c>
      <c r="J24" s="70"/>
      <c r="K24" s="203"/>
      <c r="L24" s="223" t="str">
        <f t="shared" ref="L24:L38" si="1">IF(J24="SI",F24,"0")</f>
        <v>0</v>
      </c>
      <c r="M24" s="560"/>
      <c r="N24" s="560"/>
      <c r="O24" s="558"/>
      <c r="P24" s="198" t="s">
        <v>404</v>
      </c>
      <c r="Q24" s="315"/>
      <c r="R24" s="208"/>
      <c r="T24" s="213"/>
      <c r="U24" s="213"/>
      <c r="V24" s="213"/>
    </row>
    <row r="25" spans="2:22" ht="117.75" customHeight="1" x14ac:dyDescent="0.25">
      <c r="B25" s="529"/>
      <c r="C25" s="536"/>
      <c r="D25" s="556"/>
      <c r="E25" s="217" t="s">
        <v>391</v>
      </c>
      <c r="F25" s="205">
        <v>0.05</v>
      </c>
      <c r="G25" s="189">
        <v>43144</v>
      </c>
      <c r="H25" s="189">
        <v>43144</v>
      </c>
      <c r="I25" s="211" t="s">
        <v>196</v>
      </c>
      <c r="J25" s="70"/>
      <c r="K25" s="203"/>
      <c r="L25" s="223" t="str">
        <f t="shared" si="1"/>
        <v>0</v>
      </c>
      <c r="M25" s="560"/>
      <c r="N25" s="560"/>
      <c r="O25" s="558"/>
      <c r="P25" s="198" t="s">
        <v>405</v>
      </c>
      <c r="Q25" s="315"/>
      <c r="R25" s="208"/>
      <c r="T25" s="213"/>
      <c r="U25" s="213"/>
      <c r="V25" s="213"/>
    </row>
    <row r="26" spans="2:22" ht="115.5" customHeight="1" x14ac:dyDescent="0.25">
      <c r="B26" s="529"/>
      <c r="C26" s="536"/>
      <c r="D26" s="557"/>
      <c r="E26" s="217" t="s">
        <v>392</v>
      </c>
      <c r="F26" s="205">
        <v>0.05</v>
      </c>
      <c r="G26" s="189">
        <v>43146</v>
      </c>
      <c r="H26" s="189">
        <v>43146</v>
      </c>
      <c r="I26" s="211" t="s">
        <v>196</v>
      </c>
      <c r="J26" s="70"/>
      <c r="K26" s="203"/>
      <c r="L26" s="223" t="str">
        <f t="shared" si="1"/>
        <v>0</v>
      </c>
      <c r="M26" s="561"/>
      <c r="N26" s="561"/>
      <c r="O26" s="558"/>
      <c r="P26" s="198" t="s">
        <v>406</v>
      </c>
      <c r="Q26" s="315"/>
      <c r="R26" s="208"/>
      <c r="T26" s="213"/>
      <c r="U26" s="213"/>
      <c r="V26" s="213"/>
    </row>
    <row r="27" spans="2:22" ht="91.5" customHeight="1" x14ac:dyDescent="0.25">
      <c r="B27" s="529"/>
      <c r="C27" s="217" t="s">
        <v>382</v>
      </c>
      <c r="D27" s="67">
        <v>0.1</v>
      </c>
      <c r="E27" s="217" t="s">
        <v>393</v>
      </c>
      <c r="F27" s="205">
        <v>0.1</v>
      </c>
      <c r="G27" s="189">
        <v>43147</v>
      </c>
      <c r="H27" s="189">
        <v>43154</v>
      </c>
      <c r="I27" s="211" t="s">
        <v>158</v>
      </c>
      <c r="J27" s="70"/>
      <c r="K27" s="203"/>
      <c r="L27" s="223" t="str">
        <f t="shared" si="1"/>
        <v>0</v>
      </c>
      <c r="M27" s="66" t="str">
        <f>L27</f>
        <v>0</v>
      </c>
      <c r="N27" s="66">
        <f>F27</f>
        <v>0.1</v>
      </c>
      <c r="O27" s="403">
        <f>M27/N27</f>
        <v>0</v>
      </c>
      <c r="P27" s="198" t="s">
        <v>407</v>
      </c>
      <c r="Q27" s="315"/>
      <c r="R27" s="208"/>
      <c r="T27" s="213"/>
      <c r="U27" s="213"/>
      <c r="V27" s="213"/>
    </row>
    <row r="28" spans="2:22" ht="91.5" customHeight="1" x14ac:dyDescent="0.25">
      <c r="B28" s="529"/>
      <c r="C28" s="536" t="s">
        <v>383</v>
      </c>
      <c r="D28" s="555">
        <v>0.2</v>
      </c>
      <c r="E28" s="217" t="s">
        <v>394</v>
      </c>
      <c r="F28" s="205">
        <v>0.04</v>
      </c>
      <c r="G28" s="189">
        <v>43157</v>
      </c>
      <c r="H28" s="189">
        <v>43157</v>
      </c>
      <c r="I28" s="211" t="s">
        <v>158</v>
      </c>
      <c r="J28" s="70"/>
      <c r="K28" s="203"/>
      <c r="L28" s="223" t="str">
        <f t="shared" si="1"/>
        <v>0</v>
      </c>
      <c r="M28" s="559">
        <f>SUM(L28:L32)</f>
        <v>0</v>
      </c>
      <c r="N28" s="559">
        <f>SUM(F28:F32)</f>
        <v>0.2</v>
      </c>
      <c r="O28" s="532">
        <f t="shared" ref="O28:O41" si="2">M28/N28</f>
        <v>0</v>
      </c>
      <c r="P28" s="198" t="s">
        <v>408</v>
      </c>
      <c r="Q28" s="315"/>
      <c r="R28" s="208"/>
      <c r="T28" s="213"/>
      <c r="U28" s="213"/>
      <c r="V28" s="213"/>
    </row>
    <row r="29" spans="2:22" ht="82.5" customHeight="1" x14ac:dyDescent="0.25">
      <c r="B29" s="529"/>
      <c r="C29" s="536"/>
      <c r="D29" s="556"/>
      <c r="E29" s="217" t="s">
        <v>395</v>
      </c>
      <c r="F29" s="214">
        <v>0.04</v>
      </c>
      <c r="G29" s="296">
        <v>43165</v>
      </c>
      <c r="H29" s="296">
        <v>43165</v>
      </c>
      <c r="I29" s="211" t="s">
        <v>158</v>
      </c>
      <c r="J29" s="70"/>
      <c r="K29" s="203"/>
      <c r="L29" s="223" t="str">
        <f t="shared" si="1"/>
        <v>0</v>
      </c>
      <c r="M29" s="560"/>
      <c r="N29" s="560"/>
      <c r="O29" s="533"/>
      <c r="P29" s="198" t="s">
        <v>409</v>
      </c>
      <c r="Q29" s="315"/>
      <c r="R29" s="208"/>
      <c r="T29" s="213"/>
      <c r="U29" s="213"/>
      <c r="V29" s="213"/>
    </row>
    <row r="30" spans="2:22" ht="92.25" customHeight="1" x14ac:dyDescent="0.25">
      <c r="B30" s="529"/>
      <c r="C30" s="536"/>
      <c r="D30" s="556"/>
      <c r="E30" s="217" t="s">
        <v>396</v>
      </c>
      <c r="F30" s="214">
        <v>0.04</v>
      </c>
      <c r="G30" s="296">
        <v>43168</v>
      </c>
      <c r="H30" s="296">
        <v>43168</v>
      </c>
      <c r="I30" s="211" t="s">
        <v>158</v>
      </c>
      <c r="J30" s="70"/>
      <c r="K30" s="203"/>
      <c r="L30" s="223" t="str">
        <f t="shared" si="1"/>
        <v>0</v>
      </c>
      <c r="M30" s="560"/>
      <c r="N30" s="560"/>
      <c r="O30" s="533"/>
      <c r="P30" s="198" t="s">
        <v>410</v>
      </c>
      <c r="Q30" s="315"/>
      <c r="R30" s="208"/>
      <c r="T30" s="213"/>
      <c r="U30" s="213"/>
      <c r="V30" s="213"/>
    </row>
    <row r="31" spans="2:22" ht="91.5" customHeight="1" x14ac:dyDescent="0.25">
      <c r="B31" s="529"/>
      <c r="C31" s="536"/>
      <c r="D31" s="556"/>
      <c r="E31" s="217" t="s">
        <v>397</v>
      </c>
      <c r="F31" s="214">
        <v>0.04</v>
      </c>
      <c r="G31" s="296">
        <v>43168</v>
      </c>
      <c r="H31" s="296">
        <v>43168</v>
      </c>
      <c r="I31" s="211" t="s">
        <v>158</v>
      </c>
      <c r="J31" s="70"/>
      <c r="K31" s="203"/>
      <c r="L31" s="223" t="str">
        <f t="shared" si="1"/>
        <v>0</v>
      </c>
      <c r="M31" s="560"/>
      <c r="N31" s="560"/>
      <c r="O31" s="533"/>
      <c r="P31" s="198" t="s">
        <v>411</v>
      </c>
      <c r="Q31" s="315"/>
      <c r="R31" s="208"/>
      <c r="T31" s="213"/>
      <c r="U31" s="213"/>
      <c r="V31" s="213"/>
    </row>
    <row r="32" spans="2:22" ht="98.25" customHeight="1" x14ac:dyDescent="0.25">
      <c r="B32" s="529"/>
      <c r="C32" s="536"/>
      <c r="D32" s="557"/>
      <c r="E32" s="217" t="s">
        <v>398</v>
      </c>
      <c r="F32" s="214">
        <v>0.04</v>
      </c>
      <c r="G32" s="296">
        <v>43187</v>
      </c>
      <c r="H32" s="296">
        <v>43187</v>
      </c>
      <c r="I32" s="211" t="s">
        <v>151</v>
      </c>
      <c r="J32" s="70"/>
      <c r="K32" s="203"/>
      <c r="L32" s="223" t="str">
        <f t="shared" si="1"/>
        <v>0</v>
      </c>
      <c r="M32" s="561"/>
      <c r="N32" s="561"/>
      <c r="O32" s="534"/>
      <c r="P32" s="198" t="s">
        <v>412</v>
      </c>
      <c r="Q32" s="315"/>
      <c r="R32" s="208"/>
      <c r="T32" s="213"/>
      <c r="U32" s="213"/>
      <c r="V32" s="213"/>
    </row>
    <row r="33" spans="2:22" ht="84.75" customHeight="1" x14ac:dyDescent="0.25">
      <c r="B33" s="529"/>
      <c r="C33" s="536" t="s">
        <v>384</v>
      </c>
      <c r="D33" s="555">
        <v>0.1</v>
      </c>
      <c r="E33" s="217" t="s">
        <v>399</v>
      </c>
      <c r="F33" s="214">
        <v>0.02</v>
      </c>
      <c r="G33" s="296">
        <v>43168</v>
      </c>
      <c r="H33" s="296">
        <v>43175</v>
      </c>
      <c r="I33" s="211" t="s">
        <v>158</v>
      </c>
      <c r="J33" s="70"/>
      <c r="K33" s="203"/>
      <c r="L33" s="223" t="str">
        <f t="shared" si="1"/>
        <v>0</v>
      </c>
      <c r="M33" s="559">
        <f>SUM(L33:L35)</f>
        <v>0</v>
      </c>
      <c r="N33" s="562">
        <f>SUM(F33:F35)</f>
        <v>0.08</v>
      </c>
      <c r="O33" s="532">
        <f t="shared" si="2"/>
        <v>0</v>
      </c>
      <c r="P33" s="198" t="s">
        <v>413</v>
      </c>
      <c r="Q33" s="315"/>
      <c r="R33" s="43"/>
      <c r="T33" s="213"/>
      <c r="U33" s="213"/>
      <c r="V33" s="213"/>
    </row>
    <row r="34" spans="2:22" ht="71.25" customHeight="1" x14ac:dyDescent="0.25">
      <c r="B34" s="529"/>
      <c r="C34" s="536"/>
      <c r="D34" s="556"/>
      <c r="E34" s="217" t="s">
        <v>400</v>
      </c>
      <c r="F34" s="214">
        <v>0.04</v>
      </c>
      <c r="G34" s="296">
        <v>43178</v>
      </c>
      <c r="H34" s="296">
        <v>43179</v>
      </c>
      <c r="I34" s="211" t="s">
        <v>158</v>
      </c>
      <c r="J34" s="70"/>
      <c r="K34" s="203"/>
      <c r="L34" s="223" t="str">
        <f t="shared" si="1"/>
        <v>0</v>
      </c>
      <c r="M34" s="560"/>
      <c r="N34" s="562"/>
      <c r="O34" s="533"/>
      <c r="P34" s="198" t="s">
        <v>414</v>
      </c>
      <c r="Q34" s="315"/>
      <c r="R34" s="43"/>
      <c r="T34" s="213"/>
      <c r="U34" s="213"/>
      <c r="V34" s="213"/>
    </row>
    <row r="35" spans="2:22" ht="153" customHeight="1" x14ac:dyDescent="0.25">
      <c r="B35" s="529"/>
      <c r="C35" s="536"/>
      <c r="D35" s="556"/>
      <c r="E35" s="217" t="s">
        <v>401</v>
      </c>
      <c r="F35" s="214">
        <v>0.02</v>
      </c>
      <c r="G35" s="296">
        <v>43178</v>
      </c>
      <c r="H35" s="296">
        <v>43182</v>
      </c>
      <c r="I35" s="211" t="s">
        <v>160</v>
      </c>
      <c r="J35" s="70"/>
      <c r="K35" s="203"/>
      <c r="L35" s="223" t="str">
        <f t="shared" si="1"/>
        <v>0</v>
      </c>
      <c r="M35" s="560"/>
      <c r="N35" s="562"/>
      <c r="O35" s="534"/>
      <c r="P35" s="198" t="s">
        <v>415</v>
      </c>
      <c r="Q35" s="315"/>
      <c r="R35" s="43"/>
      <c r="T35" s="213"/>
      <c r="U35" s="213"/>
      <c r="V35" s="213"/>
    </row>
    <row r="36" spans="2:22" ht="94.5" customHeight="1" x14ac:dyDescent="0.25">
      <c r="B36" s="529"/>
      <c r="C36" s="536"/>
      <c r="D36" s="557"/>
      <c r="E36" s="408" t="s">
        <v>402</v>
      </c>
      <c r="F36" s="407">
        <v>0.02</v>
      </c>
      <c r="G36" s="189">
        <v>43180</v>
      </c>
      <c r="H36" s="189">
        <v>43465</v>
      </c>
      <c r="I36" s="211" t="s">
        <v>158</v>
      </c>
      <c r="J36" s="70"/>
      <c r="K36" s="203"/>
      <c r="L36" s="223" t="str">
        <f t="shared" si="1"/>
        <v>0</v>
      </c>
      <c r="M36" s="328" t="str">
        <f>L36</f>
        <v>0</v>
      </c>
      <c r="N36" s="318">
        <f>F36</f>
        <v>0.02</v>
      </c>
      <c r="O36" s="403">
        <f t="shared" si="2"/>
        <v>0</v>
      </c>
      <c r="P36" s="198" t="s">
        <v>416</v>
      </c>
      <c r="Q36" s="315"/>
      <c r="R36" s="43"/>
      <c r="T36" s="213"/>
      <c r="U36" s="213"/>
      <c r="V36" s="213"/>
    </row>
    <row r="37" spans="2:22" ht="165" customHeight="1" x14ac:dyDescent="0.25">
      <c r="B37" s="529"/>
      <c r="C37" s="217" t="s">
        <v>385</v>
      </c>
      <c r="D37" s="67">
        <v>0.2</v>
      </c>
      <c r="E37" s="217" t="s">
        <v>388</v>
      </c>
      <c r="F37" s="205">
        <v>0.2</v>
      </c>
      <c r="G37" s="296">
        <v>43102</v>
      </c>
      <c r="H37" s="296">
        <v>43280</v>
      </c>
      <c r="I37" s="211" t="s">
        <v>197</v>
      </c>
      <c r="J37" s="70"/>
      <c r="K37" s="203"/>
      <c r="L37" s="223" t="str">
        <f t="shared" si="1"/>
        <v>0</v>
      </c>
      <c r="M37" s="66" t="str">
        <f>L37</f>
        <v>0</v>
      </c>
      <c r="N37" s="66">
        <f>F37</f>
        <v>0.2</v>
      </c>
      <c r="O37" s="409">
        <f t="shared" si="2"/>
        <v>0</v>
      </c>
      <c r="P37" s="198" t="s">
        <v>419</v>
      </c>
      <c r="Q37" s="315" t="s">
        <v>81</v>
      </c>
      <c r="R37" s="43"/>
      <c r="T37" s="213"/>
      <c r="U37" s="213"/>
      <c r="V37" s="213"/>
    </row>
    <row r="38" spans="2:22" ht="64.5" customHeight="1" x14ac:dyDescent="0.25">
      <c r="B38" s="529"/>
      <c r="C38" s="536" t="s">
        <v>386</v>
      </c>
      <c r="D38" s="555">
        <v>0.2</v>
      </c>
      <c r="E38" s="217" t="s">
        <v>420</v>
      </c>
      <c r="F38" s="205">
        <v>0.15</v>
      </c>
      <c r="G38" s="296">
        <v>43252</v>
      </c>
      <c r="H38" s="296">
        <v>43271</v>
      </c>
      <c r="I38" s="211" t="s">
        <v>161</v>
      </c>
      <c r="J38" s="70"/>
      <c r="K38" s="203"/>
      <c r="L38" s="223" t="str">
        <f t="shared" si="1"/>
        <v>0</v>
      </c>
      <c r="M38" s="328" t="str">
        <f>L38</f>
        <v>0</v>
      </c>
      <c r="N38" s="328">
        <f>F38</f>
        <v>0.15</v>
      </c>
      <c r="O38" s="409">
        <f t="shared" si="2"/>
        <v>0</v>
      </c>
      <c r="P38" s="198" t="s">
        <v>417</v>
      </c>
      <c r="Q38" s="315" t="s">
        <v>81</v>
      </c>
      <c r="R38" s="43"/>
      <c r="T38" s="213"/>
      <c r="U38" s="213"/>
      <c r="V38" s="213"/>
    </row>
    <row r="39" spans="2:22" ht="62.25" customHeight="1" x14ac:dyDescent="0.25">
      <c r="B39" s="529"/>
      <c r="C39" s="536"/>
      <c r="D39" s="557"/>
      <c r="E39" s="217" t="s">
        <v>387</v>
      </c>
      <c r="F39" s="205">
        <v>0.05</v>
      </c>
      <c r="G39" s="296">
        <v>43272</v>
      </c>
      <c r="H39" s="296">
        <v>43282</v>
      </c>
      <c r="I39" s="211" t="s">
        <v>161</v>
      </c>
      <c r="J39" s="70"/>
      <c r="K39" s="203"/>
      <c r="L39" s="223" t="str">
        <f>IF(J39="SI",F39,"0")</f>
        <v>0</v>
      </c>
      <c r="M39" s="328" t="str">
        <f>L39</f>
        <v>0</v>
      </c>
      <c r="N39" s="328">
        <f>F39</f>
        <v>0.05</v>
      </c>
      <c r="O39" s="409">
        <f t="shared" si="2"/>
        <v>0</v>
      </c>
      <c r="P39" s="198" t="s">
        <v>418</v>
      </c>
      <c r="Q39" s="315" t="s">
        <v>81</v>
      </c>
      <c r="R39" s="43"/>
      <c r="T39" s="213"/>
      <c r="U39" s="213"/>
      <c r="V39" s="213"/>
    </row>
    <row r="40" spans="2:22" x14ac:dyDescent="0.25">
      <c r="B40" s="535"/>
      <c r="C40" s="535"/>
      <c r="D40" s="535"/>
      <c r="E40" s="535"/>
      <c r="F40" s="535"/>
      <c r="G40" s="535"/>
      <c r="H40" s="535"/>
      <c r="I40" s="535"/>
      <c r="J40" s="535"/>
      <c r="K40" s="535"/>
      <c r="L40" s="535"/>
      <c r="M40" s="535"/>
      <c r="N40" s="535"/>
      <c r="O40" s="535"/>
      <c r="P40" s="535"/>
      <c r="Q40" s="535"/>
      <c r="R40" s="535"/>
      <c r="T40" s="213"/>
      <c r="U40" s="213"/>
      <c r="V40" s="213"/>
    </row>
    <row r="41" spans="2:22" ht="86.25" customHeight="1" x14ac:dyDescent="0.25">
      <c r="B41" s="578" t="s">
        <v>376</v>
      </c>
      <c r="C41" s="536" t="s">
        <v>421</v>
      </c>
      <c r="D41" s="551">
        <v>0.1</v>
      </c>
      <c r="E41" s="217" t="s">
        <v>423</v>
      </c>
      <c r="F41" s="205">
        <v>0.02</v>
      </c>
      <c r="G41" s="296">
        <v>43234</v>
      </c>
      <c r="H41" s="296">
        <v>43238</v>
      </c>
      <c r="I41" s="211" t="s">
        <v>162</v>
      </c>
      <c r="J41" s="70"/>
      <c r="K41" s="199"/>
      <c r="L41" s="223" t="str">
        <f>IF(J41="SI",F41,"0")</f>
        <v>0</v>
      </c>
      <c r="M41" s="526">
        <f>SUM(L41:L42)</f>
        <v>0</v>
      </c>
      <c r="N41" s="526">
        <f>SUM(F41:F42)</f>
        <v>0.1</v>
      </c>
      <c r="O41" s="532">
        <f t="shared" si="2"/>
        <v>0</v>
      </c>
      <c r="P41" s="198" t="s">
        <v>441</v>
      </c>
      <c r="Q41" s="315" t="s">
        <v>81</v>
      </c>
      <c r="R41" s="43"/>
      <c r="T41" s="213"/>
      <c r="U41" s="213"/>
      <c r="V41" s="213"/>
    </row>
    <row r="42" spans="2:22" ht="140.25" customHeight="1" x14ac:dyDescent="0.25">
      <c r="B42" s="578"/>
      <c r="C42" s="536"/>
      <c r="D42" s="551"/>
      <c r="E42" s="217" t="s">
        <v>424</v>
      </c>
      <c r="F42" s="205">
        <v>0.08</v>
      </c>
      <c r="G42" s="296">
        <v>43241</v>
      </c>
      <c r="H42" s="296">
        <v>43245</v>
      </c>
      <c r="I42" s="211" t="s">
        <v>163</v>
      </c>
      <c r="J42" s="70"/>
      <c r="K42" s="199"/>
      <c r="L42" s="223" t="str">
        <f t="shared" ref="L42:L105" si="3">IF(J42="SI",F42,"0")</f>
        <v>0</v>
      </c>
      <c r="M42" s="527"/>
      <c r="N42" s="527"/>
      <c r="O42" s="534"/>
      <c r="P42" s="198" t="s">
        <v>442</v>
      </c>
      <c r="Q42" s="315" t="s">
        <v>81</v>
      </c>
      <c r="R42" s="43"/>
      <c r="T42" s="213"/>
      <c r="U42" s="213"/>
      <c r="V42" s="213"/>
    </row>
    <row r="43" spans="2:22" ht="99" customHeight="1" x14ac:dyDescent="0.25">
      <c r="B43" s="578"/>
      <c r="C43" s="536" t="s">
        <v>422</v>
      </c>
      <c r="D43" s="538">
        <v>0.9</v>
      </c>
      <c r="E43" s="217" t="s">
        <v>425</v>
      </c>
      <c r="F43" s="205">
        <v>0.04</v>
      </c>
      <c r="G43" s="189">
        <v>43102</v>
      </c>
      <c r="H43" s="189">
        <v>43108</v>
      </c>
      <c r="I43" s="211" t="s">
        <v>164</v>
      </c>
      <c r="J43" s="70"/>
      <c r="K43" s="199"/>
      <c r="L43" s="223" t="str">
        <f t="shared" si="3"/>
        <v>0</v>
      </c>
      <c r="M43" s="526">
        <f>SUM(L43:L45)</f>
        <v>0</v>
      </c>
      <c r="N43" s="526">
        <f>SUM(F43:F45)</f>
        <v>0.12</v>
      </c>
      <c r="O43" s="532">
        <f t="shared" ref="O43:O58" si="4">M43/N43</f>
        <v>0</v>
      </c>
      <c r="P43" s="198" t="s">
        <v>443</v>
      </c>
      <c r="Q43" s="315"/>
      <c r="R43" s="43"/>
      <c r="T43" s="213"/>
      <c r="U43" s="213"/>
      <c r="V43" s="213"/>
    </row>
    <row r="44" spans="2:22" ht="86.25" customHeight="1" x14ac:dyDescent="0.25">
      <c r="B44" s="578"/>
      <c r="C44" s="536"/>
      <c r="D44" s="539"/>
      <c r="E44" s="217" t="s">
        <v>426</v>
      </c>
      <c r="F44" s="205">
        <v>0.04</v>
      </c>
      <c r="G44" s="189">
        <v>43102</v>
      </c>
      <c r="H44" s="189">
        <v>43108</v>
      </c>
      <c r="I44" s="211" t="s">
        <v>165</v>
      </c>
      <c r="J44" s="70"/>
      <c r="K44" s="199"/>
      <c r="L44" s="223" t="str">
        <f t="shared" si="3"/>
        <v>0</v>
      </c>
      <c r="M44" s="528"/>
      <c r="N44" s="528"/>
      <c r="O44" s="533"/>
      <c r="P44" s="198" t="s">
        <v>444</v>
      </c>
      <c r="Q44" s="315"/>
      <c r="R44" s="43"/>
      <c r="T44" s="213"/>
      <c r="U44" s="213"/>
      <c r="V44" s="213"/>
    </row>
    <row r="45" spans="2:22" ht="61.5" customHeight="1" x14ac:dyDescent="0.25">
      <c r="B45" s="578"/>
      <c r="C45" s="536"/>
      <c r="D45" s="539"/>
      <c r="E45" s="217" t="s">
        <v>427</v>
      </c>
      <c r="F45" s="205">
        <v>0.04</v>
      </c>
      <c r="G45" s="189">
        <v>43109</v>
      </c>
      <c r="H45" s="189">
        <v>43112</v>
      </c>
      <c r="I45" s="211" t="s">
        <v>166</v>
      </c>
      <c r="J45" s="70"/>
      <c r="K45" s="199"/>
      <c r="L45" s="223" t="str">
        <f t="shared" si="3"/>
        <v>0</v>
      </c>
      <c r="M45" s="527"/>
      <c r="N45" s="527"/>
      <c r="O45" s="534"/>
      <c r="P45" s="198" t="s">
        <v>445</v>
      </c>
      <c r="Q45" s="315"/>
      <c r="R45" s="43"/>
      <c r="T45" s="213"/>
      <c r="U45" s="213"/>
      <c r="V45" s="213"/>
    </row>
    <row r="46" spans="2:22" ht="150" customHeight="1" x14ac:dyDescent="0.25">
      <c r="B46" s="578"/>
      <c r="C46" s="536"/>
      <c r="D46" s="539"/>
      <c r="E46" s="408" t="s">
        <v>428</v>
      </c>
      <c r="F46" s="407">
        <v>0.12</v>
      </c>
      <c r="G46" s="189">
        <v>43102</v>
      </c>
      <c r="H46" s="189">
        <v>43220</v>
      </c>
      <c r="I46" s="211" t="s">
        <v>167</v>
      </c>
      <c r="J46" s="70"/>
      <c r="K46" s="199"/>
      <c r="L46" s="223" t="str">
        <f t="shared" si="3"/>
        <v>0</v>
      </c>
      <c r="M46" s="526">
        <f>SUM(L46:L47)</f>
        <v>0</v>
      </c>
      <c r="N46" s="526">
        <f>F46</f>
        <v>0.12</v>
      </c>
      <c r="O46" s="403">
        <f t="shared" si="4"/>
        <v>0</v>
      </c>
      <c r="P46" s="198" t="s">
        <v>446</v>
      </c>
      <c r="Q46" s="315"/>
      <c r="R46" s="43"/>
      <c r="T46" s="213"/>
      <c r="U46" s="213"/>
      <c r="V46" s="213"/>
    </row>
    <row r="47" spans="2:22" ht="90.75" customHeight="1" x14ac:dyDescent="0.25">
      <c r="B47" s="578"/>
      <c r="C47" s="536"/>
      <c r="D47" s="539"/>
      <c r="E47" s="217" t="s">
        <v>429</v>
      </c>
      <c r="F47" s="205">
        <v>0.04</v>
      </c>
      <c r="G47" s="189">
        <v>43102</v>
      </c>
      <c r="H47" s="189">
        <v>43220</v>
      </c>
      <c r="I47" s="211" t="s">
        <v>166</v>
      </c>
      <c r="J47" s="70"/>
      <c r="K47" s="199"/>
      <c r="L47" s="223" t="str">
        <f t="shared" si="3"/>
        <v>0</v>
      </c>
      <c r="M47" s="527"/>
      <c r="N47" s="527"/>
      <c r="O47" s="399" t="e">
        <f t="shared" ref="O47" si="5">M47/N47</f>
        <v>#DIV/0!</v>
      </c>
      <c r="P47" s="198" t="s">
        <v>447</v>
      </c>
      <c r="Q47" s="315" t="s">
        <v>81</v>
      </c>
      <c r="R47" s="43"/>
      <c r="T47" s="213"/>
      <c r="U47" s="213"/>
      <c r="V47" s="213"/>
    </row>
    <row r="48" spans="2:22" ht="93" customHeight="1" x14ac:dyDescent="0.25">
      <c r="B48" s="578"/>
      <c r="C48" s="536"/>
      <c r="D48" s="539"/>
      <c r="E48" s="217" t="s">
        <v>430</v>
      </c>
      <c r="F48" s="205">
        <v>0.04</v>
      </c>
      <c r="G48" s="189">
        <v>43221</v>
      </c>
      <c r="H48" s="189">
        <v>43227</v>
      </c>
      <c r="I48" s="211" t="s">
        <v>166</v>
      </c>
      <c r="J48" s="70"/>
      <c r="K48" s="199"/>
      <c r="L48" s="223" t="str">
        <f t="shared" si="3"/>
        <v>0</v>
      </c>
      <c r="M48" s="526">
        <f>SUM(L48:L51)</f>
        <v>0</v>
      </c>
      <c r="N48" s="526">
        <f>SUM(F48:F51)</f>
        <v>0.16</v>
      </c>
      <c r="O48" s="532">
        <f t="shared" si="4"/>
        <v>0</v>
      </c>
      <c r="P48" s="198" t="s">
        <v>448</v>
      </c>
      <c r="Q48" s="315" t="s">
        <v>81</v>
      </c>
      <c r="R48" s="43"/>
      <c r="T48" s="213"/>
      <c r="U48" s="213"/>
      <c r="V48" s="213"/>
    </row>
    <row r="49" spans="2:22" ht="93.75" customHeight="1" x14ac:dyDescent="0.25">
      <c r="B49" s="578"/>
      <c r="C49" s="536"/>
      <c r="D49" s="539"/>
      <c r="E49" s="217" t="s">
        <v>431</v>
      </c>
      <c r="F49" s="205">
        <v>0.04</v>
      </c>
      <c r="G49" s="189">
        <v>43221</v>
      </c>
      <c r="H49" s="189">
        <v>43227</v>
      </c>
      <c r="I49" s="211" t="s">
        <v>164</v>
      </c>
      <c r="J49" s="70"/>
      <c r="K49" s="199"/>
      <c r="L49" s="223" t="str">
        <f t="shared" si="3"/>
        <v>0</v>
      </c>
      <c r="M49" s="528"/>
      <c r="N49" s="528"/>
      <c r="O49" s="533"/>
      <c r="P49" s="198" t="s">
        <v>449</v>
      </c>
      <c r="Q49" s="315" t="s">
        <v>81</v>
      </c>
      <c r="R49" s="43"/>
      <c r="T49" s="213"/>
      <c r="U49" s="213"/>
      <c r="V49" s="213"/>
    </row>
    <row r="50" spans="2:22" ht="103.5" customHeight="1" x14ac:dyDescent="0.25">
      <c r="B50" s="578"/>
      <c r="C50" s="536"/>
      <c r="D50" s="539"/>
      <c r="E50" s="217" t="s">
        <v>432</v>
      </c>
      <c r="F50" s="205">
        <v>0.04</v>
      </c>
      <c r="G50" s="189">
        <v>43222</v>
      </c>
      <c r="H50" s="189">
        <v>43228</v>
      </c>
      <c r="I50" s="211" t="s">
        <v>165</v>
      </c>
      <c r="J50" s="70"/>
      <c r="K50" s="199"/>
      <c r="L50" s="223" t="str">
        <f t="shared" si="3"/>
        <v>0</v>
      </c>
      <c r="M50" s="528"/>
      <c r="N50" s="528"/>
      <c r="O50" s="533"/>
      <c r="P50" s="198" t="s">
        <v>450</v>
      </c>
      <c r="Q50" s="315" t="s">
        <v>81</v>
      </c>
      <c r="R50" s="43"/>
      <c r="T50" s="213"/>
      <c r="U50" s="213"/>
      <c r="V50" s="213"/>
    </row>
    <row r="51" spans="2:22" ht="60.75" customHeight="1" x14ac:dyDescent="0.25">
      <c r="B51" s="578"/>
      <c r="C51" s="536"/>
      <c r="D51" s="539"/>
      <c r="E51" s="217" t="s">
        <v>433</v>
      </c>
      <c r="F51" s="205">
        <v>0.04</v>
      </c>
      <c r="G51" s="189">
        <v>43228</v>
      </c>
      <c r="H51" s="189">
        <v>43231</v>
      </c>
      <c r="I51" s="211" t="s">
        <v>166</v>
      </c>
      <c r="J51" s="70"/>
      <c r="K51" s="199"/>
      <c r="L51" s="223" t="str">
        <f t="shared" si="3"/>
        <v>0</v>
      </c>
      <c r="M51" s="527"/>
      <c r="N51" s="527"/>
      <c r="O51" s="534"/>
      <c r="P51" s="198" t="s">
        <v>451</v>
      </c>
      <c r="Q51" s="315" t="s">
        <v>81</v>
      </c>
      <c r="R51" s="43"/>
      <c r="T51" s="213"/>
      <c r="U51" s="213"/>
      <c r="V51" s="213"/>
    </row>
    <row r="52" spans="2:22" ht="159.75" customHeight="1" x14ac:dyDescent="0.25">
      <c r="B52" s="578"/>
      <c r="C52" s="536"/>
      <c r="D52" s="539"/>
      <c r="E52" s="217" t="s">
        <v>434</v>
      </c>
      <c r="F52" s="205">
        <v>0.13</v>
      </c>
      <c r="G52" s="189">
        <v>43221</v>
      </c>
      <c r="H52" s="189">
        <v>43343</v>
      </c>
      <c r="I52" s="211" t="s">
        <v>168</v>
      </c>
      <c r="J52" s="70"/>
      <c r="K52" s="199"/>
      <c r="L52" s="223" t="str">
        <f t="shared" si="3"/>
        <v>0</v>
      </c>
      <c r="M52" s="526">
        <f>SUM(L52:L53)</f>
        <v>0</v>
      </c>
      <c r="N52" s="526">
        <f>SUM(F52:F53)</f>
        <v>0.17</v>
      </c>
      <c r="O52" s="532">
        <f t="shared" si="4"/>
        <v>0</v>
      </c>
      <c r="P52" s="198" t="s">
        <v>452</v>
      </c>
      <c r="Q52" s="315" t="s">
        <v>81</v>
      </c>
      <c r="R52" s="43"/>
      <c r="T52" s="213"/>
      <c r="U52" s="213"/>
      <c r="V52" s="213"/>
    </row>
    <row r="53" spans="2:22" ht="93" customHeight="1" x14ac:dyDescent="0.25">
      <c r="B53" s="578"/>
      <c r="C53" s="536"/>
      <c r="D53" s="539"/>
      <c r="E53" s="217" t="s">
        <v>435</v>
      </c>
      <c r="F53" s="205">
        <v>0.04</v>
      </c>
      <c r="G53" s="189">
        <v>43221</v>
      </c>
      <c r="H53" s="189">
        <v>43343</v>
      </c>
      <c r="I53" s="211" t="s">
        <v>166</v>
      </c>
      <c r="J53" s="70"/>
      <c r="K53" s="199"/>
      <c r="L53" s="223" t="str">
        <f t="shared" si="3"/>
        <v>0</v>
      </c>
      <c r="M53" s="527"/>
      <c r="N53" s="527"/>
      <c r="O53" s="534"/>
      <c r="P53" s="198" t="s">
        <v>453</v>
      </c>
      <c r="Q53" s="315" t="s">
        <v>81</v>
      </c>
      <c r="R53" s="43"/>
      <c r="T53" s="213"/>
      <c r="U53" s="213"/>
      <c r="V53" s="213"/>
    </row>
    <row r="54" spans="2:22" ht="90.75" customHeight="1" x14ac:dyDescent="0.25">
      <c r="B54" s="578"/>
      <c r="C54" s="536"/>
      <c r="D54" s="539"/>
      <c r="E54" s="217" t="s">
        <v>436</v>
      </c>
      <c r="F54" s="205">
        <v>0.04</v>
      </c>
      <c r="G54" s="189">
        <v>43346</v>
      </c>
      <c r="H54" s="189">
        <v>43350</v>
      </c>
      <c r="I54" s="211" t="s">
        <v>166</v>
      </c>
      <c r="J54" s="70"/>
      <c r="K54" s="199"/>
      <c r="L54" s="223" t="str">
        <f t="shared" si="3"/>
        <v>0</v>
      </c>
      <c r="M54" s="526">
        <f>SUM(L54:L57)</f>
        <v>0</v>
      </c>
      <c r="N54" s="526">
        <f>SUM(F54:F57)</f>
        <v>0.16</v>
      </c>
      <c r="O54" s="532">
        <f t="shared" si="4"/>
        <v>0</v>
      </c>
      <c r="P54" s="198" t="s">
        <v>454</v>
      </c>
      <c r="Q54" s="315" t="s">
        <v>81</v>
      </c>
      <c r="R54" s="43"/>
      <c r="T54" s="213"/>
      <c r="U54" s="213"/>
      <c r="V54" s="213"/>
    </row>
    <row r="55" spans="2:22" ht="97.5" customHeight="1" x14ac:dyDescent="0.25">
      <c r="B55" s="578"/>
      <c r="C55" s="536"/>
      <c r="D55" s="539"/>
      <c r="E55" s="217" t="s">
        <v>437</v>
      </c>
      <c r="F55" s="205">
        <v>0.04</v>
      </c>
      <c r="G55" s="189">
        <v>43346</v>
      </c>
      <c r="H55" s="189">
        <v>43350</v>
      </c>
      <c r="I55" s="211" t="s">
        <v>164</v>
      </c>
      <c r="J55" s="70"/>
      <c r="K55" s="199"/>
      <c r="L55" s="223" t="str">
        <f t="shared" si="3"/>
        <v>0</v>
      </c>
      <c r="M55" s="528"/>
      <c r="N55" s="528"/>
      <c r="O55" s="533"/>
      <c r="P55" s="198" t="s">
        <v>455</v>
      </c>
      <c r="Q55" s="315" t="s">
        <v>81</v>
      </c>
      <c r="R55" s="43"/>
      <c r="T55" s="213"/>
      <c r="U55" s="213"/>
      <c r="V55" s="213"/>
    </row>
    <row r="56" spans="2:22" ht="103.5" customHeight="1" x14ac:dyDescent="0.25">
      <c r="B56" s="578"/>
      <c r="C56" s="536"/>
      <c r="D56" s="539"/>
      <c r="E56" s="217" t="s">
        <v>438</v>
      </c>
      <c r="F56" s="205">
        <v>0.04</v>
      </c>
      <c r="G56" s="189">
        <v>43346</v>
      </c>
      <c r="H56" s="189">
        <v>43350</v>
      </c>
      <c r="I56" s="211" t="s">
        <v>165</v>
      </c>
      <c r="J56" s="70"/>
      <c r="K56" s="199"/>
      <c r="L56" s="223" t="str">
        <f t="shared" si="3"/>
        <v>0</v>
      </c>
      <c r="M56" s="528"/>
      <c r="N56" s="528"/>
      <c r="O56" s="533"/>
      <c r="P56" s="198" t="s">
        <v>456</v>
      </c>
      <c r="Q56" s="315" t="s">
        <v>81</v>
      </c>
      <c r="R56" s="43"/>
      <c r="T56" s="213"/>
      <c r="U56" s="213"/>
      <c r="V56" s="213"/>
    </row>
    <row r="57" spans="2:22" ht="63.75" customHeight="1" x14ac:dyDescent="0.25">
      <c r="B57" s="578"/>
      <c r="C57" s="536"/>
      <c r="D57" s="539"/>
      <c r="E57" s="217" t="s">
        <v>439</v>
      </c>
      <c r="F57" s="205">
        <v>0.04</v>
      </c>
      <c r="G57" s="189">
        <v>43353</v>
      </c>
      <c r="H57" s="189">
        <v>43355</v>
      </c>
      <c r="I57" s="211" t="s">
        <v>166</v>
      </c>
      <c r="J57" s="70"/>
      <c r="K57" s="199"/>
      <c r="L57" s="223" t="str">
        <f t="shared" si="3"/>
        <v>0</v>
      </c>
      <c r="M57" s="527"/>
      <c r="N57" s="527"/>
      <c r="O57" s="534"/>
      <c r="P57" s="198" t="s">
        <v>457</v>
      </c>
      <c r="Q57" s="315" t="s">
        <v>81</v>
      </c>
      <c r="R57" s="43"/>
      <c r="T57" s="213"/>
      <c r="U57" s="213"/>
      <c r="V57" s="213"/>
    </row>
    <row r="58" spans="2:22" ht="147.75" customHeight="1" x14ac:dyDescent="0.25">
      <c r="B58" s="578"/>
      <c r="C58" s="536"/>
      <c r="D58" s="540"/>
      <c r="E58" s="217" t="s">
        <v>440</v>
      </c>
      <c r="F58" s="205">
        <v>0.13</v>
      </c>
      <c r="G58" s="189">
        <v>43346</v>
      </c>
      <c r="H58" s="189">
        <v>43465</v>
      </c>
      <c r="I58" s="211" t="s">
        <v>167</v>
      </c>
      <c r="J58" s="70"/>
      <c r="K58" s="199"/>
      <c r="L58" s="223" t="str">
        <f t="shared" si="3"/>
        <v>0</v>
      </c>
      <c r="M58" s="330" t="str">
        <f>L58</f>
        <v>0</v>
      </c>
      <c r="N58" s="330">
        <f>F58</f>
        <v>0.13</v>
      </c>
      <c r="O58" s="409">
        <f t="shared" si="4"/>
        <v>0</v>
      </c>
      <c r="P58" s="198" t="s">
        <v>458</v>
      </c>
      <c r="Q58" s="315" t="s">
        <v>81</v>
      </c>
      <c r="R58" s="43"/>
      <c r="T58" s="213"/>
      <c r="U58" s="213"/>
      <c r="V58" s="213"/>
    </row>
    <row r="59" spans="2:22" x14ac:dyDescent="0.25">
      <c r="B59" s="535"/>
      <c r="C59" s="535"/>
      <c r="D59" s="535"/>
      <c r="E59" s="535"/>
      <c r="F59" s="535"/>
      <c r="G59" s="535"/>
      <c r="H59" s="535"/>
      <c r="I59" s="535"/>
      <c r="J59" s="535"/>
      <c r="K59" s="535"/>
      <c r="L59" s="535"/>
      <c r="M59" s="535"/>
      <c r="N59" s="535"/>
      <c r="O59" s="535"/>
      <c r="P59" s="535"/>
      <c r="Q59" s="535"/>
      <c r="R59" s="535"/>
      <c r="T59" s="213"/>
      <c r="U59" s="213"/>
      <c r="V59" s="213"/>
    </row>
    <row r="60" spans="2:22" ht="47.25" customHeight="1" x14ac:dyDescent="0.25">
      <c r="B60" s="578" t="s">
        <v>377</v>
      </c>
      <c r="C60" s="536" t="s">
        <v>459</v>
      </c>
      <c r="D60" s="530">
        <v>0.1</v>
      </c>
      <c r="E60" s="217" t="s">
        <v>467</v>
      </c>
      <c r="F60" s="205">
        <v>0.03</v>
      </c>
      <c r="G60" s="453">
        <v>43110</v>
      </c>
      <c r="H60" s="453">
        <v>43119</v>
      </c>
      <c r="I60" s="211" t="s">
        <v>162</v>
      </c>
      <c r="J60" s="70"/>
      <c r="K60" s="199"/>
      <c r="L60" s="223" t="str">
        <f t="shared" si="3"/>
        <v>0</v>
      </c>
      <c r="M60" s="530">
        <f>SUM(L60:L63)</f>
        <v>0</v>
      </c>
      <c r="N60" s="530">
        <f>SUM(F60:F63)</f>
        <v>0.1</v>
      </c>
      <c r="O60" s="532">
        <f t="shared" ref="O60:O124" si="6">M60/N60</f>
        <v>0</v>
      </c>
      <c r="P60" s="198" t="s">
        <v>500</v>
      </c>
      <c r="Q60" s="315"/>
      <c r="R60" s="208"/>
      <c r="T60" s="213"/>
      <c r="U60" s="213"/>
      <c r="V60" s="213"/>
    </row>
    <row r="61" spans="2:22" ht="75" customHeight="1" x14ac:dyDescent="0.25">
      <c r="B61" s="578"/>
      <c r="C61" s="536"/>
      <c r="D61" s="571"/>
      <c r="E61" s="217" t="s">
        <v>468</v>
      </c>
      <c r="F61" s="205">
        <v>0.03</v>
      </c>
      <c r="G61" s="453">
        <v>43122</v>
      </c>
      <c r="H61" s="453">
        <v>43126</v>
      </c>
      <c r="I61" s="211" t="s">
        <v>169</v>
      </c>
      <c r="J61" s="70"/>
      <c r="K61" s="199"/>
      <c r="L61" s="223" t="str">
        <f t="shared" si="3"/>
        <v>0</v>
      </c>
      <c r="M61" s="537"/>
      <c r="N61" s="537"/>
      <c r="O61" s="533"/>
      <c r="P61" s="198" t="s">
        <v>501</v>
      </c>
      <c r="Q61" s="315"/>
      <c r="R61" s="208"/>
      <c r="T61" s="213"/>
      <c r="U61" s="213"/>
      <c r="V61" s="213"/>
    </row>
    <row r="62" spans="2:22" ht="44.25" customHeight="1" x14ac:dyDescent="0.25">
      <c r="B62" s="578"/>
      <c r="C62" s="536"/>
      <c r="D62" s="571"/>
      <c r="E62" s="217" t="s">
        <v>469</v>
      </c>
      <c r="F62" s="205">
        <v>0.02</v>
      </c>
      <c r="G62" s="453">
        <v>43129</v>
      </c>
      <c r="H62" s="453">
        <v>43140</v>
      </c>
      <c r="I62" s="211" t="s">
        <v>158</v>
      </c>
      <c r="J62" s="70"/>
      <c r="K62" s="199"/>
      <c r="L62" s="223" t="str">
        <f t="shared" si="3"/>
        <v>0</v>
      </c>
      <c r="M62" s="537"/>
      <c r="N62" s="537"/>
      <c r="O62" s="533"/>
      <c r="P62" s="198" t="s">
        <v>502</v>
      </c>
      <c r="Q62" s="315"/>
      <c r="R62" s="208"/>
      <c r="T62" s="213"/>
      <c r="U62" s="213"/>
      <c r="V62" s="213"/>
    </row>
    <row r="63" spans="2:22" ht="45" customHeight="1" x14ac:dyDescent="0.25">
      <c r="B63" s="578"/>
      <c r="C63" s="536"/>
      <c r="D63" s="554"/>
      <c r="E63" s="217" t="s">
        <v>470</v>
      </c>
      <c r="F63" s="205">
        <v>0.02</v>
      </c>
      <c r="G63" s="453">
        <v>43152</v>
      </c>
      <c r="H63" s="453">
        <v>43188</v>
      </c>
      <c r="I63" s="211" t="s">
        <v>170</v>
      </c>
      <c r="J63" s="70"/>
      <c r="K63" s="199"/>
      <c r="L63" s="223" t="str">
        <f t="shared" si="3"/>
        <v>0</v>
      </c>
      <c r="M63" s="531"/>
      <c r="N63" s="531"/>
      <c r="O63" s="534"/>
      <c r="P63" s="198" t="s">
        <v>503</v>
      </c>
      <c r="Q63" s="315"/>
      <c r="R63" s="208"/>
      <c r="T63" s="213"/>
      <c r="U63" s="213"/>
      <c r="V63" s="213"/>
    </row>
    <row r="64" spans="2:22" ht="88.5" customHeight="1" x14ac:dyDescent="0.25">
      <c r="B64" s="578"/>
      <c r="C64" s="576" t="s">
        <v>460</v>
      </c>
      <c r="D64" s="577" t="s">
        <v>201</v>
      </c>
      <c r="E64" s="197" t="s">
        <v>471</v>
      </c>
      <c r="F64" s="327">
        <v>0.05</v>
      </c>
      <c r="G64" s="453">
        <v>43132</v>
      </c>
      <c r="H64" s="453">
        <v>43140</v>
      </c>
      <c r="I64" s="207" t="s">
        <v>171</v>
      </c>
      <c r="J64" s="70"/>
      <c r="K64" s="208"/>
      <c r="L64" s="223" t="str">
        <f t="shared" si="3"/>
        <v>0</v>
      </c>
      <c r="M64" s="538">
        <f>SUM(L64:L66)</f>
        <v>0</v>
      </c>
      <c r="N64" s="538">
        <f>SUM(F64:F66)</f>
        <v>0.1</v>
      </c>
      <c r="O64" s="532">
        <f t="shared" si="6"/>
        <v>0</v>
      </c>
      <c r="P64" s="316" t="s">
        <v>504</v>
      </c>
      <c r="Q64" s="315"/>
      <c r="R64" s="208"/>
      <c r="T64" s="213"/>
      <c r="U64" s="213"/>
      <c r="V64" s="213"/>
    </row>
    <row r="65" spans="2:22" ht="58.5" customHeight="1" x14ac:dyDescent="0.25">
      <c r="B65" s="578"/>
      <c r="C65" s="576"/>
      <c r="D65" s="577"/>
      <c r="E65" s="197" t="s">
        <v>472</v>
      </c>
      <c r="F65" s="327">
        <v>0.02</v>
      </c>
      <c r="G65" s="453">
        <v>43143</v>
      </c>
      <c r="H65" s="453">
        <v>43147</v>
      </c>
      <c r="I65" s="211" t="s">
        <v>170</v>
      </c>
      <c r="J65" s="70"/>
      <c r="K65" s="208"/>
      <c r="L65" s="223" t="str">
        <f t="shared" si="3"/>
        <v>0</v>
      </c>
      <c r="M65" s="539"/>
      <c r="N65" s="539"/>
      <c r="O65" s="533"/>
      <c r="P65" s="316" t="s">
        <v>505</v>
      </c>
      <c r="Q65" s="315"/>
      <c r="R65" s="208"/>
      <c r="T65" s="213"/>
      <c r="U65" s="213"/>
      <c r="V65" s="213"/>
    </row>
    <row r="66" spans="2:22" ht="145.5" customHeight="1" x14ac:dyDescent="0.25">
      <c r="B66" s="578"/>
      <c r="C66" s="576"/>
      <c r="D66" s="577"/>
      <c r="E66" s="197" t="s">
        <v>473</v>
      </c>
      <c r="F66" s="327">
        <v>0.03</v>
      </c>
      <c r="G66" s="453">
        <v>43150</v>
      </c>
      <c r="H66" s="453">
        <v>43151</v>
      </c>
      <c r="I66" s="207" t="s">
        <v>172</v>
      </c>
      <c r="J66" s="70"/>
      <c r="K66" s="208"/>
      <c r="L66" s="223" t="str">
        <f t="shared" si="3"/>
        <v>0</v>
      </c>
      <c r="M66" s="540"/>
      <c r="N66" s="540"/>
      <c r="O66" s="534"/>
      <c r="P66" s="316" t="s">
        <v>506</v>
      </c>
      <c r="Q66" s="315"/>
      <c r="R66" s="208"/>
      <c r="T66" s="213"/>
      <c r="U66" s="213"/>
      <c r="V66" s="213"/>
    </row>
    <row r="67" spans="2:22" ht="87" customHeight="1" x14ac:dyDescent="0.25">
      <c r="B67" s="578"/>
      <c r="C67" s="536" t="s">
        <v>461</v>
      </c>
      <c r="D67" s="530">
        <v>0.15</v>
      </c>
      <c r="E67" s="217" t="s">
        <v>474</v>
      </c>
      <c r="F67" s="205">
        <v>0.02</v>
      </c>
      <c r="G67" s="453">
        <v>43143</v>
      </c>
      <c r="H67" s="453">
        <v>43146</v>
      </c>
      <c r="I67" s="211" t="s">
        <v>162</v>
      </c>
      <c r="J67" s="70"/>
      <c r="K67" s="199"/>
      <c r="L67" s="223" t="str">
        <f t="shared" si="3"/>
        <v>0</v>
      </c>
      <c r="M67" s="530">
        <f>SUM(L67:L69)</f>
        <v>0</v>
      </c>
      <c r="N67" s="530">
        <f>SUM(F67:F69)</f>
        <v>0.15000000000000002</v>
      </c>
      <c r="O67" s="532">
        <f t="shared" si="6"/>
        <v>0</v>
      </c>
      <c r="P67" s="198" t="s">
        <v>507</v>
      </c>
      <c r="Q67" s="315"/>
      <c r="R67" s="208"/>
      <c r="T67" s="213"/>
      <c r="U67" s="213"/>
      <c r="V67" s="213"/>
    </row>
    <row r="68" spans="2:22" ht="93.75" customHeight="1" x14ac:dyDescent="0.25">
      <c r="B68" s="578"/>
      <c r="C68" s="536"/>
      <c r="D68" s="571"/>
      <c r="E68" s="217" t="s">
        <v>475</v>
      </c>
      <c r="F68" s="205">
        <v>0.08</v>
      </c>
      <c r="G68" s="453">
        <v>43150</v>
      </c>
      <c r="H68" s="453">
        <v>43154</v>
      </c>
      <c r="I68" s="211" t="s">
        <v>171</v>
      </c>
      <c r="J68" s="70"/>
      <c r="K68" s="199"/>
      <c r="L68" s="223" t="str">
        <f t="shared" si="3"/>
        <v>0</v>
      </c>
      <c r="M68" s="537"/>
      <c r="N68" s="537"/>
      <c r="O68" s="533"/>
      <c r="P68" s="198" t="s">
        <v>508</v>
      </c>
      <c r="Q68" s="315"/>
      <c r="R68" s="208"/>
      <c r="T68" s="213"/>
      <c r="U68" s="213"/>
      <c r="V68" s="213"/>
    </row>
    <row r="69" spans="2:22" ht="46.5" customHeight="1" x14ac:dyDescent="0.25">
      <c r="B69" s="578"/>
      <c r="C69" s="536"/>
      <c r="D69" s="554"/>
      <c r="E69" s="217" t="s">
        <v>476</v>
      </c>
      <c r="F69" s="205">
        <v>0.05</v>
      </c>
      <c r="G69" s="453">
        <v>43157</v>
      </c>
      <c r="H69" s="453">
        <v>43168</v>
      </c>
      <c r="I69" s="211" t="s">
        <v>170</v>
      </c>
      <c r="J69" s="70"/>
      <c r="K69" s="199"/>
      <c r="L69" s="223" t="str">
        <f t="shared" si="3"/>
        <v>0</v>
      </c>
      <c r="M69" s="531"/>
      <c r="N69" s="531"/>
      <c r="O69" s="534"/>
      <c r="P69" s="198" t="s">
        <v>509</v>
      </c>
      <c r="Q69" s="315"/>
      <c r="R69" s="208"/>
      <c r="T69" s="213"/>
      <c r="U69" s="213"/>
      <c r="V69" s="213"/>
    </row>
    <row r="70" spans="2:22" ht="94.5" customHeight="1" x14ac:dyDescent="0.25">
      <c r="B70" s="578"/>
      <c r="C70" s="536" t="s">
        <v>462</v>
      </c>
      <c r="D70" s="530">
        <v>0.2</v>
      </c>
      <c r="E70" s="408" t="s">
        <v>477</v>
      </c>
      <c r="F70" s="407">
        <v>0.05</v>
      </c>
      <c r="G70" s="453">
        <v>43102</v>
      </c>
      <c r="H70" s="453">
        <v>43465</v>
      </c>
      <c r="I70" s="211" t="s">
        <v>171</v>
      </c>
      <c r="J70" s="70"/>
      <c r="K70" s="199"/>
      <c r="L70" s="223" t="str">
        <f t="shared" si="3"/>
        <v>0</v>
      </c>
      <c r="M70" s="331" t="str">
        <f>L70</f>
        <v>0</v>
      </c>
      <c r="N70" s="331">
        <f>F70</f>
        <v>0.05</v>
      </c>
      <c r="O70" s="403">
        <f t="shared" si="6"/>
        <v>0</v>
      </c>
      <c r="P70" s="198" t="s">
        <v>510</v>
      </c>
      <c r="Q70" s="315"/>
      <c r="R70" s="208"/>
      <c r="T70" s="213"/>
      <c r="U70" s="213"/>
      <c r="V70" s="213"/>
    </row>
    <row r="71" spans="2:22" ht="55.5" customHeight="1" x14ac:dyDescent="0.25">
      <c r="B71" s="578"/>
      <c r="C71" s="536"/>
      <c r="D71" s="571"/>
      <c r="E71" s="569" t="s">
        <v>478</v>
      </c>
      <c r="F71" s="338">
        <v>2.5000000000000001E-2</v>
      </c>
      <c r="G71" s="453">
        <v>43108</v>
      </c>
      <c r="H71" s="453">
        <v>43112</v>
      </c>
      <c r="I71" s="570" t="s">
        <v>173</v>
      </c>
      <c r="J71" s="70"/>
      <c r="K71" s="199"/>
      <c r="L71" s="223" t="str">
        <f t="shared" si="3"/>
        <v>0</v>
      </c>
      <c r="M71" s="331" t="str">
        <f>L71</f>
        <v>0</v>
      </c>
      <c r="N71" s="338">
        <f>F71</f>
        <v>2.5000000000000001E-2</v>
      </c>
      <c r="O71" s="403">
        <f t="shared" si="6"/>
        <v>0</v>
      </c>
      <c r="P71" s="563" t="s">
        <v>511</v>
      </c>
      <c r="Q71" s="315"/>
      <c r="R71" s="208"/>
      <c r="T71" s="213"/>
      <c r="U71" s="213"/>
      <c r="V71" s="213"/>
    </row>
    <row r="72" spans="2:22" ht="99" customHeight="1" x14ac:dyDescent="0.25">
      <c r="B72" s="578"/>
      <c r="C72" s="536"/>
      <c r="D72" s="571"/>
      <c r="E72" s="569"/>
      <c r="F72" s="338">
        <v>2.5000000000000001E-2</v>
      </c>
      <c r="G72" s="453">
        <v>43139</v>
      </c>
      <c r="H72" s="453">
        <v>43143</v>
      </c>
      <c r="I72" s="570"/>
      <c r="J72" s="70"/>
      <c r="K72" s="199"/>
      <c r="L72" s="223" t="str">
        <f t="shared" si="3"/>
        <v>0</v>
      </c>
      <c r="M72" s="331" t="str">
        <f t="shared" ref="M72:M76" si="7">L72</f>
        <v>0</v>
      </c>
      <c r="N72" s="338">
        <f t="shared" ref="N72:N76" si="8">F72</f>
        <v>2.5000000000000001E-2</v>
      </c>
      <c r="O72" s="403">
        <f t="shared" si="6"/>
        <v>0</v>
      </c>
      <c r="P72" s="564"/>
      <c r="Q72" s="315"/>
      <c r="R72" s="208"/>
      <c r="T72" s="213"/>
      <c r="U72" s="213"/>
      <c r="V72" s="213"/>
    </row>
    <row r="73" spans="2:22" ht="57" customHeight="1" x14ac:dyDescent="0.25">
      <c r="B73" s="578"/>
      <c r="C73" s="536"/>
      <c r="D73" s="571"/>
      <c r="E73" s="569"/>
      <c r="F73" s="338">
        <v>2.5000000000000001E-2</v>
      </c>
      <c r="G73" s="453">
        <v>43167</v>
      </c>
      <c r="H73" s="453">
        <v>43171</v>
      </c>
      <c r="I73" s="570"/>
      <c r="J73" s="70"/>
      <c r="K73" s="199"/>
      <c r="L73" s="223" t="str">
        <f t="shared" si="3"/>
        <v>0</v>
      </c>
      <c r="M73" s="331" t="str">
        <f t="shared" si="7"/>
        <v>0</v>
      </c>
      <c r="N73" s="338">
        <f t="shared" si="8"/>
        <v>2.5000000000000001E-2</v>
      </c>
      <c r="O73" s="403">
        <f t="shared" si="6"/>
        <v>0</v>
      </c>
      <c r="P73" s="564"/>
      <c r="Q73" s="315"/>
      <c r="R73" s="208"/>
      <c r="T73" s="213"/>
      <c r="U73" s="213"/>
      <c r="V73" s="213"/>
    </row>
    <row r="74" spans="2:22" ht="45.75" customHeight="1" x14ac:dyDescent="0.25">
      <c r="B74" s="578"/>
      <c r="C74" s="536"/>
      <c r="D74" s="571"/>
      <c r="E74" s="569"/>
      <c r="F74" s="338">
        <v>2.5000000000000001E-2</v>
      </c>
      <c r="G74" s="453">
        <v>43199</v>
      </c>
      <c r="H74" s="453">
        <v>43203</v>
      </c>
      <c r="I74" s="570"/>
      <c r="J74" s="70"/>
      <c r="K74" s="199"/>
      <c r="L74" s="223" t="str">
        <f t="shared" si="3"/>
        <v>0</v>
      </c>
      <c r="M74" s="331" t="str">
        <f t="shared" si="7"/>
        <v>0</v>
      </c>
      <c r="N74" s="338">
        <f t="shared" si="8"/>
        <v>2.5000000000000001E-2</v>
      </c>
      <c r="O74" s="403">
        <f t="shared" si="6"/>
        <v>0</v>
      </c>
      <c r="P74" s="564"/>
      <c r="Q74" s="315"/>
      <c r="R74" s="208"/>
      <c r="T74" s="213"/>
      <c r="U74" s="213"/>
      <c r="V74" s="213"/>
    </row>
    <row r="75" spans="2:22" ht="49.5" customHeight="1" x14ac:dyDescent="0.25">
      <c r="B75" s="578"/>
      <c r="C75" s="536"/>
      <c r="D75" s="571"/>
      <c r="E75" s="569"/>
      <c r="F75" s="338">
        <v>2.5000000000000001E-2</v>
      </c>
      <c r="G75" s="453">
        <v>43228</v>
      </c>
      <c r="H75" s="453">
        <v>43231</v>
      </c>
      <c r="I75" s="570"/>
      <c r="J75" s="70"/>
      <c r="K75" s="199"/>
      <c r="L75" s="223" t="str">
        <f t="shared" si="3"/>
        <v>0</v>
      </c>
      <c r="M75" s="331" t="str">
        <f t="shared" si="7"/>
        <v>0</v>
      </c>
      <c r="N75" s="338">
        <f t="shared" si="8"/>
        <v>2.5000000000000001E-2</v>
      </c>
      <c r="O75" s="403">
        <f t="shared" si="6"/>
        <v>0</v>
      </c>
      <c r="P75" s="564"/>
      <c r="Q75" s="315"/>
      <c r="R75" s="208"/>
      <c r="T75" s="213"/>
      <c r="U75" s="213"/>
      <c r="V75" s="213"/>
    </row>
    <row r="76" spans="2:22" ht="58.5" customHeight="1" x14ac:dyDescent="0.25">
      <c r="B76" s="578"/>
      <c r="C76" s="536"/>
      <c r="D76" s="554"/>
      <c r="E76" s="569"/>
      <c r="F76" s="338">
        <v>2.5000000000000001E-2</v>
      </c>
      <c r="G76" s="453">
        <v>43259</v>
      </c>
      <c r="H76" s="453">
        <v>43264</v>
      </c>
      <c r="I76" s="570"/>
      <c r="J76" s="70"/>
      <c r="K76" s="199"/>
      <c r="L76" s="223" t="str">
        <f t="shared" si="3"/>
        <v>0</v>
      </c>
      <c r="M76" s="331" t="str">
        <f t="shared" si="7"/>
        <v>0</v>
      </c>
      <c r="N76" s="338">
        <f t="shared" si="8"/>
        <v>2.5000000000000001E-2</v>
      </c>
      <c r="O76" s="403">
        <f t="shared" si="6"/>
        <v>0</v>
      </c>
      <c r="P76" s="564"/>
      <c r="Q76" s="315"/>
      <c r="R76" s="208"/>
      <c r="T76" s="213"/>
      <c r="U76" s="213"/>
      <c r="V76" s="213"/>
    </row>
    <row r="77" spans="2:22" ht="187.5" customHeight="1" x14ac:dyDescent="0.25">
      <c r="B77" s="578"/>
      <c r="C77" s="536" t="s">
        <v>463</v>
      </c>
      <c r="D77" s="530">
        <v>0.1</v>
      </c>
      <c r="E77" s="217" t="s">
        <v>479</v>
      </c>
      <c r="F77" s="205">
        <v>0.04</v>
      </c>
      <c r="G77" s="451">
        <v>43379</v>
      </c>
      <c r="H77" s="451">
        <v>43399</v>
      </c>
      <c r="I77" s="211" t="s">
        <v>174</v>
      </c>
      <c r="J77" s="70"/>
      <c r="K77" s="199"/>
      <c r="L77" s="223" t="str">
        <f t="shared" si="3"/>
        <v>0</v>
      </c>
      <c r="M77" s="541">
        <f>SUM(L77:L78)</f>
        <v>0</v>
      </c>
      <c r="N77" s="336"/>
      <c r="O77" s="403" t="e">
        <f t="shared" si="6"/>
        <v>#DIV/0!</v>
      </c>
      <c r="P77" s="198" t="s">
        <v>512</v>
      </c>
      <c r="Q77" s="315"/>
      <c r="R77" s="208"/>
      <c r="T77" s="213"/>
      <c r="U77" s="213"/>
      <c r="V77" s="213"/>
    </row>
    <row r="78" spans="2:22" ht="180" customHeight="1" x14ac:dyDescent="0.25">
      <c r="B78" s="578"/>
      <c r="C78" s="536"/>
      <c r="D78" s="554"/>
      <c r="E78" s="217" t="s">
        <v>480</v>
      </c>
      <c r="F78" s="205">
        <v>0.06</v>
      </c>
      <c r="G78" s="451">
        <v>43400</v>
      </c>
      <c r="H78" s="451">
        <v>43400</v>
      </c>
      <c r="I78" s="211" t="s">
        <v>169</v>
      </c>
      <c r="J78" s="70"/>
      <c r="K78" s="199"/>
      <c r="L78" s="223" t="str">
        <f t="shared" si="3"/>
        <v>0</v>
      </c>
      <c r="M78" s="542"/>
      <c r="N78" s="337"/>
      <c r="O78" s="403" t="e">
        <f t="shared" si="6"/>
        <v>#DIV/0!</v>
      </c>
      <c r="P78" s="198" t="s">
        <v>513</v>
      </c>
      <c r="Q78" s="315"/>
      <c r="R78" s="208"/>
      <c r="T78" s="213"/>
      <c r="U78" s="213"/>
      <c r="V78" s="213"/>
    </row>
    <row r="79" spans="2:22" ht="90" customHeight="1" x14ac:dyDescent="0.25">
      <c r="B79" s="578"/>
      <c r="C79" s="536" t="s">
        <v>464</v>
      </c>
      <c r="D79" s="530">
        <v>0.1</v>
      </c>
      <c r="E79" s="217" t="s">
        <v>481</v>
      </c>
      <c r="F79" s="214">
        <v>0.02</v>
      </c>
      <c r="G79" s="451">
        <v>43165</v>
      </c>
      <c r="H79" s="451">
        <v>43175</v>
      </c>
      <c r="I79" s="211" t="s">
        <v>164</v>
      </c>
      <c r="J79" s="70"/>
      <c r="K79" s="199"/>
      <c r="L79" s="223" t="str">
        <f t="shared" si="3"/>
        <v>0</v>
      </c>
      <c r="M79" s="530">
        <f>SUM(L79:L80)</f>
        <v>0</v>
      </c>
      <c r="N79" s="530">
        <f>SUM(F79:F80)</f>
        <v>0.04</v>
      </c>
      <c r="O79" s="532">
        <f t="shared" si="6"/>
        <v>0</v>
      </c>
      <c r="P79" s="198" t="s">
        <v>514</v>
      </c>
      <c r="Q79" s="315"/>
      <c r="R79" s="208"/>
      <c r="T79" s="213"/>
      <c r="U79" s="213"/>
      <c r="V79" s="213"/>
    </row>
    <row r="80" spans="2:22" ht="48" customHeight="1" x14ac:dyDescent="0.25">
      <c r="B80" s="578"/>
      <c r="C80" s="536"/>
      <c r="D80" s="571"/>
      <c r="E80" s="217" t="s">
        <v>482</v>
      </c>
      <c r="F80" s="214">
        <v>0.02</v>
      </c>
      <c r="G80" s="451">
        <v>43178</v>
      </c>
      <c r="H80" s="451">
        <v>43180</v>
      </c>
      <c r="I80" s="211" t="s">
        <v>155</v>
      </c>
      <c r="J80" s="70"/>
      <c r="K80" s="199"/>
      <c r="L80" s="223" t="str">
        <f t="shared" si="3"/>
        <v>0</v>
      </c>
      <c r="M80" s="531"/>
      <c r="N80" s="531"/>
      <c r="O80" s="534"/>
      <c r="P80" s="198" t="s">
        <v>515</v>
      </c>
      <c r="Q80" s="315"/>
      <c r="R80" s="208"/>
      <c r="T80" s="213"/>
      <c r="U80" s="213"/>
      <c r="V80" s="213"/>
    </row>
    <row r="81" spans="2:22" ht="189" customHeight="1" x14ac:dyDescent="0.25">
      <c r="B81" s="578"/>
      <c r="C81" s="536"/>
      <c r="D81" s="554"/>
      <c r="E81" s="408" t="s">
        <v>483</v>
      </c>
      <c r="F81" s="407">
        <v>0.06</v>
      </c>
      <c r="G81" s="453">
        <v>43181</v>
      </c>
      <c r="H81" s="453">
        <v>43465</v>
      </c>
      <c r="I81" s="211" t="s">
        <v>175</v>
      </c>
      <c r="J81" s="70"/>
      <c r="K81" s="199"/>
      <c r="L81" s="223" t="str">
        <f t="shared" si="3"/>
        <v>0</v>
      </c>
      <c r="M81" s="331" t="str">
        <f>L81</f>
        <v>0</v>
      </c>
      <c r="N81" s="331">
        <f>F81</f>
        <v>0.06</v>
      </c>
      <c r="O81" s="403">
        <f t="shared" si="6"/>
        <v>0</v>
      </c>
      <c r="P81" s="198" t="s">
        <v>516</v>
      </c>
      <c r="Q81" s="315"/>
      <c r="R81" s="208"/>
      <c r="T81" s="213"/>
      <c r="U81" s="213"/>
      <c r="V81" s="213"/>
    </row>
    <row r="82" spans="2:22" ht="141.75" customHeight="1" x14ac:dyDescent="0.25">
      <c r="B82" s="578"/>
      <c r="C82" s="536" t="s">
        <v>465</v>
      </c>
      <c r="D82" s="551">
        <v>0.2</v>
      </c>
      <c r="E82" s="431" t="s">
        <v>484</v>
      </c>
      <c r="F82" s="214">
        <v>0.02</v>
      </c>
      <c r="G82" s="451">
        <v>43235</v>
      </c>
      <c r="H82" s="451">
        <v>43251</v>
      </c>
      <c r="I82" s="211" t="s">
        <v>176</v>
      </c>
      <c r="J82" s="70"/>
      <c r="K82" s="199"/>
      <c r="L82" s="223" t="str">
        <f t="shared" si="3"/>
        <v>0</v>
      </c>
      <c r="M82" s="330" t="str">
        <f>L82</f>
        <v>0</v>
      </c>
      <c r="N82" s="330">
        <f>F82</f>
        <v>0.02</v>
      </c>
      <c r="O82" s="409">
        <f t="shared" si="6"/>
        <v>0</v>
      </c>
      <c r="P82" s="198" t="s">
        <v>517</v>
      </c>
      <c r="Q82" s="315" t="s">
        <v>81</v>
      </c>
      <c r="R82" s="43"/>
      <c r="T82" s="213"/>
      <c r="U82" s="213"/>
      <c r="V82" s="213"/>
    </row>
    <row r="83" spans="2:22" ht="75.75" customHeight="1" x14ac:dyDescent="0.25">
      <c r="B83" s="578"/>
      <c r="C83" s="536"/>
      <c r="D83" s="551"/>
      <c r="E83" s="431" t="s">
        <v>485</v>
      </c>
      <c r="F83" s="214">
        <v>0.02</v>
      </c>
      <c r="G83" s="451">
        <v>43252</v>
      </c>
      <c r="H83" s="451">
        <v>43263</v>
      </c>
      <c r="I83" s="211" t="s">
        <v>177</v>
      </c>
      <c r="J83" s="70"/>
      <c r="K83" s="199"/>
      <c r="L83" s="223" t="str">
        <f t="shared" si="3"/>
        <v>0</v>
      </c>
      <c r="M83" s="330" t="str">
        <f>L83</f>
        <v>0</v>
      </c>
      <c r="N83" s="330">
        <f>F83</f>
        <v>0.02</v>
      </c>
      <c r="O83" s="409">
        <f t="shared" si="6"/>
        <v>0</v>
      </c>
      <c r="P83" s="198" t="s">
        <v>518</v>
      </c>
      <c r="Q83" s="315" t="s">
        <v>81</v>
      </c>
      <c r="R83" s="43"/>
      <c r="T83" s="213"/>
      <c r="U83" s="213"/>
      <c r="V83" s="213"/>
    </row>
    <row r="84" spans="2:22" ht="143.25" customHeight="1" x14ac:dyDescent="0.25">
      <c r="B84" s="578"/>
      <c r="C84" s="536"/>
      <c r="D84" s="551"/>
      <c r="E84" s="431" t="s">
        <v>486</v>
      </c>
      <c r="F84" s="214">
        <v>0.03</v>
      </c>
      <c r="G84" s="451">
        <v>43282</v>
      </c>
      <c r="H84" s="451">
        <v>43291</v>
      </c>
      <c r="I84" s="211" t="s">
        <v>173</v>
      </c>
      <c r="J84" s="70"/>
      <c r="K84" s="199"/>
      <c r="L84" s="223" t="str">
        <f t="shared" si="3"/>
        <v>0</v>
      </c>
      <c r="M84" s="526">
        <f>SUM(L84:L85)</f>
        <v>0</v>
      </c>
      <c r="N84" s="526">
        <f>SUM(F84:F85)</f>
        <v>0.05</v>
      </c>
      <c r="O84" s="532">
        <f t="shared" si="6"/>
        <v>0</v>
      </c>
      <c r="P84" s="198" t="s">
        <v>519</v>
      </c>
      <c r="Q84" s="315" t="s">
        <v>81</v>
      </c>
      <c r="R84" s="42"/>
      <c r="T84" s="213"/>
      <c r="U84" s="213"/>
      <c r="V84" s="213"/>
    </row>
    <row r="85" spans="2:22" ht="150" customHeight="1" x14ac:dyDescent="0.25">
      <c r="B85" s="578"/>
      <c r="C85" s="536"/>
      <c r="D85" s="551"/>
      <c r="E85" s="431" t="s">
        <v>487</v>
      </c>
      <c r="F85" s="214">
        <v>0.02</v>
      </c>
      <c r="G85" s="451">
        <v>43292</v>
      </c>
      <c r="H85" s="451">
        <v>43294</v>
      </c>
      <c r="I85" s="211" t="s">
        <v>178</v>
      </c>
      <c r="J85" s="70"/>
      <c r="K85" s="199"/>
      <c r="L85" s="223" t="str">
        <f t="shared" si="3"/>
        <v>0</v>
      </c>
      <c r="M85" s="527"/>
      <c r="N85" s="527"/>
      <c r="O85" s="534"/>
      <c r="P85" s="198" t="s">
        <v>520</v>
      </c>
      <c r="Q85" s="315" t="s">
        <v>81</v>
      </c>
      <c r="R85" s="42"/>
      <c r="T85" s="213"/>
      <c r="U85" s="213"/>
      <c r="V85" s="213"/>
    </row>
    <row r="86" spans="2:22" ht="69" customHeight="1" x14ac:dyDescent="0.25">
      <c r="B86" s="578"/>
      <c r="C86" s="536"/>
      <c r="D86" s="551"/>
      <c r="E86" s="431" t="s">
        <v>488</v>
      </c>
      <c r="F86" s="214">
        <v>0.03</v>
      </c>
      <c r="G86" s="451">
        <v>43297</v>
      </c>
      <c r="H86" s="451">
        <v>43371</v>
      </c>
      <c r="I86" s="211" t="s">
        <v>150</v>
      </c>
      <c r="J86" s="70"/>
      <c r="K86" s="199"/>
      <c r="L86" s="223" t="str">
        <f t="shared" si="3"/>
        <v>0</v>
      </c>
      <c r="M86" s="526">
        <f>SUM(L86:L87)</f>
        <v>0</v>
      </c>
      <c r="N86" s="526">
        <f>SUM(F86:F87)</f>
        <v>0.06</v>
      </c>
      <c r="O86" s="409">
        <f t="shared" si="6"/>
        <v>0</v>
      </c>
      <c r="P86" s="198" t="s">
        <v>521</v>
      </c>
      <c r="Q86" s="315" t="s">
        <v>81</v>
      </c>
      <c r="R86" s="42"/>
      <c r="T86" s="213"/>
      <c r="U86" s="213"/>
      <c r="V86" s="213"/>
    </row>
    <row r="87" spans="2:22" ht="149.25" customHeight="1" x14ac:dyDescent="0.25">
      <c r="B87" s="578"/>
      <c r="C87" s="536"/>
      <c r="D87" s="551"/>
      <c r="E87" s="431" t="s">
        <v>489</v>
      </c>
      <c r="F87" s="214">
        <v>0.03</v>
      </c>
      <c r="G87" s="451">
        <v>43374</v>
      </c>
      <c r="H87" s="451">
        <v>43382</v>
      </c>
      <c r="I87" s="211" t="s">
        <v>173</v>
      </c>
      <c r="J87" s="70"/>
      <c r="K87" s="199"/>
      <c r="L87" s="223" t="str">
        <f t="shared" si="3"/>
        <v>0</v>
      </c>
      <c r="M87" s="527"/>
      <c r="N87" s="527"/>
      <c r="O87" s="409" t="e">
        <f t="shared" si="6"/>
        <v>#DIV/0!</v>
      </c>
      <c r="P87" s="198" t="s">
        <v>522</v>
      </c>
      <c r="Q87" s="315" t="s">
        <v>81</v>
      </c>
      <c r="R87" s="42"/>
      <c r="T87" s="213"/>
      <c r="U87" s="213"/>
      <c r="V87" s="213"/>
    </row>
    <row r="88" spans="2:22" ht="140.25" customHeight="1" x14ac:dyDescent="0.25">
      <c r="B88" s="578"/>
      <c r="C88" s="536"/>
      <c r="D88" s="551"/>
      <c r="E88" s="431" t="s">
        <v>490</v>
      </c>
      <c r="F88" s="214">
        <v>0.02</v>
      </c>
      <c r="G88" s="451">
        <v>43383</v>
      </c>
      <c r="H88" s="451">
        <v>43385</v>
      </c>
      <c r="I88" s="211" t="s">
        <v>179</v>
      </c>
      <c r="J88" s="70"/>
      <c r="K88" s="199"/>
      <c r="L88" s="223" t="str">
        <f t="shared" si="3"/>
        <v>0</v>
      </c>
      <c r="M88" s="327" t="str">
        <f>L88</f>
        <v>0</v>
      </c>
      <c r="N88" s="330">
        <f>F88</f>
        <v>0.02</v>
      </c>
      <c r="O88" s="409">
        <f t="shared" si="6"/>
        <v>0</v>
      </c>
      <c r="P88" s="198" t="s">
        <v>523</v>
      </c>
      <c r="Q88" s="315" t="s">
        <v>81</v>
      </c>
      <c r="R88" s="42"/>
      <c r="T88" s="213"/>
      <c r="U88" s="213"/>
      <c r="V88" s="213"/>
    </row>
    <row r="89" spans="2:22" ht="90.75" customHeight="1" x14ac:dyDescent="0.25">
      <c r="B89" s="578"/>
      <c r="C89" s="536"/>
      <c r="D89" s="551"/>
      <c r="E89" s="450" t="s">
        <v>491</v>
      </c>
      <c r="F89" s="447">
        <v>0.03</v>
      </c>
      <c r="G89" s="451">
        <v>43388</v>
      </c>
      <c r="H89" s="451">
        <v>43465</v>
      </c>
      <c r="I89" s="211" t="s">
        <v>150</v>
      </c>
      <c r="J89" s="70"/>
      <c r="K89" s="199"/>
      <c r="L89" s="223" t="str">
        <f t="shared" si="3"/>
        <v>0</v>
      </c>
      <c r="M89" s="330" t="str">
        <f>L89</f>
        <v>0</v>
      </c>
      <c r="N89" s="330">
        <f>F89</f>
        <v>0.03</v>
      </c>
      <c r="O89" s="409">
        <f t="shared" si="6"/>
        <v>0</v>
      </c>
      <c r="P89" s="198" t="s">
        <v>524</v>
      </c>
      <c r="Q89" s="315" t="s">
        <v>81</v>
      </c>
      <c r="R89" s="42"/>
      <c r="T89" s="213"/>
      <c r="U89" s="213"/>
      <c r="V89" s="213"/>
    </row>
    <row r="90" spans="2:22" ht="102.75" customHeight="1" x14ac:dyDescent="0.25">
      <c r="B90" s="578"/>
      <c r="C90" s="536" t="s">
        <v>466</v>
      </c>
      <c r="D90" s="530">
        <v>0.15</v>
      </c>
      <c r="E90" s="217" t="s">
        <v>492</v>
      </c>
      <c r="F90" s="205">
        <v>0.01</v>
      </c>
      <c r="G90" s="189">
        <v>43283</v>
      </c>
      <c r="H90" s="189">
        <v>43294</v>
      </c>
      <c r="I90" s="207" t="s">
        <v>180</v>
      </c>
      <c r="J90" s="70"/>
      <c r="K90" s="199"/>
      <c r="L90" s="223" t="str">
        <f t="shared" si="3"/>
        <v>0</v>
      </c>
      <c r="M90" s="530">
        <f>SUM(L90:L92)</f>
        <v>0</v>
      </c>
      <c r="N90" s="530">
        <f>SUM(F90:F92)</f>
        <v>0.06</v>
      </c>
      <c r="O90" s="532">
        <f t="shared" si="6"/>
        <v>0</v>
      </c>
      <c r="P90" s="198" t="s">
        <v>525</v>
      </c>
      <c r="Q90" s="315" t="s">
        <v>81</v>
      </c>
      <c r="R90" s="42"/>
      <c r="T90" s="213"/>
      <c r="U90" s="213"/>
      <c r="V90" s="213"/>
    </row>
    <row r="91" spans="2:22" ht="133.5" customHeight="1" x14ac:dyDescent="0.25">
      <c r="B91" s="578"/>
      <c r="C91" s="536"/>
      <c r="D91" s="571"/>
      <c r="E91" s="217" t="s">
        <v>493</v>
      </c>
      <c r="F91" s="205">
        <v>0.03</v>
      </c>
      <c r="G91" s="189">
        <v>43297</v>
      </c>
      <c r="H91" s="189">
        <v>43297</v>
      </c>
      <c r="I91" s="211" t="s">
        <v>181</v>
      </c>
      <c r="J91" s="70"/>
      <c r="K91" s="199"/>
      <c r="L91" s="223" t="str">
        <f t="shared" si="3"/>
        <v>0</v>
      </c>
      <c r="M91" s="537"/>
      <c r="N91" s="537"/>
      <c r="O91" s="533"/>
      <c r="P91" s="198" t="s">
        <v>526</v>
      </c>
      <c r="Q91" s="315" t="s">
        <v>81</v>
      </c>
      <c r="R91" s="42"/>
      <c r="T91" s="213"/>
      <c r="U91" s="213"/>
      <c r="V91" s="213"/>
    </row>
    <row r="92" spans="2:22" ht="120.75" customHeight="1" x14ac:dyDescent="0.25">
      <c r="B92" s="578"/>
      <c r="C92" s="536"/>
      <c r="D92" s="571"/>
      <c r="E92" s="217" t="s">
        <v>494</v>
      </c>
      <c r="F92" s="205">
        <v>0.02</v>
      </c>
      <c r="G92" s="189">
        <v>43297</v>
      </c>
      <c r="H92" s="189">
        <v>43299</v>
      </c>
      <c r="I92" s="211" t="s">
        <v>182</v>
      </c>
      <c r="J92" s="70"/>
      <c r="K92" s="199"/>
      <c r="L92" s="223" t="str">
        <f t="shared" si="3"/>
        <v>0</v>
      </c>
      <c r="M92" s="531"/>
      <c r="N92" s="531"/>
      <c r="O92" s="534"/>
      <c r="P92" s="198" t="s">
        <v>527</v>
      </c>
      <c r="Q92" s="315" t="s">
        <v>81</v>
      </c>
      <c r="R92" s="42"/>
      <c r="T92" s="213"/>
      <c r="U92" s="213"/>
      <c r="V92" s="213"/>
    </row>
    <row r="93" spans="2:22" ht="85.5" customHeight="1" x14ac:dyDescent="0.25">
      <c r="B93" s="578"/>
      <c r="C93" s="536"/>
      <c r="D93" s="571"/>
      <c r="E93" s="217" t="s">
        <v>495</v>
      </c>
      <c r="F93" s="205">
        <v>0.02</v>
      </c>
      <c r="G93" s="189">
        <v>42935</v>
      </c>
      <c r="H93" s="189">
        <v>43371</v>
      </c>
      <c r="I93" s="211" t="s">
        <v>183</v>
      </c>
      <c r="J93" s="70"/>
      <c r="K93" s="199"/>
      <c r="L93" s="223" t="str">
        <f t="shared" si="3"/>
        <v>0</v>
      </c>
      <c r="M93" s="331" t="str">
        <f>L93</f>
        <v>0</v>
      </c>
      <c r="N93" s="331">
        <f>F93</f>
        <v>0.02</v>
      </c>
      <c r="O93" s="409">
        <f t="shared" si="6"/>
        <v>0</v>
      </c>
      <c r="P93" s="198" t="s">
        <v>528</v>
      </c>
      <c r="Q93" s="315" t="s">
        <v>81</v>
      </c>
      <c r="R93" s="42"/>
      <c r="T93" s="213"/>
      <c r="U93" s="213"/>
      <c r="V93" s="213"/>
    </row>
    <row r="94" spans="2:22" ht="105.75" customHeight="1" x14ac:dyDescent="0.25">
      <c r="B94" s="578"/>
      <c r="C94" s="536"/>
      <c r="D94" s="571"/>
      <c r="E94" s="217" t="s">
        <v>496</v>
      </c>
      <c r="F94" s="205">
        <v>0.01</v>
      </c>
      <c r="G94" s="189">
        <v>43374</v>
      </c>
      <c r="H94" s="189">
        <v>43385</v>
      </c>
      <c r="I94" s="207" t="s">
        <v>180</v>
      </c>
      <c r="J94" s="70"/>
      <c r="K94" s="199"/>
      <c r="L94" s="223" t="str">
        <f t="shared" si="3"/>
        <v>0</v>
      </c>
      <c r="M94" s="530">
        <f>SUM(L94:L96)</f>
        <v>0</v>
      </c>
      <c r="N94" s="530">
        <f>SUM(F94:F96)</f>
        <v>0.06</v>
      </c>
      <c r="O94" s="532">
        <f t="shared" si="6"/>
        <v>0</v>
      </c>
      <c r="P94" s="198" t="s">
        <v>529</v>
      </c>
      <c r="Q94" s="315" t="s">
        <v>81</v>
      </c>
      <c r="R94" s="42"/>
      <c r="T94" s="213"/>
      <c r="U94" s="213"/>
      <c r="V94" s="213"/>
    </row>
    <row r="95" spans="2:22" ht="105" customHeight="1" x14ac:dyDescent="0.25">
      <c r="B95" s="578"/>
      <c r="C95" s="536"/>
      <c r="D95" s="571"/>
      <c r="E95" s="217" t="s">
        <v>497</v>
      </c>
      <c r="F95" s="205">
        <v>0.03</v>
      </c>
      <c r="G95" s="189">
        <v>43388</v>
      </c>
      <c r="H95" s="189">
        <v>43388</v>
      </c>
      <c r="I95" s="211" t="s">
        <v>184</v>
      </c>
      <c r="J95" s="70"/>
      <c r="K95" s="199"/>
      <c r="L95" s="223" t="str">
        <f t="shared" si="3"/>
        <v>0</v>
      </c>
      <c r="M95" s="537"/>
      <c r="N95" s="537"/>
      <c r="O95" s="533"/>
      <c r="P95" s="198" t="s">
        <v>530</v>
      </c>
      <c r="Q95" s="315" t="s">
        <v>81</v>
      </c>
      <c r="R95" s="42"/>
      <c r="T95" s="213"/>
      <c r="U95" s="213"/>
      <c r="V95" s="213"/>
    </row>
    <row r="96" spans="2:22" ht="105" customHeight="1" x14ac:dyDescent="0.25">
      <c r="B96" s="578"/>
      <c r="C96" s="536"/>
      <c r="D96" s="571"/>
      <c r="E96" s="217" t="s">
        <v>498</v>
      </c>
      <c r="F96" s="205">
        <v>0.02</v>
      </c>
      <c r="G96" s="189">
        <v>43388</v>
      </c>
      <c r="H96" s="189">
        <v>43391</v>
      </c>
      <c r="I96" s="211" t="s">
        <v>185</v>
      </c>
      <c r="J96" s="70"/>
      <c r="K96" s="199"/>
      <c r="L96" s="223" t="str">
        <f t="shared" si="3"/>
        <v>0</v>
      </c>
      <c r="M96" s="531"/>
      <c r="N96" s="531"/>
      <c r="O96" s="534"/>
      <c r="P96" s="198" t="s">
        <v>531</v>
      </c>
      <c r="Q96" s="315" t="s">
        <v>81</v>
      </c>
      <c r="R96" s="42"/>
      <c r="T96" s="213"/>
      <c r="U96" s="213"/>
      <c r="V96" s="213"/>
    </row>
    <row r="97" spans="2:22" ht="78" customHeight="1" x14ac:dyDescent="0.25">
      <c r="B97" s="578"/>
      <c r="C97" s="536"/>
      <c r="D97" s="554"/>
      <c r="E97" s="217" t="s">
        <v>499</v>
      </c>
      <c r="F97" s="205">
        <v>0.01</v>
      </c>
      <c r="G97" s="189">
        <v>43392</v>
      </c>
      <c r="H97" s="189">
        <v>43465</v>
      </c>
      <c r="I97" s="211" t="s">
        <v>183</v>
      </c>
      <c r="J97" s="70"/>
      <c r="K97" s="199"/>
      <c r="L97" s="223" t="str">
        <f t="shared" si="3"/>
        <v>0</v>
      </c>
      <c r="M97" s="331" t="str">
        <f>L97</f>
        <v>0</v>
      </c>
      <c r="N97" s="331">
        <f>F97</f>
        <v>0.01</v>
      </c>
      <c r="O97" s="409">
        <f t="shared" si="6"/>
        <v>0</v>
      </c>
      <c r="P97" s="198" t="s">
        <v>532</v>
      </c>
      <c r="Q97" s="315" t="s">
        <v>81</v>
      </c>
      <c r="R97" s="42"/>
      <c r="T97" s="213"/>
      <c r="U97" s="213"/>
      <c r="V97" s="213"/>
    </row>
    <row r="98" spans="2:22" ht="15" customHeight="1" x14ac:dyDescent="0.25">
      <c r="B98" s="535"/>
      <c r="C98" s="535"/>
      <c r="D98" s="535"/>
      <c r="E98" s="535"/>
      <c r="F98" s="535"/>
      <c r="G98" s="535"/>
      <c r="H98" s="535"/>
      <c r="I98" s="535"/>
      <c r="J98" s="535"/>
      <c r="K98" s="535"/>
      <c r="L98" s="535"/>
      <c r="M98" s="535"/>
      <c r="N98" s="535"/>
      <c r="O98" s="535"/>
      <c r="P98" s="535"/>
      <c r="Q98" s="535"/>
      <c r="R98" s="535"/>
      <c r="T98" s="213"/>
      <c r="U98" s="213"/>
      <c r="V98" s="213"/>
    </row>
    <row r="99" spans="2:22" ht="60" customHeight="1" x14ac:dyDescent="0.25">
      <c r="B99" s="580" t="s">
        <v>378</v>
      </c>
      <c r="C99" s="536" t="s">
        <v>533</v>
      </c>
      <c r="D99" s="530">
        <v>0.1</v>
      </c>
      <c r="E99" s="217" t="s">
        <v>537</v>
      </c>
      <c r="F99" s="205">
        <v>0.03</v>
      </c>
      <c r="G99" s="296">
        <v>43252</v>
      </c>
      <c r="H99" s="296">
        <v>43259</v>
      </c>
      <c r="I99" s="202" t="s">
        <v>186</v>
      </c>
      <c r="J99" s="70"/>
      <c r="K99" s="199"/>
      <c r="L99" s="223" t="str">
        <f t="shared" si="3"/>
        <v>0</v>
      </c>
      <c r="M99" s="530">
        <f>SUM(L99:L101)</f>
        <v>0</v>
      </c>
      <c r="N99" s="530">
        <f>SUM(F99:F101)</f>
        <v>0.1</v>
      </c>
      <c r="O99" s="532">
        <f t="shared" si="6"/>
        <v>0</v>
      </c>
      <c r="P99" s="198" t="s">
        <v>589</v>
      </c>
      <c r="Q99" s="315" t="s">
        <v>81</v>
      </c>
      <c r="R99" s="42"/>
      <c r="T99" s="213"/>
      <c r="U99" s="213"/>
      <c r="V99" s="213"/>
    </row>
    <row r="100" spans="2:22" ht="78" customHeight="1" x14ac:dyDescent="0.25">
      <c r="B100" s="580"/>
      <c r="C100" s="536"/>
      <c r="D100" s="571"/>
      <c r="E100" s="217" t="s">
        <v>538</v>
      </c>
      <c r="F100" s="205">
        <v>0.05</v>
      </c>
      <c r="G100" s="296">
        <v>43262</v>
      </c>
      <c r="H100" s="296">
        <v>43273</v>
      </c>
      <c r="I100" s="202" t="s">
        <v>186</v>
      </c>
      <c r="J100" s="70"/>
      <c r="K100" s="199"/>
      <c r="L100" s="223" t="str">
        <f t="shared" si="3"/>
        <v>0</v>
      </c>
      <c r="M100" s="537"/>
      <c r="N100" s="537"/>
      <c r="O100" s="533"/>
      <c r="P100" s="198" t="s">
        <v>590</v>
      </c>
      <c r="Q100" s="315" t="s">
        <v>81</v>
      </c>
      <c r="R100" s="42"/>
      <c r="T100" s="213"/>
      <c r="U100" s="213"/>
      <c r="V100" s="213"/>
    </row>
    <row r="101" spans="2:22" ht="61.5" customHeight="1" x14ac:dyDescent="0.25">
      <c r="B101" s="580"/>
      <c r="C101" s="536"/>
      <c r="D101" s="554"/>
      <c r="E101" s="217" t="s">
        <v>539</v>
      </c>
      <c r="F101" s="205">
        <v>0.02</v>
      </c>
      <c r="G101" s="296">
        <v>43276</v>
      </c>
      <c r="H101" s="296">
        <v>43278</v>
      </c>
      <c r="I101" s="202" t="s">
        <v>161</v>
      </c>
      <c r="J101" s="70"/>
      <c r="K101" s="199"/>
      <c r="L101" s="223" t="str">
        <f t="shared" si="3"/>
        <v>0</v>
      </c>
      <c r="M101" s="531"/>
      <c r="N101" s="531"/>
      <c r="O101" s="534"/>
      <c r="P101" s="198" t="s">
        <v>591</v>
      </c>
      <c r="Q101" s="315" t="s">
        <v>81</v>
      </c>
      <c r="R101" s="42"/>
      <c r="T101" s="213"/>
      <c r="U101" s="213"/>
      <c r="V101" s="213"/>
    </row>
    <row r="102" spans="2:22" ht="66.75" customHeight="1" x14ac:dyDescent="0.25">
      <c r="B102" s="580"/>
      <c r="C102" s="536" t="s">
        <v>534</v>
      </c>
      <c r="D102" s="543">
        <v>0.1</v>
      </c>
      <c r="E102" s="217" t="s">
        <v>540</v>
      </c>
      <c r="F102" s="214">
        <v>0.08</v>
      </c>
      <c r="G102" s="296">
        <v>43252</v>
      </c>
      <c r="H102" s="296">
        <v>43273</v>
      </c>
      <c r="I102" s="211" t="s">
        <v>183</v>
      </c>
      <c r="J102" s="70"/>
      <c r="K102" s="47"/>
      <c r="L102" s="223" t="str">
        <f t="shared" si="3"/>
        <v>0</v>
      </c>
      <c r="M102" s="543">
        <f>SUM(L102:L103)</f>
        <v>0</v>
      </c>
      <c r="N102" s="543">
        <f>SUM(F102:F103)</f>
        <v>0.1</v>
      </c>
      <c r="O102" s="532">
        <f t="shared" si="6"/>
        <v>0</v>
      </c>
      <c r="P102" s="317" t="s">
        <v>592</v>
      </c>
      <c r="Q102" s="315" t="s">
        <v>81</v>
      </c>
      <c r="R102" s="42"/>
      <c r="T102" s="213"/>
      <c r="U102" s="213"/>
      <c r="V102" s="213"/>
    </row>
    <row r="103" spans="2:22" ht="66.75" customHeight="1" x14ac:dyDescent="0.25">
      <c r="B103" s="580"/>
      <c r="C103" s="536"/>
      <c r="D103" s="581"/>
      <c r="E103" s="217" t="s">
        <v>541</v>
      </c>
      <c r="F103" s="214">
        <v>0.02</v>
      </c>
      <c r="G103" s="296">
        <v>43276</v>
      </c>
      <c r="H103" s="296">
        <v>43278</v>
      </c>
      <c r="I103" s="202" t="s">
        <v>161</v>
      </c>
      <c r="J103" s="70"/>
      <c r="K103" s="47"/>
      <c r="L103" s="223" t="str">
        <f t="shared" si="3"/>
        <v>0</v>
      </c>
      <c r="M103" s="544"/>
      <c r="N103" s="544"/>
      <c r="O103" s="534"/>
      <c r="P103" s="317" t="s">
        <v>593</v>
      </c>
      <c r="Q103" s="315" t="s">
        <v>81</v>
      </c>
      <c r="R103" s="42"/>
      <c r="T103" s="213"/>
      <c r="U103" s="213"/>
      <c r="V103" s="213"/>
    </row>
    <row r="104" spans="2:22" ht="99.75" customHeight="1" x14ac:dyDescent="0.25">
      <c r="B104" s="580"/>
      <c r="C104" s="536" t="s">
        <v>535</v>
      </c>
      <c r="D104" s="530">
        <v>0.6</v>
      </c>
      <c r="E104" s="217" t="s">
        <v>542</v>
      </c>
      <c r="F104" s="205">
        <v>0.5</v>
      </c>
      <c r="G104" s="296">
        <v>43252</v>
      </c>
      <c r="H104" s="296">
        <v>43301</v>
      </c>
      <c r="I104" s="202" t="s">
        <v>198</v>
      </c>
      <c r="J104" s="70"/>
      <c r="K104" s="199"/>
      <c r="L104" s="223" t="str">
        <f t="shared" si="3"/>
        <v>0</v>
      </c>
      <c r="M104" s="530">
        <f>SUM(L104:L105)</f>
        <v>0</v>
      </c>
      <c r="N104" s="530">
        <f>SUM(F104:F105)</f>
        <v>0.6</v>
      </c>
      <c r="O104" s="532">
        <f t="shared" si="6"/>
        <v>0</v>
      </c>
      <c r="P104" s="198" t="s">
        <v>594</v>
      </c>
      <c r="Q104" s="315" t="s">
        <v>81</v>
      </c>
      <c r="R104" s="42"/>
      <c r="T104" s="213"/>
      <c r="U104" s="213"/>
      <c r="V104" s="213"/>
    </row>
    <row r="105" spans="2:22" ht="73.5" customHeight="1" x14ac:dyDescent="0.25">
      <c r="B105" s="580"/>
      <c r="C105" s="536"/>
      <c r="D105" s="554"/>
      <c r="E105" s="217" t="s">
        <v>543</v>
      </c>
      <c r="F105" s="205">
        <v>0.1</v>
      </c>
      <c r="G105" s="296">
        <v>43304</v>
      </c>
      <c r="H105" s="296">
        <v>43312</v>
      </c>
      <c r="I105" s="202" t="s">
        <v>161</v>
      </c>
      <c r="J105" s="70"/>
      <c r="K105" s="199"/>
      <c r="L105" s="223" t="str">
        <f t="shared" si="3"/>
        <v>0</v>
      </c>
      <c r="M105" s="531"/>
      <c r="N105" s="531"/>
      <c r="O105" s="534"/>
      <c r="P105" s="198" t="s">
        <v>595</v>
      </c>
      <c r="Q105" s="315" t="s">
        <v>81</v>
      </c>
      <c r="R105" s="42"/>
      <c r="T105" s="213"/>
      <c r="U105" s="213"/>
      <c r="V105" s="213"/>
    </row>
    <row r="106" spans="2:22" ht="142.5" customHeight="1" x14ac:dyDescent="0.25">
      <c r="B106" s="580"/>
      <c r="C106" s="536" t="s">
        <v>536</v>
      </c>
      <c r="D106" s="543">
        <v>0.2</v>
      </c>
      <c r="E106" s="217" t="s">
        <v>544</v>
      </c>
      <c r="F106" s="205">
        <v>0.02</v>
      </c>
      <c r="G106" s="296">
        <v>43200</v>
      </c>
      <c r="H106" s="296">
        <v>43203</v>
      </c>
      <c r="I106" s="202" t="s">
        <v>187</v>
      </c>
      <c r="J106" s="70"/>
      <c r="K106" s="199"/>
      <c r="L106" s="223" t="str">
        <f t="shared" ref="L106:L147" si="9">IF(J106="SI",F106,"0")</f>
        <v>0</v>
      </c>
      <c r="M106" s="331" t="str">
        <f>L106</f>
        <v>0</v>
      </c>
      <c r="N106" s="331">
        <f>F106</f>
        <v>0.02</v>
      </c>
      <c r="O106" s="409">
        <f t="shared" si="6"/>
        <v>0</v>
      </c>
      <c r="P106" s="198" t="s">
        <v>596</v>
      </c>
      <c r="Q106" s="315" t="s">
        <v>81</v>
      </c>
      <c r="R106" s="42"/>
      <c r="T106" s="213"/>
      <c r="U106" s="213"/>
      <c r="V106" s="213"/>
    </row>
    <row r="107" spans="2:22" ht="89.25" customHeight="1" x14ac:dyDescent="0.25">
      <c r="B107" s="580"/>
      <c r="C107" s="536"/>
      <c r="D107" s="592"/>
      <c r="E107" s="217" t="s">
        <v>545</v>
      </c>
      <c r="F107" s="205">
        <v>0.05</v>
      </c>
      <c r="G107" s="296">
        <v>43283</v>
      </c>
      <c r="H107" s="296">
        <v>43301</v>
      </c>
      <c r="I107" s="202" t="s">
        <v>188</v>
      </c>
      <c r="J107" s="70"/>
      <c r="K107" s="199"/>
      <c r="L107" s="223" t="str">
        <f t="shared" si="9"/>
        <v>0</v>
      </c>
      <c r="M107" s="530">
        <f>SUM(L107:L108)</f>
        <v>0</v>
      </c>
      <c r="N107" s="530">
        <f>SUM(F107:F108)</f>
        <v>7.0000000000000007E-2</v>
      </c>
      <c r="O107" s="532">
        <f t="shared" si="6"/>
        <v>0</v>
      </c>
      <c r="P107" s="198" t="s">
        <v>597</v>
      </c>
      <c r="Q107" s="315" t="s">
        <v>81</v>
      </c>
      <c r="R107" s="42"/>
      <c r="T107" s="213"/>
      <c r="U107" s="213"/>
      <c r="V107" s="213"/>
    </row>
    <row r="108" spans="2:22" ht="102" customHeight="1" x14ac:dyDescent="0.25">
      <c r="B108" s="580"/>
      <c r="C108" s="536"/>
      <c r="D108" s="592"/>
      <c r="E108" s="217" t="s">
        <v>546</v>
      </c>
      <c r="F108" s="205">
        <v>0.02</v>
      </c>
      <c r="G108" s="296">
        <v>43304</v>
      </c>
      <c r="H108" s="296">
        <v>43312</v>
      </c>
      <c r="I108" s="202" t="s">
        <v>155</v>
      </c>
      <c r="J108" s="70"/>
      <c r="K108" s="199"/>
      <c r="L108" s="223" t="str">
        <f t="shared" si="9"/>
        <v>0</v>
      </c>
      <c r="M108" s="531"/>
      <c r="N108" s="531"/>
      <c r="O108" s="534"/>
      <c r="P108" s="198" t="s">
        <v>598</v>
      </c>
      <c r="Q108" s="315" t="s">
        <v>81</v>
      </c>
      <c r="R108" s="42"/>
      <c r="T108" s="213"/>
      <c r="U108" s="213"/>
      <c r="V108" s="213"/>
    </row>
    <row r="109" spans="2:22" ht="72" customHeight="1" x14ac:dyDescent="0.25">
      <c r="B109" s="580"/>
      <c r="C109" s="536"/>
      <c r="D109" s="592"/>
      <c r="E109" s="217" t="s">
        <v>601</v>
      </c>
      <c r="F109" s="205">
        <v>0.02</v>
      </c>
      <c r="G109" s="296">
        <v>43313</v>
      </c>
      <c r="H109" s="296">
        <v>43320</v>
      </c>
      <c r="I109" s="202" t="s">
        <v>189</v>
      </c>
      <c r="J109" s="70"/>
      <c r="K109" s="199"/>
      <c r="L109" s="223" t="str">
        <f t="shared" si="9"/>
        <v>0</v>
      </c>
      <c r="M109" s="530">
        <f>SUM(L109:L110)</f>
        <v>0</v>
      </c>
      <c r="N109" s="530">
        <f>SUM(F109:F110)</f>
        <v>0.06</v>
      </c>
      <c r="O109" s="532">
        <f t="shared" si="6"/>
        <v>0</v>
      </c>
      <c r="P109" s="198" t="s">
        <v>602</v>
      </c>
      <c r="Q109" s="315" t="s">
        <v>81</v>
      </c>
      <c r="R109" s="42"/>
      <c r="T109" s="213"/>
      <c r="U109" s="213"/>
      <c r="V109" s="213"/>
    </row>
    <row r="110" spans="2:22" ht="91.5" customHeight="1" x14ac:dyDescent="0.25">
      <c r="B110" s="580"/>
      <c r="C110" s="536"/>
      <c r="D110" s="592"/>
      <c r="E110" s="217" t="s">
        <v>600</v>
      </c>
      <c r="F110" s="205">
        <v>0.04</v>
      </c>
      <c r="G110" s="296">
        <v>43321</v>
      </c>
      <c r="H110" s="296">
        <v>43334</v>
      </c>
      <c r="I110" s="202" t="s">
        <v>171</v>
      </c>
      <c r="J110" s="70"/>
      <c r="K110" s="199"/>
      <c r="L110" s="223" t="str">
        <f t="shared" si="9"/>
        <v>0</v>
      </c>
      <c r="M110" s="531"/>
      <c r="N110" s="531"/>
      <c r="O110" s="534"/>
      <c r="P110" s="198" t="s">
        <v>603</v>
      </c>
      <c r="Q110" s="315" t="s">
        <v>81</v>
      </c>
      <c r="R110" s="42"/>
      <c r="T110" s="213"/>
      <c r="U110" s="213"/>
      <c r="V110" s="213"/>
    </row>
    <row r="111" spans="2:22" ht="133.5" customHeight="1" x14ac:dyDescent="0.25">
      <c r="B111" s="580"/>
      <c r="C111" s="536"/>
      <c r="D111" s="581"/>
      <c r="E111" s="408" t="s">
        <v>599</v>
      </c>
      <c r="F111" s="407">
        <v>0.05</v>
      </c>
      <c r="G111" s="189">
        <v>43335</v>
      </c>
      <c r="H111" s="189">
        <v>43465</v>
      </c>
      <c r="I111" s="202" t="s">
        <v>176</v>
      </c>
      <c r="J111" s="70"/>
      <c r="K111" s="199"/>
      <c r="L111" s="223" t="str">
        <f t="shared" si="9"/>
        <v>0</v>
      </c>
      <c r="M111" s="331" t="str">
        <f>L111</f>
        <v>0</v>
      </c>
      <c r="N111" s="331">
        <f>F111</f>
        <v>0.05</v>
      </c>
      <c r="O111" s="409">
        <f t="shared" si="6"/>
        <v>0</v>
      </c>
      <c r="P111" s="198" t="s">
        <v>604</v>
      </c>
      <c r="Q111" s="315" t="s">
        <v>81</v>
      </c>
      <c r="R111" s="42"/>
      <c r="T111" s="213"/>
      <c r="U111" s="213"/>
      <c r="V111" s="213"/>
    </row>
    <row r="112" spans="2:22" ht="15" customHeight="1" x14ac:dyDescent="0.25">
      <c r="B112" s="535"/>
      <c r="C112" s="535"/>
      <c r="D112" s="535"/>
      <c r="E112" s="535"/>
      <c r="F112" s="535"/>
      <c r="G112" s="535"/>
      <c r="H112" s="535"/>
      <c r="I112" s="535"/>
      <c r="J112" s="535"/>
      <c r="K112" s="535"/>
      <c r="L112" s="535"/>
      <c r="M112" s="535"/>
      <c r="N112" s="535"/>
      <c r="O112" s="535"/>
      <c r="P112" s="535"/>
      <c r="Q112" s="535"/>
      <c r="R112" s="535"/>
      <c r="T112" s="213"/>
      <c r="U112" s="213"/>
      <c r="V112" s="213"/>
    </row>
    <row r="113" spans="2:22" ht="58.5" customHeight="1" x14ac:dyDescent="0.25">
      <c r="B113" s="583" t="s">
        <v>379</v>
      </c>
      <c r="C113" s="579" t="s">
        <v>547</v>
      </c>
      <c r="D113" s="545">
        <v>0.4</v>
      </c>
      <c r="E113" s="219" t="s">
        <v>551</v>
      </c>
      <c r="F113" s="218">
        <v>0.05</v>
      </c>
      <c r="G113" s="455">
        <v>43234</v>
      </c>
      <c r="H113" s="455">
        <v>43236</v>
      </c>
      <c r="I113" s="220" t="s">
        <v>93</v>
      </c>
      <c r="J113" s="70"/>
      <c r="K113" s="19"/>
      <c r="L113" s="223" t="str">
        <f t="shared" si="9"/>
        <v>0</v>
      </c>
      <c r="M113" s="545">
        <f>SUM(L113:L114)</f>
        <v>0</v>
      </c>
      <c r="N113" s="545">
        <f>SUM(F113:F114)</f>
        <v>0.39999999999999997</v>
      </c>
      <c r="O113" s="532">
        <f t="shared" si="6"/>
        <v>0</v>
      </c>
      <c r="P113" s="198" t="s">
        <v>605</v>
      </c>
      <c r="Q113" s="315" t="s">
        <v>81</v>
      </c>
      <c r="R113" s="208"/>
      <c r="T113" s="213"/>
      <c r="U113" s="213"/>
      <c r="V113" s="213"/>
    </row>
    <row r="114" spans="2:22" ht="59.25" customHeight="1" x14ac:dyDescent="0.25">
      <c r="B114" s="584"/>
      <c r="C114" s="579"/>
      <c r="D114" s="546"/>
      <c r="E114" s="219" t="s">
        <v>552</v>
      </c>
      <c r="F114" s="218">
        <v>0.35</v>
      </c>
      <c r="G114" s="455">
        <v>43237</v>
      </c>
      <c r="H114" s="455">
        <v>43250</v>
      </c>
      <c r="I114" s="220" t="s">
        <v>191</v>
      </c>
      <c r="J114" s="70"/>
      <c r="K114" s="19"/>
      <c r="L114" s="223" t="str">
        <f t="shared" si="9"/>
        <v>0</v>
      </c>
      <c r="M114" s="546"/>
      <c r="N114" s="588"/>
      <c r="O114" s="534"/>
      <c r="P114" s="317" t="s">
        <v>606</v>
      </c>
      <c r="Q114" s="315" t="s">
        <v>81</v>
      </c>
      <c r="R114" s="208"/>
      <c r="T114" s="213"/>
      <c r="U114" s="213"/>
      <c r="V114" s="213"/>
    </row>
    <row r="115" spans="2:22" ht="42" customHeight="1" x14ac:dyDescent="0.25">
      <c r="B115" s="584"/>
      <c r="C115" s="579" t="s">
        <v>548</v>
      </c>
      <c r="D115" s="545">
        <v>0.2</v>
      </c>
      <c r="E115" s="219" t="s">
        <v>553</v>
      </c>
      <c r="F115" s="218">
        <v>0.02</v>
      </c>
      <c r="G115" s="455">
        <v>43251</v>
      </c>
      <c r="H115" s="455">
        <v>43251</v>
      </c>
      <c r="I115" s="220" t="s">
        <v>158</v>
      </c>
      <c r="J115" s="70"/>
      <c r="K115" s="19"/>
      <c r="L115" s="223" t="str">
        <f t="shared" si="9"/>
        <v>0</v>
      </c>
      <c r="M115" s="218" t="str">
        <f>L115</f>
        <v>0</v>
      </c>
      <c r="N115" s="218">
        <f>F115</f>
        <v>0.02</v>
      </c>
      <c r="O115" s="409">
        <f t="shared" si="6"/>
        <v>0</v>
      </c>
      <c r="P115" s="198" t="s">
        <v>607</v>
      </c>
      <c r="Q115" s="315" t="s">
        <v>81</v>
      </c>
      <c r="R115" s="208"/>
      <c r="T115" s="213"/>
      <c r="U115" s="213"/>
      <c r="V115" s="213"/>
    </row>
    <row r="116" spans="2:22" ht="48" customHeight="1" x14ac:dyDescent="0.25">
      <c r="B116" s="584"/>
      <c r="C116" s="579"/>
      <c r="D116" s="582"/>
      <c r="E116" s="430" t="s">
        <v>554</v>
      </c>
      <c r="F116" s="427">
        <v>0.1</v>
      </c>
      <c r="G116" s="455">
        <v>43252</v>
      </c>
      <c r="H116" s="455">
        <v>43465</v>
      </c>
      <c r="I116" s="220" t="s">
        <v>191</v>
      </c>
      <c r="J116" s="70"/>
      <c r="K116" s="19"/>
      <c r="L116" s="223" t="str">
        <f t="shared" si="9"/>
        <v>0</v>
      </c>
      <c r="M116" s="218" t="str">
        <f>L116</f>
        <v>0</v>
      </c>
      <c r="N116" s="218">
        <f>F116</f>
        <v>0.1</v>
      </c>
      <c r="O116" s="409">
        <f t="shared" si="6"/>
        <v>0</v>
      </c>
      <c r="P116" s="317" t="s">
        <v>608</v>
      </c>
      <c r="Q116" s="315" t="s">
        <v>81</v>
      </c>
      <c r="R116" s="208"/>
      <c r="T116" s="213"/>
      <c r="U116" s="213"/>
      <c r="V116" s="213"/>
    </row>
    <row r="117" spans="2:22" ht="63.75" customHeight="1" x14ac:dyDescent="0.25">
      <c r="B117" s="584"/>
      <c r="C117" s="579"/>
      <c r="D117" s="582"/>
      <c r="E117" s="219" t="s">
        <v>555</v>
      </c>
      <c r="F117" s="218">
        <v>0.03</v>
      </c>
      <c r="G117" s="455">
        <v>43283</v>
      </c>
      <c r="H117" s="455">
        <v>43287</v>
      </c>
      <c r="I117" s="220" t="s">
        <v>191</v>
      </c>
      <c r="J117" s="70"/>
      <c r="K117" s="19"/>
      <c r="L117" s="223" t="str">
        <f t="shared" si="9"/>
        <v>0</v>
      </c>
      <c r="M117" s="545">
        <f>SUM(L117:L118)</f>
        <v>0</v>
      </c>
      <c r="N117" s="545">
        <f>SUM(F117:F118)</f>
        <v>0.08</v>
      </c>
      <c r="O117" s="532">
        <f t="shared" si="6"/>
        <v>0</v>
      </c>
      <c r="P117" s="317" t="s">
        <v>609</v>
      </c>
      <c r="Q117" s="315" t="s">
        <v>81</v>
      </c>
      <c r="R117" s="208"/>
      <c r="T117" s="213"/>
      <c r="U117" s="213"/>
      <c r="V117" s="213"/>
    </row>
    <row r="118" spans="2:22" ht="101.25" customHeight="1" x14ac:dyDescent="0.25">
      <c r="B118" s="584"/>
      <c r="C118" s="579"/>
      <c r="D118" s="546"/>
      <c r="E118" s="219" t="s">
        <v>556</v>
      </c>
      <c r="F118" s="218">
        <v>0.05</v>
      </c>
      <c r="G118" s="455">
        <v>43290</v>
      </c>
      <c r="H118" s="455">
        <v>43294</v>
      </c>
      <c r="I118" s="220" t="s">
        <v>192</v>
      </c>
      <c r="J118" s="70"/>
      <c r="K118" s="19"/>
      <c r="L118" s="223" t="str">
        <f t="shared" si="9"/>
        <v>0</v>
      </c>
      <c r="M118" s="546"/>
      <c r="N118" s="546"/>
      <c r="O118" s="534"/>
      <c r="P118" s="317" t="s">
        <v>610</v>
      </c>
      <c r="Q118" s="315" t="s">
        <v>81</v>
      </c>
      <c r="R118" s="208"/>
      <c r="T118" s="213"/>
      <c r="U118" s="213"/>
      <c r="V118" s="213"/>
    </row>
    <row r="119" spans="2:22" ht="96.75" customHeight="1" x14ac:dyDescent="0.25">
      <c r="B119" s="584"/>
      <c r="C119" s="536" t="s">
        <v>549</v>
      </c>
      <c r="D119" s="530">
        <v>0.2</v>
      </c>
      <c r="E119" s="217" t="s">
        <v>557</v>
      </c>
      <c r="F119" s="205">
        <v>0.15</v>
      </c>
      <c r="G119" s="189">
        <v>43297</v>
      </c>
      <c r="H119" s="189">
        <v>43301</v>
      </c>
      <c r="I119" s="211" t="s">
        <v>190</v>
      </c>
      <c r="J119" s="70"/>
      <c r="K119" s="199"/>
      <c r="L119" s="223" t="str">
        <f t="shared" si="9"/>
        <v>0</v>
      </c>
      <c r="M119" s="530">
        <f>SUM(L119:L120)</f>
        <v>0</v>
      </c>
      <c r="N119" s="530">
        <f>SUM(F119:F120)</f>
        <v>0.2</v>
      </c>
      <c r="O119" s="532">
        <f t="shared" si="6"/>
        <v>0</v>
      </c>
      <c r="P119" s="198" t="s">
        <v>611</v>
      </c>
      <c r="Q119" s="315" t="s">
        <v>81</v>
      </c>
      <c r="R119" s="42"/>
      <c r="T119" s="213"/>
      <c r="U119" s="213"/>
      <c r="V119" s="213"/>
    </row>
    <row r="120" spans="2:22" ht="65.25" customHeight="1" x14ac:dyDescent="0.25">
      <c r="B120" s="584"/>
      <c r="C120" s="536"/>
      <c r="D120" s="554"/>
      <c r="E120" s="217" t="s">
        <v>558</v>
      </c>
      <c r="F120" s="205">
        <v>0.05</v>
      </c>
      <c r="G120" s="455">
        <v>43304</v>
      </c>
      <c r="H120" s="455">
        <v>43308</v>
      </c>
      <c r="I120" s="202" t="s">
        <v>161</v>
      </c>
      <c r="J120" s="70"/>
      <c r="K120" s="199"/>
      <c r="L120" s="223" t="str">
        <f t="shared" si="9"/>
        <v>0</v>
      </c>
      <c r="M120" s="531"/>
      <c r="N120" s="531"/>
      <c r="O120" s="534"/>
      <c r="P120" s="198" t="s">
        <v>612</v>
      </c>
      <c r="Q120" s="315" t="s">
        <v>81</v>
      </c>
      <c r="R120" s="42"/>
      <c r="T120" s="213"/>
      <c r="U120" s="213"/>
      <c r="V120" s="213"/>
    </row>
    <row r="121" spans="2:22" ht="64.5" customHeight="1" x14ac:dyDescent="0.25">
      <c r="B121" s="584"/>
      <c r="C121" s="579" t="s">
        <v>550</v>
      </c>
      <c r="D121" s="545">
        <v>0.2</v>
      </c>
      <c r="E121" s="217" t="s">
        <v>559</v>
      </c>
      <c r="F121" s="218">
        <v>0.05</v>
      </c>
      <c r="G121" s="455">
        <v>43311</v>
      </c>
      <c r="H121" s="455" t="s">
        <v>202</v>
      </c>
      <c r="I121" s="211" t="s">
        <v>158</v>
      </c>
      <c r="J121" s="70"/>
      <c r="K121" s="19"/>
      <c r="L121" s="223" t="str">
        <f t="shared" si="9"/>
        <v>0</v>
      </c>
      <c r="M121" s="218" t="str">
        <f>L121</f>
        <v>0</v>
      </c>
      <c r="N121" s="218">
        <f>F121</f>
        <v>0.05</v>
      </c>
      <c r="O121" s="409">
        <f t="shared" si="6"/>
        <v>0</v>
      </c>
      <c r="P121" s="317" t="s">
        <v>613</v>
      </c>
      <c r="Q121" s="315" t="s">
        <v>81</v>
      </c>
      <c r="R121" s="19"/>
    </row>
    <row r="122" spans="2:22" ht="84.75" customHeight="1" x14ac:dyDescent="0.25">
      <c r="B122" s="585"/>
      <c r="C122" s="579"/>
      <c r="D122" s="546"/>
      <c r="E122" s="217" t="s">
        <v>560</v>
      </c>
      <c r="F122" s="218">
        <v>0.15</v>
      </c>
      <c r="G122" s="455">
        <v>43313</v>
      </c>
      <c r="H122" s="455">
        <v>43329</v>
      </c>
      <c r="I122" s="211" t="s">
        <v>158</v>
      </c>
      <c r="J122" s="70"/>
      <c r="K122" s="19"/>
      <c r="L122" s="223" t="str">
        <f t="shared" si="9"/>
        <v>0</v>
      </c>
      <c r="M122" s="218" t="str">
        <f>L122</f>
        <v>0</v>
      </c>
      <c r="N122" s="218">
        <f>F122</f>
        <v>0.15</v>
      </c>
      <c r="O122" s="409">
        <f t="shared" si="6"/>
        <v>0</v>
      </c>
      <c r="P122" s="198" t="s">
        <v>614</v>
      </c>
      <c r="Q122" s="315" t="s">
        <v>81</v>
      </c>
      <c r="R122" s="19"/>
    </row>
    <row r="123" spans="2:22" ht="15" customHeight="1" x14ac:dyDescent="0.25">
      <c r="B123" s="535"/>
      <c r="C123" s="535"/>
      <c r="D123" s="535"/>
      <c r="E123" s="535"/>
      <c r="F123" s="535"/>
      <c r="G123" s="535"/>
      <c r="H123" s="535"/>
      <c r="I123" s="535"/>
      <c r="J123" s="535"/>
      <c r="K123" s="535"/>
      <c r="L123" s="535"/>
      <c r="M123" s="535"/>
      <c r="N123" s="535"/>
      <c r="O123" s="535"/>
      <c r="P123" s="535"/>
      <c r="Q123" s="535"/>
      <c r="R123" s="535"/>
    </row>
    <row r="124" spans="2:22" ht="56.25" customHeight="1" x14ac:dyDescent="0.25">
      <c r="B124" s="586" t="s">
        <v>380</v>
      </c>
      <c r="C124" s="579" t="s">
        <v>561</v>
      </c>
      <c r="D124" s="545">
        <v>0.25</v>
      </c>
      <c r="E124" s="186" t="s">
        <v>565</v>
      </c>
      <c r="F124" s="218">
        <v>0.02</v>
      </c>
      <c r="G124" s="454">
        <v>43192</v>
      </c>
      <c r="H124" s="454">
        <v>43196</v>
      </c>
      <c r="I124" s="211" t="s">
        <v>191</v>
      </c>
      <c r="J124" s="70"/>
      <c r="K124" s="19"/>
      <c r="L124" s="223" t="str">
        <f t="shared" si="9"/>
        <v>0</v>
      </c>
      <c r="M124" s="545">
        <f>SUM(L124:L126)</f>
        <v>0</v>
      </c>
      <c r="N124" s="545">
        <f>SUM(F124:F126)</f>
        <v>0.1</v>
      </c>
      <c r="O124" s="532">
        <f t="shared" si="6"/>
        <v>0</v>
      </c>
      <c r="P124" s="317" t="s">
        <v>615</v>
      </c>
      <c r="Q124" s="315" t="s">
        <v>81</v>
      </c>
      <c r="R124" s="19"/>
    </row>
    <row r="125" spans="2:22" ht="61.5" customHeight="1" x14ac:dyDescent="0.25">
      <c r="B125" s="586"/>
      <c r="C125" s="579"/>
      <c r="D125" s="582"/>
      <c r="E125" s="186" t="s">
        <v>566</v>
      </c>
      <c r="F125" s="218">
        <v>0.04</v>
      </c>
      <c r="G125" s="454">
        <v>43199</v>
      </c>
      <c r="H125" s="454">
        <v>43203</v>
      </c>
      <c r="I125" s="211" t="s">
        <v>191</v>
      </c>
      <c r="J125" s="70"/>
      <c r="K125" s="19"/>
      <c r="L125" s="223" t="str">
        <f t="shared" si="9"/>
        <v>0</v>
      </c>
      <c r="M125" s="587"/>
      <c r="N125" s="587"/>
      <c r="O125" s="533"/>
      <c r="P125" s="317" t="s">
        <v>616</v>
      </c>
      <c r="Q125" s="315" t="s">
        <v>81</v>
      </c>
      <c r="R125" s="19"/>
    </row>
    <row r="126" spans="2:22" ht="50.25" customHeight="1" x14ac:dyDescent="0.25">
      <c r="B126" s="586"/>
      <c r="C126" s="579"/>
      <c r="D126" s="582"/>
      <c r="E126" s="186" t="s">
        <v>567</v>
      </c>
      <c r="F126" s="218">
        <v>0.04</v>
      </c>
      <c r="G126" s="454">
        <v>43206</v>
      </c>
      <c r="H126" s="454">
        <v>43217</v>
      </c>
      <c r="I126" s="211" t="s">
        <v>191</v>
      </c>
      <c r="J126" s="70"/>
      <c r="K126" s="19"/>
      <c r="L126" s="223" t="str">
        <f t="shared" si="9"/>
        <v>0</v>
      </c>
      <c r="M126" s="588"/>
      <c r="N126" s="588"/>
      <c r="O126" s="534"/>
      <c r="P126" s="317" t="s">
        <v>617</v>
      </c>
      <c r="Q126" s="315" t="s">
        <v>81</v>
      </c>
      <c r="R126" s="19"/>
    </row>
    <row r="127" spans="2:22" ht="90" customHeight="1" x14ac:dyDescent="0.25">
      <c r="B127" s="586"/>
      <c r="C127" s="579"/>
      <c r="D127" s="582"/>
      <c r="E127" s="186" t="s">
        <v>568</v>
      </c>
      <c r="F127" s="218">
        <v>0.03</v>
      </c>
      <c r="G127" s="454">
        <v>43220</v>
      </c>
      <c r="H127" s="454">
        <v>43224</v>
      </c>
      <c r="I127" s="211" t="s">
        <v>193</v>
      </c>
      <c r="J127" s="70"/>
      <c r="K127" s="19"/>
      <c r="L127" s="223" t="str">
        <f t="shared" si="9"/>
        <v>0</v>
      </c>
      <c r="M127" s="545">
        <f>SUM(L127:L128)</f>
        <v>0</v>
      </c>
      <c r="N127" s="545">
        <f>SUM(F127:F128)</f>
        <v>7.0000000000000007E-2</v>
      </c>
      <c r="O127" s="532">
        <f t="shared" ref="O127:O145" si="10">M127/N127</f>
        <v>0</v>
      </c>
      <c r="P127" s="317" t="s">
        <v>618</v>
      </c>
      <c r="Q127" s="315" t="s">
        <v>81</v>
      </c>
      <c r="R127" s="19"/>
    </row>
    <row r="128" spans="2:22" ht="114.75" customHeight="1" x14ac:dyDescent="0.25">
      <c r="B128" s="586"/>
      <c r="C128" s="579"/>
      <c r="D128" s="582"/>
      <c r="E128" s="186" t="s">
        <v>569</v>
      </c>
      <c r="F128" s="218">
        <v>0.04</v>
      </c>
      <c r="G128" s="454">
        <v>43227</v>
      </c>
      <c r="H128" s="454">
        <v>43231</v>
      </c>
      <c r="I128" s="211" t="s">
        <v>199</v>
      </c>
      <c r="J128" s="70"/>
      <c r="K128" s="19"/>
      <c r="L128" s="223" t="str">
        <f t="shared" si="9"/>
        <v>0</v>
      </c>
      <c r="M128" s="546"/>
      <c r="N128" s="546"/>
      <c r="O128" s="534"/>
      <c r="P128" s="317" t="s">
        <v>619</v>
      </c>
      <c r="Q128" s="315" t="s">
        <v>81</v>
      </c>
      <c r="R128" s="19"/>
    </row>
    <row r="129" spans="2:18" ht="90" customHeight="1" x14ac:dyDescent="0.25">
      <c r="B129" s="586"/>
      <c r="C129" s="579"/>
      <c r="D129" s="546"/>
      <c r="E129" s="251" t="s">
        <v>570</v>
      </c>
      <c r="F129" s="427">
        <v>0.03</v>
      </c>
      <c r="G129" s="455">
        <v>43234</v>
      </c>
      <c r="H129" s="455">
        <v>43465</v>
      </c>
      <c r="I129" s="211" t="s">
        <v>191</v>
      </c>
      <c r="J129" s="70"/>
      <c r="K129" s="19"/>
      <c r="L129" s="223" t="str">
        <f t="shared" si="9"/>
        <v>0</v>
      </c>
      <c r="M129" s="218" t="str">
        <f>L129</f>
        <v>0</v>
      </c>
      <c r="N129" s="218">
        <f>F129</f>
        <v>0.03</v>
      </c>
      <c r="O129" s="409">
        <f t="shared" si="10"/>
        <v>0</v>
      </c>
      <c r="P129" s="317" t="s">
        <v>620</v>
      </c>
      <c r="Q129" s="315" t="s">
        <v>81</v>
      </c>
      <c r="R129" s="19"/>
    </row>
    <row r="130" spans="2:18" ht="58.5" customHeight="1" x14ac:dyDescent="0.25">
      <c r="B130" s="586"/>
      <c r="C130" s="579" t="s">
        <v>562</v>
      </c>
      <c r="D130" s="545">
        <v>0.25</v>
      </c>
      <c r="E130" s="186" t="s">
        <v>571</v>
      </c>
      <c r="F130" s="218">
        <v>0.02</v>
      </c>
      <c r="G130" s="454">
        <v>43283</v>
      </c>
      <c r="H130" s="454">
        <v>43287</v>
      </c>
      <c r="I130" s="211" t="s">
        <v>191</v>
      </c>
      <c r="J130" s="70"/>
      <c r="K130" s="19"/>
      <c r="L130" s="223" t="str">
        <f t="shared" si="9"/>
        <v>0</v>
      </c>
      <c r="M130" s="545">
        <f>SUM(L130:L132)</f>
        <v>0</v>
      </c>
      <c r="N130" s="545">
        <f>SUM(F130:F132)</f>
        <v>0.1</v>
      </c>
      <c r="O130" s="532">
        <f t="shared" si="10"/>
        <v>0</v>
      </c>
      <c r="P130" s="317" t="s">
        <v>621</v>
      </c>
      <c r="Q130" s="315" t="s">
        <v>81</v>
      </c>
      <c r="R130" s="19"/>
    </row>
    <row r="131" spans="2:18" ht="61.5" customHeight="1" x14ac:dyDescent="0.25">
      <c r="B131" s="586"/>
      <c r="C131" s="579"/>
      <c r="D131" s="582"/>
      <c r="E131" s="186" t="s">
        <v>572</v>
      </c>
      <c r="F131" s="218">
        <v>0.04</v>
      </c>
      <c r="G131" s="454">
        <v>43290</v>
      </c>
      <c r="H131" s="454">
        <v>43294</v>
      </c>
      <c r="I131" s="211" t="s">
        <v>191</v>
      </c>
      <c r="J131" s="70"/>
      <c r="K131" s="19"/>
      <c r="L131" s="223" t="str">
        <f t="shared" si="9"/>
        <v>0</v>
      </c>
      <c r="M131" s="587"/>
      <c r="N131" s="587"/>
      <c r="O131" s="533"/>
      <c r="P131" s="317" t="s">
        <v>622</v>
      </c>
      <c r="Q131" s="315" t="s">
        <v>81</v>
      </c>
      <c r="R131" s="19"/>
    </row>
    <row r="132" spans="2:18" ht="48" customHeight="1" x14ac:dyDescent="0.25">
      <c r="B132" s="586"/>
      <c r="C132" s="579"/>
      <c r="D132" s="582"/>
      <c r="E132" s="186" t="s">
        <v>573</v>
      </c>
      <c r="F132" s="218">
        <v>0.04</v>
      </c>
      <c r="G132" s="454">
        <v>43297</v>
      </c>
      <c r="H132" s="454">
        <v>43308</v>
      </c>
      <c r="I132" s="211" t="s">
        <v>191</v>
      </c>
      <c r="J132" s="70"/>
      <c r="K132" s="19"/>
      <c r="L132" s="223" t="str">
        <f t="shared" si="9"/>
        <v>0</v>
      </c>
      <c r="M132" s="588"/>
      <c r="N132" s="588"/>
      <c r="O132" s="534"/>
      <c r="P132" s="317" t="s">
        <v>623</v>
      </c>
      <c r="Q132" s="315" t="s">
        <v>81</v>
      </c>
      <c r="R132" s="19"/>
    </row>
    <row r="133" spans="2:18" ht="99.75" customHeight="1" x14ac:dyDescent="0.25">
      <c r="B133" s="586"/>
      <c r="C133" s="579"/>
      <c r="D133" s="582"/>
      <c r="E133" s="186" t="s">
        <v>574</v>
      </c>
      <c r="F133" s="218">
        <v>0.03</v>
      </c>
      <c r="G133" s="454">
        <v>43311</v>
      </c>
      <c r="H133" s="454">
        <v>43315</v>
      </c>
      <c r="I133" s="211" t="s">
        <v>193</v>
      </c>
      <c r="J133" s="70"/>
      <c r="K133" s="19"/>
      <c r="L133" s="223" t="str">
        <f t="shared" si="9"/>
        <v>0</v>
      </c>
      <c r="M133" s="545">
        <f>SUM(L133:L134)</f>
        <v>0</v>
      </c>
      <c r="N133" s="545">
        <f>SUM(F133:F134)</f>
        <v>7.0000000000000007E-2</v>
      </c>
      <c r="O133" s="532">
        <f t="shared" si="10"/>
        <v>0</v>
      </c>
      <c r="P133" s="317" t="s">
        <v>624</v>
      </c>
      <c r="Q133" s="315" t="s">
        <v>81</v>
      </c>
      <c r="R133" s="19"/>
    </row>
    <row r="134" spans="2:18" ht="107.25" customHeight="1" x14ac:dyDescent="0.25">
      <c r="B134" s="586"/>
      <c r="C134" s="579"/>
      <c r="D134" s="582"/>
      <c r="E134" s="186" t="s">
        <v>575</v>
      </c>
      <c r="F134" s="218">
        <v>0.04</v>
      </c>
      <c r="G134" s="454">
        <v>43318</v>
      </c>
      <c r="H134" s="454">
        <v>43322</v>
      </c>
      <c r="I134" s="211" t="s">
        <v>191</v>
      </c>
      <c r="J134" s="70"/>
      <c r="K134" s="19"/>
      <c r="L134" s="223" t="str">
        <f t="shared" si="9"/>
        <v>0</v>
      </c>
      <c r="M134" s="546"/>
      <c r="N134" s="546"/>
      <c r="O134" s="534"/>
      <c r="P134" s="317" t="s">
        <v>625</v>
      </c>
      <c r="Q134" s="315" t="s">
        <v>81</v>
      </c>
      <c r="R134" s="19"/>
    </row>
    <row r="135" spans="2:18" ht="51" customHeight="1" x14ac:dyDescent="0.25">
      <c r="B135" s="586"/>
      <c r="C135" s="579"/>
      <c r="D135" s="546"/>
      <c r="E135" s="186" t="s">
        <v>576</v>
      </c>
      <c r="F135" s="218">
        <v>0.03</v>
      </c>
      <c r="G135" s="454">
        <v>43325</v>
      </c>
      <c r="H135" s="454">
        <v>43465</v>
      </c>
      <c r="I135" s="211" t="s">
        <v>191</v>
      </c>
      <c r="J135" s="70"/>
      <c r="K135" s="19"/>
      <c r="L135" s="223" t="str">
        <f t="shared" si="9"/>
        <v>0</v>
      </c>
      <c r="M135" s="218" t="str">
        <f>L135</f>
        <v>0</v>
      </c>
      <c r="N135" s="218">
        <f>F135</f>
        <v>0.03</v>
      </c>
      <c r="O135" s="409">
        <f t="shared" si="10"/>
        <v>0</v>
      </c>
      <c r="P135" s="317" t="s">
        <v>626</v>
      </c>
      <c r="Q135" s="315" t="s">
        <v>81</v>
      </c>
      <c r="R135" s="19"/>
    </row>
    <row r="136" spans="2:18" ht="58.5" customHeight="1" x14ac:dyDescent="0.25">
      <c r="B136" s="586"/>
      <c r="C136" s="579" t="s">
        <v>563</v>
      </c>
      <c r="D136" s="545">
        <v>0.25</v>
      </c>
      <c r="E136" s="186" t="s">
        <v>577</v>
      </c>
      <c r="F136" s="218">
        <v>0.02</v>
      </c>
      <c r="G136" s="454">
        <v>43346</v>
      </c>
      <c r="H136" s="454">
        <v>43350</v>
      </c>
      <c r="I136" s="211" t="s">
        <v>191</v>
      </c>
      <c r="J136" s="70"/>
      <c r="K136" s="19"/>
      <c r="L136" s="223" t="str">
        <f t="shared" si="9"/>
        <v>0</v>
      </c>
      <c r="M136" s="545">
        <f>SUM(L136:L138)</f>
        <v>0</v>
      </c>
      <c r="N136" s="545">
        <f>SUM(F136:F138)</f>
        <v>0.1</v>
      </c>
      <c r="O136" s="532">
        <f t="shared" si="10"/>
        <v>0</v>
      </c>
      <c r="P136" s="317" t="s">
        <v>627</v>
      </c>
      <c r="Q136" s="315" t="s">
        <v>81</v>
      </c>
      <c r="R136" s="19"/>
    </row>
    <row r="137" spans="2:18" ht="57.75" customHeight="1" x14ac:dyDescent="0.25">
      <c r="B137" s="586"/>
      <c r="C137" s="579"/>
      <c r="D137" s="582"/>
      <c r="E137" s="186" t="s">
        <v>578</v>
      </c>
      <c r="F137" s="218">
        <v>0.04</v>
      </c>
      <c r="G137" s="454">
        <v>43353</v>
      </c>
      <c r="H137" s="454">
        <v>43357</v>
      </c>
      <c r="I137" s="211" t="s">
        <v>191</v>
      </c>
      <c r="J137" s="70"/>
      <c r="K137" s="19"/>
      <c r="L137" s="223" t="str">
        <f t="shared" si="9"/>
        <v>0</v>
      </c>
      <c r="M137" s="587"/>
      <c r="N137" s="587"/>
      <c r="O137" s="533"/>
      <c r="P137" s="317" t="s">
        <v>628</v>
      </c>
      <c r="Q137" s="315" t="s">
        <v>81</v>
      </c>
      <c r="R137" s="19"/>
    </row>
    <row r="138" spans="2:18" ht="51.75" customHeight="1" x14ac:dyDescent="0.25">
      <c r="B138" s="586"/>
      <c r="C138" s="579"/>
      <c r="D138" s="582"/>
      <c r="E138" s="186" t="s">
        <v>579</v>
      </c>
      <c r="F138" s="218">
        <v>0.04</v>
      </c>
      <c r="G138" s="454">
        <v>43360</v>
      </c>
      <c r="H138" s="454">
        <v>43371</v>
      </c>
      <c r="I138" s="211" t="s">
        <v>191</v>
      </c>
      <c r="J138" s="70"/>
      <c r="K138" s="19"/>
      <c r="L138" s="223" t="str">
        <f t="shared" si="9"/>
        <v>0</v>
      </c>
      <c r="M138" s="588"/>
      <c r="N138" s="588"/>
      <c r="O138" s="534"/>
      <c r="P138" s="317" t="s">
        <v>629</v>
      </c>
      <c r="Q138" s="315" t="s">
        <v>81</v>
      </c>
      <c r="R138" s="19"/>
    </row>
    <row r="139" spans="2:18" ht="91.5" customHeight="1" x14ac:dyDescent="0.25">
      <c r="B139" s="586"/>
      <c r="C139" s="579"/>
      <c r="D139" s="582"/>
      <c r="E139" s="186" t="s">
        <v>580</v>
      </c>
      <c r="F139" s="218">
        <v>0.03</v>
      </c>
      <c r="G139" s="454">
        <v>43374</v>
      </c>
      <c r="H139" s="454">
        <v>43378</v>
      </c>
      <c r="I139" s="211" t="s">
        <v>194</v>
      </c>
      <c r="J139" s="70"/>
      <c r="K139" s="19"/>
      <c r="L139" s="223" t="str">
        <f t="shared" si="9"/>
        <v>0</v>
      </c>
      <c r="M139" s="545">
        <f>SUM(L139:L140)</f>
        <v>0</v>
      </c>
      <c r="N139" s="545">
        <f>SUM(F139:F140)</f>
        <v>7.0000000000000007E-2</v>
      </c>
      <c r="O139" s="532">
        <f t="shared" si="10"/>
        <v>0</v>
      </c>
      <c r="P139" s="317" t="s">
        <v>630</v>
      </c>
      <c r="Q139" s="315" t="s">
        <v>81</v>
      </c>
      <c r="R139" s="19"/>
    </row>
    <row r="140" spans="2:18" ht="108" customHeight="1" x14ac:dyDescent="0.25">
      <c r="B140" s="586"/>
      <c r="C140" s="579"/>
      <c r="D140" s="582"/>
      <c r="E140" s="186" t="s">
        <v>581</v>
      </c>
      <c r="F140" s="218">
        <v>0.04</v>
      </c>
      <c r="G140" s="454">
        <v>43381</v>
      </c>
      <c r="H140" s="454">
        <v>43385</v>
      </c>
      <c r="I140" s="211" t="s">
        <v>191</v>
      </c>
      <c r="J140" s="70"/>
      <c r="K140" s="19"/>
      <c r="L140" s="223" t="str">
        <f t="shared" si="9"/>
        <v>0</v>
      </c>
      <c r="M140" s="546"/>
      <c r="N140" s="546"/>
      <c r="O140" s="534"/>
      <c r="P140" s="317" t="s">
        <v>631</v>
      </c>
      <c r="Q140" s="315" t="s">
        <v>81</v>
      </c>
      <c r="R140" s="19"/>
    </row>
    <row r="141" spans="2:18" ht="55.5" customHeight="1" x14ac:dyDescent="0.25">
      <c r="B141" s="586"/>
      <c r="C141" s="579"/>
      <c r="D141" s="546"/>
      <c r="E141" s="186" t="s">
        <v>582</v>
      </c>
      <c r="F141" s="218">
        <v>0.03</v>
      </c>
      <c r="G141" s="454" t="s">
        <v>152</v>
      </c>
      <c r="H141" s="454">
        <v>43465</v>
      </c>
      <c r="I141" s="211" t="s">
        <v>191</v>
      </c>
      <c r="J141" s="70"/>
      <c r="K141" s="19"/>
      <c r="L141" s="223" t="str">
        <f t="shared" si="9"/>
        <v>0</v>
      </c>
      <c r="M141" s="218" t="str">
        <f>L141</f>
        <v>0</v>
      </c>
      <c r="N141" s="218">
        <f>F141</f>
        <v>0.03</v>
      </c>
      <c r="O141" s="409">
        <f t="shared" si="10"/>
        <v>0</v>
      </c>
      <c r="P141" s="317" t="s">
        <v>632</v>
      </c>
      <c r="Q141" s="315" t="s">
        <v>81</v>
      </c>
      <c r="R141" s="19"/>
    </row>
    <row r="142" spans="2:18" ht="59.25" customHeight="1" x14ac:dyDescent="0.25">
      <c r="B142" s="586"/>
      <c r="C142" s="579" t="s">
        <v>564</v>
      </c>
      <c r="D142" s="545">
        <v>0.25</v>
      </c>
      <c r="E142" s="186" t="s">
        <v>583</v>
      </c>
      <c r="F142" s="218">
        <v>0.02</v>
      </c>
      <c r="G142" s="454">
        <v>43409</v>
      </c>
      <c r="H142" s="454">
        <v>43413</v>
      </c>
      <c r="I142" s="211" t="s">
        <v>191</v>
      </c>
      <c r="J142" s="70"/>
      <c r="K142" s="19"/>
      <c r="L142" s="223" t="str">
        <f t="shared" si="9"/>
        <v>0</v>
      </c>
      <c r="M142" s="545">
        <f>SUM(L142:L144)</f>
        <v>0</v>
      </c>
      <c r="N142" s="545">
        <f>SUM(F142:F144)</f>
        <v>0.1</v>
      </c>
      <c r="O142" s="532">
        <f t="shared" si="10"/>
        <v>0</v>
      </c>
      <c r="P142" s="317" t="s">
        <v>633</v>
      </c>
      <c r="Q142" s="315" t="s">
        <v>81</v>
      </c>
      <c r="R142" s="5"/>
    </row>
    <row r="143" spans="2:18" ht="59.25" customHeight="1" x14ac:dyDescent="0.25">
      <c r="B143" s="586"/>
      <c r="C143" s="579"/>
      <c r="D143" s="582"/>
      <c r="E143" s="186" t="s">
        <v>584</v>
      </c>
      <c r="F143" s="218">
        <v>0.04</v>
      </c>
      <c r="G143" s="454">
        <v>43416</v>
      </c>
      <c r="H143" s="454">
        <v>43420</v>
      </c>
      <c r="I143" s="211" t="s">
        <v>191</v>
      </c>
      <c r="J143" s="70"/>
      <c r="K143" s="19"/>
      <c r="L143" s="223" t="str">
        <f t="shared" si="9"/>
        <v>0</v>
      </c>
      <c r="M143" s="587"/>
      <c r="N143" s="587"/>
      <c r="O143" s="533"/>
      <c r="P143" s="317" t="s">
        <v>634</v>
      </c>
      <c r="Q143" s="315" t="s">
        <v>81</v>
      </c>
      <c r="R143" s="5"/>
    </row>
    <row r="144" spans="2:18" ht="60.75" customHeight="1" x14ac:dyDescent="0.25">
      <c r="B144" s="586"/>
      <c r="C144" s="579"/>
      <c r="D144" s="582"/>
      <c r="E144" s="186" t="s">
        <v>585</v>
      </c>
      <c r="F144" s="218">
        <v>0.04</v>
      </c>
      <c r="G144" s="454">
        <v>43423</v>
      </c>
      <c r="H144" s="454">
        <v>43434</v>
      </c>
      <c r="I144" s="211" t="s">
        <v>191</v>
      </c>
      <c r="J144" s="70"/>
      <c r="K144" s="19"/>
      <c r="L144" s="223" t="str">
        <f t="shared" si="9"/>
        <v>0</v>
      </c>
      <c r="M144" s="588"/>
      <c r="N144" s="588"/>
      <c r="O144" s="534"/>
      <c r="P144" s="317" t="s">
        <v>635</v>
      </c>
      <c r="Q144" s="315" t="s">
        <v>81</v>
      </c>
      <c r="R144" s="5"/>
    </row>
    <row r="145" spans="2:18" ht="101.25" customHeight="1" x14ac:dyDescent="0.25">
      <c r="B145" s="586"/>
      <c r="C145" s="579"/>
      <c r="D145" s="582"/>
      <c r="E145" s="186" t="s">
        <v>586</v>
      </c>
      <c r="F145" s="218">
        <v>0.03</v>
      </c>
      <c r="G145" s="454">
        <v>43437</v>
      </c>
      <c r="H145" s="454">
        <v>43441</v>
      </c>
      <c r="I145" s="211" t="s">
        <v>195</v>
      </c>
      <c r="J145" s="70"/>
      <c r="K145" s="19"/>
      <c r="L145" s="223" t="str">
        <f t="shared" si="9"/>
        <v>0</v>
      </c>
      <c r="M145" s="545">
        <f>SUM(L145:L147)</f>
        <v>0</v>
      </c>
      <c r="N145" s="545">
        <f>SUM(F145:F147)</f>
        <v>0.1</v>
      </c>
      <c r="O145" s="532">
        <f t="shared" si="10"/>
        <v>0</v>
      </c>
      <c r="P145" s="317" t="s">
        <v>636</v>
      </c>
      <c r="Q145" s="315" t="s">
        <v>81</v>
      </c>
      <c r="R145" s="5"/>
    </row>
    <row r="146" spans="2:18" ht="52.5" customHeight="1" x14ac:dyDescent="0.25">
      <c r="B146" s="586"/>
      <c r="C146" s="579"/>
      <c r="D146" s="582"/>
      <c r="E146" s="186" t="s">
        <v>587</v>
      </c>
      <c r="F146" s="218">
        <v>0.04</v>
      </c>
      <c r="G146" s="454">
        <v>43444</v>
      </c>
      <c r="H146" s="454">
        <v>43448</v>
      </c>
      <c r="I146" s="211" t="s">
        <v>191</v>
      </c>
      <c r="J146" s="70"/>
      <c r="K146" s="19"/>
      <c r="L146" s="223" t="str">
        <f t="shared" si="9"/>
        <v>0</v>
      </c>
      <c r="M146" s="582"/>
      <c r="N146" s="582"/>
      <c r="O146" s="533"/>
      <c r="P146" s="317" t="s">
        <v>637</v>
      </c>
      <c r="Q146" s="315" t="s">
        <v>81</v>
      </c>
      <c r="R146" s="5"/>
    </row>
    <row r="147" spans="2:18" ht="52.5" customHeight="1" x14ac:dyDescent="0.25">
      <c r="B147" s="586"/>
      <c r="C147" s="579"/>
      <c r="D147" s="546"/>
      <c r="E147" s="186" t="s">
        <v>588</v>
      </c>
      <c r="F147" s="218">
        <v>0.03</v>
      </c>
      <c r="G147" s="454">
        <v>43451</v>
      </c>
      <c r="H147" s="454">
        <v>43465</v>
      </c>
      <c r="I147" s="211" t="s">
        <v>191</v>
      </c>
      <c r="J147" s="70"/>
      <c r="K147" s="19"/>
      <c r="L147" s="223" t="str">
        <f t="shared" si="9"/>
        <v>0</v>
      </c>
      <c r="M147" s="546"/>
      <c r="N147" s="546"/>
      <c r="O147" s="534"/>
      <c r="P147" s="317" t="s">
        <v>638</v>
      </c>
      <c r="Q147" s="315" t="s">
        <v>81</v>
      </c>
      <c r="R147" s="5"/>
    </row>
    <row r="148" spans="2:18" x14ac:dyDescent="0.25">
      <c r="B148" s="1"/>
      <c r="C148" s="1"/>
      <c r="D148" s="1"/>
      <c r="E148" s="1"/>
      <c r="F148" s="1"/>
      <c r="G148" s="452"/>
      <c r="H148" s="452"/>
      <c r="I148" s="1"/>
      <c r="J148" s="1"/>
      <c r="K148" s="1"/>
      <c r="L148" s="1"/>
      <c r="M148" s="1"/>
      <c r="N148" s="1"/>
      <c r="O148" s="1"/>
      <c r="P148" s="1"/>
      <c r="Q148" s="1"/>
      <c r="R148" s="1"/>
    </row>
    <row r="149" spans="2:18" x14ac:dyDescent="0.25">
      <c r="B149" s="1"/>
      <c r="C149" s="1"/>
      <c r="D149" s="1"/>
      <c r="E149" s="1"/>
      <c r="F149" s="1"/>
      <c r="G149" s="452"/>
      <c r="H149" s="452"/>
      <c r="I149" s="1"/>
      <c r="J149" s="1"/>
      <c r="K149" s="1"/>
      <c r="L149" s="1"/>
      <c r="M149" s="1"/>
      <c r="N149" s="1"/>
      <c r="O149" s="1"/>
      <c r="P149" s="1"/>
      <c r="Q149" s="1"/>
      <c r="R149" s="1"/>
    </row>
    <row r="150" spans="2:18" x14ac:dyDescent="0.25">
      <c r="B150" s="1"/>
      <c r="C150" s="1"/>
      <c r="D150" s="1"/>
      <c r="E150" s="1"/>
      <c r="F150" s="1"/>
      <c r="G150" s="452"/>
      <c r="H150" s="452"/>
      <c r="I150" s="1"/>
      <c r="J150" s="1"/>
      <c r="K150" s="1"/>
      <c r="L150" s="1"/>
      <c r="M150" s="1"/>
      <c r="N150" s="1"/>
      <c r="O150" s="1"/>
      <c r="P150" s="1"/>
      <c r="Q150" s="1"/>
      <c r="R150" s="1"/>
    </row>
    <row r="151" spans="2:18" x14ac:dyDescent="0.25">
      <c r="B151" s="1"/>
      <c r="C151" s="1"/>
      <c r="D151" s="1"/>
      <c r="E151" s="1"/>
      <c r="F151" s="1"/>
      <c r="G151" s="452"/>
      <c r="H151" s="452"/>
      <c r="I151" s="1"/>
      <c r="J151" s="1"/>
      <c r="K151" s="1"/>
      <c r="L151" s="1"/>
      <c r="M151" s="1"/>
      <c r="N151" s="1"/>
      <c r="O151" s="1"/>
      <c r="P151" s="1"/>
      <c r="Q151" s="1"/>
      <c r="R151" s="1"/>
    </row>
    <row r="152" spans="2:18" x14ac:dyDescent="0.25">
      <c r="B152" s="1"/>
      <c r="C152" s="1"/>
      <c r="D152" s="1"/>
      <c r="E152" s="1"/>
      <c r="F152" s="1"/>
      <c r="G152" s="452"/>
      <c r="H152" s="452"/>
      <c r="I152" s="1"/>
      <c r="J152" s="1"/>
      <c r="K152" s="1"/>
      <c r="L152" s="1"/>
      <c r="M152" s="1"/>
      <c r="N152" s="1"/>
      <c r="O152" s="1"/>
      <c r="P152" s="1"/>
      <c r="Q152" s="1"/>
      <c r="R152" s="1"/>
    </row>
    <row r="153" spans="2:18" ht="22.5" hidden="1" x14ac:dyDescent="0.25">
      <c r="B153" s="593" t="s">
        <v>31</v>
      </c>
      <c r="C153" s="593"/>
      <c r="D153" s="593"/>
      <c r="E153" s="593"/>
      <c r="F153" s="593"/>
      <c r="G153" s="593"/>
      <c r="H153" s="593"/>
      <c r="I153" s="593"/>
      <c r="J153" s="593"/>
      <c r="K153" s="593"/>
      <c r="L153"/>
      <c r="M153"/>
      <c r="N153"/>
      <c r="O153"/>
      <c r="P153"/>
      <c r="Q153"/>
      <c r="R153"/>
    </row>
    <row r="154" spans="2:18" ht="35.25" hidden="1" customHeight="1" x14ac:dyDescent="0.25">
      <c r="B154" s="574" t="s">
        <v>7</v>
      </c>
      <c r="C154" s="574"/>
      <c r="D154" s="574"/>
      <c r="E154" s="574" t="s">
        <v>8</v>
      </c>
      <c r="F154" s="574"/>
      <c r="G154" s="574"/>
      <c r="H154" s="574" t="s">
        <v>9</v>
      </c>
      <c r="I154" s="574"/>
      <c r="J154" s="227" t="s">
        <v>354</v>
      </c>
      <c r="K154" s="227" t="s">
        <v>10</v>
      </c>
      <c r="L154"/>
      <c r="M154"/>
      <c r="N154"/>
      <c r="O154"/>
      <c r="P154"/>
      <c r="Q154"/>
      <c r="R154"/>
    </row>
    <row r="155" spans="2:18" ht="15" hidden="1" customHeight="1" x14ac:dyDescent="0.25">
      <c r="B155" s="572"/>
      <c r="C155" s="572"/>
      <c r="D155" s="572"/>
      <c r="E155" s="572"/>
      <c r="F155" s="572"/>
      <c r="G155" s="572"/>
      <c r="H155" s="572"/>
      <c r="I155" s="572"/>
      <c r="J155" s="312"/>
      <c r="K155" s="312"/>
      <c r="L155"/>
      <c r="M155"/>
      <c r="N155"/>
      <c r="O155"/>
      <c r="P155"/>
      <c r="Q155" s="50"/>
      <c r="R155" s="50"/>
    </row>
    <row r="156" spans="2:18" ht="15" hidden="1" customHeight="1" x14ac:dyDescent="0.25">
      <c r="B156" s="572"/>
      <c r="C156" s="572"/>
      <c r="D156" s="572"/>
      <c r="E156" s="572"/>
      <c r="F156" s="572"/>
      <c r="G156" s="572"/>
      <c r="H156" s="572"/>
      <c r="I156" s="572"/>
      <c r="J156" s="312"/>
      <c r="K156" s="312"/>
      <c r="L156"/>
      <c r="M156"/>
      <c r="N156"/>
      <c r="O156"/>
      <c r="P156"/>
      <c r="Q156" s="50"/>
      <c r="R156" s="50"/>
    </row>
    <row r="157" spans="2:18" ht="15" hidden="1" customHeight="1" x14ac:dyDescent="0.25">
      <c r="B157" s="572"/>
      <c r="C157" s="572"/>
      <c r="D157" s="572"/>
      <c r="E157" s="572"/>
      <c r="F157" s="572"/>
      <c r="G157" s="572"/>
      <c r="H157" s="572"/>
      <c r="I157" s="572"/>
      <c r="J157" s="312"/>
      <c r="K157" s="312"/>
      <c r="L157"/>
      <c r="M157"/>
      <c r="N157"/>
      <c r="O157"/>
      <c r="P157"/>
      <c r="Q157" s="50"/>
      <c r="R157" s="50"/>
    </row>
    <row r="158" spans="2:18" ht="15" hidden="1" customHeight="1" x14ac:dyDescent="0.25">
      <c r="B158" s="572"/>
      <c r="C158" s="572"/>
      <c r="D158" s="572"/>
      <c r="E158" s="572"/>
      <c r="F158" s="572"/>
      <c r="G158" s="572"/>
      <c r="H158" s="572"/>
      <c r="I158" s="572"/>
      <c r="J158" s="312"/>
      <c r="K158" s="312"/>
      <c r="L158"/>
      <c r="M158"/>
      <c r="N158"/>
      <c r="O158"/>
      <c r="P158"/>
      <c r="Q158" s="50"/>
      <c r="R158" s="50"/>
    </row>
    <row r="159" spans="2:18" ht="15" hidden="1" customHeight="1" x14ac:dyDescent="0.25">
      <c r="B159" s="572"/>
      <c r="C159" s="572"/>
      <c r="D159" s="572"/>
      <c r="E159" s="572"/>
      <c r="F159" s="572"/>
      <c r="G159" s="572"/>
      <c r="H159" s="572"/>
      <c r="I159" s="572"/>
      <c r="J159" s="312"/>
      <c r="K159" s="312"/>
      <c r="L159"/>
      <c r="M159"/>
      <c r="N159"/>
      <c r="O159"/>
      <c r="P159"/>
      <c r="Q159" s="50"/>
      <c r="R159" s="50"/>
    </row>
    <row r="160" spans="2:18" ht="15" hidden="1" customHeight="1" x14ac:dyDescent="0.25">
      <c r="B160" s="572"/>
      <c r="C160" s="572"/>
      <c r="D160" s="572"/>
      <c r="E160" s="572"/>
      <c r="F160" s="572"/>
      <c r="G160" s="572"/>
      <c r="H160" s="572"/>
      <c r="I160" s="572"/>
      <c r="J160" s="312"/>
      <c r="K160" s="312"/>
      <c r="L160"/>
      <c r="M160"/>
      <c r="N160"/>
      <c r="O160"/>
      <c r="P160"/>
      <c r="Q160" s="50"/>
      <c r="R160" s="50"/>
    </row>
    <row r="161" spans="2:18" ht="15" hidden="1" customHeight="1" x14ac:dyDescent="0.25">
      <c r="B161" s="572"/>
      <c r="C161" s="572"/>
      <c r="D161" s="572"/>
      <c r="E161" s="572"/>
      <c r="F161" s="572"/>
      <c r="G161" s="572"/>
      <c r="H161" s="572"/>
      <c r="I161" s="572"/>
      <c r="J161" s="312"/>
      <c r="K161" s="312"/>
      <c r="L161"/>
      <c r="M161"/>
      <c r="N161"/>
      <c r="O161"/>
      <c r="P161"/>
      <c r="Q161" s="50"/>
      <c r="R161" s="50"/>
    </row>
    <row r="162" spans="2:18" ht="15" hidden="1" customHeight="1" x14ac:dyDescent="0.25">
      <c r="B162" s="572"/>
      <c r="C162" s="572"/>
      <c r="D162" s="572"/>
      <c r="E162" s="572"/>
      <c r="F162" s="572"/>
      <c r="G162" s="572"/>
      <c r="H162" s="572"/>
      <c r="I162" s="572"/>
      <c r="J162" s="312"/>
      <c r="K162" s="312"/>
      <c r="L162"/>
      <c r="M162"/>
      <c r="N162"/>
      <c r="O162"/>
      <c r="P162"/>
      <c r="Q162" s="50"/>
      <c r="R162" s="50"/>
    </row>
    <row r="163" spans="2:18" ht="15" hidden="1" customHeight="1" x14ac:dyDescent="0.25">
      <c r="B163" s="572"/>
      <c r="C163" s="572"/>
      <c r="D163" s="572"/>
      <c r="E163" s="572"/>
      <c r="F163" s="572"/>
      <c r="G163" s="572"/>
      <c r="H163" s="572"/>
      <c r="I163" s="572"/>
      <c r="J163" s="312"/>
      <c r="K163" s="312"/>
      <c r="L163"/>
      <c r="M163"/>
      <c r="N163"/>
      <c r="O163"/>
      <c r="P163"/>
      <c r="Q163" s="50"/>
      <c r="R163" s="50"/>
    </row>
    <row r="164" spans="2:18" ht="15" hidden="1" customHeight="1" x14ac:dyDescent="0.25">
      <c r="B164" s="572"/>
      <c r="C164" s="572"/>
      <c r="D164" s="572"/>
      <c r="E164" s="572"/>
      <c r="F164" s="572"/>
      <c r="G164" s="572"/>
      <c r="H164" s="572"/>
      <c r="I164" s="572"/>
      <c r="J164" s="312"/>
      <c r="K164" s="312"/>
      <c r="L164"/>
      <c r="M164"/>
      <c r="N164"/>
      <c r="O164"/>
      <c r="P164"/>
      <c r="Q164" s="50"/>
      <c r="R164" s="50"/>
    </row>
    <row r="165" spans="2:18" ht="15" hidden="1" customHeight="1" x14ac:dyDescent="0.25">
      <c r="B165" s="572"/>
      <c r="C165" s="572"/>
      <c r="D165" s="572"/>
      <c r="E165" s="572"/>
      <c r="F165" s="572"/>
      <c r="G165" s="572"/>
      <c r="H165" s="572"/>
      <c r="I165" s="572"/>
      <c r="J165" s="312"/>
      <c r="K165" s="312"/>
      <c r="L165"/>
      <c r="M165"/>
      <c r="N165"/>
      <c r="O165"/>
      <c r="P165"/>
      <c r="Q165" s="50"/>
      <c r="R165" s="50"/>
    </row>
    <row r="166" spans="2:18" ht="15" hidden="1" customHeight="1" x14ac:dyDescent="0.25">
      <c r="B166" s="572"/>
      <c r="C166" s="572"/>
      <c r="D166" s="572"/>
      <c r="E166" s="572"/>
      <c r="F166" s="572"/>
      <c r="G166" s="572"/>
      <c r="H166" s="572"/>
      <c r="I166" s="572"/>
      <c r="J166" s="312"/>
      <c r="K166" s="312"/>
      <c r="L166"/>
      <c r="M166"/>
      <c r="N166"/>
      <c r="O166"/>
      <c r="P166"/>
      <c r="Q166" s="50"/>
      <c r="R166" s="50"/>
    </row>
    <row r="167" spans="2:18" ht="15" hidden="1" customHeight="1" x14ac:dyDescent="0.25">
      <c r="B167" s="572"/>
      <c r="C167" s="572"/>
      <c r="D167" s="572"/>
      <c r="E167" s="572"/>
      <c r="F167" s="572"/>
      <c r="G167" s="572"/>
      <c r="H167" s="572"/>
      <c r="I167" s="572"/>
      <c r="J167" s="312"/>
      <c r="K167" s="312"/>
      <c r="L167"/>
      <c r="M167"/>
      <c r="N167"/>
      <c r="O167"/>
      <c r="P167"/>
      <c r="Q167" s="50"/>
      <c r="R167" s="50"/>
    </row>
    <row r="168" spans="2:18" ht="15.75" hidden="1" customHeight="1" x14ac:dyDescent="0.25">
      <c r="B168" s="572"/>
      <c r="C168" s="572"/>
      <c r="D168" s="572"/>
      <c r="E168" s="572"/>
      <c r="F168" s="572"/>
      <c r="G168" s="572"/>
      <c r="H168" s="572"/>
      <c r="I168" s="572"/>
      <c r="J168" s="312"/>
      <c r="K168" s="312"/>
      <c r="L168"/>
      <c r="M168"/>
      <c r="N168"/>
      <c r="O168"/>
      <c r="P168"/>
      <c r="Q168" s="50"/>
      <c r="R168" s="50"/>
    </row>
    <row r="169" spans="2:18" x14ac:dyDescent="0.25">
      <c r="B169" s="1"/>
      <c r="C169" s="1"/>
      <c r="D169" s="1"/>
      <c r="E169" s="1"/>
      <c r="F169" s="1"/>
      <c r="G169" s="452"/>
      <c r="H169" s="452"/>
      <c r="I169" s="1"/>
      <c r="J169" s="1"/>
      <c r="K169" s="1"/>
      <c r="L169" s="1"/>
      <c r="M169" s="1"/>
      <c r="N169" s="1"/>
      <c r="O169" s="1"/>
      <c r="P169" s="1"/>
      <c r="Q169" s="1"/>
      <c r="R169" s="1"/>
    </row>
    <row r="170" spans="2:18" ht="30" x14ac:dyDescent="0.25">
      <c r="B170" s="1"/>
      <c r="C170" s="1"/>
      <c r="D170" s="1"/>
      <c r="E170" s="1"/>
      <c r="F170" s="1"/>
      <c r="G170" s="452"/>
      <c r="H170" s="452"/>
      <c r="I170" s="1"/>
      <c r="J170" s="1"/>
      <c r="K170" s="1"/>
      <c r="M170"/>
      <c r="N170"/>
      <c r="O170" s="398" t="s">
        <v>2459</v>
      </c>
      <c r="P170" s="1"/>
      <c r="Q170" s="1"/>
      <c r="R170" s="1"/>
    </row>
    <row r="171" spans="2:18" x14ac:dyDescent="0.25">
      <c r="B171" s="1"/>
      <c r="C171" s="1"/>
      <c r="D171" s="1"/>
      <c r="E171" s="1"/>
      <c r="F171" s="1"/>
      <c r="G171" s="452"/>
      <c r="H171" s="452"/>
      <c r="I171" s="1"/>
      <c r="J171" s="1"/>
      <c r="K171" s="1"/>
      <c r="L171" s="1"/>
      <c r="M171"/>
      <c r="N171"/>
      <c r="O171" s="400">
        <f>AVERAGE(O16,O23:O32,O33:O36,O43:O46,O60:O73,O79:O81)</f>
        <v>0</v>
      </c>
      <c r="P171" s="1"/>
      <c r="Q171" s="1"/>
      <c r="R171" s="1"/>
    </row>
    <row r="172" spans="2:18" x14ac:dyDescent="0.25">
      <c r="B172" s="1"/>
      <c r="C172" s="1"/>
      <c r="D172" s="1"/>
      <c r="E172" s="1"/>
      <c r="F172" s="1"/>
      <c r="G172" s="452"/>
      <c r="H172" s="452"/>
      <c r="I172" s="1"/>
      <c r="J172" s="1"/>
      <c r="K172" s="1"/>
      <c r="L172" s="1"/>
      <c r="M172"/>
      <c r="N172"/>
      <c r="O172"/>
      <c r="P172" s="1"/>
      <c r="Q172" s="1"/>
      <c r="R172" s="1"/>
    </row>
    <row r="173" spans="2:18" x14ac:dyDescent="0.25">
      <c r="B173" s="1"/>
      <c r="C173" s="1"/>
      <c r="D173" s="1"/>
      <c r="E173" s="1"/>
      <c r="F173" s="1"/>
      <c r="G173" s="452"/>
      <c r="H173" s="452"/>
      <c r="I173" s="1"/>
      <c r="J173" s="1"/>
      <c r="K173" s="1"/>
      <c r="L173" s="1"/>
      <c r="M173" s="1"/>
      <c r="N173" s="1"/>
      <c r="P173" s="1"/>
      <c r="Q173" s="1"/>
      <c r="R173" s="1"/>
    </row>
    <row r="174" spans="2:18" x14ac:dyDescent="0.25">
      <c r="B174" s="1"/>
      <c r="C174" s="1"/>
      <c r="D174" s="1"/>
      <c r="E174" s="1"/>
      <c r="F174" s="1"/>
      <c r="G174" s="452"/>
      <c r="H174" s="452"/>
      <c r="I174" s="1"/>
      <c r="J174" s="1"/>
      <c r="K174" s="1"/>
      <c r="L174" s="1"/>
      <c r="M174" s="1"/>
      <c r="N174" s="1"/>
      <c r="O174" s="1"/>
      <c r="P174" s="1"/>
      <c r="Q174" s="1"/>
      <c r="R174" s="1"/>
    </row>
    <row r="175" spans="2:18" x14ac:dyDescent="0.25">
      <c r="B175" s="1"/>
      <c r="C175" s="1"/>
      <c r="D175" s="1"/>
      <c r="E175" s="1"/>
      <c r="F175" s="1"/>
      <c r="G175" s="452"/>
      <c r="H175" s="452"/>
      <c r="I175" s="1"/>
      <c r="J175" s="1"/>
      <c r="K175" s="1"/>
      <c r="L175" s="1"/>
      <c r="M175" s="1"/>
      <c r="N175" s="1"/>
      <c r="O175" s="1"/>
      <c r="P175" s="1"/>
      <c r="Q175" s="1"/>
      <c r="R175" s="1"/>
    </row>
    <row r="176" spans="2:18" x14ac:dyDescent="0.25">
      <c r="B176" s="1"/>
      <c r="C176" s="1"/>
      <c r="D176" s="1"/>
      <c r="E176" s="1"/>
      <c r="F176" s="1"/>
      <c r="G176" s="452"/>
      <c r="H176" s="452"/>
      <c r="I176" s="1"/>
      <c r="J176" s="1"/>
      <c r="K176" s="1"/>
      <c r="L176" s="1"/>
      <c r="M176" s="1"/>
      <c r="N176" s="1"/>
      <c r="O176" s="1"/>
      <c r="P176" s="1"/>
      <c r="Q176" s="1"/>
      <c r="R176" s="1"/>
    </row>
    <row r="177" spans="2:18" x14ac:dyDescent="0.25">
      <c r="B177" s="1"/>
      <c r="C177" s="1"/>
      <c r="D177" s="1"/>
      <c r="E177" s="1"/>
      <c r="F177" s="1"/>
      <c r="G177" s="452"/>
      <c r="H177" s="452"/>
      <c r="I177" s="1"/>
      <c r="J177" s="1"/>
      <c r="K177" s="1"/>
      <c r="L177" s="1"/>
      <c r="M177" s="1"/>
      <c r="N177" s="1"/>
      <c r="O177" s="1"/>
      <c r="P177" s="1"/>
      <c r="Q177" s="1"/>
      <c r="R177" s="1"/>
    </row>
    <row r="178" spans="2:18" x14ac:dyDescent="0.25">
      <c r="B178" s="1"/>
      <c r="C178" s="1"/>
      <c r="D178" s="1"/>
      <c r="E178" s="1"/>
      <c r="F178" s="1"/>
      <c r="G178" s="452"/>
      <c r="H178" s="452"/>
      <c r="I178" s="1"/>
      <c r="J178" s="1"/>
      <c r="K178" s="1"/>
      <c r="L178" s="1"/>
      <c r="M178" s="1"/>
      <c r="N178" s="1"/>
      <c r="O178" s="1"/>
      <c r="P178" s="1"/>
      <c r="Q178" s="1"/>
      <c r="R178" s="1"/>
    </row>
    <row r="179" spans="2:18" x14ac:dyDescent="0.25">
      <c r="B179" s="1"/>
      <c r="C179" s="1"/>
      <c r="D179" s="1"/>
      <c r="E179" s="1"/>
      <c r="F179" s="1"/>
      <c r="G179" s="452"/>
      <c r="H179" s="452"/>
      <c r="I179" s="1"/>
      <c r="J179" s="1"/>
      <c r="K179" s="1"/>
      <c r="L179" s="1"/>
      <c r="M179" s="1"/>
      <c r="N179" s="1"/>
      <c r="O179" s="1"/>
      <c r="P179" s="1"/>
      <c r="Q179" s="1"/>
      <c r="R179" s="1"/>
    </row>
    <row r="180" spans="2:18" x14ac:dyDescent="0.25">
      <c r="B180" s="1"/>
      <c r="C180" s="1"/>
      <c r="D180" s="1"/>
      <c r="E180" s="1"/>
      <c r="F180" s="1"/>
      <c r="G180" s="452"/>
      <c r="H180" s="452"/>
      <c r="I180" s="1"/>
      <c r="J180" s="1"/>
      <c r="K180" s="1"/>
      <c r="L180" s="1"/>
      <c r="M180" s="1"/>
      <c r="N180" s="1"/>
      <c r="O180" s="1"/>
      <c r="P180" s="1"/>
      <c r="Q180" s="1"/>
      <c r="R180" s="1"/>
    </row>
    <row r="181" spans="2:18" x14ac:dyDescent="0.25">
      <c r="B181" s="1"/>
      <c r="C181" s="1"/>
      <c r="D181" s="1"/>
      <c r="E181" s="1"/>
      <c r="F181" s="1"/>
      <c r="G181" s="452"/>
      <c r="H181" s="452"/>
      <c r="I181" s="1"/>
      <c r="J181" s="1"/>
      <c r="K181" s="1"/>
      <c r="L181" s="1"/>
      <c r="M181" s="1"/>
      <c r="N181" s="1"/>
      <c r="O181" s="1"/>
      <c r="P181" s="1"/>
      <c r="Q181" s="1"/>
      <c r="R181" s="1"/>
    </row>
    <row r="182" spans="2:18" x14ac:dyDescent="0.25">
      <c r="B182" s="1"/>
      <c r="C182" s="1"/>
      <c r="D182" s="1"/>
      <c r="E182" s="1"/>
      <c r="F182" s="1"/>
      <c r="G182" s="452"/>
      <c r="H182" s="452"/>
      <c r="I182" s="1"/>
      <c r="J182" s="1"/>
      <c r="K182" s="1"/>
      <c r="L182" s="1"/>
      <c r="M182" s="1"/>
      <c r="N182" s="1"/>
      <c r="O182" s="1"/>
      <c r="P182" s="1"/>
      <c r="Q182" s="1"/>
      <c r="R182" s="1"/>
    </row>
    <row r="183" spans="2:18" x14ac:dyDescent="0.25">
      <c r="B183" s="1"/>
      <c r="C183" s="1"/>
      <c r="D183" s="1"/>
      <c r="E183" s="1"/>
      <c r="F183" s="1"/>
      <c r="G183" s="452"/>
      <c r="H183" s="452"/>
      <c r="I183" s="1"/>
      <c r="J183" s="1"/>
      <c r="K183" s="1"/>
      <c r="L183" s="1"/>
      <c r="M183" s="1"/>
      <c r="N183" s="1"/>
      <c r="O183" s="1"/>
      <c r="P183" s="1"/>
      <c r="Q183" s="1"/>
      <c r="R183" s="1"/>
    </row>
    <row r="184" spans="2:18" x14ac:dyDescent="0.25">
      <c r="B184" s="1"/>
      <c r="C184" s="1"/>
      <c r="D184" s="1"/>
      <c r="E184" s="1"/>
      <c r="F184" s="1"/>
      <c r="G184" s="452"/>
      <c r="H184" s="452"/>
      <c r="I184" s="1"/>
      <c r="J184" s="1"/>
      <c r="K184" s="1"/>
      <c r="L184" s="1"/>
      <c r="M184" s="1"/>
      <c r="N184" s="1"/>
      <c r="O184" s="1"/>
      <c r="P184" s="1"/>
      <c r="Q184" s="1"/>
      <c r="R184" s="1"/>
    </row>
    <row r="185" spans="2:18" x14ac:dyDescent="0.25">
      <c r="B185" s="1"/>
      <c r="C185" s="1"/>
      <c r="D185" s="1"/>
      <c r="E185" s="1"/>
      <c r="F185" s="1"/>
      <c r="G185" s="452"/>
      <c r="H185" s="452"/>
      <c r="I185" s="1"/>
      <c r="J185" s="1"/>
      <c r="K185" s="1"/>
      <c r="L185" s="1"/>
      <c r="M185" s="1"/>
      <c r="N185" s="1"/>
      <c r="O185" s="1"/>
      <c r="P185" s="1"/>
      <c r="Q185" s="1"/>
      <c r="R185" s="1"/>
    </row>
    <row r="186" spans="2:18" x14ac:dyDescent="0.25">
      <c r="B186" s="1"/>
      <c r="C186" s="1"/>
      <c r="D186" s="1"/>
      <c r="E186" s="1"/>
      <c r="F186" s="1"/>
      <c r="G186" s="452"/>
      <c r="H186" s="452"/>
      <c r="I186" s="1"/>
      <c r="J186" s="1"/>
      <c r="K186" s="1"/>
      <c r="L186" s="1"/>
      <c r="M186" s="1"/>
      <c r="N186" s="1"/>
      <c r="O186" s="1"/>
      <c r="P186" s="1"/>
      <c r="Q186" s="1"/>
      <c r="R186" s="1"/>
    </row>
    <row r="187" spans="2:18" x14ac:dyDescent="0.25">
      <c r="B187" s="1"/>
      <c r="C187" s="1"/>
      <c r="D187" s="1"/>
      <c r="E187" s="1"/>
      <c r="F187" s="1"/>
      <c r="G187" s="452"/>
      <c r="H187" s="452"/>
      <c r="I187" s="1"/>
      <c r="J187" s="1"/>
      <c r="K187" s="1"/>
      <c r="L187" s="1"/>
      <c r="M187" s="1"/>
      <c r="N187" s="1"/>
      <c r="O187" s="1"/>
      <c r="P187" s="1"/>
      <c r="Q187" s="1"/>
      <c r="R187" s="1"/>
    </row>
  </sheetData>
  <sheetProtection formatCells="0" formatColumns="0" formatRows="0"/>
  <mergeCells count="250">
    <mergeCell ref="B2:P2"/>
    <mergeCell ref="B3:P3"/>
    <mergeCell ref="B4:P4"/>
    <mergeCell ref="C7:R7"/>
    <mergeCell ref="O136:O138"/>
    <mergeCell ref="M139:M140"/>
    <mergeCell ref="N139:N140"/>
    <mergeCell ref="O139:O140"/>
    <mergeCell ref="M142:M144"/>
    <mergeCell ref="N142:N144"/>
    <mergeCell ref="N90:N92"/>
    <mergeCell ref="O90:O92"/>
    <mergeCell ref="M94:M96"/>
    <mergeCell ref="N54:N57"/>
    <mergeCell ref="O54:O57"/>
    <mergeCell ref="N60:N63"/>
    <mergeCell ref="N64:N66"/>
    <mergeCell ref="N67:N69"/>
    <mergeCell ref="N94:N96"/>
    <mergeCell ref="O94:O96"/>
    <mergeCell ref="N99:N101"/>
    <mergeCell ref="N102:N103"/>
    <mergeCell ref="N104:N105"/>
    <mergeCell ref="M107:M108"/>
    <mergeCell ref="M84:M85"/>
    <mergeCell ref="N84:N85"/>
    <mergeCell ref="O84:O85"/>
    <mergeCell ref="O48:O51"/>
    <mergeCell ref="D130:D135"/>
    <mergeCell ref="M86:M87"/>
    <mergeCell ref="N86:N87"/>
    <mergeCell ref="N52:N53"/>
    <mergeCell ref="M52:M53"/>
    <mergeCell ref="O52:O53"/>
    <mergeCell ref="M54:M57"/>
    <mergeCell ref="N109:N110"/>
    <mergeCell ref="O109:O110"/>
    <mergeCell ref="N113:N114"/>
    <mergeCell ref="M117:M118"/>
    <mergeCell ref="N117:N118"/>
    <mergeCell ref="O117:O118"/>
    <mergeCell ref="N119:N120"/>
    <mergeCell ref="M124:M126"/>
    <mergeCell ref="N124:N126"/>
    <mergeCell ref="O124:O126"/>
    <mergeCell ref="M109:M110"/>
    <mergeCell ref="M127:M128"/>
    <mergeCell ref="H166:I166"/>
    <mergeCell ref="H167:I167"/>
    <mergeCell ref="H168:I168"/>
    <mergeCell ref="B153:K153"/>
    <mergeCell ref="M23:M26"/>
    <mergeCell ref="M28:M32"/>
    <mergeCell ref="H157:I157"/>
    <mergeCell ref="H158:I158"/>
    <mergeCell ref="H159:I159"/>
    <mergeCell ref="H160:I160"/>
    <mergeCell ref="H161:I161"/>
    <mergeCell ref="H162:I162"/>
    <mergeCell ref="H163:I163"/>
    <mergeCell ref="H164:I164"/>
    <mergeCell ref="H165:I165"/>
    <mergeCell ref="D60:D63"/>
    <mergeCell ref="H154:I154"/>
    <mergeCell ref="H155:I155"/>
    <mergeCell ref="H156:I156"/>
    <mergeCell ref="M48:M51"/>
    <mergeCell ref="M79:M80"/>
    <mergeCell ref="M90:M92"/>
    <mergeCell ref="B163:D163"/>
    <mergeCell ref="E155:G155"/>
    <mergeCell ref="C8:R8"/>
    <mergeCell ref="C9:R9"/>
    <mergeCell ref="C10:R10"/>
    <mergeCell ref="C142:C147"/>
    <mergeCell ref="C130:C135"/>
    <mergeCell ref="C136:C141"/>
    <mergeCell ref="C77:C78"/>
    <mergeCell ref="C79:C81"/>
    <mergeCell ref="D77:D78"/>
    <mergeCell ref="D79:D81"/>
    <mergeCell ref="D90:D97"/>
    <mergeCell ref="D106:D111"/>
    <mergeCell ref="D119:D120"/>
    <mergeCell ref="D121:D122"/>
    <mergeCell ref="D142:D147"/>
    <mergeCell ref="D136:D141"/>
    <mergeCell ref="C60:C63"/>
    <mergeCell ref="B11:I11"/>
    <mergeCell ref="N12:N13"/>
    <mergeCell ref="D28:D32"/>
    <mergeCell ref="N23:N26"/>
    <mergeCell ref="N48:N51"/>
    <mergeCell ref="C82:C89"/>
    <mergeCell ref="D23:D26"/>
    <mergeCell ref="E156:G156"/>
    <mergeCell ref="B156:D156"/>
    <mergeCell ref="B154:D154"/>
    <mergeCell ref="B124:B147"/>
    <mergeCell ref="N127:N128"/>
    <mergeCell ref="O127:O128"/>
    <mergeCell ref="M130:M132"/>
    <mergeCell ref="N130:N132"/>
    <mergeCell ref="O130:O132"/>
    <mergeCell ref="M133:M134"/>
    <mergeCell ref="N133:N134"/>
    <mergeCell ref="O133:O134"/>
    <mergeCell ref="M136:M138"/>
    <mergeCell ref="N136:N138"/>
    <mergeCell ref="C124:C129"/>
    <mergeCell ref="M145:M147"/>
    <mergeCell ref="N145:N147"/>
    <mergeCell ref="O142:O144"/>
    <mergeCell ref="O145:O147"/>
    <mergeCell ref="C121:C122"/>
    <mergeCell ref="C102:C103"/>
    <mergeCell ref="B99:B111"/>
    <mergeCell ref="C106:C111"/>
    <mergeCell ref="D99:D101"/>
    <mergeCell ref="D102:D103"/>
    <mergeCell ref="D104:D105"/>
    <mergeCell ref="D124:D129"/>
    <mergeCell ref="D113:D114"/>
    <mergeCell ref="C115:C118"/>
    <mergeCell ref="D115:D118"/>
    <mergeCell ref="B113:B122"/>
    <mergeCell ref="B123:R123"/>
    <mergeCell ref="C113:C114"/>
    <mergeCell ref="N107:N108"/>
    <mergeCell ref="O107:O108"/>
    <mergeCell ref="B1:O1"/>
    <mergeCell ref="E154:G154"/>
    <mergeCell ref="M12:M13"/>
    <mergeCell ref="K12:K13"/>
    <mergeCell ref="P11:R11"/>
    <mergeCell ref="P12:P13"/>
    <mergeCell ref="R12:R13"/>
    <mergeCell ref="Q12:Q13"/>
    <mergeCell ref="C99:C101"/>
    <mergeCell ref="C104:C105"/>
    <mergeCell ref="C90:C97"/>
    <mergeCell ref="C64:C66"/>
    <mergeCell ref="D64:D66"/>
    <mergeCell ref="C28:C32"/>
    <mergeCell ref="C67:C69"/>
    <mergeCell ref="B60:B97"/>
    <mergeCell ref="C23:C26"/>
    <mergeCell ref="C38:C39"/>
    <mergeCell ref="C33:C36"/>
    <mergeCell ref="D67:D69"/>
    <mergeCell ref="N46:N47"/>
    <mergeCell ref="B41:B58"/>
    <mergeCell ref="O43:O45"/>
    <mergeCell ref="J11:O11"/>
    <mergeCell ref="E168:G168"/>
    <mergeCell ref="B168:D168"/>
    <mergeCell ref="B155:D155"/>
    <mergeCell ref="E165:G165"/>
    <mergeCell ref="B165:D165"/>
    <mergeCell ref="B166:D166"/>
    <mergeCell ref="B167:D167"/>
    <mergeCell ref="B157:D157"/>
    <mergeCell ref="B158:D158"/>
    <mergeCell ref="B159:D159"/>
    <mergeCell ref="B160:D160"/>
    <mergeCell ref="B161:D161"/>
    <mergeCell ref="B162:D162"/>
    <mergeCell ref="E161:G161"/>
    <mergeCell ref="E162:G162"/>
    <mergeCell ref="E163:G163"/>
    <mergeCell ref="E157:G157"/>
    <mergeCell ref="E158:G158"/>
    <mergeCell ref="E159:G159"/>
    <mergeCell ref="E166:G166"/>
    <mergeCell ref="E167:G167"/>
    <mergeCell ref="B164:D164"/>
    <mergeCell ref="E164:G164"/>
    <mergeCell ref="E160:G160"/>
    <mergeCell ref="D82:D89"/>
    <mergeCell ref="B59:R59"/>
    <mergeCell ref="O14:O15"/>
    <mergeCell ref="B22:R22"/>
    <mergeCell ref="B40:R40"/>
    <mergeCell ref="P71:P76"/>
    <mergeCell ref="B14:B18"/>
    <mergeCell ref="C17:C18"/>
    <mergeCell ref="D17:D18"/>
    <mergeCell ref="B23:B39"/>
    <mergeCell ref="M14:M15"/>
    <mergeCell ref="C14:C15"/>
    <mergeCell ref="D14:D15"/>
    <mergeCell ref="C20:C21"/>
    <mergeCell ref="B19:R19"/>
    <mergeCell ref="C41:C42"/>
    <mergeCell ref="C70:C76"/>
    <mergeCell ref="E71:E76"/>
    <mergeCell ref="I71:I76"/>
    <mergeCell ref="D70:D76"/>
    <mergeCell ref="C43:C58"/>
    <mergeCell ref="D43:D58"/>
    <mergeCell ref="N79:N80"/>
    <mergeCell ref="O79:O80"/>
    <mergeCell ref="N43:N45"/>
    <mergeCell ref="B12:B13"/>
    <mergeCell ref="C12:C13"/>
    <mergeCell ref="L12:L13"/>
    <mergeCell ref="G12:H12"/>
    <mergeCell ref="D41:D42"/>
    <mergeCell ref="O12:O13"/>
    <mergeCell ref="E12:E13"/>
    <mergeCell ref="J12:J13"/>
    <mergeCell ref="I12:I13"/>
    <mergeCell ref="D12:D13"/>
    <mergeCell ref="F12:F13"/>
    <mergeCell ref="D20:D21"/>
    <mergeCell ref="D33:D36"/>
    <mergeCell ref="D38:D39"/>
    <mergeCell ref="O41:O42"/>
    <mergeCell ref="O23:O26"/>
    <mergeCell ref="O28:O32"/>
    <mergeCell ref="N28:N32"/>
    <mergeCell ref="N33:N35"/>
    <mergeCell ref="M33:M35"/>
    <mergeCell ref="O33:O35"/>
    <mergeCell ref="N41:N42"/>
    <mergeCell ref="N14:N15"/>
    <mergeCell ref="M46:M47"/>
    <mergeCell ref="M43:M45"/>
    <mergeCell ref="B20:B21"/>
    <mergeCell ref="M119:M120"/>
    <mergeCell ref="O99:O101"/>
    <mergeCell ref="O102:O103"/>
    <mergeCell ref="O104:O105"/>
    <mergeCell ref="O113:O114"/>
    <mergeCell ref="O119:O120"/>
    <mergeCell ref="B98:R98"/>
    <mergeCell ref="B112:R112"/>
    <mergeCell ref="C119:C120"/>
    <mergeCell ref="O60:O63"/>
    <mergeCell ref="O64:O66"/>
    <mergeCell ref="O67:O69"/>
    <mergeCell ref="M41:M42"/>
    <mergeCell ref="M60:M63"/>
    <mergeCell ref="M64:M66"/>
    <mergeCell ref="M67:M69"/>
    <mergeCell ref="M77:M78"/>
    <mergeCell ref="M99:M101"/>
    <mergeCell ref="M102:M103"/>
    <mergeCell ref="M104:M105"/>
    <mergeCell ref="M113:M114"/>
  </mergeCells>
  <conditionalFormatting sqref="J14:J18 J82:J97 J43:J58">
    <cfRule type="cellIs" dxfId="907" priority="302" operator="equal">
      <formula>$V$9</formula>
    </cfRule>
  </conditionalFormatting>
  <conditionalFormatting sqref="J20:J21">
    <cfRule type="cellIs" dxfId="906" priority="294" operator="equal">
      <formula>$V$9</formula>
    </cfRule>
  </conditionalFormatting>
  <conditionalFormatting sqref="J37:J39">
    <cfRule type="cellIs" dxfId="905" priority="248" operator="equal">
      <formula>$V$9</formula>
    </cfRule>
  </conditionalFormatting>
  <conditionalFormatting sqref="J41:J42">
    <cfRule type="cellIs" dxfId="904" priority="245" operator="equal">
      <formula>$V$9</formula>
    </cfRule>
  </conditionalFormatting>
  <conditionalFormatting sqref="J74:J78">
    <cfRule type="cellIs" dxfId="903" priority="242" operator="equal">
      <formula>$V$9</formula>
    </cfRule>
  </conditionalFormatting>
  <conditionalFormatting sqref="J99:J111">
    <cfRule type="cellIs" dxfId="902" priority="239" operator="equal">
      <formula>$V$9</formula>
    </cfRule>
  </conditionalFormatting>
  <conditionalFormatting sqref="J113:J122">
    <cfRule type="cellIs" dxfId="901" priority="236" operator="equal">
      <formula>$V$9</formula>
    </cfRule>
  </conditionalFormatting>
  <conditionalFormatting sqref="J124:J147">
    <cfRule type="cellIs" dxfId="900" priority="233" operator="equal">
      <formula>$V$9</formula>
    </cfRule>
  </conditionalFormatting>
  <conditionalFormatting sqref="O47">
    <cfRule type="cellIs" dxfId="899" priority="119" operator="between">
      <formula>0.79</formula>
      <formula>0</formula>
    </cfRule>
    <cfRule type="cellIs" dxfId="898" priority="120" operator="between">
      <formula>0.89</formula>
      <formula>0.8</formula>
    </cfRule>
    <cfRule type="cellIs" dxfId="897" priority="121" operator="between">
      <formula>0.9</formula>
      <formula>1</formula>
    </cfRule>
    <cfRule type="cellIs" dxfId="896" priority="122" operator="greaterThan">
      <formula>0.9</formula>
    </cfRule>
  </conditionalFormatting>
  <conditionalFormatting sqref="J23:J36">
    <cfRule type="cellIs" dxfId="895" priority="116" operator="equal">
      <formula>$V$9</formula>
    </cfRule>
  </conditionalFormatting>
  <conditionalFormatting sqref="J60:J73">
    <cfRule type="cellIs" dxfId="894" priority="113" operator="equal">
      <formula>$V$9</formula>
    </cfRule>
  </conditionalFormatting>
  <conditionalFormatting sqref="J79:J81">
    <cfRule type="cellIs" dxfId="893" priority="110" operator="equal">
      <formula>$V$9</formula>
    </cfRule>
  </conditionalFormatting>
  <conditionalFormatting sqref="O16">
    <cfRule type="cellIs" dxfId="892" priority="57" operator="between">
      <formula>1</formula>
      <formula>1</formula>
    </cfRule>
    <cfRule type="cellIs" dxfId="891" priority="58" operator="between">
      <formula>0.9</formula>
      <formula>0.99</formula>
    </cfRule>
    <cfRule type="cellIs" dxfId="890" priority="59" operator="between">
      <formula>0.89</formula>
      <formula>0.8</formula>
    </cfRule>
    <cfRule type="cellIs" dxfId="889" priority="60" operator="between">
      <formula>0.79</formula>
      <formula>0</formula>
    </cfRule>
  </conditionalFormatting>
  <conditionalFormatting sqref="O23 O27:O28 O33 O36">
    <cfRule type="cellIs" dxfId="888" priority="53" operator="between">
      <formula>1</formula>
      <formula>1</formula>
    </cfRule>
    <cfRule type="cellIs" dxfId="887" priority="54" operator="between">
      <formula>0.9</formula>
      <formula>0.99</formula>
    </cfRule>
    <cfRule type="cellIs" dxfId="886" priority="55" operator="between">
      <formula>0.89</formula>
      <formula>0.8</formula>
    </cfRule>
    <cfRule type="cellIs" dxfId="885" priority="56" operator="between">
      <formula>0.79</formula>
      <formula>0</formula>
    </cfRule>
  </conditionalFormatting>
  <conditionalFormatting sqref="O43 O46">
    <cfRule type="cellIs" dxfId="884" priority="49" operator="between">
      <formula>1</formula>
      <formula>1</formula>
    </cfRule>
    <cfRule type="cellIs" dxfId="883" priority="50" operator="between">
      <formula>0.9</formula>
      <formula>0.99</formula>
    </cfRule>
    <cfRule type="cellIs" dxfId="882" priority="51" operator="between">
      <formula>0.89</formula>
      <formula>0.8</formula>
    </cfRule>
    <cfRule type="cellIs" dxfId="881" priority="52" operator="between">
      <formula>0.79</formula>
      <formula>0</formula>
    </cfRule>
  </conditionalFormatting>
  <conditionalFormatting sqref="O60 O64 O67 O70:O79 O81">
    <cfRule type="cellIs" dxfId="880" priority="45" operator="between">
      <formula>1</formula>
      <formula>1</formula>
    </cfRule>
    <cfRule type="cellIs" dxfId="879" priority="46" operator="between">
      <formula>0.9</formula>
      <formula>0.99</formula>
    </cfRule>
    <cfRule type="cellIs" dxfId="878" priority="47" operator="between">
      <formula>0.89</formula>
      <formula>0.8</formula>
    </cfRule>
    <cfRule type="cellIs" dxfId="877" priority="48" operator="between">
      <formula>0.79</formula>
      <formula>0</formula>
    </cfRule>
  </conditionalFormatting>
  <conditionalFormatting sqref="O14">
    <cfRule type="cellIs" dxfId="876" priority="41" operator="between">
      <formula>1</formula>
      <formula>1</formula>
    </cfRule>
    <cfRule type="cellIs" dxfId="875" priority="42" operator="between">
      <formula>0.9</formula>
      <formula>0.99</formula>
    </cfRule>
    <cfRule type="cellIs" dxfId="874" priority="43" operator="between">
      <formula>0.89</formula>
      <formula>0.8</formula>
    </cfRule>
    <cfRule type="cellIs" dxfId="873" priority="44" operator="between">
      <formula>0.79</formula>
      <formula>0</formula>
    </cfRule>
  </conditionalFormatting>
  <conditionalFormatting sqref="O17:O18">
    <cfRule type="cellIs" dxfId="872" priority="37" operator="between">
      <formula>1</formula>
      <formula>1</formula>
    </cfRule>
    <cfRule type="cellIs" dxfId="871" priority="38" operator="between">
      <formula>0.9</formula>
      <formula>0.99</formula>
    </cfRule>
    <cfRule type="cellIs" dxfId="870" priority="39" operator="between">
      <formula>0.89</formula>
      <formula>0.8</formula>
    </cfRule>
    <cfRule type="cellIs" dxfId="869" priority="40" operator="between">
      <formula>0.79</formula>
      <formula>0</formula>
    </cfRule>
  </conditionalFormatting>
  <conditionalFormatting sqref="O20:O21">
    <cfRule type="cellIs" dxfId="868" priority="29" operator="between">
      <formula>1</formula>
      <formula>1</formula>
    </cfRule>
    <cfRule type="cellIs" dxfId="867" priority="30" operator="between">
      <formula>0.9</formula>
      <formula>0.99</formula>
    </cfRule>
    <cfRule type="cellIs" dxfId="866" priority="31" operator="between">
      <formula>0.89</formula>
      <formula>0.8</formula>
    </cfRule>
    <cfRule type="cellIs" dxfId="865" priority="32" operator="between">
      <formula>0.79</formula>
      <formula>0</formula>
    </cfRule>
  </conditionalFormatting>
  <conditionalFormatting sqref="O37:O39">
    <cfRule type="cellIs" dxfId="864" priority="25" operator="between">
      <formula>1</formula>
      <formula>1</formula>
    </cfRule>
    <cfRule type="cellIs" dxfId="863" priority="26" operator="between">
      <formula>0.9</formula>
      <formula>0.99</formula>
    </cfRule>
    <cfRule type="cellIs" dxfId="862" priority="27" operator="between">
      <formula>0.89</formula>
      <formula>0.8</formula>
    </cfRule>
    <cfRule type="cellIs" dxfId="861" priority="28" operator="between">
      <formula>0.79</formula>
      <formula>0</formula>
    </cfRule>
  </conditionalFormatting>
  <conditionalFormatting sqref="O41">
    <cfRule type="cellIs" dxfId="860" priority="21" operator="between">
      <formula>1</formula>
      <formula>1</formula>
    </cfRule>
    <cfRule type="cellIs" dxfId="859" priority="22" operator="between">
      <formula>0.9</formula>
      <formula>0.99</formula>
    </cfRule>
    <cfRule type="cellIs" dxfId="858" priority="23" operator="between">
      <formula>0.89</formula>
      <formula>0.8</formula>
    </cfRule>
    <cfRule type="cellIs" dxfId="857" priority="24" operator="between">
      <formula>0.79</formula>
      <formula>0</formula>
    </cfRule>
  </conditionalFormatting>
  <conditionalFormatting sqref="O48 O52 O54 O58">
    <cfRule type="cellIs" dxfId="856" priority="17" operator="between">
      <formula>1</formula>
      <formula>1</formula>
    </cfRule>
    <cfRule type="cellIs" dxfId="855" priority="18" operator="between">
      <formula>0.9</formula>
      <formula>0.99</formula>
    </cfRule>
    <cfRule type="cellIs" dxfId="854" priority="19" operator="between">
      <formula>0.89</formula>
      <formula>0.8</formula>
    </cfRule>
    <cfRule type="cellIs" dxfId="853" priority="20" operator="between">
      <formula>0.79</formula>
      <formula>0</formula>
    </cfRule>
  </conditionalFormatting>
  <conditionalFormatting sqref="O82:O84 O86:O90 O93:O94 O97">
    <cfRule type="cellIs" dxfId="852" priority="13" operator="between">
      <formula>1</formula>
      <formula>1</formula>
    </cfRule>
    <cfRule type="cellIs" dxfId="851" priority="14" operator="between">
      <formula>0.9</formula>
      <formula>0.99</formula>
    </cfRule>
    <cfRule type="cellIs" dxfId="850" priority="15" operator="between">
      <formula>0.89</formula>
      <formula>0.8</formula>
    </cfRule>
    <cfRule type="cellIs" dxfId="849" priority="16" operator="between">
      <formula>0.79</formula>
      <formula>0</formula>
    </cfRule>
  </conditionalFormatting>
  <conditionalFormatting sqref="O99 O102 O104 O106:O107 O109 O111">
    <cfRule type="cellIs" dxfId="848" priority="9" operator="between">
      <formula>1</formula>
      <formula>1</formula>
    </cfRule>
    <cfRule type="cellIs" dxfId="847" priority="10" operator="between">
      <formula>0.9</formula>
      <formula>0.99</formula>
    </cfRule>
    <cfRule type="cellIs" dxfId="846" priority="11" operator="between">
      <formula>0.89</formula>
      <formula>0.8</formula>
    </cfRule>
    <cfRule type="cellIs" dxfId="845" priority="12" operator="between">
      <formula>0.79</formula>
      <formula>0</formula>
    </cfRule>
  </conditionalFormatting>
  <conditionalFormatting sqref="O113 O115:O117 O119 O121:O122">
    <cfRule type="cellIs" dxfId="844" priority="5" operator="between">
      <formula>1</formula>
      <formula>1</formula>
    </cfRule>
    <cfRule type="cellIs" dxfId="843" priority="6" operator="between">
      <formula>0.9</formula>
      <formula>0.99</formula>
    </cfRule>
    <cfRule type="cellIs" dxfId="842" priority="7" operator="between">
      <formula>0.89</formula>
      <formula>0.8</formula>
    </cfRule>
    <cfRule type="cellIs" dxfId="841" priority="8" operator="between">
      <formula>0.79</formula>
      <formula>0</formula>
    </cfRule>
  </conditionalFormatting>
  <conditionalFormatting sqref="O124 O127 O129:O130 O133 O135:O136 O139 O141:O142 O145">
    <cfRule type="cellIs" dxfId="840" priority="1" operator="between">
      <formula>1</formula>
      <formula>1</formula>
    </cfRule>
    <cfRule type="cellIs" dxfId="839" priority="2" operator="between">
      <formula>0.9</formula>
      <formula>0.99</formula>
    </cfRule>
    <cfRule type="cellIs" dxfId="838" priority="3" operator="between">
      <formula>0.89</formula>
      <formula>0.8</formula>
    </cfRule>
    <cfRule type="cellIs" dxfId="837" priority="4" operator="between">
      <formula>0.79</formula>
      <formula>0</formula>
    </cfRule>
  </conditionalFormatting>
  <dataValidations count="2">
    <dataValidation type="list" allowBlank="1" showInputMessage="1" showErrorMessage="1" sqref="J20:J21 J23:J39 J41:J58 J14:J18 J99:J111 J124:J147 J113:J122 J60:J97">
      <formula1>$V$7:$V$9</formula1>
    </dataValidation>
    <dataValidation type="list" allowBlank="1" showInputMessage="1" showErrorMessage="1" sqref="Q41:Q58 Q124:Q147 Q23:Q39 Q14:Q18 Q60:Q97 Q99:Q111 Q113:Q122 Q20:Q21">
      <formula1>$Z$7:$Z$8</formula1>
    </dataValidation>
  </dataValidations>
  <pageMargins left="0.7" right="0.7" top="0.75" bottom="0.75" header="0.3" footer="0.3"/>
  <pageSetup scale="37" orientation="portrait" r:id="rId1"/>
  <rowBreaks count="8" manualBreakCount="8">
    <brk id="21" max="18" man="1"/>
    <brk id="39" max="18" man="1"/>
    <brk id="58" max="18" man="1"/>
    <brk id="76" max="18" man="1"/>
    <brk id="89" max="18" man="1"/>
    <brk id="97" max="18" man="1"/>
    <brk id="111" max="18" man="1"/>
    <brk id="135" max="18" man="1"/>
  </rowBreaks>
  <colBreaks count="1" manualBreakCount="1">
    <brk id="19" max="190" man="1"/>
  </colBreaks>
  <ignoredErrors>
    <ignoredError sqref="M115" unlocked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303" operator="containsText" id="{8D6C3821-2F14-4074-83D9-D6AD29B8CD83}">
            <xm:f>NOT(ISERROR(SEARCH($V$8,J14)))</xm:f>
            <xm:f>$V$8</xm:f>
            <x14:dxf>
              <font>
                <b/>
                <i val="0"/>
                <color theme="1"/>
              </font>
              <fill>
                <patternFill>
                  <bgColor rgb="FFFFFF00"/>
                </patternFill>
              </fill>
            </x14:dxf>
          </x14:cfRule>
          <x14:cfRule type="containsText" priority="304" operator="containsText" id="{B733A7C5-083E-4083-9A5C-CAF3876AF6B7}">
            <xm:f>NOT(ISERROR(SEARCH($V$7,J14)))</xm:f>
            <xm:f>$V$7</xm:f>
            <x14:dxf>
              <font>
                <b/>
                <i val="0"/>
                <color theme="0"/>
              </font>
              <fill>
                <patternFill>
                  <bgColor rgb="FF00B050"/>
                </patternFill>
              </fill>
            </x14:dxf>
          </x14:cfRule>
          <xm:sqref>J14:J18 J82:J97 J43:J58</xm:sqref>
        </x14:conditionalFormatting>
        <x14:conditionalFormatting xmlns:xm="http://schemas.microsoft.com/office/excel/2006/main">
          <x14:cfRule type="containsText" priority="300" operator="containsText" id="{01B835C2-B24E-45D7-9911-EB945ED94B7A}">
            <xm:f>NOT(ISERROR(SEARCH($Z$8,Q14)))</xm:f>
            <xm:f>$Z$8</xm:f>
            <x14:dxf>
              <font>
                <b/>
                <i val="0"/>
                <color theme="0"/>
              </font>
              <fill>
                <patternFill>
                  <bgColor rgb="FFFF0000"/>
                </patternFill>
              </fill>
            </x14:dxf>
          </x14:cfRule>
          <x14:cfRule type="containsText" priority="301" operator="containsText" id="{CB0234C4-7E50-4D99-9688-68C6BC069189}">
            <xm:f>NOT(ISERROR(SEARCH($Z$7,Q14)))</xm:f>
            <xm:f>$Z$7</xm:f>
            <x14:dxf>
              <font>
                <b/>
                <i val="0"/>
                <color theme="0"/>
              </font>
              <fill>
                <patternFill>
                  <bgColor rgb="FF00B050"/>
                </patternFill>
              </fill>
            </x14:dxf>
          </x14:cfRule>
          <xm:sqref>Q14:Q18</xm:sqref>
        </x14:conditionalFormatting>
        <x14:conditionalFormatting xmlns:xm="http://schemas.microsoft.com/office/excel/2006/main">
          <x14:cfRule type="containsText" priority="295" operator="containsText" id="{1C245942-8A29-4C9B-BA2F-2002350868AD}">
            <xm:f>NOT(ISERROR(SEARCH($V$8,J20)))</xm:f>
            <xm:f>$V$8</xm:f>
            <x14:dxf>
              <font>
                <b/>
                <i val="0"/>
                <color theme="1"/>
              </font>
              <fill>
                <patternFill>
                  <bgColor rgb="FFFFFF00"/>
                </patternFill>
              </fill>
            </x14:dxf>
          </x14:cfRule>
          <x14:cfRule type="containsText" priority="296" operator="containsText" id="{1970BC66-214D-4E5C-8630-9EB727E54D4E}">
            <xm:f>NOT(ISERROR(SEARCH($V$7,J20)))</xm:f>
            <xm:f>$V$7</xm:f>
            <x14:dxf>
              <font>
                <b/>
                <i val="0"/>
                <color theme="0"/>
              </font>
              <fill>
                <patternFill>
                  <bgColor rgb="FF00B050"/>
                </patternFill>
              </fill>
            </x14:dxf>
          </x14:cfRule>
          <xm:sqref>J20:J21</xm:sqref>
        </x14:conditionalFormatting>
        <x14:conditionalFormatting xmlns:xm="http://schemas.microsoft.com/office/excel/2006/main">
          <x14:cfRule type="containsText" priority="265" operator="containsText" id="{BCEBABCA-D37B-4302-A521-DCFB5E05361C}">
            <xm:f>NOT(ISERROR(SEARCH($Z$8,Q21)))</xm:f>
            <xm:f>$Z$8</xm:f>
            <x14:dxf>
              <font>
                <b/>
                <i val="0"/>
                <color theme="0"/>
              </font>
              <fill>
                <patternFill>
                  <bgColor rgb="FFFF0000"/>
                </patternFill>
              </fill>
            </x14:dxf>
          </x14:cfRule>
          <x14:cfRule type="containsText" priority="266" operator="containsText" id="{AA13A881-07DD-4698-9DAB-15E0C0EF91D3}">
            <xm:f>NOT(ISERROR(SEARCH($Z$7,Q21)))</xm:f>
            <xm:f>$Z$7</xm:f>
            <x14:dxf>
              <font>
                <b/>
                <i val="0"/>
                <color theme="0"/>
              </font>
              <fill>
                <patternFill>
                  <bgColor rgb="FF00B050"/>
                </patternFill>
              </fill>
            </x14:dxf>
          </x14:cfRule>
          <xm:sqref>Q21</xm:sqref>
        </x14:conditionalFormatting>
        <x14:conditionalFormatting xmlns:xm="http://schemas.microsoft.com/office/excel/2006/main">
          <x14:cfRule type="containsText" priority="263" operator="containsText" id="{72C10ED0-ABE6-4259-8B04-5573937D9D4D}">
            <xm:f>NOT(ISERROR(SEARCH($Z$8,Q23)))</xm:f>
            <xm:f>$Z$8</xm:f>
            <x14:dxf>
              <font>
                <b/>
                <i val="0"/>
                <color theme="0"/>
              </font>
              <fill>
                <patternFill>
                  <bgColor rgb="FFFF0000"/>
                </patternFill>
              </fill>
            </x14:dxf>
          </x14:cfRule>
          <x14:cfRule type="containsText" priority="264" operator="containsText" id="{4C538B82-0A00-4950-BDAB-5F9FF2D93EAA}">
            <xm:f>NOT(ISERROR(SEARCH($Z$7,Q23)))</xm:f>
            <xm:f>$Z$7</xm:f>
            <x14:dxf>
              <font>
                <b/>
                <i val="0"/>
                <color theme="0"/>
              </font>
              <fill>
                <patternFill>
                  <bgColor rgb="FF00B050"/>
                </patternFill>
              </fill>
            </x14:dxf>
          </x14:cfRule>
          <xm:sqref>Q23:Q39</xm:sqref>
        </x14:conditionalFormatting>
        <x14:conditionalFormatting xmlns:xm="http://schemas.microsoft.com/office/excel/2006/main">
          <x14:cfRule type="containsText" priority="261" operator="containsText" id="{2C74A62D-12C4-4F3D-A0F4-E4A1F4A5C629}">
            <xm:f>NOT(ISERROR(SEARCH($Z$8,Q41)))</xm:f>
            <xm:f>$Z$8</xm:f>
            <x14:dxf>
              <font>
                <b/>
                <i val="0"/>
                <color theme="0"/>
              </font>
              <fill>
                <patternFill>
                  <bgColor rgb="FFFF0000"/>
                </patternFill>
              </fill>
            </x14:dxf>
          </x14:cfRule>
          <x14:cfRule type="containsText" priority="262" operator="containsText" id="{1E58A124-F06A-41D6-B3CA-BF335E605E2C}">
            <xm:f>NOT(ISERROR(SEARCH($Z$7,Q41)))</xm:f>
            <xm:f>$Z$7</xm:f>
            <x14:dxf>
              <font>
                <b/>
                <i val="0"/>
                <color theme="0"/>
              </font>
              <fill>
                <patternFill>
                  <bgColor rgb="FF00B050"/>
                </patternFill>
              </fill>
            </x14:dxf>
          </x14:cfRule>
          <xm:sqref>Q41:Q58</xm:sqref>
        </x14:conditionalFormatting>
        <x14:conditionalFormatting xmlns:xm="http://schemas.microsoft.com/office/excel/2006/main">
          <x14:cfRule type="containsText" priority="259" operator="containsText" id="{9BF6BFC8-E186-41B2-96CC-82068788A3BC}">
            <xm:f>NOT(ISERROR(SEARCH($Z$8,Q60)))</xm:f>
            <xm:f>$Z$8</xm:f>
            <x14:dxf>
              <font>
                <b/>
                <i val="0"/>
                <color theme="0"/>
              </font>
              <fill>
                <patternFill>
                  <bgColor rgb="FFFF0000"/>
                </patternFill>
              </fill>
            </x14:dxf>
          </x14:cfRule>
          <x14:cfRule type="containsText" priority="260" operator="containsText" id="{4C0AC0D8-136F-411D-B06E-AB1DBBFE8756}">
            <xm:f>NOT(ISERROR(SEARCH($Z$7,Q60)))</xm:f>
            <xm:f>$Z$7</xm:f>
            <x14:dxf>
              <font>
                <b/>
                <i val="0"/>
                <color theme="0"/>
              </font>
              <fill>
                <patternFill>
                  <bgColor rgb="FF00B050"/>
                </patternFill>
              </fill>
            </x14:dxf>
          </x14:cfRule>
          <xm:sqref>Q60:Q97</xm:sqref>
        </x14:conditionalFormatting>
        <x14:conditionalFormatting xmlns:xm="http://schemas.microsoft.com/office/excel/2006/main">
          <x14:cfRule type="containsText" priority="257" operator="containsText" id="{2FFD45A6-7BF6-4478-A097-2D5BF3C55666}">
            <xm:f>NOT(ISERROR(SEARCH($Z$8,Q99)))</xm:f>
            <xm:f>$Z$8</xm:f>
            <x14:dxf>
              <font>
                <b/>
                <i val="0"/>
                <color theme="0"/>
              </font>
              <fill>
                <patternFill>
                  <bgColor rgb="FFFF0000"/>
                </patternFill>
              </fill>
            </x14:dxf>
          </x14:cfRule>
          <x14:cfRule type="containsText" priority="258" operator="containsText" id="{6559BC62-5C57-418D-BD34-C25A8E12A598}">
            <xm:f>NOT(ISERROR(SEARCH($Z$7,Q99)))</xm:f>
            <xm:f>$Z$7</xm:f>
            <x14:dxf>
              <font>
                <b/>
                <i val="0"/>
                <color theme="0"/>
              </font>
              <fill>
                <patternFill>
                  <bgColor rgb="FF00B050"/>
                </patternFill>
              </fill>
            </x14:dxf>
          </x14:cfRule>
          <xm:sqref>Q99:Q111</xm:sqref>
        </x14:conditionalFormatting>
        <x14:conditionalFormatting xmlns:xm="http://schemas.microsoft.com/office/excel/2006/main">
          <x14:cfRule type="containsText" priority="255" operator="containsText" id="{965AF698-A891-40E5-B05A-49976AFB60D5}">
            <xm:f>NOT(ISERROR(SEARCH($Z$8,Q113)))</xm:f>
            <xm:f>$Z$8</xm:f>
            <x14:dxf>
              <font>
                <b/>
                <i val="0"/>
                <color theme="0"/>
              </font>
              <fill>
                <patternFill>
                  <bgColor rgb="FFFF0000"/>
                </patternFill>
              </fill>
            </x14:dxf>
          </x14:cfRule>
          <x14:cfRule type="containsText" priority="256" operator="containsText" id="{D6CCE91C-09F6-485C-86ED-43DA8FF65950}">
            <xm:f>NOT(ISERROR(SEARCH($Z$7,Q113)))</xm:f>
            <xm:f>$Z$7</xm:f>
            <x14:dxf>
              <font>
                <b/>
                <i val="0"/>
                <color theme="0"/>
              </font>
              <fill>
                <patternFill>
                  <bgColor rgb="FF00B050"/>
                </patternFill>
              </fill>
            </x14:dxf>
          </x14:cfRule>
          <xm:sqref>Q113:Q122</xm:sqref>
        </x14:conditionalFormatting>
        <x14:conditionalFormatting xmlns:xm="http://schemas.microsoft.com/office/excel/2006/main">
          <x14:cfRule type="containsText" priority="253" operator="containsText" id="{2E84284D-B615-43D9-9751-B44088C162DE}">
            <xm:f>NOT(ISERROR(SEARCH($Z$8,Q124)))</xm:f>
            <xm:f>$Z$8</xm:f>
            <x14:dxf>
              <font>
                <b/>
                <i val="0"/>
                <color theme="0"/>
              </font>
              <fill>
                <patternFill>
                  <bgColor rgb="FFFF0000"/>
                </patternFill>
              </fill>
            </x14:dxf>
          </x14:cfRule>
          <x14:cfRule type="containsText" priority="254" operator="containsText" id="{181508E7-55A2-4430-8608-8683A557CD7A}">
            <xm:f>NOT(ISERROR(SEARCH($Z$7,Q124)))</xm:f>
            <xm:f>$Z$7</xm:f>
            <x14:dxf>
              <font>
                <b/>
                <i val="0"/>
                <color theme="0"/>
              </font>
              <fill>
                <patternFill>
                  <bgColor rgb="FF00B050"/>
                </patternFill>
              </fill>
            </x14:dxf>
          </x14:cfRule>
          <xm:sqref>Q124:Q147</xm:sqref>
        </x14:conditionalFormatting>
        <x14:conditionalFormatting xmlns:xm="http://schemas.microsoft.com/office/excel/2006/main">
          <x14:cfRule type="containsText" priority="251" operator="containsText" id="{3AB40CF8-4062-46DE-A31E-5561D1C47005}">
            <xm:f>NOT(ISERROR(SEARCH($Z$8,Q20)))</xm:f>
            <xm:f>$Z$8</xm:f>
            <x14:dxf>
              <font>
                <b/>
                <i val="0"/>
                <color theme="0"/>
              </font>
              <fill>
                <patternFill>
                  <bgColor rgb="FFFF0000"/>
                </patternFill>
              </fill>
            </x14:dxf>
          </x14:cfRule>
          <x14:cfRule type="containsText" priority="252" operator="containsText" id="{E592D0E9-7FC1-46B6-9E61-B14BC6E88635}">
            <xm:f>NOT(ISERROR(SEARCH($Z$7,Q20)))</xm:f>
            <xm:f>$Z$7</xm:f>
            <x14:dxf>
              <font>
                <b/>
                <i val="0"/>
                <color theme="0"/>
              </font>
              <fill>
                <patternFill>
                  <bgColor rgb="FF00B050"/>
                </patternFill>
              </fill>
            </x14:dxf>
          </x14:cfRule>
          <xm:sqref>Q20</xm:sqref>
        </x14:conditionalFormatting>
        <x14:conditionalFormatting xmlns:xm="http://schemas.microsoft.com/office/excel/2006/main">
          <x14:cfRule type="containsText" priority="249" operator="containsText" id="{F4279955-FD9B-4D77-B30B-1DBB760795FE}">
            <xm:f>NOT(ISERROR(SEARCH($V$8,J37)))</xm:f>
            <xm:f>$V$8</xm:f>
            <x14:dxf>
              <font>
                <b/>
                <i val="0"/>
                <color theme="1"/>
              </font>
              <fill>
                <patternFill>
                  <bgColor rgb="FFFFFF00"/>
                </patternFill>
              </fill>
            </x14:dxf>
          </x14:cfRule>
          <x14:cfRule type="containsText" priority="250" operator="containsText" id="{16F7425D-8AF5-4EAA-A017-E22B70CA6A2A}">
            <xm:f>NOT(ISERROR(SEARCH($V$7,J37)))</xm:f>
            <xm:f>$V$7</xm:f>
            <x14:dxf>
              <font>
                <b/>
                <i val="0"/>
                <color theme="0"/>
              </font>
              <fill>
                <patternFill>
                  <bgColor rgb="FF00B050"/>
                </patternFill>
              </fill>
            </x14:dxf>
          </x14:cfRule>
          <xm:sqref>J37:J39</xm:sqref>
        </x14:conditionalFormatting>
        <x14:conditionalFormatting xmlns:xm="http://schemas.microsoft.com/office/excel/2006/main">
          <x14:cfRule type="containsText" priority="246" operator="containsText" id="{5EC4DDA9-BDB5-42D1-B61B-010E04C27866}">
            <xm:f>NOT(ISERROR(SEARCH($V$8,J41)))</xm:f>
            <xm:f>$V$8</xm:f>
            <x14:dxf>
              <font>
                <b/>
                <i val="0"/>
                <color theme="1"/>
              </font>
              <fill>
                <patternFill>
                  <bgColor rgb="FFFFFF00"/>
                </patternFill>
              </fill>
            </x14:dxf>
          </x14:cfRule>
          <x14:cfRule type="containsText" priority="247" operator="containsText" id="{B8259EF1-94DD-4F9D-BA52-55B6DF8980A8}">
            <xm:f>NOT(ISERROR(SEARCH($V$7,J41)))</xm:f>
            <xm:f>$V$7</xm:f>
            <x14:dxf>
              <font>
                <b/>
                <i val="0"/>
                <color theme="0"/>
              </font>
              <fill>
                <patternFill>
                  <bgColor rgb="FF00B050"/>
                </patternFill>
              </fill>
            </x14:dxf>
          </x14:cfRule>
          <xm:sqref>J41:J42</xm:sqref>
        </x14:conditionalFormatting>
        <x14:conditionalFormatting xmlns:xm="http://schemas.microsoft.com/office/excel/2006/main">
          <x14:cfRule type="containsText" priority="243" operator="containsText" id="{D2422B31-1BAD-486F-9548-2002102DAA24}">
            <xm:f>NOT(ISERROR(SEARCH($V$8,J74)))</xm:f>
            <xm:f>$V$8</xm:f>
            <x14:dxf>
              <font>
                <b/>
                <i val="0"/>
                <color theme="1"/>
              </font>
              <fill>
                <patternFill>
                  <bgColor rgb="FFFFFF00"/>
                </patternFill>
              </fill>
            </x14:dxf>
          </x14:cfRule>
          <x14:cfRule type="containsText" priority="244" operator="containsText" id="{BE395445-DE34-4D19-B12D-3D2B99F05992}">
            <xm:f>NOT(ISERROR(SEARCH($V$7,J74)))</xm:f>
            <xm:f>$V$7</xm:f>
            <x14:dxf>
              <font>
                <b/>
                <i val="0"/>
                <color theme="0"/>
              </font>
              <fill>
                <patternFill>
                  <bgColor rgb="FF00B050"/>
                </patternFill>
              </fill>
            </x14:dxf>
          </x14:cfRule>
          <xm:sqref>J74:J78</xm:sqref>
        </x14:conditionalFormatting>
        <x14:conditionalFormatting xmlns:xm="http://schemas.microsoft.com/office/excel/2006/main">
          <x14:cfRule type="containsText" priority="240" operator="containsText" id="{BBEB95F2-F4D6-454F-9B6A-7905F73D4F36}">
            <xm:f>NOT(ISERROR(SEARCH($V$8,J99)))</xm:f>
            <xm:f>$V$8</xm:f>
            <x14:dxf>
              <font>
                <b/>
                <i val="0"/>
                <color theme="1"/>
              </font>
              <fill>
                <patternFill>
                  <bgColor rgb="FFFFFF00"/>
                </patternFill>
              </fill>
            </x14:dxf>
          </x14:cfRule>
          <x14:cfRule type="containsText" priority="241" operator="containsText" id="{2D0552A2-CFF5-4C42-A0C1-0F6A0E7132B8}">
            <xm:f>NOT(ISERROR(SEARCH($V$7,J99)))</xm:f>
            <xm:f>$V$7</xm:f>
            <x14:dxf>
              <font>
                <b/>
                <i val="0"/>
                <color theme="0"/>
              </font>
              <fill>
                <patternFill>
                  <bgColor rgb="FF00B050"/>
                </patternFill>
              </fill>
            </x14:dxf>
          </x14:cfRule>
          <xm:sqref>J99:J111</xm:sqref>
        </x14:conditionalFormatting>
        <x14:conditionalFormatting xmlns:xm="http://schemas.microsoft.com/office/excel/2006/main">
          <x14:cfRule type="containsText" priority="237" operator="containsText" id="{3706BA95-DB0F-4809-9100-A0F2A136D889}">
            <xm:f>NOT(ISERROR(SEARCH($V$8,J113)))</xm:f>
            <xm:f>$V$8</xm:f>
            <x14:dxf>
              <font>
                <b/>
                <i val="0"/>
                <color theme="1"/>
              </font>
              <fill>
                <patternFill>
                  <bgColor rgb="FFFFFF00"/>
                </patternFill>
              </fill>
            </x14:dxf>
          </x14:cfRule>
          <x14:cfRule type="containsText" priority="238" operator="containsText" id="{69297116-8D29-4D5B-AAA5-FDF169C216CE}">
            <xm:f>NOT(ISERROR(SEARCH($V$7,J113)))</xm:f>
            <xm:f>$V$7</xm:f>
            <x14:dxf>
              <font>
                <b/>
                <i val="0"/>
                <color theme="0"/>
              </font>
              <fill>
                <patternFill>
                  <bgColor rgb="FF00B050"/>
                </patternFill>
              </fill>
            </x14:dxf>
          </x14:cfRule>
          <xm:sqref>J113:J122</xm:sqref>
        </x14:conditionalFormatting>
        <x14:conditionalFormatting xmlns:xm="http://schemas.microsoft.com/office/excel/2006/main">
          <x14:cfRule type="containsText" priority="234" operator="containsText" id="{0E38E761-E6A4-4B42-AF5C-0B7F647B0109}">
            <xm:f>NOT(ISERROR(SEARCH($V$8,J124)))</xm:f>
            <xm:f>$V$8</xm:f>
            <x14:dxf>
              <font>
                <b/>
                <i val="0"/>
                <color theme="1"/>
              </font>
              <fill>
                <patternFill>
                  <bgColor rgb="FFFFFF00"/>
                </patternFill>
              </fill>
            </x14:dxf>
          </x14:cfRule>
          <x14:cfRule type="containsText" priority="235" operator="containsText" id="{4B437E1A-BDAE-421A-A613-AD94E351FCFD}">
            <xm:f>NOT(ISERROR(SEARCH($V$7,J124)))</xm:f>
            <xm:f>$V$7</xm:f>
            <x14:dxf>
              <font>
                <b/>
                <i val="0"/>
                <color theme="0"/>
              </font>
              <fill>
                <patternFill>
                  <bgColor rgb="FF00B050"/>
                </patternFill>
              </fill>
            </x14:dxf>
          </x14:cfRule>
          <xm:sqref>J124:J147</xm:sqref>
        </x14:conditionalFormatting>
        <x14:conditionalFormatting xmlns:xm="http://schemas.microsoft.com/office/excel/2006/main">
          <x14:cfRule type="containsText" priority="123" operator="containsText" id="{70005027-FC97-4C37-B35C-65455FC76B1C}">
            <xm:f>NOT(ISERROR(SEARCH($X$9,O47)))</xm:f>
            <xm:f>$X$9</xm:f>
            <x14:dxf>
              <font>
                <b/>
                <i val="0"/>
                <color theme="0"/>
              </font>
              <fill>
                <patternFill>
                  <bgColor rgb="FFFF0000"/>
                </patternFill>
              </fill>
            </x14:dxf>
          </x14:cfRule>
          <x14:cfRule type="containsText" priority="124" operator="containsText" id="{2310F4BD-D889-4C7F-9ECB-6D4869805DD3}">
            <xm:f>NOT(ISERROR(SEARCH($X$8,O47)))</xm:f>
            <xm:f>$X$8</xm:f>
            <x14:dxf>
              <font>
                <b/>
                <i val="0"/>
                <color theme="1"/>
              </font>
              <fill>
                <patternFill>
                  <bgColor rgb="FFFFFF00"/>
                </patternFill>
              </fill>
            </x14:dxf>
          </x14:cfRule>
          <x14:cfRule type="containsText" priority="125" operator="containsText" id="{65779A95-0FB9-4F72-9C96-FE0FE43F75AA}">
            <xm:f>NOT(ISERROR(SEARCH($X$7,O47)))</xm:f>
            <xm:f>$X$7</xm:f>
            <x14:dxf>
              <font>
                <b/>
                <i val="0"/>
                <color theme="0"/>
              </font>
              <fill>
                <patternFill>
                  <bgColor rgb="FF00B050"/>
                </patternFill>
              </fill>
            </x14:dxf>
          </x14:cfRule>
          <xm:sqref>O47</xm:sqref>
        </x14:conditionalFormatting>
        <x14:conditionalFormatting xmlns:xm="http://schemas.microsoft.com/office/excel/2006/main">
          <x14:cfRule type="containsText" priority="117" operator="containsText" id="{8D7C8595-1966-4CC3-BD7C-DC69E8A4418B}">
            <xm:f>NOT(ISERROR(SEARCH($V$8,J23)))</xm:f>
            <xm:f>$V$8</xm:f>
            <x14:dxf>
              <font>
                <b/>
                <i val="0"/>
                <color theme="1"/>
              </font>
              <fill>
                <patternFill>
                  <bgColor rgb="FFFFFF00"/>
                </patternFill>
              </fill>
            </x14:dxf>
          </x14:cfRule>
          <x14:cfRule type="containsText" priority="118" operator="containsText" id="{958C57B5-9924-44DF-A5A4-FF3915FE230B}">
            <xm:f>NOT(ISERROR(SEARCH($V$7,J23)))</xm:f>
            <xm:f>$V$7</xm:f>
            <x14:dxf>
              <font>
                <b/>
                <i val="0"/>
                <color theme="0"/>
              </font>
              <fill>
                <patternFill>
                  <bgColor rgb="FF00B050"/>
                </patternFill>
              </fill>
            </x14:dxf>
          </x14:cfRule>
          <xm:sqref>J23:J36</xm:sqref>
        </x14:conditionalFormatting>
        <x14:conditionalFormatting xmlns:xm="http://schemas.microsoft.com/office/excel/2006/main">
          <x14:cfRule type="containsText" priority="114" operator="containsText" id="{A9232A86-9460-4EE1-AE24-7CC68868F389}">
            <xm:f>NOT(ISERROR(SEARCH($V$8,J60)))</xm:f>
            <xm:f>$V$8</xm:f>
            <x14:dxf>
              <font>
                <b/>
                <i val="0"/>
                <color theme="1"/>
              </font>
              <fill>
                <patternFill>
                  <bgColor rgb="FFFFFF00"/>
                </patternFill>
              </fill>
            </x14:dxf>
          </x14:cfRule>
          <x14:cfRule type="containsText" priority="115" operator="containsText" id="{DCE5017E-2463-48E7-9192-923DB948DCA3}">
            <xm:f>NOT(ISERROR(SEARCH($V$7,J60)))</xm:f>
            <xm:f>$V$7</xm:f>
            <x14:dxf>
              <font>
                <b/>
                <i val="0"/>
                <color theme="0"/>
              </font>
              <fill>
                <patternFill>
                  <bgColor rgb="FF00B050"/>
                </patternFill>
              </fill>
            </x14:dxf>
          </x14:cfRule>
          <xm:sqref>J60:J73</xm:sqref>
        </x14:conditionalFormatting>
        <x14:conditionalFormatting xmlns:xm="http://schemas.microsoft.com/office/excel/2006/main">
          <x14:cfRule type="containsText" priority="111" operator="containsText" id="{54F022DF-D7A5-470D-9D33-426C7490A068}">
            <xm:f>NOT(ISERROR(SEARCH($V$8,J79)))</xm:f>
            <xm:f>$V$8</xm:f>
            <x14:dxf>
              <font>
                <b/>
                <i val="0"/>
                <color theme="1"/>
              </font>
              <fill>
                <patternFill>
                  <bgColor rgb="FFFFFF00"/>
                </patternFill>
              </fill>
            </x14:dxf>
          </x14:cfRule>
          <x14:cfRule type="containsText" priority="112" operator="containsText" id="{EFB1308F-DDBB-4346-B58E-4B13ADDAAAB1}">
            <xm:f>NOT(ISERROR(SEARCH($V$7,J79)))</xm:f>
            <xm:f>$V$7</xm:f>
            <x14:dxf>
              <font>
                <b/>
                <i val="0"/>
                <color theme="0"/>
              </font>
              <fill>
                <patternFill>
                  <bgColor rgb="FF00B050"/>
                </patternFill>
              </fill>
            </x14:dxf>
          </x14:cfRule>
          <xm:sqref>J79:J81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34"/>
  <sheetViews>
    <sheetView showGridLines="0" view="pageBreakPreview" topLeftCell="A61" zoomScale="85" zoomScaleNormal="85" zoomScaleSheetLayoutView="85" workbookViewId="0">
      <selection activeCell="B17" sqref="B17:R17"/>
    </sheetView>
  </sheetViews>
  <sheetFormatPr baseColWidth="10" defaultColWidth="11.42578125" defaultRowHeight="15" x14ac:dyDescent="0.25"/>
  <cols>
    <col min="1" max="1" width="11.85546875" style="2" customWidth="1"/>
    <col min="2" max="2" width="23.85546875" style="2" customWidth="1"/>
    <col min="3" max="3" width="22.28515625" style="2" customWidth="1"/>
    <col min="4" max="4" width="22.28515625" style="2" hidden="1" customWidth="1"/>
    <col min="5" max="5" width="22.28515625" style="2" customWidth="1"/>
    <col min="6" max="6" width="22.28515625" style="2" hidden="1" customWidth="1"/>
    <col min="7" max="7" width="16.7109375" style="2" customWidth="1"/>
    <col min="8" max="8" width="16.42578125" style="2" customWidth="1"/>
    <col min="9" max="9" width="22.28515625" style="2" customWidth="1"/>
    <col min="10" max="12" width="18.7109375" style="2" hidden="1" customWidth="1"/>
    <col min="13" max="14" width="20.85546875" style="2" hidden="1" customWidth="1"/>
    <col min="15" max="15" width="22.28515625" style="2" hidden="1" customWidth="1"/>
    <col min="16" max="16" width="24.140625" style="2" customWidth="1"/>
    <col min="17" max="17" width="19.5703125" style="2" hidden="1" customWidth="1"/>
    <col min="18" max="18" width="19.85546875" style="2" hidden="1" customWidth="1"/>
    <col min="19" max="20" width="11.42578125" style="2" customWidth="1"/>
    <col min="21" max="21" width="11.42578125" style="2" hidden="1" customWidth="1"/>
    <col min="22" max="22" width="14.140625" style="2" hidden="1" customWidth="1"/>
    <col min="23" max="23" width="11.42578125" style="2" hidden="1" customWidth="1"/>
    <col min="24" max="24" width="19.5703125" style="2" hidden="1" customWidth="1"/>
    <col min="25" max="25" width="11.42578125" style="2" hidden="1" customWidth="1"/>
    <col min="26" max="26" width="19.85546875" style="2" hidden="1" customWidth="1"/>
    <col min="27"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28.5" customHeight="1" x14ac:dyDescent="0.25">
      <c r="A7" s="1"/>
      <c r="B7" s="261" t="s">
        <v>11</v>
      </c>
      <c r="C7" s="594" t="s">
        <v>39</v>
      </c>
      <c r="D7" s="595"/>
      <c r="E7" s="595"/>
      <c r="F7" s="595"/>
      <c r="G7" s="595"/>
      <c r="H7" s="595"/>
      <c r="I7" s="595"/>
      <c r="J7" s="595"/>
      <c r="K7" s="595"/>
      <c r="L7" s="595"/>
      <c r="M7" s="595"/>
      <c r="N7" s="595"/>
      <c r="O7" s="595"/>
      <c r="P7" s="595"/>
      <c r="Q7" s="595"/>
      <c r="R7" s="596"/>
      <c r="S7" s="1"/>
      <c r="T7" s="1"/>
      <c r="U7" s="18"/>
      <c r="V7" s="2" t="s">
        <v>86</v>
      </c>
      <c r="W7" s="18"/>
      <c r="X7" s="1" t="s">
        <v>51</v>
      </c>
      <c r="Y7" s="18"/>
      <c r="Z7" s="2" t="s">
        <v>90</v>
      </c>
      <c r="AA7" s="1"/>
      <c r="AB7" s="1"/>
      <c r="AC7" s="1"/>
      <c r="AD7" s="1"/>
    </row>
    <row r="8" spans="1:41" ht="15" customHeight="1" x14ac:dyDescent="0.25">
      <c r="A8" s="1"/>
      <c r="B8" s="241" t="s">
        <v>12</v>
      </c>
      <c r="C8" s="589" t="s">
        <v>13</v>
      </c>
      <c r="D8" s="590"/>
      <c r="E8" s="590"/>
      <c r="F8" s="590"/>
      <c r="G8" s="590"/>
      <c r="H8" s="590"/>
      <c r="I8" s="590"/>
      <c r="J8" s="590"/>
      <c r="K8" s="590"/>
      <c r="L8" s="590"/>
      <c r="M8" s="590"/>
      <c r="N8" s="590"/>
      <c r="O8" s="590"/>
      <c r="P8" s="590"/>
      <c r="Q8" s="590"/>
      <c r="R8" s="591"/>
      <c r="S8" s="1"/>
      <c r="T8" s="1"/>
      <c r="U8" s="16"/>
      <c r="V8" s="2" t="s">
        <v>88</v>
      </c>
      <c r="W8" s="16"/>
      <c r="X8" s="1" t="s">
        <v>52</v>
      </c>
      <c r="Y8" s="17"/>
      <c r="Z8" s="2" t="s">
        <v>81</v>
      </c>
      <c r="AA8" s="1"/>
    </row>
    <row r="9" spans="1:41" ht="15" customHeight="1" x14ac:dyDescent="0.25">
      <c r="A9" s="1"/>
      <c r="B9" s="241" t="s">
        <v>14</v>
      </c>
      <c r="C9" s="589" t="s">
        <v>40</v>
      </c>
      <c r="D9" s="590"/>
      <c r="E9" s="590"/>
      <c r="F9" s="590"/>
      <c r="G9" s="590"/>
      <c r="H9" s="590"/>
      <c r="I9" s="590"/>
      <c r="J9" s="590"/>
      <c r="K9" s="590"/>
      <c r="L9" s="590"/>
      <c r="M9" s="590"/>
      <c r="N9" s="590"/>
      <c r="O9" s="590"/>
      <c r="P9" s="590"/>
      <c r="Q9" s="590"/>
      <c r="R9" s="591"/>
      <c r="S9" s="1"/>
      <c r="T9" s="1"/>
      <c r="U9" s="17"/>
      <c r="V9" s="2" t="s">
        <v>87</v>
      </c>
      <c r="W9" s="17"/>
      <c r="X9" s="1" t="s">
        <v>53</v>
      </c>
      <c r="Y9" s="75"/>
      <c r="AA9" s="1"/>
    </row>
    <row r="10" spans="1:41" ht="28.9" customHeight="1" x14ac:dyDescent="0.25">
      <c r="A10" s="1"/>
      <c r="B10" s="241" t="s">
        <v>16</v>
      </c>
      <c r="C10" s="589" t="s">
        <v>41</v>
      </c>
      <c r="D10" s="590"/>
      <c r="E10" s="590"/>
      <c r="F10" s="590"/>
      <c r="G10" s="590"/>
      <c r="H10" s="590"/>
      <c r="I10" s="590"/>
      <c r="J10" s="590"/>
      <c r="K10" s="590"/>
      <c r="L10" s="590"/>
      <c r="M10" s="590"/>
      <c r="N10" s="590"/>
      <c r="O10" s="590"/>
      <c r="P10" s="590"/>
      <c r="Q10" s="590"/>
      <c r="R10" s="591"/>
      <c r="S10" s="1"/>
      <c r="T10" s="1"/>
      <c r="U10" s="1"/>
      <c r="V10" s="1"/>
      <c r="Y10" s="75"/>
      <c r="AA10" s="53"/>
    </row>
    <row r="11" spans="1:41" s="54" customFormat="1" ht="20.25" customHeight="1" x14ac:dyDescent="0.2">
      <c r="A11" s="53"/>
      <c r="B11" s="575" t="s">
        <v>4</v>
      </c>
      <c r="C11" s="575"/>
      <c r="D11" s="575"/>
      <c r="E11" s="575"/>
      <c r="F11" s="575"/>
      <c r="G11" s="575"/>
      <c r="H11" s="575"/>
      <c r="I11" s="575"/>
      <c r="J11" s="575" t="s">
        <v>5</v>
      </c>
      <c r="K11" s="575"/>
      <c r="L11" s="575"/>
      <c r="M11" s="575"/>
      <c r="N11" s="575"/>
      <c r="O11" s="575"/>
      <c r="P11" s="575" t="s">
        <v>79</v>
      </c>
      <c r="Q11" s="575"/>
      <c r="R11" s="575"/>
      <c r="S11" s="53"/>
      <c r="T11" s="53"/>
      <c r="U11" s="53"/>
      <c r="V11" s="75"/>
      <c r="W11" s="75"/>
      <c r="X11" s="75"/>
      <c r="Y11" s="53"/>
      <c r="AA11" s="53"/>
    </row>
    <row r="12" spans="1:41" ht="33" customHeight="1" x14ac:dyDescent="0.25">
      <c r="A12" s="1"/>
      <c r="B12" s="547" t="s">
        <v>0</v>
      </c>
      <c r="C12" s="547" t="s">
        <v>2</v>
      </c>
      <c r="D12" s="548" t="s">
        <v>91</v>
      </c>
      <c r="E12" s="547" t="s">
        <v>80</v>
      </c>
      <c r="F12" s="548" t="s">
        <v>89</v>
      </c>
      <c r="G12" s="553" t="s">
        <v>69</v>
      </c>
      <c r="H12" s="553"/>
      <c r="I12" s="553" t="s">
        <v>70</v>
      </c>
      <c r="J12" s="553" t="s">
        <v>83</v>
      </c>
      <c r="K12" s="553" t="s">
        <v>6</v>
      </c>
      <c r="L12" s="548" t="s">
        <v>84</v>
      </c>
      <c r="M12" s="548" t="s">
        <v>94</v>
      </c>
      <c r="N12" s="548" t="s">
        <v>640</v>
      </c>
      <c r="O12" s="552" t="s">
        <v>92</v>
      </c>
      <c r="P12" s="553" t="s">
        <v>82</v>
      </c>
      <c r="Q12" s="548" t="s">
        <v>95</v>
      </c>
      <c r="R12" s="548" t="s">
        <v>6</v>
      </c>
      <c r="S12" s="1"/>
      <c r="T12" s="1"/>
      <c r="U12" s="1"/>
      <c r="V12" s="75"/>
      <c r="W12" s="75"/>
      <c r="X12" s="75"/>
      <c r="Y12" s="1"/>
      <c r="AA12" s="1"/>
      <c r="AB12" s="1"/>
      <c r="AC12" s="1"/>
      <c r="AD12" s="1"/>
    </row>
    <row r="13" spans="1:41" ht="19.5" customHeight="1" x14ac:dyDescent="0.25">
      <c r="A13" s="1"/>
      <c r="B13" s="547"/>
      <c r="C13" s="547"/>
      <c r="D13" s="548"/>
      <c r="E13" s="547"/>
      <c r="F13" s="548"/>
      <c r="G13" s="76" t="s">
        <v>63</v>
      </c>
      <c r="H13" s="76" t="s">
        <v>64</v>
      </c>
      <c r="I13" s="553"/>
      <c r="J13" s="553"/>
      <c r="K13" s="553"/>
      <c r="L13" s="548"/>
      <c r="M13" s="548"/>
      <c r="N13" s="548"/>
      <c r="O13" s="552"/>
      <c r="P13" s="553"/>
      <c r="Q13" s="548"/>
      <c r="R13" s="548"/>
      <c r="S13" s="1"/>
      <c r="T13" s="1"/>
      <c r="U13" s="1"/>
      <c r="V13" s="75"/>
      <c r="W13" s="75"/>
      <c r="X13" s="75"/>
      <c r="Y13" s="1"/>
      <c r="AA13" s="1"/>
      <c r="AB13" s="1"/>
      <c r="AC13" s="1"/>
      <c r="AD13" s="1"/>
    </row>
    <row r="14" spans="1:41" ht="81" customHeight="1" x14ac:dyDescent="0.25">
      <c r="A14" s="1"/>
      <c r="B14" s="618" t="s">
        <v>660</v>
      </c>
      <c r="C14" s="599" t="s">
        <v>667</v>
      </c>
      <c r="D14" s="600">
        <v>0.25</v>
      </c>
      <c r="E14" s="263" t="s">
        <v>669</v>
      </c>
      <c r="F14" s="250">
        <v>0.1</v>
      </c>
      <c r="G14" s="237">
        <v>43159</v>
      </c>
      <c r="H14" s="237">
        <v>43180</v>
      </c>
      <c r="I14" s="597" t="s">
        <v>72</v>
      </c>
      <c r="J14" s="70"/>
      <c r="K14" s="55"/>
      <c r="L14" s="327" t="str">
        <f>IF(J14="SI",F14,"0")</f>
        <v>0</v>
      </c>
      <c r="M14" s="606">
        <f>SUM(L14:L15)</f>
        <v>0</v>
      </c>
      <c r="N14" s="606">
        <f>SUM(F14:F15)</f>
        <v>0.15000000000000002</v>
      </c>
      <c r="O14" s="532">
        <f t="shared" ref="O14" si="0">M14/N14</f>
        <v>0</v>
      </c>
      <c r="P14" s="317" t="s">
        <v>725</v>
      </c>
      <c r="Q14" s="70"/>
      <c r="R14" s="13"/>
      <c r="S14" s="1"/>
      <c r="T14" s="1"/>
      <c r="U14" s="1"/>
      <c r="V14" s="75"/>
      <c r="W14" s="75"/>
      <c r="X14" s="75"/>
      <c r="Y14" s="1"/>
      <c r="AA14" s="1"/>
      <c r="AB14" s="1"/>
      <c r="AC14" s="1"/>
      <c r="AD14" s="1"/>
    </row>
    <row r="15" spans="1:41" ht="63" customHeight="1" x14ac:dyDescent="0.25">
      <c r="A15" s="1"/>
      <c r="B15" s="619"/>
      <c r="C15" s="599"/>
      <c r="D15" s="600"/>
      <c r="E15" s="263" t="s">
        <v>668</v>
      </c>
      <c r="F15" s="250">
        <v>0.05</v>
      </c>
      <c r="G15" s="237">
        <v>43164</v>
      </c>
      <c r="H15" s="237">
        <v>43185</v>
      </c>
      <c r="I15" s="597"/>
      <c r="J15" s="70"/>
      <c r="K15" s="55"/>
      <c r="L15" s="327" t="str">
        <f t="shared" ref="L15:L47" si="1">IF(J15="SI",F15,"0")</f>
        <v>0</v>
      </c>
      <c r="M15" s="607"/>
      <c r="N15" s="607"/>
      <c r="O15" s="534"/>
      <c r="P15" s="317" t="s">
        <v>726</v>
      </c>
      <c r="Q15" s="70"/>
      <c r="R15" s="13"/>
      <c r="S15" s="1"/>
      <c r="T15" s="1"/>
      <c r="U15" s="1"/>
      <c r="V15" s="75"/>
      <c r="W15" s="75"/>
      <c r="X15" s="75"/>
      <c r="Y15" s="1"/>
      <c r="AA15" s="1"/>
      <c r="AB15" s="1"/>
      <c r="AC15" s="1"/>
      <c r="AD15" s="1"/>
    </row>
    <row r="16" spans="1:41" ht="42" customHeight="1" x14ac:dyDescent="0.25">
      <c r="A16" s="1"/>
      <c r="B16" s="619"/>
      <c r="C16" s="599"/>
      <c r="D16" s="600"/>
      <c r="E16" s="263" t="s">
        <v>670</v>
      </c>
      <c r="F16" s="250">
        <v>0.1</v>
      </c>
      <c r="G16" s="237">
        <v>43192</v>
      </c>
      <c r="H16" s="237">
        <v>43206</v>
      </c>
      <c r="I16" s="597"/>
      <c r="J16" s="70"/>
      <c r="K16" s="55"/>
      <c r="L16" s="239" t="str">
        <f t="shared" si="1"/>
        <v>0</v>
      </c>
      <c r="M16" s="44" t="str">
        <f>L16</f>
        <v>0</v>
      </c>
      <c r="N16" s="44">
        <f>F16</f>
        <v>0.1</v>
      </c>
      <c r="O16" s="402">
        <f>M16/N16</f>
        <v>0</v>
      </c>
      <c r="P16" s="317" t="s">
        <v>727</v>
      </c>
      <c r="Q16" s="70"/>
      <c r="R16" s="13"/>
      <c r="S16" s="1"/>
      <c r="T16" s="1"/>
      <c r="U16" s="1"/>
      <c r="V16" s="75"/>
      <c r="W16" s="75"/>
      <c r="X16" s="75"/>
      <c r="Y16" s="1"/>
      <c r="AA16" s="1"/>
      <c r="AB16" s="1"/>
      <c r="AC16" s="1"/>
      <c r="AD16" s="1"/>
    </row>
    <row r="17" spans="1:41" x14ac:dyDescent="0.25">
      <c r="A17" s="1"/>
      <c r="B17" s="535"/>
      <c r="C17" s="535"/>
      <c r="D17" s="535"/>
      <c r="E17" s="535"/>
      <c r="F17" s="535"/>
      <c r="G17" s="535"/>
      <c r="H17" s="535"/>
      <c r="I17" s="535"/>
      <c r="J17" s="535"/>
      <c r="K17" s="535"/>
      <c r="L17" s="535"/>
      <c r="M17" s="535"/>
      <c r="N17" s="535"/>
      <c r="O17" s="535"/>
      <c r="P17" s="535"/>
      <c r="Q17" s="535"/>
      <c r="R17" s="535"/>
      <c r="S17" s="1"/>
      <c r="T17" s="213"/>
      <c r="U17" s="213"/>
      <c r="V17" s="213"/>
      <c r="W17" s="1"/>
      <c r="X17" s="1"/>
      <c r="Y17" s="1"/>
      <c r="Z17" s="1"/>
      <c r="AA17" s="1"/>
      <c r="AB17" s="1"/>
      <c r="AC17" s="1"/>
      <c r="AD17" s="1"/>
      <c r="AE17" s="1"/>
      <c r="AF17" s="1"/>
      <c r="AG17" s="1"/>
      <c r="AH17" s="1"/>
      <c r="AI17" s="1"/>
      <c r="AJ17" s="1"/>
      <c r="AK17" s="1"/>
      <c r="AL17" s="1"/>
      <c r="AM17" s="1"/>
      <c r="AN17" s="1"/>
      <c r="AO17" s="1"/>
    </row>
    <row r="18" spans="1:41" ht="42" customHeight="1" x14ac:dyDescent="0.25">
      <c r="A18" s="1"/>
      <c r="B18" s="598" t="s">
        <v>661</v>
      </c>
      <c r="C18" s="599" t="s">
        <v>671</v>
      </c>
      <c r="D18" s="604">
        <v>0.2</v>
      </c>
      <c r="E18" s="263" t="s">
        <v>674</v>
      </c>
      <c r="F18" s="250">
        <v>0.1</v>
      </c>
      <c r="G18" s="237">
        <v>43192</v>
      </c>
      <c r="H18" s="237">
        <v>43206</v>
      </c>
      <c r="I18" s="597" t="s">
        <v>72</v>
      </c>
      <c r="J18" s="70"/>
      <c r="K18" s="55"/>
      <c r="L18" s="239" t="str">
        <f t="shared" si="1"/>
        <v>0</v>
      </c>
      <c r="M18" s="606">
        <f>SUM(L18:L19)</f>
        <v>0</v>
      </c>
      <c r="N18" s="606">
        <f>SUM(F18:F19)</f>
        <v>0.2</v>
      </c>
      <c r="O18" s="558">
        <f t="shared" ref="O18:O23" si="2">M18/N18</f>
        <v>0</v>
      </c>
      <c r="P18" s="317" t="s">
        <v>728</v>
      </c>
      <c r="Q18" s="70"/>
      <c r="R18" s="13"/>
      <c r="S18" s="1"/>
      <c r="T18" s="1"/>
      <c r="U18" s="1"/>
      <c r="V18" s="75"/>
      <c r="W18" s="75"/>
      <c r="X18" s="75"/>
      <c r="Y18" s="1"/>
      <c r="AA18" s="1"/>
      <c r="AB18" s="1"/>
      <c r="AC18" s="1"/>
      <c r="AD18" s="1"/>
    </row>
    <row r="19" spans="1:41" ht="87" customHeight="1" x14ac:dyDescent="0.25">
      <c r="A19" s="1"/>
      <c r="B19" s="598"/>
      <c r="C19" s="599"/>
      <c r="D19" s="599"/>
      <c r="E19" s="263" t="s">
        <v>675</v>
      </c>
      <c r="F19" s="250">
        <v>0.1</v>
      </c>
      <c r="G19" s="237">
        <v>43206</v>
      </c>
      <c r="H19" s="237">
        <v>43220</v>
      </c>
      <c r="I19" s="597"/>
      <c r="J19" s="70"/>
      <c r="K19" s="55"/>
      <c r="L19" s="239" t="str">
        <f t="shared" si="1"/>
        <v>0</v>
      </c>
      <c r="M19" s="607"/>
      <c r="N19" s="607"/>
      <c r="O19" s="558"/>
      <c r="P19" s="317" t="s">
        <v>730</v>
      </c>
      <c r="Q19" s="70"/>
      <c r="R19" s="13"/>
      <c r="S19" s="1"/>
      <c r="T19" s="1"/>
      <c r="U19" s="1"/>
      <c r="V19" s="75"/>
      <c r="W19" s="75"/>
      <c r="X19" s="75"/>
      <c r="Y19" s="1"/>
      <c r="AA19" s="1"/>
      <c r="AB19" s="1"/>
      <c r="AC19" s="1"/>
      <c r="AD19" s="1"/>
    </row>
    <row r="20" spans="1:41" ht="53.25" customHeight="1" x14ac:dyDescent="0.25">
      <c r="A20" s="1"/>
      <c r="B20" s="598"/>
      <c r="C20" s="599" t="s">
        <v>672</v>
      </c>
      <c r="D20" s="604">
        <v>0.35</v>
      </c>
      <c r="E20" s="263" t="s">
        <v>676</v>
      </c>
      <c r="F20" s="250">
        <v>0.1</v>
      </c>
      <c r="G20" s="237">
        <v>43240</v>
      </c>
      <c r="H20" s="237">
        <v>43434</v>
      </c>
      <c r="I20" s="597" t="s">
        <v>97</v>
      </c>
      <c r="J20" s="70"/>
      <c r="K20" s="55"/>
      <c r="L20" s="239" t="str">
        <f t="shared" si="1"/>
        <v>0</v>
      </c>
      <c r="M20" s="606">
        <f>SUM(L20:L22)</f>
        <v>0</v>
      </c>
      <c r="N20" s="606">
        <f>SUM(F20:F22)</f>
        <v>0.35</v>
      </c>
      <c r="O20" s="558">
        <f t="shared" si="2"/>
        <v>0</v>
      </c>
      <c r="P20" s="329" t="s">
        <v>729</v>
      </c>
      <c r="Q20" s="70"/>
      <c r="R20" s="13"/>
      <c r="S20" s="1"/>
      <c r="T20" s="1"/>
      <c r="U20" s="1"/>
      <c r="V20" s="75"/>
      <c r="W20" s="75"/>
      <c r="X20" s="75"/>
      <c r="Y20" s="1"/>
      <c r="AA20" s="1"/>
      <c r="AB20" s="1"/>
      <c r="AC20" s="1"/>
      <c r="AD20" s="1"/>
    </row>
    <row r="21" spans="1:41" ht="79.5" customHeight="1" x14ac:dyDescent="0.25">
      <c r="A21" s="1"/>
      <c r="B21" s="598"/>
      <c r="C21" s="599"/>
      <c r="D21" s="599"/>
      <c r="E21" s="263" t="s">
        <v>677</v>
      </c>
      <c r="F21" s="250">
        <v>0.1</v>
      </c>
      <c r="G21" s="237">
        <v>43235</v>
      </c>
      <c r="H21" s="237">
        <v>43434</v>
      </c>
      <c r="I21" s="597"/>
      <c r="J21" s="70"/>
      <c r="K21" s="55"/>
      <c r="L21" s="239" t="str">
        <f t="shared" si="1"/>
        <v>0</v>
      </c>
      <c r="M21" s="608"/>
      <c r="N21" s="608"/>
      <c r="O21" s="558"/>
      <c r="P21" s="317" t="s">
        <v>731</v>
      </c>
      <c r="Q21" s="70"/>
      <c r="R21" s="13"/>
      <c r="S21" s="1"/>
      <c r="T21" s="1"/>
      <c r="U21" s="1"/>
      <c r="V21" s="75"/>
      <c r="W21" s="75"/>
      <c r="X21" s="75"/>
      <c r="Y21" s="1"/>
      <c r="AA21" s="1"/>
      <c r="AB21" s="1"/>
      <c r="AC21" s="1"/>
      <c r="AD21" s="1"/>
    </row>
    <row r="22" spans="1:41" ht="84.75" customHeight="1" x14ac:dyDescent="0.25">
      <c r="A22" s="1"/>
      <c r="B22" s="598"/>
      <c r="C22" s="599"/>
      <c r="D22" s="599"/>
      <c r="E22" s="263" t="s">
        <v>678</v>
      </c>
      <c r="F22" s="250">
        <v>0.15</v>
      </c>
      <c r="G22" s="237">
        <v>43235</v>
      </c>
      <c r="H22" s="237">
        <v>43434</v>
      </c>
      <c r="I22" s="597"/>
      <c r="J22" s="70"/>
      <c r="K22" s="55"/>
      <c r="L22" s="239" t="str">
        <f t="shared" si="1"/>
        <v>0</v>
      </c>
      <c r="M22" s="607"/>
      <c r="N22" s="607"/>
      <c r="O22" s="558"/>
      <c r="P22" s="317" t="s">
        <v>732</v>
      </c>
      <c r="Q22" s="70"/>
      <c r="R22" s="13"/>
      <c r="S22" s="1"/>
      <c r="T22" s="1"/>
      <c r="U22" s="1"/>
      <c r="V22" s="75"/>
      <c r="W22" s="75"/>
      <c r="X22" s="75"/>
      <c r="Y22" s="1"/>
      <c r="AA22" s="1"/>
      <c r="AB22" s="1"/>
      <c r="AC22" s="1"/>
      <c r="AD22" s="1"/>
    </row>
    <row r="23" spans="1:41" ht="69.75" customHeight="1" x14ac:dyDescent="0.25">
      <c r="A23" s="1"/>
      <c r="B23" s="598"/>
      <c r="C23" s="599" t="s">
        <v>673</v>
      </c>
      <c r="D23" s="604">
        <v>0.2</v>
      </c>
      <c r="E23" s="263" t="s">
        <v>679</v>
      </c>
      <c r="F23" s="250">
        <v>0.05</v>
      </c>
      <c r="G23" s="237">
        <v>43283</v>
      </c>
      <c r="H23" s="237">
        <v>43464</v>
      </c>
      <c r="I23" s="597" t="s">
        <v>72</v>
      </c>
      <c r="J23" s="70"/>
      <c r="K23" s="55"/>
      <c r="L23" s="239" t="str">
        <f t="shared" si="1"/>
        <v>0</v>
      </c>
      <c r="M23" s="606">
        <f>SUM(L23:L24)</f>
        <v>0</v>
      </c>
      <c r="N23" s="606">
        <f>SUM(F23:F24)</f>
        <v>0.2</v>
      </c>
      <c r="O23" s="558">
        <f t="shared" si="2"/>
        <v>0</v>
      </c>
      <c r="P23" s="317" t="s">
        <v>733</v>
      </c>
      <c r="Q23" s="70"/>
      <c r="R23" s="13"/>
      <c r="S23" s="1"/>
      <c r="T23" s="1"/>
      <c r="U23" s="1"/>
      <c r="V23" s="75"/>
      <c r="W23" s="75"/>
      <c r="X23" s="75"/>
      <c r="Y23" s="1"/>
      <c r="AA23" s="1"/>
      <c r="AB23" s="1"/>
      <c r="AC23" s="1"/>
      <c r="AD23" s="1"/>
    </row>
    <row r="24" spans="1:41" ht="65.25" customHeight="1" x14ac:dyDescent="0.25">
      <c r="A24" s="1"/>
      <c r="B24" s="598"/>
      <c r="C24" s="599"/>
      <c r="D24" s="599"/>
      <c r="E24" s="263" t="s">
        <v>680</v>
      </c>
      <c r="F24" s="250">
        <v>0.15</v>
      </c>
      <c r="G24" s="237">
        <v>43435</v>
      </c>
      <c r="H24" s="237">
        <v>43449</v>
      </c>
      <c r="I24" s="597"/>
      <c r="J24" s="70"/>
      <c r="K24" s="55"/>
      <c r="L24" s="239" t="str">
        <f t="shared" si="1"/>
        <v>0</v>
      </c>
      <c r="M24" s="607"/>
      <c r="N24" s="607"/>
      <c r="O24" s="558"/>
      <c r="P24" s="317" t="s">
        <v>734</v>
      </c>
      <c r="Q24" s="70"/>
      <c r="R24" s="13"/>
      <c r="S24" s="1"/>
      <c r="T24" s="1"/>
      <c r="U24" s="1"/>
      <c r="V24" s="75"/>
      <c r="W24" s="75"/>
      <c r="X24" s="75"/>
      <c r="Y24" s="1"/>
      <c r="AA24" s="1"/>
      <c r="AB24" s="1"/>
      <c r="AC24" s="1"/>
      <c r="AD24" s="1"/>
    </row>
    <row r="25" spans="1:41" x14ac:dyDescent="0.25">
      <c r="A25" s="1"/>
      <c r="B25" s="535"/>
      <c r="C25" s="535"/>
      <c r="D25" s="535"/>
      <c r="E25" s="535"/>
      <c r="F25" s="535"/>
      <c r="G25" s="535"/>
      <c r="H25" s="535"/>
      <c r="I25" s="535"/>
      <c r="J25" s="535"/>
      <c r="K25" s="535"/>
      <c r="L25" s="535"/>
      <c r="M25" s="535"/>
      <c r="N25" s="535"/>
      <c r="O25" s="535"/>
      <c r="P25" s="535"/>
      <c r="Q25" s="535"/>
      <c r="R25" s="535"/>
      <c r="S25" s="1"/>
      <c r="T25" s="213"/>
      <c r="U25" s="213"/>
      <c r="V25" s="213"/>
      <c r="W25" s="1"/>
      <c r="X25" s="1"/>
      <c r="Y25" s="1"/>
      <c r="Z25" s="1"/>
      <c r="AA25" s="1"/>
      <c r="AB25" s="1"/>
      <c r="AC25" s="1"/>
      <c r="AD25" s="1"/>
      <c r="AE25" s="1"/>
      <c r="AF25" s="1"/>
      <c r="AG25" s="1"/>
      <c r="AH25" s="1"/>
      <c r="AI25" s="1"/>
      <c r="AJ25" s="1"/>
      <c r="AK25" s="1"/>
      <c r="AL25" s="1"/>
      <c r="AM25" s="1"/>
      <c r="AN25" s="1"/>
      <c r="AO25" s="1"/>
    </row>
    <row r="26" spans="1:41" ht="134.25" customHeight="1" x14ac:dyDescent="0.25">
      <c r="A26" s="1"/>
      <c r="B26" s="598" t="s">
        <v>662</v>
      </c>
      <c r="C26" s="599" t="s">
        <v>681</v>
      </c>
      <c r="D26" s="600">
        <v>0.35</v>
      </c>
      <c r="E26" s="263" t="s">
        <v>685</v>
      </c>
      <c r="F26" s="249">
        <v>0.1</v>
      </c>
      <c r="G26" s="237">
        <v>43146</v>
      </c>
      <c r="H26" s="237">
        <v>43174</v>
      </c>
      <c r="I26" s="244" t="s">
        <v>203</v>
      </c>
      <c r="J26" s="70"/>
      <c r="K26" s="55"/>
      <c r="L26" s="239" t="str">
        <f t="shared" si="1"/>
        <v>0</v>
      </c>
      <c r="M26" s="14" t="str">
        <f>L26</f>
        <v>0</v>
      </c>
      <c r="N26" s="51">
        <f>F26</f>
        <v>0.1</v>
      </c>
      <c r="O26" s="409">
        <f>M26/N26</f>
        <v>0</v>
      </c>
      <c r="P26" s="317" t="s">
        <v>735</v>
      </c>
      <c r="Q26" s="70"/>
      <c r="R26" s="13"/>
      <c r="S26" s="1"/>
      <c r="T26" s="1"/>
      <c r="U26" s="1"/>
      <c r="V26" s="75"/>
      <c r="W26" s="75"/>
      <c r="X26" s="75"/>
      <c r="Y26" s="1"/>
      <c r="AA26" s="1"/>
      <c r="AB26" s="1"/>
      <c r="AC26" s="1"/>
      <c r="AD26" s="1"/>
    </row>
    <row r="27" spans="1:41" ht="99" customHeight="1" x14ac:dyDescent="0.25">
      <c r="A27" s="1"/>
      <c r="B27" s="598"/>
      <c r="C27" s="599"/>
      <c r="D27" s="600"/>
      <c r="E27" s="263" t="s">
        <v>686</v>
      </c>
      <c r="F27" s="249">
        <v>0.2</v>
      </c>
      <c r="G27" s="237">
        <v>43174</v>
      </c>
      <c r="H27" s="237">
        <v>43205</v>
      </c>
      <c r="I27" s="244" t="s">
        <v>203</v>
      </c>
      <c r="J27" s="70"/>
      <c r="K27" s="55"/>
      <c r="L27" s="239" t="str">
        <f t="shared" si="1"/>
        <v>0</v>
      </c>
      <c r="M27" s="601">
        <f>SUM(L27:L30)</f>
        <v>0</v>
      </c>
      <c r="N27" s="609">
        <f>SUM(F27:F30)</f>
        <v>0.44999999999999996</v>
      </c>
      <c r="O27" s="558">
        <f t="shared" ref="O27:O33" si="3">M27/N27</f>
        <v>0</v>
      </c>
      <c r="P27" s="317" t="s">
        <v>736</v>
      </c>
      <c r="Q27" s="70"/>
      <c r="R27" s="13"/>
      <c r="S27" s="1"/>
      <c r="T27" s="1"/>
      <c r="U27" s="1"/>
      <c r="V27" s="75"/>
      <c r="W27" s="75"/>
      <c r="X27" s="75"/>
      <c r="Y27" s="1"/>
      <c r="AA27" s="1"/>
      <c r="AB27" s="1"/>
      <c r="AC27" s="1"/>
      <c r="AD27" s="1"/>
    </row>
    <row r="28" spans="1:41" ht="72" customHeight="1" x14ac:dyDescent="0.25">
      <c r="A28" s="1"/>
      <c r="B28" s="598"/>
      <c r="C28" s="599"/>
      <c r="D28" s="600"/>
      <c r="E28" s="263" t="s">
        <v>687</v>
      </c>
      <c r="F28" s="249">
        <v>0.05</v>
      </c>
      <c r="G28" s="237">
        <v>43205</v>
      </c>
      <c r="H28" s="237">
        <v>43210</v>
      </c>
      <c r="I28" s="244" t="s">
        <v>204</v>
      </c>
      <c r="J28" s="70"/>
      <c r="K28" s="55"/>
      <c r="L28" s="239" t="str">
        <f t="shared" si="1"/>
        <v>0</v>
      </c>
      <c r="M28" s="602"/>
      <c r="N28" s="610"/>
      <c r="O28" s="558"/>
      <c r="P28" s="317" t="s">
        <v>1404</v>
      </c>
      <c r="Q28" s="70"/>
      <c r="R28" s="13"/>
      <c r="S28" s="1"/>
      <c r="T28" s="1"/>
      <c r="U28" s="1"/>
      <c r="V28" s="75"/>
      <c r="W28" s="75"/>
      <c r="X28" s="75"/>
      <c r="Y28" s="1"/>
      <c r="AA28" s="1"/>
      <c r="AB28" s="1"/>
      <c r="AC28" s="1"/>
      <c r="AD28" s="1"/>
    </row>
    <row r="29" spans="1:41" ht="51" customHeight="1" x14ac:dyDescent="0.25">
      <c r="A29" s="1"/>
      <c r="B29" s="598"/>
      <c r="C29" s="599" t="s">
        <v>682</v>
      </c>
      <c r="D29" s="600">
        <v>0.2</v>
      </c>
      <c r="E29" s="263" t="s">
        <v>688</v>
      </c>
      <c r="F29" s="249">
        <v>0.05</v>
      </c>
      <c r="G29" s="237">
        <v>43210</v>
      </c>
      <c r="H29" s="237">
        <v>43215</v>
      </c>
      <c r="I29" s="244" t="s">
        <v>71</v>
      </c>
      <c r="J29" s="70"/>
      <c r="K29" s="55"/>
      <c r="L29" s="239" t="str">
        <f t="shared" si="1"/>
        <v>0</v>
      </c>
      <c r="M29" s="602"/>
      <c r="N29" s="610"/>
      <c r="O29" s="558"/>
      <c r="P29" s="317" t="s">
        <v>1405</v>
      </c>
      <c r="Q29" s="70"/>
      <c r="R29" s="13"/>
      <c r="S29" s="1"/>
      <c r="T29" s="1"/>
      <c r="U29" s="1"/>
      <c r="V29" s="75"/>
      <c r="W29" s="75"/>
      <c r="X29" s="75"/>
      <c r="Y29" s="1"/>
      <c r="AA29" s="1"/>
      <c r="AB29" s="1"/>
      <c r="AC29" s="1"/>
      <c r="AD29" s="1"/>
    </row>
    <row r="30" spans="1:41" ht="91.5" customHeight="1" x14ac:dyDescent="0.25">
      <c r="A30" s="1"/>
      <c r="B30" s="598"/>
      <c r="C30" s="599"/>
      <c r="D30" s="600"/>
      <c r="E30" s="263" t="s">
        <v>689</v>
      </c>
      <c r="F30" s="249">
        <v>0.15</v>
      </c>
      <c r="G30" s="237">
        <v>43215</v>
      </c>
      <c r="H30" s="237">
        <v>43220</v>
      </c>
      <c r="I30" s="244" t="s">
        <v>205</v>
      </c>
      <c r="J30" s="70"/>
      <c r="K30" s="55"/>
      <c r="L30" s="239" t="str">
        <f t="shared" si="1"/>
        <v>0</v>
      </c>
      <c r="M30" s="603"/>
      <c r="N30" s="611"/>
      <c r="O30" s="558"/>
      <c r="P30" s="317" t="s">
        <v>1406</v>
      </c>
      <c r="Q30" s="70"/>
      <c r="R30" s="13"/>
      <c r="S30" s="1"/>
      <c r="T30" s="1"/>
      <c r="U30" s="1"/>
      <c r="V30" s="75"/>
      <c r="W30" s="75"/>
      <c r="X30" s="75"/>
      <c r="Y30" s="1"/>
      <c r="AA30" s="1"/>
      <c r="AB30" s="1"/>
      <c r="AC30" s="1"/>
      <c r="AD30" s="1"/>
    </row>
    <row r="31" spans="1:41" ht="47.45" customHeight="1" x14ac:dyDescent="0.25">
      <c r="A31" s="1"/>
      <c r="B31" s="598"/>
      <c r="C31" s="599" t="s">
        <v>683</v>
      </c>
      <c r="D31" s="600">
        <v>0.15</v>
      </c>
      <c r="E31" s="263" t="s">
        <v>690</v>
      </c>
      <c r="F31" s="249">
        <v>0.05</v>
      </c>
      <c r="G31" s="237">
        <v>43235</v>
      </c>
      <c r="H31" s="237">
        <v>43240</v>
      </c>
      <c r="I31" s="244" t="s">
        <v>203</v>
      </c>
      <c r="J31" s="70"/>
      <c r="K31" s="55"/>
      <c r="L31" s="239" t="str">
        <f t="shared" si="1"/>
        <v>0</v>
      </c>
      <c r="M31" s="601">
        <f>SUM(L31:L32)</f>
        <v>0</v>
      </c>
      <c r="N31" s="601">
        <f>SUM(F31:F32)</f>
        <v>0.1</v>
      </c>
      <c r="O31" s="558">
        <f t="shared" si="3"/>
        <v>0</v>
      </c>
      <c r="P31" s="317" t="s">
        <v>1407</v>
      </c>
      <c r="Q31" s="70"/>
      <c r="R31" s="13"/>
      <c r="S31" s="1"/>
      <c r="T31" s="1"/>
      <c r="U31" s="1"/>
      <c r="V31" s="75"/>
      <c r="W31" s="75"/>
      <c r="X31" s="75"/>
      <c r="Y31" s="1"/>
      <c r="AA31" s="1"/>
      <c r="AB31" s="1"/>
      <c r="AC31" s="1"/>
      <c r="AD31" s="1"/>
    </row>
    <row r="32" spans="1:41" ht="75" customHeight="1" x14ac:dyDescent="0.25">
      <c r="A32" s="1"/>
      <c r="B32" s="598"/>
      <c r="C32" s="599"/>
      <c r="D32" s="600"/>
      <c r="E32" s="263" t="s">
        <v>691</v>
      </c>
      <c r="F32" s="249">
        <v>0.05</v>
      </c>
      <c r="G32" s="237">
        <v>43240</v>
      </c>
      <c r="H32" s="237">
        <v>43250</v>
      </c>
      <c r="I32" s="244" t="s">
        <v>206</v>
      </c>
      <c r="J32" s="70"/>
      <c r="K32" s="55"/>
      <c r="L32" s="239" t="str">
        <f t="shared" si="1"/>
        <v>0</v>
      </c>
      <c r="M32" s="603"/>
      <c r="N32" s="603"/>
      <c r="O32" s="558"/>
      <c r="P32" s="317" t="s">
        <v>1408</v>
      </c>
      <c r="Q32" s="70"/>
      <c r="R32" s="13"/>
      <c r="S32" s="1"/>
      <c r="T32" s="1"/>
      <c r="U32" s="1"/>
      <c r="V32" s="75"/>
      <c r="W32" s="75"/>
      <c r="X32" s="75"/>
      <c r="Y32" s="1"/>
      <c r="AA32" s="1"/>
      <c r="AB32" s="1"/>
      <c r="AC32" s="1"/>
      <c r="AD32" s="1"/>
    </row>
    <row r="33" spans="1:30" ht="59.25" customHeight="1" x14ac:dyDescent="0.25">
      <c r="A33" s="1"/>
      <c r="B33" s="598"/>
      <c r="C33" s="599"/>
      <c r="D33" s="600"/>
      <c r="E33" s="263" t="s">
        <v>692</v>
      </c>
      <c r="F33" s="249">
        <v>0.05</v>
      </c>
      <c r="G33" s="237">
        <v>43250</v>
      </c>
      <c r="H33" s="237">
        <v>43266</v>
      </c>
      <c r="I33" s="244" t="s">
        <v>207</v>
      </c>
      <c r="J33" s="70"/>
      <c r="K33" s="55"/>
      <c r="L33" s="239" t="str">
        <f t="shared" si="1"/>
        <v>0</v>
      </c>
      <c r="M33" s="601">
        <f>SUM(L33:L35)</f>
        <v>0</v>
      </c>
      <c r="N33" s="601">
        <f>SUM(F33:F35)</f>
        <v>0.2</v>
      </c>
      <c r="O33" s="558">
        <f t="shared" si="3"/>
        <v>0</v>
      </c>
      <c r="P33" s="317" t="s">
        <v>1409</v>
      </c>
      <c r="Q33" s="70"/>
      <c r="R33" s="13"/>
      <c r="S33" s="1"/>
      <c r="T33" s="1"/>
      <c r="U33" s="1"/>
      <c r="V33" s="75"/>
      <c r="W33" s="75"/>
      <c r="X33" s="75"/>
      <c r="Y33" s="1"/>
      <c r="AA33" s="1"/>
      <c r="AB33" s="1"/>
      <c r="AC33" s="1"/>
      <c r="AD33" s="1"/>
    </row>
    <row r="34" spans="1:30" ht="84" customHeight="1" x14ac:dyDescent="0.25">
      <c r="A34" s="1"/>
      <c r="B34" s="598"/>
      <c r="C34" s="599" t="s">
        <v>684</v>
      </c>
      <c r="D34" s="600">
        <v>0.3</v>
      </c>
      <c r="E34" s="263" t="s">
        <v>693</v>
      </c>
      <c r="F34" s="249">
        <v>0.05</v>
      </c>
      <c r="G34" s="237">
        <v>43266</v>
      </c>
      <c r="H34" s="237">
        <v>43266</v>
      </c>
      <c r="I34" s="244" t="s">
        <v>203</v>
      </c>
      <c r="J34" s="70"/>
      <c r="K34" s="55"/>
      <c r="L34" s="239" t="str">
        <f t="shared" si="1"/>
        <v>0</v>
      </c>
      <c r="M34" s="602"/>
      <c r="N34" s="602"/>
      <c r="O34" s="558"/>
      <c r="P34" s="317" t="s">
        <v>1410</v>
      </c>
      <c r="Q34" s="70"/>
      <c r="R34" s="13"/>
      <c r="S34" s="1"/>
      <c r="T34" s="1"/>
      <c r="U34" s="1"/>
      <c r="V34" s="75"/>
      <c r="W34" s="75"/>
      <c r="X34" s="75"/>
      <c r="Y34" s="1"/>
      <c r="AA34" s="1"/>
      <c r="AB34" s="1"/>
      <c r="AC34" s="1"/>
      <c r="AD34" s="1"/>
    </row>
    <row r="35" spans="1:30" ht="92.25" customHeight="1" x14ac:dyDescent="0.25">
      <c r="A35" s="1"/>
      <c r="B35" s="598"/>
      <c r="C35" s="599"/>
      <c r="D35" s="600"/>
      <c r="E35" s="263" t="s">
        <v>694</v>
      </c>
      <c r="F35" s="249">
        <v>0.1</v>
      </c>
      <c r="G35" s="237">
        <v>43271</v>
      </c>
      <c r="H35" s="237">
        <v>43276</v>
      </c>
      <c r="I35" s="244" t="s">
        <v>208</v>
      </c>
      <c r="J35" s="70"/>
      <c r="K35" s="55"/>
      <c r="L35" s="239" t="str">
        <f t="shared" si="1"/>
        <v>0</v>
      </c>
      <c r="M35" s="603"/>
      <c r="N35" s="603"/>
      <c r="O35" s="558"/>
      <c r="P35" s="317" t="s">
        <v>1411</v>
      </c>
      <c r="Q35" s="70"/>
      <c r="R35" s="13"/>
      <c r="S35" s="1"/>
      <c r="T35" s="1"/>
      <c r="U35" s="1"/>
      <c r="V35" s="75"/>
      <c r="W35" s="75"/>
      <c r="X35" s="75"/>
      <c r="Y35" s="1"/>
      <c r="AA35" s="1"/>
      <c r="AB35" s="1"/>
      <c r="AC35" s="1"/>
      <c r="AD35" s="1"/>
    </row>
    <row r="36" spans="1:30" ht="15.75" customHeight="1" x14ac:dyDescent="0.25">
      <c r="A36" s="1"/>
      <c r="B36" s="605"/>
      <c r="C36" s="605"/>
      <c r="D36" s="605"/>
      <c r="E36" s="605"/>
      <c r="F36" s="605"/>
      <c r="G36" s="605"/>
      <c r="H36" s="605"/>
      <c r="I36" s="605"/>
      <c r="J36" s="605"/>
      <c r="K36" s="605"/>
      <c r="L36" s="605"/>
      <c r="M36" s="605"/>
      <c r="N36" s="605"/>
      <c r="O36" s="605"/>
      <c r="P36" s="605"/>
      <c r="Q36" s="605"/>
      <c r="R36" s="605"/>
      <c r="S36" s="1"/>
      <c r="T36" s="1"/>
      <c r="U36" s="1"/>
      <c r="V36" s="75"/>
      <c r="W36" s="75"/>
      <c r="X36" s="75"/>
      <c r="Y36" s="1"/>
      <c r="AA36" s="1"/>
      <c r="AB36" s="1"/>
      <c r="AC36" s="1"/>
      <c r="AD36" s="1"/>
    </row>
    <row r="37" spans="1:30" ht="55.5" customHeight="1" x14ac:dyDescent="0.25">
      <c r="A37" s="1"/>
      <c r="B37" s="598" t="s">
        <v>663</v>
      </c>
      <c r="C37" s="599" t="s">
        <v>695</v>
      </c>
      <c r="D37" s="604">
        <v>0.1</v>
      </c>
      <c r="E37" s="263" t="s">
        <v>700</v>
      </c>
      <c r="F37" s="250">
        <v>0.05</v>
      </c>
      <c r="G37" s="237">
        <v>43130</v>
      </c>
      <c r="H37" s="237">
        <v>43137</v>
      </c>
      <c r="I37" s="252" t="s">
        <v>71</v>
      </c>
      <c r="J37" s="70"/>
      <c r="K37" s="55"/>
      <c r="L37" s="239" t="str">
        <f t="shared" si="1"/>
        <v>0</v>
      </c>
      <c r="M37" s="606">
        <f>SUM(L37:L38)</f>
        <v>0</v>
      </c>
      <c r="N37" s="628">
        <f>SUM(F37:F38)</f>
        <v>0.1</v>
      </c>
      <c r="O37" s="558">
        <f t="shared" ref="O37" si="4">M37/N37</f>
        <v>0</v>
      </c>
      <c r="P37" s="317" t="s">
        <v>1412</v>
      </c>
      <c r="Q37" s="70"/>
      <c r="R37" s="13"/>
      <c r="S37" s="1"/>
      <c r="T37" s="1"/>
      <c r="U37" s="1"/>
      <c r="V37" s="75"/>
      <c r="W37" s="75"/>
      <c r="X37" s="75"/>
      <c r="Y37" s="1"/>
      <c r="AA37" s="1"/>
      <c r="AB37" s="1"/>
      <c r="AC37" s="1"/>
      <c r="AD37" s="1"/>
    </row>
    <row r="38" spans="1:30" ht="55.5" customHeight="1" x14ac:dyDescent="0.25">
      <c r="A38" s="1"/>
      <c r="B38" s="598"/>
      <c r="C38" s="599"/>
      <c r="D38" s="599"/>
      <c r="E38" s="263" t="s">
        <v>701</v>
      </c>
      <c r="F38" s="250">
        <v>0.05</v>
      </c>
      <c r="G38" s="237">
        <v>43146</v>
      </c>
      <c r="H38" s="237">
        <v>43159</v>
      </c>
      <c r="I38" s="252" t="s">
        <v>71</v>
      </c>
      <c r="J38" s="70"/>
      <c r="K38" s="55"/>
      <c r="L38" s="239" t="str">
        <f t="shared" si="1"/>
        <v>0</v>
      </c>
      <c r="M38" s="607"/>
      <c r="N38" s="628"/>
      <c r="O38" s="558"/>
      <c r="P38" s="317" t="s">
        <v>1413</v>
      </c>
      <c r="Q38" s="70"/>
      <c r="R38" s="13"/>
      <c r="S38" s="1"/>
      <c r="T38" s="1"/>
      <c r="U38" s="1"/>
      <c r="V38" s="75"/>
      <c r="W38" s="75"/>
      <c r="X38" s="75"/>
      <c r="Y38" s="1"/>
      <c r="AA38" s="1"/>
      <c r="AB38" s="1"/>
      <c r="AC38" s="1"/>
      <c r="AD38" s="1"/>
    </row>
    <row r="39" spans="1:30" ht="63" customHeight="1" x14ac:dyDescent="0.25">
      <c r="A39" s="1"/>
      <c r="B39" s="598"/>
      <c r="C39" s="599" t="s">
        <v>696</v>
      </c>
      <c r="D39" s="604">
        <v>0.25</v>
      </c>
      <c r="E39" s="263" t="s">
        <v>702</v>
      </c>
      <c r="F39" s="250">
        <v>0.1</v>
      </c>
      <c r="G39" s="46">
        <v>43192</v>
      </c>
      <c r="H39" s="46">
        <v>43206</v>
      </c>
      <c r="I39" s="597" t="s">
        <v>97</v>
      </c>
      <c r="J39" s="70"/>
      <c r="K39" s="55"/>
      <c r="L39" s="239" t="str">
        <f t="shared" si="1"/>
        <v>0</v>
      </c>
      <c r="M39" s="44" t="str">
        <f>L39</f>
        <v>0</v>
      </c>
      <c r="N39" s="44">
        <f t="shared" ref="N39:N45" si="5">F39</f>
        <v>0.1</v>
      </c>
      <c r="O39" s="409">
        <f t="shared" ref="O39:O46" si="6">M39/N39</f>
        <v>0</v>
      </c>
      <c r="P39" s="317" t="s">
        <v>1414</v>
      </c>
      <c r="Q39" s="70"/>
      <c r="R39" s="13"/>
      <c r="S39" s="1"/>
      <c r="T39" s="1"/>
      <c r="U39" s="1"/>
      <c r="V39" s="75"/>
      <c r="W39" s="75"/>
      <c r="X39" s="75"/>
      <c r="Y39" s="1"/>
      <c r="AA39" s="1"/>
      <c r="AB39" s="1"/>
      <c r="AC39" s="1"/>
      <c r="AD39" s="1"/>
    </row>
    <row r="40" spans="1:30" ht="77.25" customHeight="1" x14ac:dyDescent="0.25">
      <c r="A40" s="1"/>
      <c r="B40" s="598"/>
      <c r="C40" s="599"/>
      <c r="D40" s="599"/>
      <c r="E40" s="263" t="s">
        <v>703</v>
      </c>
      <c r="F40" s="250">
        <v>0.1</v>
      </c>
      <c r="G40" s="46">
        <v>43252</v>
      </c>
      <c r="H40" s="46">
        <v>43266</v>
      </c>
      <c r="I40" s="597"/>
      <c r="J40" s="70"/>
      <c r="K40" s="55"/>
      <c r="L40" s="239" t="str">
        <f t="shared" si="1"/>
        <v>0</v>
      </c>
      <c r="M40" s="44" t="str">
        <f>L40</f>
        <v>0</v>
      </c>
      <c r="N40" s="44">
        <f t="shared" si="5"/>
        <v>0.1</v>
      </c>
      <c r="O40" s="409">
        <f t="shared" si="6"/>
        <v>0</v>
      </c>
      <c r="P40" s="317" t="s">
        <v>1415</v>
      </c>
      <c r="Q40" s="70"/>
      <c r="R40" s="13"/>
      <c r="S40" s="1"/>
      <c r="T40" s="1"/>
      <c r="U40" s="1"/>
      <c r="V40" s="75"/>
      <c r="W40" s="75"/>
      <c r="X40" s="75"/>
      <c r="Y40" s="1"/>
      <c r="AA40" s="1"/>
      <c r="AB40" s="1"/>
      <c r="AC40" s="1"/>
      <c r="AD40" s="1"/>
    </row>
    <row r="41" spans="1:30" ht="55.5" customHeight="1" x14ac:dyDescent="0.25">
      <c r="A41" s="1"/>
      <c r="B41" s="598"/>
      <c r="C41" s="599"/>
      <c r="D41" s="599"/>
      <c r="E41" s="263" t="s">
        <v>704</v>
      </c>
      <c r="F41" s="250">
        <v>0.05</v>
      </c>
      <c r="G41" s="46">
        <v>43283</v>
      </c>
      <c r="H41" s="46">
        <v>43290</v>
      </c>
      <c r="I41" s="597"/>
      <c r="J41" s="70"/>
      <c r="K41" s="55"/>
      <c r="L41" s="239" t="str">
        <f t="shared" si="1"/>
        <v>0</v>
      </c>
      <c r="M41" s="44" t="str">
        <f>L41</f>
        <v>0</v>
      </c>
      <c r="N41" s="44">
        <f t="shared" si="5"/>
        <v>0.05</v>
      </c>
      <c r="O41" s="409">
        <f t="shared" si="6"/>
        <v>0</v>
      </c>
      <c r="P41" s="317" t="s">
        <v>1416</v>
      </c>
      <c r="Q41" s="70"/>
      <c r="R41" s="13"/>
      <c r="S41" s="1"/>
      <c r="T41" s="1"/>
      <c r="U41" s="1"/>
      <c r="V41" s="75"/>
      <c r="W41" s="75"/>
      <c r="X41" s="75"/>
      <c r="Y41" s="1"/>
      <c r="AA41" s="1"/>
      <c r="AB41" s="1"/>
      <c r="AC41" s="1"/>
      <c r="AD41" s="1"/>
    </row>
    <row r="42" spans="1:30" ht="93.75" customHeight="1" x14ac:dyDescent="0.25">
      <c r="A42" s="1"/>
      <c r="B42" s="598"/>
      <c r="C42" s="599" t="s">
        <v>697</v>
      </c>
      <c r="D42" s="604">
        <v>0.1</v>
      </c>
      <c r="E42" s="263" t="s">
        <v>705</v>
      </c>
      <c r="F42" s="250">
        <v>0.05</v>
      </c>
      <c r="G42" s="46">
        <v>43230</v>
      </c>
      <c r="H42" s="46">
        <v>43244</v>
      </c>
      <c r="I42" s="597" t="s">
        <v>209</v>
      </c>
      <c r="J42" s="70"/>
      <c r="K42" s="55"/>
      <c r="L42" s="239" t="str">
        <f t="shared" si="1"/>
        <v>0</v>
      </c>
      <c r="M42" s="44" t="str">
        <f>L42</f>
        <v>0</v>
      </c>
      <c r="N42" s="44">
        <f t="shared" si="5"/>
        <v>0.05</v>
      </c>
      <c r="O42" s="409">
        <f t="shared" si="6"/>
        <v>0</v>
      </c>
      <c r="P42" s="317" t="s">
        <v>1417</v>
      </c>
      <c r="Q42" s="70"/>
      <c r="R42" s="13"/>
      <c r="S42" s="1"/>
      <c r="T42" s="1"/>
      <c r="U42" s="1"/>
      <c r="V42" s="75"/>
      <c r="W42" s="75"/>
      <c r="X42" s="75"/>
      <c r="Y42" s="1"/>
      <c r="AA42" s="1"/>
      <c r="AB42" s="1"/>
      <c r="AC42" s="1"/>
      <c r="AD42" s="1"/>
    </row>
    <row r="43" spans="1:30" ht="91.5" customHeight="1" x14ac:dyDescent="0.25">
      <c r="A43" s="1"/>
      <c r="B43" s="598"/>
      <c r="C43" s="599"/>
      <c r="D43" s="599"/>
      <c r="E43" s="263" t="s">
        <v>706</v>
      </c>
      <c r="F43" s="250">
        <v>0.05</v>
      </c>
      <c r="G43" s="46">
        <v>43346</v>
      </c>
      <c r="H43" s="46">
        <v>43360</v>
      </c>
      <c r="I43" s="597"/>
      <c r="J43" s="70"/>
      <c r="K43" s="55"/>
      <c r="L43" s="239" t="str">
        <f t="shared" si="1"/>
        <v>0</v>
      </c>
      <c r="M43" s="44" t="str">
        <f>L43</f>
        <v>0</v>
      </c>
      <c r="N43" s="44">
        <f t="shared" si="5"/>
        <v>0.05</v>
      </c>
      <c r="O43" s="409">
        <f t="shared" si="6"/>
        <v>0</v>
      </c>
      <c r="P43" s="317" t="s">
        <v>1418</v>
      </c>
      <c r="Q43" s="70"/>
      <c r="R43" s="13"/>
      <c r="S43" s="1"/>
      <c r="T43" s="1"/>
      <c r="U43" s="1"/>
      <c r="V43" s="75"/>
      <c r="W43" s="75"/>
      <c r="X43" s="75"/>
      <c r="Y43" s="1"/>
      <c r="AA43" s="1"/>
      <c r="AB43" s="1"/>
      <c r="AC43" s="1"/>
      <c r="AD43" s="1"/>
    </row>
    <row r="44" spans="1:30" ht="96" customHeight="1" x14ac:dyDescent="0.25">
      <c r="A44" s="1"/>
      <c r="B44" s="598"/>
      <c r="C44" s="599" t="s">
        <v>698</v>
      </c>
      <c r="D44" s="604">
        <v>0.2</v>
      </c>
      <c r="E44" s="263" t="s">
        <v>707</v>
      </c>
      <c r="F44" s="250">
        <v>0.15</v>
      </c>
      <c r="G44" s="46">
        <v>43252</v>
      </c>
      <c r="H44" s="46">
        <v>43273</v>
      </c>
      <c r="I44" s="597" t="s">
        <v>97</v>
      </c>
      <c r="J44" s="70"/>
      <c r="K44" s="55"/>
      <c r="L44" s="239" t="str">
        <f t="shared" si="1"/>
        <v>0</v>
      </c>
      <c r="M44" s="44" t="str">
        <f t="shared" ref="M44:M45" si="7">L44</f>
        <v>0</v>
      </c>
      <c r="N44" s="44">
        <f t="shared" si="5"/>
        <v>0.15</v>
      </c>
      <c r="O44" s="409">
        <f t="shared" si="6"/>
        <v>0</v>
      </c>
      <c r="P44" s="317" t="s">
        <v>1419</v>
      </c>
      <c r="Q44" s="70"/>
      <c r="R44" s="13"/>
      <c r="S44" s="1"/>
      <c r="T44" s="1"/>
      <c r="U44" s="1"/>
      <c r="V44" s="75"/>
      <c r="W44" s="75"/>
      <c r="X44" s="75"/>
      <c r="Y44" s="1"/>
      <c r="AA44" s="1"/>
      <c r="AB44" s="1"/>
      <c r="AC44" s="1"/>
      <c r="AD44" s="1"/>
    </row>
    <row r="45" spans="1:30" ht="65.25" customHeight="1" x14ac:dyDescent="0.25">
      <c r="A45" s="1"/>
      <c r="B45" s="598"/>
      <c r="C45" s="599"/>
      <c r="D45" s="599"/>
      <c r="E45" s="263" t="s">
        <v>708</v>
      </c>
      <c r="F45" s="250">
        <v>0.05</v>
      </c>
      <c r="G45" s="46">
        <v>43280</v>
      </c>
      <c r="H45" s="46">
        <v>43293</v>
      </c>
      <c r="I45" s="597"/>
      <c r="J45" s="70"/>
      <c r="K45" s="55"/>
      <c r="L45" s="239" t="str">
        <f t="shared" si="1"/>
        <v>0</v>
      </c>
      <c r="M45" s="44" t="str">
        <f t="shared" si="7"/>
        <v>0</v>
      </c>
      <c r="N45" s="44">
        <f t="shared" si="5"/>
        <v>0.05</v>
      </c>
      <c r="O45" s="409">
        <f t="shared" si="6"/>
        <v>0</v>
      </c>
      <c r="P45" s="317" t="s">
        <v>1420</v>
      </c>
      <c r="Q45" s="70"/>
      <c r="R45" s="13"/>
      <c r="S45" s="1"/>
      <c r="T45" s="1"/>
      <c r="U45" s="1"/>
      <c r="V45" s="75"/>
      <c r="W45" s="75"/>
      <c r="X45" s="75"/>
      <c r="Y45" s="1"/>
      <c r="AA45" s="1"/>
      <c r="AB45" s="1"/>
      <c r="AC45" s="1"/>
      <c r="AD45" s="1"/>
    </row>
    <row r="46" spans="1:30" ht="65.25" customHeight="1" x14ac:dyDescent="0.25">
      <c r="A46" s="1"/>
      <c r="B46" s="598"/>
      <c r="C46" s="599" t="s">
        <v>699</v>
      </c>
      <c r="D46" s="604">
        <v>0.35</v>
      </c>
      <c r="E46" s="263" t="s">
        <v>709</v>
      </c>
      <c r="F46" s="250">
        <v>0.25</v>
      </c>
      <c r="G46" s="46">
        <v>43435</v>
      </c>
      <c r="H46" s="46">
        <v>43439</v>
      </c>
      <c r="I46" s="597" t="s">
        <v>210</v>
      </c>
      <c r="J46" s="70"/>
      <c r="K46" s="55"/>
      <c r="L46" s="239" t="str">
        <f t="shared" si="1"/>
        <v>0</v>
      </c>
      <c r="M46" s="606">
        <f>SUM(L46:L47)</f>
        <v>0</v>
      </c>
      <c r="N46" s="606">
        <f>SUM(F46:F47)</f>
        <v>0.35</v>
      </c>
      <c r="O46" s="532">
        <f t="shared" si="6"/>
        <v>0</v>
      </c>
      <c r="P46" s="317" t="s">
        <v>1421</v>
      </c>
      <c r="Q46" s="70"/>
      <c r="R46" s="13"/>
      <c r="S46" s="1"/>
      <c r="T46" s="1"/>
      <c r="U46" s="1"/>
      <c r="V46" s="75"/>
      <c r="W46" s="75"/>
      <c r="X46" s="75"/>
      <c r="Y46" s="1"/>
      <c r="AA46" s="1"/>
      <c r="AB46" s="1"/>
      <c r="AC46" s="1"/>
      <c r="AD46" s="1"/>
    </row>
    <row r="47" spans="1:30" ht="68.25" customHeight="1" x14ac:dyDescent="0.25">
      <c r="A47" s="1"/>
      <c r="B47" s="598"/>
      <c r="C47" s="599"/>
      <c r="D47" s="599"/>
      <c r="E47" s="263" t="s">
        <v>710</v>
      </c>
      <c r="F47" s="250">
        <v>0.1</v>
      </c>
      <c r="G47" s="46">
        <v>43465</v>
      </c>
      <c r="H47" s="46">
        <v>43475</v>
      </c>
      <c r="I47" s="597"/>
      <c r="J47" s="70"/>
      <c r="K47" s="55"/>
      <c r="L47" s="239" t="str">
        <f t="shared" si="1"/>
        <v>0</v>
      </c>
      <c r="M47" s="607"/>
      <c r="N47" s="607"/>
      <c r="O47" s="534"/>
      <c r="P47" s="317" t="s">
        <v>1422</v>
      </c>
      <c r="Q47" s="70"/>
      <c r="R47" s="13"/>
      <c r="S47" s="1"/>
      <c r="T47" s="1"/>
      <c r="U47" s="1"/>
      <c r="V47" s="75"/>
      <c r="W47" s="75"/>
      <c r="X47" s="75"/>
      <c r="Y47" s="1"/>
      <c r="AA47" s="1"/>
      <c r="AB47" s="1"/>
      <c r="AC47" s="1"/>
      <c r="AD47" s="1"/>
    </row>
    <row r="48" spans="1:30" ht="15" customHeight="1" x14ac:dyDescent="0.25">
      <c r="A48" s="1"/>
      <c r="B48" s="241" t="s">
        <v>12</v>
      </c>
      <c r="C48" s="589" t="s">
        <v>13</v>
      </c>
      <c r="D48" s="590"/>
      <c r="E48" s="590"/>
      <c r="F48" s="590"/>
      <c r="G48" s="590"/>
      <c r="H48" s="590"/>
      <c r="I48" s="590"/>
      <c r="J48" s="590"/>
      <c r="K48" s="590"/>
      <c r="L48" s="590"/>
      <c r="M48" s="590"/>
      <c r="N48" s="590"/>
      <c r="O48" s="590"/>
      <c r="P48" s="590"/>
      <c r="Q48" s="590"/>
      <c r="R48" s="591"/>
      <c r="S48" s="1"/>
      <c r="T48" s="1"/>
      <c r="U48" s="1"/>
      <c r="V48" s="1"/>
      <c r="W48" s="1"/>
      <c r="X48" s="1"/>
      <c r="Y48" s="1"/>
      <c r="AA48" s="1"/>
      <c r="AB48" s="1"/>
      <c r="AC48" s="1"/>
      <c r="AD48" s="1"/>
    </row>
    <row r="49" spans="1:30" ht="19.5" customHeight="1" x14ac:dyDescent="0.25">
      <c r="A49" s="1"/>
      <c r="B49" s="241" t="s">
        <v>14</v>
      </c>
      <c r="C49" s="589" t="s">
        <v>15</v>
      </c>
      <c r="D49" s="590"/>
      <c r="E49" s="590"/>
      <c r="F49" s="590"/>
      <c r="G49" s="590"/>
      <c r="H49" s="590"/>
      <c r="I49" s="590"/>
      <c r="J49" s="590"/>
      <c r="K49" s="590"/>
      <c r="L49" s="590"/>
      <c r="M49" s="590"/>
      <c r="N49" s="590"/>
      <c r="O49" s="590"/>
      <c r="P49" s="590"/>
      <c r="Q49" s="590"/>
      <c r="R49" s="591"/>
      <c r="S49" s="1"/>
      <c r="T49" s="1"/>
      <c r="U49" s="1"/>
      <c r="V49" s="1"/>
      <c r="W49" s="1"/>
      <c r="X49" s="1"/>
      <c r="Y49" s="1"/>
      <c r="AA49" s="1"/>
      <c r="AB49" s="1"/>
      <c r="AC49" s="1"/>
      <c r="AD49" s="1"/>
    </row>
    <row r="50" spans="1:30" ht="30.75" customHeight="1" x14ac:dyDescent="0.25">
      <c r="A50" s="1"/>
      <c r="B50" s="241" t="s">
        <v>16</v>
      </c>
      <c r="C50" s="589" t="s">
        <v>17</v>
      </c>
      <c r="D50" s="590"/>
      <c r="E50" s="590"/>
      <c r="F50" s="590"/>
      <c r="G50" s="590"/>
      <c r="H50" s="590"/>
      <c r="I50" s="590"/>
      <c r="J50" s="590"/>
      <c r="K50" s="590"/>
      <c r="L50" s="590"/>
      <c r="M50" s="590"/>
      <c r="N50" s="590"/>
      <c r="O50" s="590"/>
      <c r="P50" s="590"/>
      <c r="Q50" s="590"/>
      <c r="R50" s="591"/>
      <c r="S50" s="1"/>
      <c r="T50" s="1"/>
      <c r="U50" s="1"/>
      <c r="V50" s="1"/>
      <c r="W50" s="1"/>
      <c r="X50" s="1"/>
      <c r="Y50" s="1"/>
      <c r="AA50" s="1"/>
      <c r="AB50" s="1"/>
      <c r="AC50" s="1"/>
      <c r="AD50" s="1"/>
    </row>
    <row r="51" spans="1:30" s="54" customFormat="1" ht="15" customHeight="1" x14ac:dyDescent="0.2">
      <c r="A51" s="53"/>
      <c r="B51" s="575" t="s">
        <v>4</v>
      </c>
      <c r="C51" s="575"/>
      <c r="D51" s="575"/>
      <c r="E51" s="575"/>
      <c r="F51" s="575"/>
      <c r="G51" s="575"/>
      <c r="H51" s="575"/>
      <c r="I51" s="575"/>
      <c r="J51" s="575" t="s">
        <v>5</v>
      </c>
      <c r="K51" s="575"/>
      <c r="L51" s="575"/>
      <c r="M51" s="575"/>
      <c r="N51" s="575"/>
      <c r="O51" s="575"/>
      <c r="P51" s="575" t="s">
        <v>79</v>
      </c>
      <c r="Q51" s="575"/>
      <c r="R51" s="575"/>
      <c r="S51" s="53"/>
      <c r="T51" s="53"/>
      <c r="U51" s="53"/>
      <c r="V51" s="53"/>
      <c r="W51" s="53"/>
      <c r="X51" s="53"/>
      <c r="Y51" s="53"/>
      <c r="AA51" s="53"/>
      <c r="AB51" s="53"/>
      <c r="AC51" s="53"/>
      <c r="AD51" s="53"/>
    </row>
    <row r="52" spans="1:30" ht="26.25" customHeight="1" x14ac:dyDescent="0.25">
      <c r="A52" s="1"/>
      <c r="B52" s="547" t="s">
        <v>0</v>
      </c>
      <c r="C52" s="547" t="s">
        <v>2</v>
      </c>
      <c r="D52" s="548" t="s">
        <v>91</v>
      </c>
      <c r="E52" s="547" t="s">
        <v>80</v>
      </c>
      <c r="F52" s="548" t="s">
        <v>89</v>
      </c>
      <c r="G52" s="553" t="s">
        <v>69</v>
      </c>
      <c r="H52" s="553"/>
      <c r="I52" s="553" t="s">
        <v>70</v>
      </c>
      <c r="J52" s="553" t="s">
        <v>83</v>
      </c>
      <c r="K52" s="553" t="s">
        <v>6</v>
      </c>
      <c r="L52" s="548" t="s">
        <v>84</v>
      </c>
      <c r="M52" s="548" t="s">
        <v>94</v>
      </c>
      <c r="N52" s="548" t="s">
        <v>640</v>
      </c>
      <c r="O52" s="552" t="s">
        <v>92</v>
      </c>
      <c r="P52" s="553" t="s">
        <v>82</v>
      </c>
      <c r="Q52" s="548" t="s">
        <v>95</v>
      </c>
      <c r="R52" s="548" t="s">
        <v>6</v>
      </c>
      <c r="S52" s="1"/>
      <c r="T52" s="1"/>
      <c r="U52" s="1"/>
      <c r="V52" s="75"/>
      <c r="W52" s="75"/>
      <c r="X52" s="75"/>
      <c r="Y52" s="1"/>
      <c r="AA52" s="1"/>
      <c r="AB52" s="1"/>
      <c r="AC52" s="1"/>
      <c r="AD52" s="1"/>
    </row>
    <row r="53" spans="1:30" ht="36" customHeight="1" x14ac:dyDescent="0.25">
      <c r="A53" s="1"/>
      <c r="B53" s="547"/>
      <c r="C53" s="547"/>
      <c r="D53" s="548"/>
      <c r="E53" s="547"/>
      <c r="F53" s="548"/>
      <c r="G53" s="76" t="s">
        <v>63</v>
      </c>
      <c r="H53" s="76" t="s">
        <v>64</v>
      </c>
      <c r="I53" s="553"/>
      <c r="J53" s="553"/>
      <c r="K53" s="553"/>
      <c r="L53" s="548"/>
      <c r="M53" s="548"/>
      <c r="N53" s="548"/>
      <c r="O53" s="552"/>
      <c r="P53" s="553"/>
      <c r="Q53" s="548"/>
      <c r="R53" s="548"/>
      <c r="S53" s="1"/>
      <c r="T53" s="1"/>
      <c r="U53" s="1"/>
      <c r="V53" s="75"/>
      <c r="W53" s="75"/>
      <c r="X53" s="75"/>
      <c r="Y53" s="1"/>
      <c r="AA53" s="1"/>
      <c r="AB53" s="1"/>
      <c r="AC53" s="1"/>
      <c r="AD53" s="1"/>
    </row>
    <row r="54" spans="1:30" ht="84" customHeight="1" x14ac:dyDescent="0.25">
      <c r="A54" s="1"/>
      <c r="B54" s="598" t="s">
        <v>664</v>
      </c>
      <c r="C54" s="599" t="s">
        <v>711</v>
      </c>
      <c r="D54" s="600">
        <v>0.6</v>
      </c>
      <c r="E54" s="244" t="s">
        <v>715</v>
      </c>
      <c r="F54" s="249">
        <v>0.15</v>
      </c>
      <c r="G54" s="41">
        <v>43191</v>
      </c>
      <c r="H54" s="41" t="s">
        <v>211</v>
      </c>
      <c r="I54" s="244" t="s">
        <v>212</v>
      </c>
      <c r="J54" s="70"/>
      <c r="K54" s="51"/>
      <c r="L54" s="239" t="str">
        <f t="shared" ref="L54:L66" si="8">IF(J54="SI",F54,"0")</f>
        <v>0</v>
      </c>
      <c r="M54" s="44" t="str">
        <f t="shared" ref="M54" si="9">L54</f>
        <v>0</v>
      </c>
      <c r="N54" s="44">
        <f>F54</f>
        <v>0.15</v>
      </c>
      <c r="O54" s="409">
        <f t="shared" ref="O54:O60" si="10">M54/N54</f>
        <v>0</v>
      </c>
      <c r="P54" s="356" t="s">
        <v>1423</v>
      </c>
      <c r="Q54" s="70"/>
      <c r="R54" s="13"/>
      <c r="S54" s="1"/>
      <c r="T54" s="1"/>
      <c r="U54" s="1"/>
      <c r="V54" s="75"/>
      <c r="W54" s="75"/>
      <c r="X54" s="75"/>
      <c r="Y54" s="1"/>
      <c r="AA54" s="1"/>
      <c r="AB54" s="1"/>
      <c r="AC54" s="1"/>
      <c r="AD54" s="1"/>
    </row>
    <row r="55" spans="1:30" ht="56.25" customHeight="1" x14ac:dyDescent="0.25">
      <c r="A55" s="1"/>
      <c r="B55" s="598"/>
      <c r="C55" s="599"/>
      <c r="D55" s="600"/>
      <c r="E55" s="263" t="s">
        <v>716</v>
      </c>
      <c r="F55" s="249">
        <v>0.1</v>
      </c>
      <c r="G55" s="41">
        <v>43221</v>
      </c>
      <c r="H55" s="41">
        <v>43251</v>
      </c>
      <c r="I55" s="615" t="s">
        <v>213</v>
      </c>
      <c r="J55" s="70"/>
      <c r="K55" s="19"/>
      <c r="L55" s="239" t="str">
        <f t="shared" si="8"/>
        <v>0</v>
      </c>
      <c r="M55" s="601">
        <f>SUM(L55:L59)</f>
        <v>0</v>
      </c>
      <c r="N55" s="601">
        <f>SUM(F55:F59)</f>
        <v>0.44999999999999996</v>
      </c>
      <c r="O55" s="532">
        <f t="shared" si="10"/>
        <v>0</v>
      </c>
      <c r="P55" s="356" t="s">
        <v>1424</v>
      </c>
      <c r="Q55" s="70"/>
      <c r="R55" s="13"/>
      <c r="S55" s="1"/>
      <c r="T55" s="1"/>
      <c r="U55" s="1"/>
      <c r="V55" s="75"/>
      <c r="W55" s="75"/>
      <c r="X55" s="75"/>
      <c r="Y55" s="1"/>
      <c r="AA55" s="1"/>
      <c r="AB55" s="1"/>
      <c r="AC55" s="1"/>
      <c r="AD55" s="1"/>
    </row>
    <row r="56" spans="1:30" ht="79.5" customHeight="1" x14ac:dyDescent="0.25">
      <c r="A56" s="1"/>
      <c r="B56" s="598"/>
      <c r="C56" s="599"/>
      <c r="D56" s="600"/>
      <c r="E56" s="263" t="s">
        <v>717</v>
      </c>
      <c r="F56" s="249">
        <v>0.05</v>
      </c>
      <c r="G56" s="41">
        <v>43221</v>
      </c>
      <c r="H56" s="41">
        <v>43251</v>
      </c>
      <c r="I56" s="616"/>
      <c r="J56" s="70"/>
      <c r="K56" s="19"/>
      <c r="L56" s="239" t="str">
        <f t="shared" si="8"/>
        <v>0</v>
      </c>
      <c r="M56" s="602"/>
      <c r="N56" s="602"/>
      <c r="O56" s="533"/>
      <c r="P56" s="356" t="s">
        <v>1425</v>
      </c>
      <c r="Q56" s="70"/>
      <c r="R56" s="13"/>
      <c r="S56" s="1"/>
      <c r="T56" s="1"/>
      <c r="U56" s="1"/>
      <c r="V56" s="1"/>
      <c r="W56" s="1"/>
      <c r="X56" s="1"/>
      <c r="Y56" s="1"/>
      <c r="AA56" s="1"/>
      <c r="AB56" s="1"/>
      <c r="AC56" s="1"/>
      <c r="AD56" s="1"/>
    </row>
    <row r="57" spans="1:30" ht="56.25" customHeight="1" x14ac:dyDescent="0.25">
      <c r="A57" s="1"/>
      <c r="B57" s="598"/>
      <c r="C57" s="599"/>
      <c r="D57" s="600"/>
      <c r="E57" s="263" t="s">
        <v>718</v>
      </c>
      <c r="F57" s="249">
        <v>0.1</v>
      </c>
      <c r="G57" s="41">
        <v>43221</v>
      </c>
      <c r="H57" s="41">
        <v>43251</v>
      </c>
      <c r="I57" s="617"/>
      <c r="J57" s="70"/>
      <c r="K57" s="19"/>
      <c r="L57" s="239" t="str">
        <f t="shared" si="8"/>
        <v>0</v>
      </c>
      <c r="M57" s="602"/>
      <c r="N57" s="602"/>
      <c r="O57" s="533"/>
      <c r="P57" s="356" t="s">
        <v>1426</v>
      </c>
      <c r="Q57" s="70"/>
      <c r="R57" s="13"/>
      <c r="S57" s="1"/>
      <c r="T57" s="1"/>
      <c r="U57" s="1"/>
      <c r="V57" s="1"/>
      <c r="W57" s="1"/>
      <c r="X57" s="1"/>
      <c r="Y57" s="1"/>
      <c r="AA57" s="1"/>
      <c r="AB57" s="1"/>
      <c r="AC57" s="1"/>
      <c r="AD57" s="1"/>
    </row>
    <row r="58" spans="1:30" ht="83.25" customHeight="1" x14ac:dyDescent="0.25">
      <c r="A58" s="1"/>
      <c r="B58" s="598"/>
      <c r="C58" s="599"/>
      <c r="D58" s="600"/>
      <c r="E58" s="263" t="s">
        <v>719</v>
      </c>
      <c r="F58" s="249">
        <v>0.1</v>
      </c>
      <c r="G58" s="41">
        <v>43221</v>
      </c>
      <c r="H58" s="41">
        <v>43221</v>
      </c>
      <c r="I58" s="244" t="s">
        <v>214</v>
      </c>
      <c r="J58" s="70"/>
      <c r="K58" s="19"/>
      <c r="L58" s="239" t="str">
        <f t="shared" si="8"/>
        <v>0</v>
      </c>
      <c r="M58" s="602"/>
      <c r="N58" s="602"/>
      <c r="O58" s="533"/>
      <c r="P58" s="356" t="s">
        <v>1427</v>
      </c>
      <c r="Q58" s="70"/>
      <c r="R58" s="13"/>
      <c r="S58" s="1"/>
      <c r="T58" s="1"/>
      <c r="U58" s="1"/>
      <c r="V58" s="1"/>
      <c r="W58" s="1"/>
      <c r="X58" s="1"/>
      <c r="Y58" s="1"/>
      <c r="AA58" s="1"/>
      <c r="AB58" s="1"/>
      <c r="AC58" s="1"/>
      <c r="AD58" s="1"/>
    </row>
    <row r="59" spans="1:30" ht="83.25" customHeight="1" x14ac:dyDescent="0.25">
      <c r="A59" s="1"/>
      <c r="B59" s="598"/>
      <c r="C59" s="599"/>
      <c r="D59" s="600"/>
      <c r="E59" s="263" t="s">
        <v>720</v>
      </c>
      <c r="F59" s="249">
        <v>0.1</v>
      </c>
      <c r="G59" s="41">
        <v>43221</v>
      </c>
      <c r="H59" s="41">
        <v>43221</v>
      </c>
      <c r="I59" s="244" t="s">
        <v>215</v>
      </c>
      <c r="J59" s="70"/>
      <c r="K59" s="19"/>
      <c r="L59" s="239" t="str">
        <f t="shared" si="8"/>
        <v>0</v>
      </c>
      <c r="M59" s="603"/>
      <c r="N59" s="603"/>
      <c r="O59" s="534"/>
      <c r="P59" s="356" t="s">
        <v>1428</v>
      </c>
      <c r="Q59" s="70"/>
      <c r="R59" s="13"/>
      <c r="S59" s="1"/>
      <c r="T59" s="1"/>
      <c r="U59" s="1"/>
      <c r="V59" s="1"/>
      <c r="W59" s="1"/>
      <c r="X59" s="1"/>
      <c r="Y59" s="1"/>
      <c r="AA59" s="1"/>
      <c r="AB59" s="1"/>
      <c r="AC59" s="1"/>
      <c r="AD59" s="1"/>
    </row>
    <row r="60" spans="1:30" ht="83.25" customHeight="1" x14ac:dyDescent="0.25">
      <c r="A60" s="1"/>
      <c r="B60" s="598"/>
      <c r="C60" s="599" t="s">
        <v>712</v>
      </c>
      <c r="D60" s="604">
        <v>0.4</v>
      </c>
      <c r="E60" s="263" t="s">
        <v>721</v>
      </c>
      <c r="F60" s="249">
        <v>0.15</v>
      </c>
      <c r="G60" s="41">
        <v>43252</v>
      </c>
      <c r="H60" s="41">
        <v>43252</v>
      </c>
      <c r="I60" s="244" t="s">
        <v>213</v>
      </c>
      <c r="J60" s="70"/>
      <c r="K60" s="19"/>
      <c r="L60" s="239" t="str">
        <f t="shared" si="8"/>
        <v>0</v>
      </c>
      <c r="M60" s="545">
        <f>SUM(L60:L63)</f>
        <v>0</v>
      </c>
      <c r="N60" s="545">
        <f>SUM(F60:F63)</f>
        <v>0.4</v>
      </c>
      <c r="O60" s="532">
        <f t="shared" si="10"/>
        <v>0</v>
      </c>
      <c r="P60" s="356" t="s">
        <v>1429</v>
      </c>
      <c r="Q60" s="70"/>
      <c r="R60" s="13"/>
      <c r="S60" s="1"/>
      <c r="T60" s="1"/>
      <c r="U60" s="1"/>
      <c r="V60" s="1"/>
      <c r="W60" s="1"/>
      <c r="X60" s="1"/>
      <c r="Y60" s="1"/>
      <c r="AA60" s="1"/>
      <c r="AB60" s="1"/>
      <c r="AC60" s="1"/>
      <c r="AD60" s="1"/>
    </row>
    <row r="61" spans="1:30" ht="83.25" customHeight="1" x14ac:dyDescent="0.25">
      <c r="A61" s="1"/>
      <c r="B61" s="598"/>
      <c r="C61" s="599"/>
      <c r="D61" s="604"/>
      <c r="E61" s="263" t="s">
        <v>722</v>
      </c>
      <c r="F61" s="249">
        <v>0.1</v>
      </c>
      <c r="G61" s="41">
        <v>43252</v>
      </c>
      <c r="H61" s="41">
        <v>43252</v>
      </c>
      <c r="I61" s="615" t="s">
        <v>214</v>
      </c>
      <c r="J61" s="70"/>
      <c r="K61" s="19"/>
      <c r="L61" s="239" t="str">
        <f t="shared" si="8"/>
        <v>0</v>
      </c>
      <c r="M61" s="587"/>
      <c r="N61" s="587"/>
      <c r="O61" s="533"/>
      <c r="P61" s="356" t="s">
        <v>1430</v>
      </c>
      <c r="Q61" s="70"/>
      <c r="R61" s="13"/>
      <c r="S61" s="1"/>
      <c r="T61" s="1"/>
      <c r="U61" s="1"/>
      <c r="V61" s="1"/>
      <c r="W61" s="1"/>
      <c r="X61" s="1"/>
      <c r="Y61" s="1"/>
      <c r="AA61" s="1"/>
      <c r="AB61" s="1"/>
      <c r="AC61" s="1"/>
      <c r="AD61" s="1"/>
    </row>
    <row r="62" spans="1:30" ht="83.25" customHeight="1" x14ac:dyDescent="0.25">
      <c r="A62" s="1"/>
      <c r="B62" s="598"/>
      <c r="C62" s="599"/>
      <c r="D62" s="604"/>
      <c r="E62" s="263" t="s">
        <v>723</v>
      </c>
      <c r="F62" s="249">
        <v>0.05</v>
      </c>
      <c r="G62" s="41">
        <v>43252</v>
      </c>
      <c r="H62" s="41">
        <v>43252</v>
      </c>
      <c r="I62" s="617"/>
      <c r="J62" s="70"/>
      <c r="K62" s="19"/>
      <c r="L62" s="239" t="str">
        <f t="shared" si="8"/>
        <v>0</v>
      </c>
      <c r="M62" s="587"/>
      <c r="N62" s="587"/>
      <c r="O62" s="533"/>
      <c r="P62" s="356" t="s">
        <v>1431</v>
      </c>
      <c r="Q62" s="70"/>
      <c r="R62" s="13"/>
      <c r="S62" s="1"/>
      <c r="T62" s="1"/>
      <c r="U62" s="1"/>
      <c r="V62" s="1"/>
      <c r="W62" s="1"/>
      <c r="X62" s="1"/>
      <c r="Y62" s="1"/>
      <c r="AA62" s="1"/>
      <c r="AB62" s="1"/>
      <c r="AC62" s="1"/>
      <c r="AD62" s="1"/>
    </row>
    <row r="63" spans="1:30" ht="129.75" customHeight="1" x14ac:dyDescent="0.25">
      <c r="A63" s="1"/>
      <c r="B63" s="598"/>
      <c r="C63" s="599"/>
      <c r="D63" s="604"/>
      <c r="E63" s="263" t="s">
        <v>724</v>
      </c>
      <c r="F63" s="249">
        <v>0.1</v>
      </c>
      <c r="G63" s="41">
        <v>43252</v>
      </c>
      <c r="H63" s="41">
        <v>43252</v>
      </c>
      <c r="I63" s="244" t="s">
        <v>216</v>
      </c>
      <c r="J63" s="70"/>
      <c r="K63" s="19"/>
      <c r="L63" s="239" t="str">
        <f t="shared" si="8"/>
        <v>0</v>
      </c>
      <c r="M63" s="588"/>
      <c r="N63" s="588"/>
      <c r="O63" s="534"/>
      <c r="P63" s="355" t="s">
        <v>1432</v>
      </c>
      <c r="Q63" s="70"/>
      <c r="R63" s="13"/>
      <c r="S63" s="1"/>
      <c r="T63" s="1"/>
      <c r="U63" s="1"/>
      <c r="V63" s="1"/>
      <c r="W63" s="1"/>
      <c r="X63" s="1"/>
      <c r="Y63" s="1"/>
      <c r="AA63" s="1"/>
      <c r="AB63" s="1"/>
      <c r="AC63" s="1"/>
      <c r="AD63" s="1"/>
    </row>
    <row r="64" spans="1:30" ht="15.75" customHeight="1" x14ac:dyDescent="0.25">
      <c r="A64" s="1"/>
      <c r="B64" s="605"/>
      <c r="C64" s="605"/>
      <c r="D64" s="605"/>
      <c r="E64" s="605"/>
      <c r="F64" s="605"/>
      <c r="G64" s="605"/>
      <c r="H64" s="605"/>
      <c r="I64" s="605"/>
      <c r="J64" s="605"/>
      <c r="K64" s="605"/>
      <c r="L64" s="605"/>
      <c r="M64" s="605"/>
      <c r="N64" s="605"/>
      <c r="O64" s="605"/>
      <c r="P64" s="605"/>
      <c r="Q64" s="605"/>
      <c r="R64" s="605"/>
      <c r="S64" s="1"/>
      <c r="T64" s="1"/>
      <c r="U64" s="1"/>
      <c r="V64" s="75"/>
      <c r="W64" s="75"/>
      <c r="X64" s="75"/>
      <c r="Y64" s="1"/>
      <c r="AA64" s="1"/>
      <c r="AB64" s="1"/>
      <c r="AC64" s="1"/>
      <c r="AD64" s="1"/>
    </row>
    <row r="65" spans="1:30" ht="130.5" customHeight="1" x14ac:dyDescent="0.25">
      <c r="A65" s="1"/>
      <c r="B65" s="598" t="s">
        <v>665</v>
      </c>
      <c r="C65" s="599" t="s">
        <v>713</v>
      </c>
      <c r="D65" s="600">
        <v>1</v>
      </c>
      <c r="E65" s="263" t="s">
        <v>714</v>
      </c>
      <c r="F65" s="249">
        <v>0.4</v>
      </c>
      <c r="G65" s="212">
        <v>43227</v>
      </c>
      <c r="H65" s="212">
        <v>43231</v>
      </c>
      <c r="I65" s="244" t="s">
        <v>217</v>
      </c>
      <c r="J65" s="70"/>
      <c r="K65" s="10"/>
      <c r="L65" s="239" t="str">
        <f t="shared" si="8"/>
        <v>0</v>
      </c>
      <c r="M65" s="218" t="str">
        <f>L65</f>
        <v>0</v>
      </c>
      <c r="N65" s="218">
        <f>F65</f>
        <v>0.4</v>
      </c>
      <c r="O65" s="409">
        <f t="shared" ref="O65:O66" si="11">M65/N65</f>
        <v>0</v>
      </c>
      <c r="P65" s="317" t="s">
        <v>1433</v>
      </c>
      <c r="Q65" s="70"/>
      <c r="R65" s="13"/>
      <c r="S65" s="1"/>
      <c r="T65" s="1"/>
      <c r="U65" s="1"/>
      <c r="V65" s="1"/>
      <c r="W65" s="1"/>
      <c r="X65" s="75"/>
      <c r="Y65" s="75"/>
      <c r="Z65" s="1"/>
    </row>
    <row r="66" spans="1:30" ht="84.75" customHeight="1" x14ac:dyDescent="0.25">
      <c r="A66" s="1"/>
      <c r="B66" s="598"/>
      <c r="C66" s="599"/>
      <c r="D66" s="600"/>
      <c r="E66" s="263" t="s">
        <v>1434</v>
      </c>
      <c r="F66" s="249">
        <v>0.6</v>
      </c>
      <c r="G66" s="212">
        <v>43234</v>
      </c>
      <c r="H66" s="212">
        <v>43465</v>
      </c>
      <c r="I66" s="244" t="s">
        <v>216</v>
      </c>
      <c r="J66" s="70"/>
      <c r="K66" s="10"/>
      <c r="L66" s="239" t="str">
        <f t="shared" si="8"/>
        <v>0</v>
      </c>
      <c r="M66" s="218" t="str">
        <f>L66</f>
        <v>0</v>
      </c>
      <c r="N66" s="218">
        <f>F66</f>
        <v>0.6</v>
      </c>
      <c r="O66" s="409">
        <f t="shared" si="11"/>
        <v>0</v>
      </c>
      <c r="P66" s="317" t="s">
        <v>1435</v>
      </c>
      <c r="Q66" s="70"/>
      <c r="R66" s="5"/>
      <c r="S66" s="1"/>
      <c r="T66" s="1"/>
      <c r="U66" s="1"/>
      <c r="V66" s="1"/>
      <c r="W66" s="1"/>
      <c r="X66" s="75"/>
      <c r="Y66" s="75"/>
      <c r="Z66" s="1"/>
    </row>
    <row r="67" spans="1:30" ht="15" customHeight="1" x14ac:dyDescent="0.25">
      <c r="A67" s="1"/>
      <c r="B67" s="441" t="s">
        <v>12</v>
      </c>
      <c r="C67" s="627" t="s">
        <v>13</v>
      </c>
      <c r="D67" s="627"/>
      <c r="E67" s="627"/>
      <c r="F67" s="627"/>
      <c r="G67" s="627"/>
      <c r="H67" s="627"/>
      <c r="I67" s="627"/>
      <c r="J67" s="627"/>
      <c r="K67" s="627"/>
      <c r="L67" s="627"/>
      <c r="M67" s="627"/>
      <c r="N67" s="627"/>
      <c r="O67" s="627"/>
      <c r="P67" s="627"/>
      <c r="Q67" s="627"/>
      <c r="R67" s="627"/>
      <c r="S67" s="1"/>
      <c r="T67" s="1"/>
      <c r="U67" s="1"/>
      <c r="V67" s="1"/>
      <c r="W67" s="1"/>
      <c r="X67" s="1"/>
      <c r="Y67" s="1"/>
      <c r="AA67" s="1"/>
      <c r="AB67" s="1"/>
      <c r="AC67" s="1"/>
      <c r="AD67" s="1"/>
    </row>
    <row r="68" spans="1:30" ht="15" customHeight="1" x14ac:dyDescent="0.25">
      <c r="A68" s="1"/>
      <c r="B68" s="441" t="s">
        <v>14</v>
      </c>
      <c r="C68" s="627" t="s">
        <v>42</v>
      </c>
      <c r="D68" s="627"/>
      <c r="E68" s="627"/>
      <c r="F68" s="627"/>
      <c r="G68" s="627"/>
      <c r="H68" s="627"/>
      <c r="I68" s="627"/>
      <c r="J68" s="627"/>
      <c r="K68" s="627"/>
      <c r="L68" s="627"/>
      <c r="M68" s="627"/>
      <c r="N68" s="627"/>
      <c r="O68" s="627"/>
      <c r="P68" s="627"/>
      <c r="Q68" s="627"/>
      <c r="R68" s="627"/>
      <c r="S68" s="1"/>
      <c r="T68" s="1"/>
      <c r="U68" s="1"/>
      <c r="V68" s="1"/>
      <c r="W68" s="1"/>
      <c r="X68" s="1"/>
      <c r="Y68" s="1"/>
      <c r="AA68" s="1"/>
      <c r="AB68" s="1"/>
      <c r="AC68" s="1"/>
      <c r="AD68" s="1"/>
    </row>
    <row r="69" spans="1:30" ht="28.5" customHeight="1" x14ac:dyDescent="0.25">
      <c r="A69" s="1"/>
      <c r="B69" s="441" t="s">
        <v>16</v>
      </c>
      <c r="C69" s="627" t="s">
        <v>43</v>
      </c>
      <c r="D69" s="627"/>
      <c r="E69" s="627"/>
      <c r="F69" s="627"/>
      <c r="G69" s="627"/>
      <c r="H69" s="627"/>
      <c r="I69" s="627"/>
      <c r="J69" s="627"/>
      <c r="K69" s="627"/>
      <c r="L69" s="627"/>
      <c r="M69" s="627"/>
      <c r="N69" s="627"/>
      <c r="O69" s="627"/>
      <c r="P69" s="627"/>
      <c r="Q69" s="627"/>
      <c r="R69" s="627"/>
      <c r="S69" s="1"/>
      <c r="T69" s="1"/>
      <c r="U69" s="1"/>
      <c r="V69" s="1"/>
      <c r="W69" s="1"/>
      <c r="X69" s="1"/>
      <c r="Y69" s="1"/>
      <c r="AA69" s="1"/>
      <c r="AB69" s="1"/>
      <c r="AC69" s="1"/>
      <c r="AD69" s="1"/>
    </row>
    <row r="70" spans="1:30" s="54" customFormat="1" ht="15" customHeight="1" x14ac:dyDescent="0.2">
      <c r="A70" s="53"/>
      <c r="B70" s="575" t="s">
        <v>4</v>
      </c>
      <c r="C70" s="575"/>
      <c r="D70" s="575"/>
      <c r="E70" s="575"/>
      <c r="F70" s="575"/>
      <c r="G70" s="575"/>
      <c r="H70" s="575"/>
      <c r="I70" s="575"/>
      <c r="J70" s="575" t="s">
        <v>5</v>
      </c>
      <c r="K70" s="575"/>
      <c r="L70" s="575"/>
      <c r="M70" s="575"/>
      <c r="N70" s="575"/>
      <c r="O70" s="575"/>
      <c r="P70" s="575" t="s">
        <v>79</v>
      </c>
      <c r="Q70" s="575"/>
      <c r="R70" s="575"/>
      <c r="S70" s="53"/>
      <c r="T70" s="53"/>
      <c r="U70" s="53"/>
      <c r="V70" s="53"/>
      <c r="W70" s="53"/>
      <c r="X70" s="53"/>
      <c r="Y70" s="53"/>
      <c r="AA70" s="53"/>
      <c r="AB70" s="53"/>
      <c r="AC70" s="53"/>
      <c r="AD70" s="53"/>
    </row>
    <row r="71" spans="1:30" ht="27" customHeight="1" x14ac:dyDescent="0.25">
      <c r="A71" s="1"/>
      <c r="B71" s="547" t="s">
        <v>0</v>
      </c>
      <c r="C71" s="547" t="s">
        <v>2</v>
      </c>
      <c r="D71" s="548" t="s">
        <v>91</v>
      </c>
      <c r="E71" s="547" t="s">
        <v>80</v>
      </c>
      <c r="F71" s="548" t="s">
        <v>89</v>
      </c>
      <c r="G71" s="553" t="s">
        <v>69</v>
      </c>
      <c r="H71" s="553"/>
      <c r="I71" s="553" t="s">
        <v>70</v>
      </c>
      <c r="J71" s="553" t="s">
        <v>83</v>
      </c>
      <c r="K71" s="553" t="s">
        <v>6</v>
      </c>
      <c r="L71" s="548" t="s">
        <v>84</v>
      </c>
      <c r="M71" s="548" t="s">
        <v>94</v>
      </c>
      <c r="N71" s="548" t="s">
        <v>640</v>
      </c>
      <c r="O71" s="552" t="s">
        <v>92</v>
      </c>
      <c r="P71" s="553" t="s">
        <v>82</v>
      </c>
      <c r="Q71" s="548" t="s">
        <v>95</v>
      </c>
      <c r="R71" s="548" t="s">
        <v>6</v>
      </c>
      <c r="S71" s="1"/>
      <c r="T71" s="1"/>
      <c r="U71" s="1"/>
      <c r="V71" s="1"/>
      <c r="W71" s="1"/>
      <c r="X71" s="1"/>
      <c r="Y71" s="1"/>
      <c r="AA71" s="1"/>
      <c r="AB71" s="1"/>
      <c r="AC71" s="1"/>
      <c r="AD71" s="1"/>
    </row>
    <row r="72" spans="1:30" ht="39.75" customHeight="1" x14ac:dyDescent="0.25">
      <c r="A72" s="1"/>
      <c r="B72" s="547"/>
      <c r="C72" s="547"/>
      <c r="D72" s="548"/>
      <c r="E72" s="547"/>
      <c r="F72" s="548"/>
      <c r="G72" s="76" t="s">
        <v>63</v>
      </c>
      <c r="H72" s="76" t="s">
        <v>64</v>
      </c>
      <c r="I72" s="553"/>
      <c r="J72" s="553"/>
      <c r="K72" s="553"/>
      <c r="L72" s="548"/>
      <c r="M72" s="548"/>
      <c r="N72" s="548"/>
      <c r="O72" s="552"/>
      <c r="P72" s="553"/>
      <c r="Q72" s="548"/>
      <c r="R72" s="548"/>
      <c r="S72" s="1"/>
      <c r="T72" s="1"/>
      <c r="U72" s="1"/>
      <c r="V72" s="75"/>
      <c r="W72" s="75"/>
      <c r="X72" s="75"/>
      <c r="Y72" s="1"/>
      <c r="AA72" s="1"/>
      <c r="AB72" s="1"/>
      <c r="AC72" s="1"/>
      <c r="AD72" s="1"/>
    </row>
    <row r="73" spans="1:30" ht="78.75" customHeight="1" x14ac:dyDescent="0.25">
      <c r="A73" s="1"/>
      <c r="B73" s="614" t="s">
        <v>737</v>
      </c>
      <c r="C73" s="446" t="s">
        <v>2474</v>
      </c>
      <c r="D73" s="446" t="s">
        <v>2474</v>
      </c>
      <c r="E73" s="446" t="s">
        <v>2474</v>
      </c>
      <c r="F73" s="438" t="str">
        <f t="shared" ref="F73:F77" si="12">IF(L73="-","0","0%")</f>
        <v>0%</v>
      </c>
      <c r="G73" s="449">
        <v>43108</v>
      </c>
      <c r="H73" s="449">
        <v>43115</v>
      </c>
      <c r="I73" s="437" t="s">
        <v>73</v>
      </c>
      <c r="J73" s="70"/>
      <c r="K73" s="448"/>
      <c r="L73" s="434" t="str">
        <f t="shared" ref="L73:L77" si="13">IF(J73="SI",F73,"0")</f>
        <v>0</v>
      </c>
      <c r="M73" s="440"/>
      <c r="N73" s="440"/>
      <c r="O73" s="435" t="e">
        <f t="shared" ref="O73:O77" si="14">M73/N73</f>
        <v>#DIV/0!</v>
      </c>
      <c r="P73" s="437" t="s">
        <v>85</v>
      </c>
      <c r="Q73" s="70"/>
      <c r="R73" s="13"/>
      <c r="S73" s="1"/>
      <c r="T73" s="1"/>
      <c r="U73" s="1"/>
      <c r="V73" s="75"/>
      <c r="W73" s="75"/>
      <c r="X73" s="75"/>
      <c r="Y73" s="1"/>
      <c r="AA73" s="1"/>
      <c r="AB73" s="1"/>
      <c r="AC73" s="1"/>
      <c r="AD73" s="1"/>
    </row>
    <row r="74" spans="1:30" ht="100.5" customHeight="1" x14ac:dyDescent="0.25">
      <c r="A74" s="1"/>
      <c r="B74" s="614"/>
      <c r="C74" s="446" t="s">
        <v>44</v>
      </c>
      <c r="D74" s="446" t="s">
        <v>44</v>
      </c>
      <c r="E74" s="446" t="s">
        <v>44</v>
      </c>
      <c r="F74" s="438" t="str">
        <f t="shared" si="12"/>
        <v>0%</v>
      </c>
      <c r="G74" s="449">
        <v>43132</v>
      </c>
      <c r="H74" s="449">
        <v>43159</v>
      </c>
      <c r="I74" s="599" t="s">
        <v>99</v>
      </c>
      <c r="J74" s="70"/>
      <c r="K74" s="19"/>
      <c r="L74" s="434" t="str">
        <f t="shared" si="13"/>
        <v>0</v>
      </c>
      <c r="M74" s="56"/>
      <c r="N74" s="56"/>
      <c r="O74" s="435" t="e">
        <f t="shared" si="14"/>
        <v>#DIV/0!</v>
      </c>
      <c r="P74" s="19"/>
      <c r="Q74" s="70"/>
      <c r="R74" s="5"/>
      <c r="S74" s="1"/>
      <c r="T74" s="1"/>
      <c r="U74" s="1"/>
      <c r="V74" s="75"/>
      <c r="W74" s="75"/>
      <c r="X74" s="75"/>
      <c r="Y74" s="1"/>
      <c r="Z74" s="1"/>
      <c r="AA74" s="1"/>
      <c r="AB74" s="1"/>
      <c r="AC74" s="1"/>
      <c r="AD74" s="1"/>
    </row>
    <row r="75" spans="1:30" ht="114" customHeight="1" x14ac:dyDescent="0.25">
      <c r="A75" s="1"/>
      <c r="B75" s="614"/>
      <c r="C75" s="446" t="s">
        <v>45</v>
      </c>
      <c r="D75" s="446" t="s">
        <v>45</v>
      </c>
      <c r="E75" s="446" t="s">
        <v>45</v>
      </c>
      <c r="F75" s="438" t="str">
        <f t="shared" si="12"/>
        <v>0%</v>
      </c>
      <c r="G75" s="449">
        <v>43167</v>
      </c>
      <c r="H75" s="449">
        <v>43171</v>
      </c>
      <c r="I75" s="599"/>
      <c r="J75" s="70"/>
      <c r="K75" s="19"/>
      <c r="L75" s="434" t="str">
        <f t="shared" si="13"/>
        <v>0</v>
      </c>
      <c r="M75" s="56"/>
      <c r="N75" s="56"/>
      <c r="O75" s="435" t="e">
        <f t="shared" si="14"/>
        <v>#DIV/0!</v>
      </c>
      <c r="P75" s="19"/>
      <c r="Q75" s="70"/>
      <c r="R75" s="5"/>
      <c r="S75" s="1"/>
      <c r="T75" s="1"/>
      <c r="U75" s="1"/>
      <c r="V75" s="75"/>
      <c r="W75" s="75"/>
      <c r="X75" s="75"/>
      <c r="Y75" s="1"/>
      <c r="Z75" s="1"/>
      <c r="AA75" s="1"/>
      <c r="AB75" s="1"/>
      <c r="AC75" s="1"/>
      <c r="AD75" s="1"/>
    </row>
    <row r="76" spans="1:30" ht="49.5" customHeight="1" x14ac:dyDescent="0.25">
      <c r="A76" s="1"/>
      <c r="B76" s="614"/>
      <c r="C76" s="446" t="s">
        <v>46</v>
      </c>
      <c r="D76" s="446" t="s">
        <v>46</v>
      </c>
      <c r="E76" s="446" t="s">
        <v>46</v>
      </c>
      <c r="F76" s="438" t="str">
        <f t="shared" si="12"/>
        <v>0%</v>
      </c>
      <c r="G76" s="449">
        <v>43175</v>
      </c>
      <c r="H76" s="449">
        <v>43175</v>
      </c>
      <c r="I76" s="599"/>
      <c r="J76" s="70"/>
      <c r="K76" s="19"/>
      <c r="L76" s="434" t="str">
        <f t="shared" si="13"/>
        <v>0</v>
      </c>
      <c r="M76" s="56"/>
      <c r="N76" s="56"/>
      <c r="O76" s="435" t="e">
        <f t="shared" si="14"/>
        <v>#DIV/0!</v>
      </c>
      <c r="P76" s="19"/>
      <c r="Q76" s="70"/>
      <c r="R76" s="5"/>
      <c r="S76" s="1"/>
      <c r="T76" s="1"/>
      <c r="U76" s="1"/>
      <c r="V76" s="75"/>
      <c r="W76" s="75"/>
      <c r="X76" s="75"/>
      <c r="Y76" s="1"/>
      <c r="Z76" s="1"/>
      <c r="AA76" s="1"/>
      <c r="AB76" s="1"/>
      <c r="AC76" s="1"/>
      <c r="AD76" s="1"/>
    </row>
    <row r="77" spans="1:30" ht="63" customHeight="1" x14ac:dyDescent="0.25">
      <c r="A77" s="1"/>
      <c r="B77" s="614"/>
      <c r="C77" s="446" t="s">
        <v>98</v>
      </c>
      <c r="D77" s="446" t="s">
        <v>98</v>
      </c>
      <c r="E77" s="446" t="s">
        <v>98</v>
      </c>
      <c r="F77" s="438" t="str">
        <f t="shared" si="12"/>
        <v>0%</v>
      </c>
      <c r="G77" s="449">
        <v>43160</v>
      </c>
      <c r="H77" s="449">
        <v>43465</v>
      </c>
      <c r="I77" s="437" t="s">
        <v>73</v>
      </c>
      <c r="J77" s="70"/>
      <c r="K77" s="19"/>
      <c r="L77" s="434" t="str">
        <f t="shared" si="13"/>
        <v>0</v>
      </c>
      <c r="M77" s="56"/>
      <c r="N77" s="56"/>
      <c r="O77" s="435" t="e">
        <f t="shared" si="14"/>
        <v>#DIV/0!</v>
      </c>
      <c r="P77" s="19"/>
      <c r="Q77" s="70"/>
      <c r="R77" s="5"/>
      <c r="S77" s="1"/>
      <c r="T77" s="1"/>
      <c r="U77" s="1"/>
      <c r="V77" s="1"/>
      <c r="W77" s="1"/>
      <c r="X77" s="1"/>
      <c r="Y77" s="1"/>
      <c r="Z77" s="1"/>
      <c r="AA77" s="1"/>
      <c r="AB77" s="1"/>
      <c r="AC77" s="1"/>
      <c r="AD77" s="1"/>
    </row>
    <row r="78" spans="1:30" ht="15.75" customHeight="1" x14ac:dyDescent="0.25">
      <c r="A78" s="1"/>
      <c r="B78" s="623"/>
      <c r="C78" s="624"/>
      <c r="D78" s="624"/>
      <c r="E78" s="624"/>
      <c r="F78" s="624"/>
      <c r="G78" s="624"/>
      <c r="H78" s="624"/>
      <c r="I78" s="624"/>
      <c r="J78" s="624"/>
      <c r="K78" s="624"/>
      <c r="L78" s="624"/>
      <c r="M78" s="624"/>
      <c r="N78" s="624"/>
      <c r="O78" s="624"/>
      <c r="P78" s="624"/>
      <c r="Q78" s="624"/>
      <c r="R78" s="625"/>
      <c r="S78" s="1"/>
      <c r="T78" s="1"/>
      <c r="U78" s="1"/>
      <c r="V78" s="75"/>
      <c r="W78" s="75"/>
      <c r="X78" s="75"/>
      <c r="Y78" s="1"/>
      <c r="AA78" s="1"/>
      <c r="AB78" s="1"/>
      <c r="AC78" s="1"/>
      <c r="AD78" s="1"/>
    </row>
    <row r="79" spans="1:30" ht="87" customHeight="1" x14ac:dyDescent="0.25">
      <c r="A79" s="1"/>
      <c r="B79" s="620" t="s">
        <v>666</v>
      </c>
      <c r="C79" s="564" t="s">
        <v>738</v>
      </c>
      <c r="D79" s="601">
        <v>0.3</v>
      </c>
      <c r="E79" s="251" t="s">
        <v>741</v>
      </c>
      <c r="F79" s="68">
        <v>0.1</v>
      </c>
      <c r="G79" s="237">
        <v>43174</v>
      </c>
      <c r="H79" s="237">
        <v>43189</v>
      </c>
      <c r="I79" s="615" t="s">
        <v>218</v>
      </c>
      <c r="J79" s="70"/>
      <c r="K79" s="256"/>
      <c r="L79" s="239" t="str">
        <f t="shared" ref="L79:L87" si="15">IF(J79="SI",F79,"0")</f>
        <v>0</v>
      </c>
      <c r="M79" s="327" t="str">
        <f>L79</f>
        <v>0</v>
      </c>
      <c r="N79" s="218">
        <f>F79</f>
        <v>0.1</v>
      </c>
      <c r="O79" s="409">
        <f>M79/N79</f>
        <v>0</v>
      </c>
      <c r="P79" s="358" t="s">
        <v>1436</v>
      </c>
      <c r="Q79" s="70"/>
      <c r="R79" s="13"/>
      <c r="S79" s="1"/>
      <c r="T79" s="1"/>
      <c r="U79" s="1"/>
      <c r="V79" s="1"/>
      <c r="W79" s="1"/>
      <c r="X79" s="1"/>
      <c r="Y79" s="1"/>
      <c r="Z79" s="1"/>
      <c r="AA79" s="1"/>
      <c r="AB79" s="1"/>
      <c r="AC79" s="1"/>
      <c r="AD79" s="1"/>
    </row>
    <row r="80" spans="1:30" ht="118.5" customHeight="1" x14ac:dyDescent="0.25">
      <c r="A80" s="1"/>
      <c r="B80" s="620"/>
      <c r="C80" s="564"/>
      <c r="D80" s="602"/>
      <c r="E80" s="251" t="s">
        <v>742</v>
      </c>
      <c r="F80" s="68">
        <v>0.1</v>
      </c>
      <c r="G80" s="237">
        <v>43192</v>
      </c>
      <c r="H80" s="237">
        <v>43203</v>
      </c>
      <c r="I80" s="616"/>
      <c r="J80" s="70"/>
      <c r="K80" s="256"/>
      <c r="L80" s="239" t="str">
        <f t="shared" si="15"/>
        <v>0</v>
      </c>
      <c r="M80" s="327" t="str">
        <f>L80</f>
        <v>0</v>
      </c>
      <c r="N80" s="218">
        <f>F80</f>
        <v>0.1</v>
      </c>
      <c r="O80" s="409">
        <f t="shared" ref="O80:O86" si="16">M80/N80</f>
        <v>0</v>
      </c>
      <c r="P80" s="358" t="s">
        <v>1437</v>
      </c>
      <c r="Q80" s="70"/>
      <c r="R80" s="57"/>
      <c r="S80" s="1"/>
      <c r="T80" s="1"/>
      <c r="U80" s="1"/>
      <c r="V80" s="1"/>
      <c r="W80" s="1"/>
      <c r="X80" s="1"/>
      <c r="Y80" s="1"/>
      <c r="Z80" s="1"/>
      <c r="AA80" s="1"/>
      <c r="AB80" s="1"/>
      <c r="AC80" s="1"/>
      <c r="AD80" s="1"/>
    </row>
    <row r="81" spans="1:41" ht="87.75" customHeight="1" x14ac:dyDescent="0.25">
      <c r="A81" s="1"/>
      <c r="B81" s="620"/>
      <c r="C81" s="564"/>
      <c r="D81" s="602"/>
      <c r="E81" s="251" t="s">
        <v>743</v>
      </c>
      <c r="F81" s="68">
        <v>0.05</v>
      </c>
      <c r="G81" s="237">
        <v>43206</v>
      </c>
      <c r="H81" s="237">
        <v>43229</v>
      </c>
      <c r="I81" s="617"/>
      <c r="J81" s="70"/>
      <c r="K81" s="256"/>
      <c r="L81" s="239" t="str">
        <f t="shared" si="15"/>
        <v>0</v>
      </c>
      <c r="M81" s="612">
        <f>SUM(L81:L82)</f>
        <v>0</v>
      </c>
      <c r="N81" s="612">
        <f>SUM(F81:F82)</f>
        <v>0.1</v>
      </c>
      <c r="O81" s="558">
        <f t="shared" si="16"/>
        <v>0</v>
      </c>
      <c r="P81" s="358" t="s">
        <v>1438</v>
      </c>
      <c r="Q81" s="70"/>
      <c r="R81" s="57"/>
      <c r="S81" s="1"/>
      <c r="T81" s="1"/>
      <c r="U81" s="1"/>
      <c r="V81" s="1"/>
      <c r="W81" s="1"/>
      <c r="X81" s="1"/>
      <c r="Y81" s="1"/>
      <c r="Z81" s="1"/>
      <c r="AA81" s="1"/>
      <c r="AB81" s="1"/>
      <c r="AC81" s="1"/>
      <c r="AD81" s="1"/>
    </row>
    <row r="82" spans="1:41" ht="88.5" customHeight="1" x14ac:dyDescent="0.25">
      <c r="A82" s="1"/>
      <c r="B82" s="620"/>
      <c r="C82" s="564"/>
      <c r="D82" s="603"/>
      <c r="E82" s="251" t="s">
        <v>744</v>
      </c>
      <c r="F82" s="68">
        <v>0.05</v>
      </c>
      <c r="G82" s="237">
        <v>43230</v>
      </c>
      <c r="H82" s="237">
        <v>43234</v>
      </c>
      <c r="I82" s="240" t="s">
        <v>219</v>
      </c>
      <c r="J82" s="70"/>
      <c r="K82" s="256"/>
      <c r="L82" s="239" t="str">
        <f t="shared" si="15"/>
        <v>0</v>
      </c>
      <c r="M82" s="626"/>
      <c r="N82" s="626"/>
      <c r="O82" s="558"/>
      <c r="P82" s="358" t="s">
        <v>1439</v>
      </c>
      <c r="Q82" s="70"/>
      <c r="R82" s="57"/>
      <c r="S82" s="1"/>
      <c r="T82" s="1"/>
      <c r="U82" s="1"/>
      <c r="V82" s="1"/>
      <c r="W82" s="1"/>
      <c r="X82" s="1"/>
      <c r="Y82" s="1"/>
      <c r="Z82" s="1"/>
      <c r="AA82" s="1"/>
      <c r="AB82" s="1"/>
      <c r="AC82" s="1"/>
      <c r="AD82" s="1"/>
    </row>
    <row r="83" spans="1:41" ht="114.75" customHeight="1" x14ac:dyDescent="0.25">
      <c r="A83" s="1"/>
      <c r="B83" s="620"/>
      <c r="C83" s="564" t="s">
        <v>739</v>
      </c>
      <c r="D83" s="601">
        <v>0.5</v>
      </c>
      <c r="E83" s="251" t="s">
        <v>745</v>
      </c>
      <c r="F83" s="68">
        <v>0.2</v>
      </c>
      <c r="G83" s="237">
        <v>43235</v>
      </c>
      <c r="H83" s="237">
        <v>43245</v>
      </c>
      <c r="I83" s="240" t="s">
        <v>220</v>
      </c>
      <c r="J83" s="70"/>
      <c r="K83" s="256"/>
      <c r="L83" s="239" t="str">
        <f t="shared" si="15"/>
        <v>0</v>
      </c>
      <c r="M83" s="612">
        <f>SUM(L83:L84)</f>
        <v>0</v>
      </c>
      <c r="N83" s="612">
        <f>SUM(F83:F84)</f>
        <v>0.25</v>
      </c>
      <c r="O83" s="558">
        <f t="shared" si="16"/>
        <v>0</v>
      </c>
      <c r="P83" s="358" t="s">
        <v>1440</v>
      </c>
      <c r="Q83" s="70"/>
      <c r="R83" s="13"/>
      <c r="S83" s="1"/>
      <c r="T83" s="1"/>
      <c r="U83" s="1"/>
      <c r="V83" s="1"/>
      <c r="W83" s="1"/>
      <c r="X83" s="1"/>
      <c r="Y83" s="1"/>
      <c r="Z83" s="1"/>
      <c r="AA83" s="1"/>
      <c r="AB83" s="1"/>
      <c r="AC83" s="1"/>
      <c r="AD83" s="1"/>
    </row>
    <row r="84" spans="1:41" ht="113.25" customHeight="1" x14ac:dyDescent="0.25">
      <c r="A84" s="1"/>
      <c r="B84" s="620"/>
      <c r="C84" s="564"/>
      <c r="D84" s="602"/>
      <c r="E84" s="251" t="s">
        <v>746</v>
      </c>
      <c r="F84" s="68">
        <v>0.05</v>
      </c>
      <c r="G84" s="237">
        <v>43248</v>
      </c>
      <c r="H84" s="237">
        <v>43250</v>
      </c>
      <c r="I84" s="240" t="s">
        <v>219</v>
      </c>
      <c r="J84" s="70"/>
      <c r="K84" s="256"/>
      <c r="L84" s="239" t="str">
        <f t="shared" si="15"/>
        <v>0</v>
      </c>
      <c r="M84" s="613"/>
      <c r="N84" s="613"/>
      <c r="O84" s="558"/>
      <c r="P84" s="358" t="s">
        <v>1441</v>
      </c>
      <c r="Q84" s="70"/>
      <c r="R84" s="13"/>
      <c r="S84" s="1"/>
      <c r="T84" s="1"/>
      <c r="U84" s="1"/>
      <c r="V84" s="1"/>
      <c r="W84" s="1"/>
      <c r="X84" s="1"/>
      <c r="Y84" s="1"/>
      <c r="Z84" s="1"/>
      <c r="AA84" s="1"/>
      <c r="AB84" s="1"/>
      <c r="AC84" s="1"/>
      <c r="AD84" s="1"/>
    </row>
    <row r="85" spans="1:41" ht="87.75" customHeight="1" x14ac:dyDescent="0.25">
      <c r="A85" s="1"/>
      <c r="B85" s="620"/>
      <c r="C85" s="564"/>
      <c r="D85" s="603"/>
      <c r="E85" s="251" t="s">
        <v>747</v>
      </c>
      <c r="F85" s="68">
        <v>0.25</v>
      </c>
      <c r="G85" s="237">
        <v>43255</v>
      </c>
      <c r="H85" s="237">
        <v>43454</v>
      </c>
      <c r="I85" s="240" t="s">
        <v>220</v>
      </c>
      <c r="J85" s="70"/>
      <c r="K85" s="256"/>
      <c r="L85" s="239" t="str">
        <f t="shared" si="15"/>
        <v>0</v>
      </c>
      <c r="M85" s="327" t="str">
        <f>L85</f>
        <v>0</v>
      </c>
      <c r="N85" s="218">
        <f>F85</f>
        <v>0.25</v>
      </c>
      <c r="O85" s="409">
        <f t="shared" si="16"/>
        <v>0</v>
      </c>
      <c r="P85" s="358" t="s">
        <v>1442</v>
      </c>
      <c r="Q85" s="70"/>
      <c r="R85" s="13"/>
      <c r="S85" s="1"/>
      <c r="T85" s="1"/>
      <c r="U85" s="1"/>
      <c r="V85" s="1"/>
      <c r="W85" s="1"/>
      <c r="X85" s="1"/>
      <c r="Y85" s="1"/>
      <c r="Z85" s="1"/>
      <c r="AA85" s="1"/>
      <c r="AB85" s="1"/>
      <c r="AC85" s="1"/>
      <c r="AD85" s="1"/>
    </row>
    <row r="86" spans="1:41" ht="111" customHeight="1" x14ac:dyDescent="0.25">
      <c r="A86" s="1"/>
      <c r="B86" s="620"/>
      <c r="C86" s="564" t="s">
        <v>740</v>
      </c>
      <c r="D86" s="601">
        <v>0.2</v>
      </c>
      <c r="E86" s="251" t="s">
        <v>748</v>
      </c>
      <c r="F86" s="68">
        <v>0.12</v>
      </c>
      <c r="G86" s="237">
        <v>43437</v>
      </c>
      <c r="H86" s="237">
        <v>43447</v>
      </c>
      <c r="I86" s="621" t="s">
        <v>220</v>
      </c>
      <c r="J86" s="70"/>
      <c r="K86" s="256"/>
      <c r="L86" s="239" t="str">
        <f t="shared" si="15"/>
        <v>0</v>
      </c>
      <c r="M86" s="612">
        <f>SUM(L86:L87)</f>
        <v>0</v>
      </c>
      <c r="N86" s="612">
        <f>SUM(F86:F87)</f>
        <v>0.2</v>
      </c>
      <c r="O86" s="558">
        <f t="shared" si="16"/>
        <v>0</v>
      </c>
      <c r="P86" s="358" t="s">
        <v>1443</v>
      </c>
      <c r="Q86" s="70"/>
      <c r="R86" s="13"/>
      <c r="S86" s="1"/>
      <c r="T86" s="1"/>
      <c r="U86" s="1"/>
      <c r="V86" s="1"/>
      <c r="W86" s="1"/>
      <c r="X86" s="1"/>
      <c r="Y86" s="1"/>
      <c r="Z86" s="1"/>
      <c r="AA86" s="1"/>
      <c r="AB86" s="1"/>
      <c r="AC86" s="1"/>
      <c r="AD86" s="1"/>
    </row>
    <row r="87" spans="1:41" ht="79.5" customHeight="1" x14ac:dyDescent="0.25">
      <c r="A87" s="1"/>
      <c r="B87" s="620"/>
      <c r="C87" s="564"/>
      <c r="D87" s="603"/>
      <c r="E87" s="251" t="s">
        <v>749</v>
      </c>
      <c r="F87" s="68">
        <v>0.08</v>
      </c>
      <c r="G87" s="237">
        <v>43459</v>
      </c>
      <c r="H87" s="237">
        <v>43459</v>
      </c>
      <c r="I87" s="622"/>
      <c r="J87" s="70"/>
      <c r="K87" s="256"/>
      <c r="L87" s="239" t="str">
        <f t="shared" si="15"/>
        <v>0</v>
      </c>
      <c r="M87" s="613"/>
      <c r="N87" s="613"/>
      <c r="O87" s="558"/>
      <c r="P87" s="358" t="s">
        <v>1444</v>
      </c>
      <c r="Q87" s="70"/>
      <c r="R87" s="13"/>
      <c r="S87" s="1"/>
      <c r="T87" s="1"/>
      <c r="U87" s="1"/>
      <c r="V87" s="1"/>
      <c r="W87" s="1"/>
      <c r="X87" s="1"/>
      <c r="Y87" s="1"/>
      <c r="Z87" s="1"/>
      <c r="AA87" s="1"/>
      <c r="AB87" s="1"/>
      <c r="AC87" s="1"/>
      <c r="AD87" s="1"/>
    </row>
    <row r="88" spans="1:41" x14ac:dyDescent="0.25">
      <c r="B88" s="1"/>
      <c r="C88" s="1"/>
      <c r="D88" s="1"/>
      <c r="E88" s="1"/>
      <c r="F88" s="1"/>
      <c r="G88" s="1"/>
      <c r="H88" s="1"/>
      <c r="I88" s="1"/>
      <c r="J88" s="1"/>
      <c r="K88" s="1"/>
      <c r="L88" s="1"/>
      <c r="M88" s="1"/>
      <c r="N88" s="1"/>
      <c r="O88" s="1"/>
      <c r="P88" s="1"/>
      <c r="Q88" s="1"/>
      <c r="R88" s="1"/>
      <c r="S88" s="1"/>
      <c r="T88" s="1"/>
      <c r="U88" s="1"/>
      <c r="V88" s="1"/>
      <c r="W88" s="1"/>
    </row>
    <row r="89" spans="1:41" x14ac:dyDescent="0.25">
      <c r="B89" s="1"/>
      <c r="C89" s="1"/>
      <c r="D89" s="1"/>
      <c r="E89" s="1"/>
      <c r="F89" s="1"/>
      <c r="G89" s="1"/>
      <c r="H89" s="1"/>
      <c r="I89" s="1"/>
      <c r="J89" s="1"/>
      <c r="K89" s="1"/>
      <c r="L89" s="1"/>
      <c r="M89" s="1"/>
      <c r="N89" s="1"/>
      <c r="O89" s="1"/>
      <c r="P89" s="1"/>
      <c r="Q89" s="1"/>
      <c r="R89" s="1"/>
      <c r="S89" s="1"/>
      <c r="T89" s="1"/>
      <c r="U89" s="1"/>
      <c r="V89" s="1"/>
      <c r="W89" s="1"/>
    </row>
    <row r="90" spans="1:41" x14ac:dyDescent="0.25">
      <c r="B90" s="1"/>
      <c r="C90" s="1"/>
      <c r="D90" s="1"/>
      <c r="E90" s="1"/>
      <c r="F90" s="1"/>
      <c r="G90" s="1"/>
      <c r="H90" s="1"/>
      <c r="I90" s="1"/>
      <c r="J90" s="1"/>
      <c r="K90" s="1"/>
      <c r="L90" s="1"/>
      <c r="M90" s="1"/>
      <c r="N90" s="1"/>
      <c r="O90" s="1"/>
      <c r="P90" s="1"/>
      <c r="Q90" s="1"/>
      <c r="R90" s="1"/>
      <c r="S90" s="1"/>
      <c r="T90" s="1"/>
      <c r="U90" s="1"/>
      <c r="V90" s="1"/>
      <c r="W90" s="1"/>
    </row>
    <row r="91" spans="1:41" ht="22.5" hidden="1" x14ac:dyDescent="0.25">
      <c r="A91" s="1"/>
      <c r="B91" s="593" t="s">
        <v>31</v>
      </c>
      <c r="C91" s="593"/>
      <c r="D91" s="593"/>
      <c r="E91" s="593"/>
      <c r="F91" s="593"/>
      <c r="G91" s="593"/>
      <c r="H91" s="593"/>
      <c r="I91" s="593"/>
      <c r="J91" s="593"/>
      <c r="K91" s="593"/>
      <c r="L91" s="75"/>
      <c r="M91" s="75"/>
      <c r="N91" s="75"/>
      <c r="O91" s="75"/>
      <c r="P91" s="75"/>
      <c r="Q91" s="75"/>
      <c r="R91" s="75"/>
      <c r="S91" s="1"/>
      <c r="T91" s="1"/>
      <c r="U91" s="1"/>
      <c r="V91" s="1"/>
      <c r="W91" s="1"/>
      <c r="X91" s="1"/>
      <c r="Y91" s="1"/>
      <c r="Z91" s="1"/>
      <c r="AA91" s="1"/>
      <c r="AB91" s="1"/>
      <c r="AC91" s="1"/>
      <c r="AD91" s="1"/>
      <c r="AE91" s="1"/>
      <c r="AF91" s="1"/>
      <c r="AG91" s="1"/>
      <c r="AH91" s="1"/>
      <c r="AI91" s="1"/>
      <c r="AJ91" s="1"/>
      <c r="AK91" s="1"/>
      <c r="AL91" s="1"/>
      <c r="AM91" s="1"/>
      <c r="AN91" s="1"/>
      <c r="AO91" s="1"/>
    </row>
    <row r="92" spans="1:41" ht="35.25" hidden="1" customHeight="1" x14ac:dyDescent="0.25">
      <c r="A92" s="1"/>
      <c r="B92" s="574" t="s">
        <v>7</v>
      </c>
      <c r="C92" s="574"/>
      <c r="D92" s="574"/>
      <c r="E92" s="574" t="s">
        <v>8</v>
      </c>
      <c r="F92" s="574"/>
      <c r="G92" s="574"/>
      <c r="H92" s="574" t="s">
        <v>9</v>
      </c>
      <c r="I92" s="574"/>
      <c r="J92" s="245" t="s">
        <v>354</v>
      </c>
      <c r="K92" s="245" t="s">
        <v>10</v>
      </c>
      <c r="L92" s="75"/>
      <c r="M92" s="75"/>
      <c r="N92" s="75"/>
      <c r="O92" s="75"/>
      <c r="P92" s="75"/>
      <c r="Q92" s="75"/>
      <c r="R92" s="75"/>
      <c r="S92" s="1"/>
      <c r="T92" s="1"/>
      <c r="U92" s="1"/>
      <c r="V92" s="1"/>
      <c r="W92" s="1"/>
      <c r="X92" s="1"/>
      <c r="Y92" s="1"/>
      <c r="Z92" s="1"/>
      <c r="AA92" s="1"/>
      <c r="AB92" s="1"/>
      <c r="AC92" s="1"/>
      <c r="AD92" s="1"/>
      <c r="AE92" s="1"/>
      <c r="AF92" s="1"/>
      <c r="AG92" s="1"/>
      <c r="AH92" s="1"/>
      <c r="AI92" s="1"/>
      <c r="AJ92" s="1"/>
      <c r="AK92" s="1"/>
      <c r="AL92" s="1"/>
      <c r="AM92" s="1"/>
      <c r="AN92" s="1"/>
      <c r="AO92" s="1"/>
    </row>
    <row r="93" spans="1:41" ht="15" hidden="1" customHeight="1" x14ac:dyDescent="0.25">
      <c r="A93" s="1"/>
      <c r="B93" s="572"/>
      <c r="C93" s="572"/>
      <c r="D93" s="572"/>
      <c r="E93" s="572"/>
      <c r="F93" s="572"/>
      <c r="G93" s="572"/>
      <c r="H93" s="572"/>
      <c r="I93" s="572"/>
      <c r="J93" s="312"/>
      <c r="K93" s="312"/>
      <c r="L93" s="75"/>
      <c r="M93" s="75"/>
      <c r="N93" s="75"/>
      <c r="O93" s="75"/>
      <c r="P93" s="75"/>
      <c r="Q93" s="50"/>
      <c r="R93" s="50"/>
      <c r="S93" s="1"/>
      <c r="T93" s="1"/>
      <c r="U93" s="1"/>
      <c r="V93" s="1"/>
      <c r="W93" s="1"/>
      <c r="X93" s="1"/>
      <c r="Y93" s="1"/>
      <c r="Z93" s="1"/>
      <c r="AA93" s="1"/>
      <c r="AB93" s="1"/>
      <c r="AC93" s="1"/>
      <c r="AD93" s="1"/>
      <c r="AE93" s="1"/>
      <c r="AF93" s="1"/>
      <c r="AG93" s="1"/>
      <c r="AH93" s="1"/>
      <c r="AI93" s="1"/>
      <c r="AJ93" s="1"/>
      <c r="AK93" s="1"/>
      <c r="AL93" s="1"/>
      <c r="AM93" s="1"/>
      <c r="AN93" s="1"/>
      <c r="AO93" s="1"/>
    </row>
    <row r="94" spans="1:41" ht="15" hidden="1" customHeight="1" x14ac:dyDescent="0.25">
      <c r="A94" s="1"/>
      <c r="B94" s="572"/>
      <c r="C94" s="572"/>
      <c r="D94" s="572"/>
      <c r="E94" s="572"/>
      <c r="F94" s="572"/>
      <c r="G94" s="572"/>
      <c r="H94" s="572"/>
      <c r="I94" s="572"/>
      <c r="J94" s="312"/>
      <c r="K94" s="312"/>
      <c r="L94" s="75"/>
      <c r="M94" s="75"/>
      <c r="N94" s="75"/>
      <c r="O94" s="75"/>
      <c r="P94" s="75"/>
      <c r="Q94" s="50"/>
      <c r="R94" s="50"/>
      <c r="S94" s="1"/>
      <c r="T94" s="1"/>
      <c r="U94" s="1"/>
      <c r="V94" s="1"/>
      <c r="W94" s="1"/>
      <c r="X94" s="1"/>
      <c r="Y94" s="1"/>
      <c r="Z94" s="1"/>
      <c r="AA94" s="1"/>
      <c r="AB94" s="1"/>
      <c r="AC94" s="1"/>
      <c r="AD94" s="1"/>
      <c r="AE94" s="1"/>
      <c r="AF94" s="1"/>
      <c r="AG94" s="1"/>
      <c r="AH94" s="1"/>
      <c r="AI94" s="1"/>
      <c r="AJ94" s="1"/>
      <c r="AK94" s="1"/>
      <c r="AL94" s="1"/>
      <c r="AM94" s="1"/>
      <c r="AN94" s="1"/>
      <c r="AO94" s="1"/>
    </row>
    <row r="95" spans="1:41" ht="15" hidden="1" customHeight="1" x14ac:dyDescent="0.25">
      <c r="A95" s="1"/>
      <c r="B95" s="572"/>
      <c r="C95" s="572"/>
      <c r="D95" s="572"/>
      <c r="E95" s="572"/>
      <c r="F95" s="572"/>
      <c r="G95" s="572"/>
      <c r="H95" s="572"/>
      <c r="I95" s="572"/>
      <c r="J95" s="312"/>
      <c r="K95" s="312"/>
      <c r="L95" s="75"/>
      <c r="M95" s="75"/>
      <c r="N95" s="75"/>
      <c r="O95" s="75"/>
      <c r="P95" s="75"/>
      <c r="Q95" s="50"/>
      <c r="R95" s="50"/>
      <c r="S95" s="1"/>
      <c r="T95" s="1"/>
      <c r="U95" s="1"/>
      <c r="V95" s="1"/>
      <c r="W95" s="1"/>
      <c r="X95" s="1"/>
      <c r="Y95" s="1"/>
      <c r="Z95" s="1"/>
      <c r="AA95" s="1"/>
      <c r="AB95" s="1"/>
      <c r="AC95" s="1"/>
      <c r="AD95" s="1"/>
      <c r="AE95" s="1"/>
      <c r="AF95" s="1"/>
      <c r="AG95" s="1"/>
      <c r="AH95" s="1"/>
      <c r="AI95" s="1"/>
      <c r="AJ95" s="1"/>
      <c r="AK95" s="1"/>
      <c r="AL95" s="1"/>
      <c r="AM95" s="1"/>
      <c r="AN95" s="1"/>
      <c r="AO95" s="1"/>
    </row>
    <row r="96" spans="1:41" ht="15" hidden="1" customHeight="1" x14ac:dyDescent="0.25">
      <c r="A96" s="1"/>
      <c r="B96" s="572"/>
      <c r="C96" s="572"/>
      <c r="D96" s="572"/>
      <c r="E96" s="572"/>
      <c r="F96" s="572"/>
      <c r="G96" s="572"/>
      <c r="H96" s="572"/>
      <c r="I96" s="572"/>
      <c r="J96" s="312"/>
      <c r="K96" s="312"/>
      <c r="L96" s="75"/>
      <c r="M96" s="75"/>
      <c r="N96" s="75"/>
      <c r="O96" s="75"/>
      <c r="P96" s="75"/>
      <c r="Q96" s="50"/>
      <c r="R96" s="50"/>
      <c r="S96" s="1"/>
      <c r="T96" s="1"/>
      <c r="U96" s="1"/>
      <c r="V96" s="1"/>
      <c r="W96" s="1"/>
      <c r="X96" s="1"/>
      <c r="Y96" s="1"/>
      <c r="Z96" s="1"/>
      <c r="AA96" s="1"/>
      <c r="AB96" s="1"/>
      <c r="AC96" s="1"/>
      <c r="AD96" s="1"/>
      <c r="AE96" s="1"/>
      <c r="AF96" s="1"/>
      <c r="AG96" s="1"/>
      <c r="AH96" s="1"/>
      <c r="AI96" s="1"/>
      <c r="AJ96" s="1"/>
      <c r="AK96" s="1"/>
      <c r="AL96" s="1"/>
      <c r="AM96" s="1"/>
      <c r="AN96" s="1"/>
      <c r="AO96" s="1"/>
    </row>
    <row r="97" spans="1:41" ht="15" hidden="1" customHeight="1" x14ac:dyDescent="0.25">
      <c r="A97" s="1"/>
      <c r="B97" s="572"/>
      <c r="C97" s="572"/>
      <c r="D97" s="572"/>
      <c r="E97" s="572"/>
      <c r="F97" s="572"/>
      <c r="G97" s="572"/>
      <c r="H97" s="572"/>
      <c r="I97" s="572"/>
      <c r="J97" s="312"/>
      <c r="K97" s="312"/>
      <c r="L97" s="75"/>
      <c r="M97" s="75"/>
      <c r="N97" s="75"/>
      <c r="O97" s="75"/>
      <c r="P97" s="75"/>
      <c r="Q97" s="50"/>
      <c r="R97" s="50"/>
      <c r="S97" s="1"/>
      <c r="T97" s="1"/>
      <c r="U97" s="1"/>
      <c r="V97" s="1"/>
      <c r="W97" s="1"/>
      <c r="X97" s="1"/>
      <c r="Y97" s="1"/>
      <c r="Z97" s="1"/>
      <c r="AA97" s="1"/>
      <c r="AB97" s="1"/>
      <c r="AC97" s="1"/>
      <c r="AD97" s="1"/>
      <c r="AE97" s="1"/>
      <c r="AF97" s="1"/>
      <c r="AG97" s="1"/>
      <c r="AH97" s="1"/>
      <c r="AI97" s="1"/>
      <c r="AJ97" s="1"/>
      <c r="AK97" s="1"/>
      <c r="AL97" s="1"/>
      <c r="AM97" s="1"/>
      <c r="AN97" s="1"/>
      <c r="AO97" s="1"/>
    </row>
    <row r="98" spans="1:41" ht="15" hidden="1" customHeight="1" x14ac:dyDescent="0.25">
      <c r="A98" s="1"/>
      <c r="B98" s="572"/>
      <c r="C98" s="572"/>
      <c r="D98" s="572"/>
      <c r="E98" s="572"/>
      <c r="F98" s="572"/>
      <c r="G98" s="572"/>
      <c r="H98" s="572"/>
      <c r="I98" s="572"/>
      <c r="J98" s="312"/>
      <c r="K98" s="312"/>
      <c r="L98" s="75"/>
      <c r="M98" s="75"/>
      <c r="N98" s="75"/>
      <c r="O98" s="75"/>
      <c r="P98" s="75"/>
      <c r="Q98" s="50"/>
      <c r="R98" s="50"/>
      <c r="S98" s="1"/>
      <c r="T98" s="1"/>
      <c r="U98" s="1"/>
      <c r="V98" s="1"/>
      <c r="W98" s="1"/>
      <c r="X98" s="1"/>
      <c r="Y98" s="1"/>
      <c r="Z98" s="1"/>
      <c r="AA98" s="1"/>
      <c r="AB98" s="1"/>
      <c r="AC98" s="1"/>
      <c r="AD98" s="1"/>
      <c r="AE98" s="1"/>
      <c r="AF98" s="1"/>
      <c r="AG98" s="1"/>
      <c r="AH98" s="1"/>
      <c r="AI98" s="1"/>
      <c r="AJ98" s="1"/>
      <c r="AK98" s="1"/>
      <c r="AL98" s="1"/>
      <c r="AM98" s="1"/>
      <c r="AN98" s="1"/>
      <c r="AO98" s="1"/>
    </row>
    <row r="99" spans="1:41" ht="15" hidden="1" customHeight="1" x14ac:dyDescent="0.25">
      <c r="A99" s="1"/>
      <c r="B99" s="572"/>
      <c r="C99" s="572"/>
      <c r="D99" s="572"/>
      <c r="E99" s="572"/>
      <c r="F99" s="572"/>
      <c r="G99" s="572"/>
      <c r="H99" s="572"/>
      <c r="I99" s="572"/>
      <c r="J99" s="312"/>
      <c r="K99" s="312"/>
      <c r="L99" s="75"/>
      <c r="M99" s="75"/>
      <c r="N99" s="75"/>
      <c r="O99" s="75"/>
      <c r="P99" s="75"/>
      <c r="Q99" s="50"/>
      <c r="R99" s="50"/>
      <c r="S99" s="1"/>
      <c r="T99" s="1"/>
      <c r="U99" s="1"/>
      <c r="V99" s="1"/>
      <c r="W99" s="1"/>
      <c r="X99" s="1"/>
      <c r="Y99" s="1"/>
      <c r="Z99" s="1"/>
      <c r="AA99" s="1"/>
      <c r="AB99" s="1"/>
      <c r="AC99" s="1"/>
      <c r="AD99" s="1"/>
      <c r="AE99" s="1"/>
      <c r="AF99" s="1"/>
      <c r="AG99" s="1"/>
      <c r="AH99" s="1"/>
      <c r="AI99" s="1"/>
      <c r="AJ99" s="1"/>
      <c r="AK99" s="1"/>
      <c r="AL99" s="1"/>
      <c r="AM99" s="1"/>
      <c r="AN99" s="1"/>
      <c r="AO99" s="1"/>
    </row>
    <row r="100" spans="1:41" ht="15" hidden="1" customHeight="1" x14ac:dyDescent="0.25">
      <c r="A100" s="1"/>
      <c r="B100" s="572"/>
      <c r="C100" s="572"/>
      <c r="D100" s="572"/>
      <c r="E100" s="572"/>
      <c r="F100" s="572"/>
      <c r="G100" s="572"/>
      <c r="H100" s="572"/>
      <c r="I100" s="572"/>
      <c r="J100" s="312"/>
      <c r="K100" s="312"/>
      <c r="L100" s="75"/>
      <c r="M100" s="75"/>
      <c r="N100" s="75"/>
      <c r="O100" s="75"/>
      <c r="P100" s="75"/>
      <c r="Q100" s="50"/>
      <c r="R100" s="50"/>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5" hidden="1" customHeight="1" x14ac:dyDescent="0.25">
      <c r="A101" s="1"/>
      <c r="B101" s="572"/>
      <c r="C101" s="572"/>
      <c r="D101" s="572"/>
      <c r="E101" s="572"/>
      <c r="F101" s="572"/>
      <c r="G101" s="572"/>
      <c r="H101" s="572"/>
      <c r="I101" s="572"/>
      <c r="J101" s="312"/>
      <c r="K101" s="312"/>
      <c r="L101" s="75"/>
      <c r="M101" s="75"/>
      <c r="N101" s="75"/>
      <c r="O101" s="75"/>
      <c r="P101" s="75"/>
      <c r="Q101" s="50"/>
      <c r="R101" s="50"/>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5" hidden="1" customHeight="1" x14ac:dyDescent="0.25">
      <c r="A102" s="1"/>
      <c r="B102" s="572"/>
      <c r="C102" s="572"/>
      <c r="D102" s="572"/>
      <c r="E102" s="572"/>
      <c r="F102" s="572"/>
      <c r="G102" s="572"/>
      <c r="H102" s="572"/>
      <c r="I102" s="572"/>
      <c r="J102" s="312"/>
      <c r="K102" s="312"/>
      <c r="L102" s="75"/>
      <c r="M102" s="75"/>
      <c r="N102" s="75"/>
      <c r="O102" s="75"/>
      <c r="P102" s="75"/>
      <c r="Q102" s="50"/>
      <c r="R102" s="50"/>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5" hidden="1" customHeight="1" x14ac:dyDescent="0.25">
      <c r="A103" s="1"/>
      <c r="B103" s="572"/>
      <c r="C103" s="572"/>
      <c r="D103" s="572"/>
      <c r="E103" s="572"/>
      <c r="F103" s="572"/>
      <c r="G103" s="572"/>
      <c r="H103" s="572"/>
      <c r="I103" s="572"/>
      <c r="J103" s="312"/>
      <c r="K103" s="312"/>
      <c r="L103" s="75"/>
      <c r="M103" s="75"/>
      <c r="N103" s="75"/>
      <c r="O103" s="75"/>
      <c r="P103" s="75"/>
      <c r="Q103" s="50"/>
      <c r="R103" s="50"/>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5" hidden="1" customHeight="1" x14ac:dyDescent="0.25">
      <c r="A104" s="1"/>
      <c r="B104" s="572"/>
      <c r="C104" s="572"/>
      <c r="D104" s="572"/>
      <c r="E104" s="572"/>
      <c r="F104" s="572"/>
      <c r="G104" s="572"/>
      <c r="H104" s="572"/>
      <c r="I104" s="572"/>
      <c r="J104" s="312"/>
      <c r="K104" s="312"/>
      <c r="L104" s="75"/>
      <c r="M104" s="75"/>
      <c r="N104" s="75"/>
      <c r="O104" s="75"/>
      <c r="P104" s="75"/>
      <c r="Q104" s="50"/>
      <c r="R104" s="50"/>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5" hidden="1" customHeight="1" x14ac:dyDescent="0.25">
      <c r="A105" s="1"/>
      <c r="B105" s="572"/>
      <c r="C105" s="572"/>
      <c r="D105" s="572"/>
      <c r="E105" s="572"/>
      <c r="F105" s="572"/>
      <c r="G105" s="572"/>
      <c r="H105" s="572"/>
      <c r="I105" s="572"/>
      <c r="J105" s="312"/>
      <c r="K105" s="312"/>
      <c r="L105" s="75"/>
      <c r="M105" s="75"/>
      <c r="N105" s="75"/>
      <c r="O105" s="75"/>
      <c r="P105" s="75"/>
      <c r="Q105" s="50"/>
      <c r="R105" s="50"/>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5.75" hidden="1" customHeight="1" x14ac:dyDescent="0.25">
      <c r="A106" s="1"/>
      <c r="B106" s="572"/>
      <c r="C106" s="572"/>
      <c r="D106" s="572"/>
      <c r="E106" s="572"/>
      <c r="F106" s="572"/>
      <c r="G106" s="572"/>
      <c r="H106" s="572"/>
      <c r="I106" s="572"/>
      <c r="J106" s="312"/>
      <c r="K106" s="312"/>
      <c r="L106" s="75"/>
      <c r="M106" s="75"/>
      <c r="N106" s="75"/>
      <c r="O106" s="75"/>
      <c r="P106" s="75"/>
      <c r="Q106" s="50"/>
      <c r="R106" s="50"/>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idden="1"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41" ht="30" x14ac:dyDescent="0.25">
      <c r="B108" s="1"/>
      <c r="C108" s="1"/>
      <c r="D108" s="1"/>
      <c r="E108" s="1"/>
      <c r="F108" s="1"/>
      <c r="G108" s="1"/>
      <c r="H108" s="1"/>
      <c r="I108" s="1"/>
      <c r="J108" s="1"/>
      <c r="K108" s="1"/>
      <c r="L108" s="1"/>
      <c r="M108"/>
      <c r="N108"/>
      <c r="O108" s="398" t="s">
        <v>2459</v>
      </c>
      <c r="P108" s="1"/>
      <c r="Q108" s="1"/>
      <c r="R108" s="1"/>
      <c r="S108" s="1"/>
      <c r="T108" s="1"/>
      <c r="U108" s="1"/>
      <c r="V108" s="1"/>
      <c r="W108" s="1"/>
      <c r="X108" s="1"/>
      <c r="Y108" s="1"/>
      <c r="Z108" s="1"/>
      <c r="AA108" s="1"/>
    </row>
    <row r="109" spans="1:41" x14ac:dyDescent="0.25">
      <c r="B109" s="1"/>
      <c r="C109" s="1"/>
      <c r="D109" s="1"/>
      <c r="E109" s="1"/>
      <c r="F109" s="1"/>
      <c r="G109" s="1"/>
      <c r="H109" s="1"/>
      <c r="I109" s="1"/>
      <c r="J109" s="1"/>
      <c r="K109" s="1"/>
      <c r="L109" s="1"/>
      <c r="M109"/>
      <c r="N109"/>
      <c r="O109" s="14">
        <f>AVERAGE(O14,O26,O37,O79)</f>
        <v>0</v>
      </c>
      <c r="P109" s="1"/>
      <c r="Q109" s="1"/>
      <c r="R109" s="1"/>
      <c r="S109" s="1"/>
      <c r="T109" s="1"/>
      <c r="U109" s="1"/>
      <c r="V109" s="1"/>
      <c r="W109" s="1"/>
      <c r="X109" s="1"/>
      <c r="Y109" s="1"/>
      <c r="Z109" s="1"/>
      <c r="AA109" s="1"/>
    </row>
    <row r="110" spans="1:41"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41" x14ac:dyDescent="0.25">
      <c r="S111" s="1"/>
      <c r="T111" s="1"/>
      <c r="U111" s="1"/>
      <c r="V111" s="1"/>
      <c r="W111" s="1"/>
    </row>
    <row r="112" spans="1:41" x14ac:dyDescent="0.25">
      <c r="S112" s="1"/>
      <c r="T112" s="1"/>
      <c r="U112" s="1"/>
      <c r="V112" s="1"/>
      <c r="W112" s="1"/>
    </row>
    <row r="113" spans="19:23" x14ac:dyDescent="0.25">
      <c r="S113" s="1"/>
      <c r="T113" s="1"/>
      <c r="U113" s="1"/>
      <c r="V113" s="1"/>
      <c r="W113" s="1"/>
    </row>
    <row r="114" spans="19:23" x14ac:dyDescent="0.25">
      <c r="S114" s="1"/>
      <c r="T114" s="1"/>
      <c r="U114" s="1"/>
      <c r="V114" s="1"/>
      <c r="W114" s="1"/>
    </row>
    <row r="115" spans="19:23" x14ac:dyDescent="0.25">
      <c r="S115" s="1"/>
      <c r="T115" s="1"/>
      <c r="U115" s="1"/>
      <c r="V115" s="1"/>
      <c r="W115" s="1"/>
    </row>
    <row r="116" spans="19:23" x14ac:dyDescent="0.25">
      <c r="S116" s="1"/>
      <c r="T116" s="1"/>
      <c r="U116" s="1"/>
      <c r="V116" s="1"/>
      <c r="W116" s="1"/>
    </row>
    <row r="117" spans="19:23" x14ac:dyDescent="0.25">
      <c r="S117" s="1"/>
      <c r="T117" s="1"/>
      <c r="U117" s="1"/>
      <c r="V117" s="1"/>
      <c r="W117" s="1"/>
    </row>
    <row r="118" spans="19:23" x14ac:dyDescent="0.25">
      <c r="S118" s="1"/>
      <c r="T118" s="1"/>
      <c r="U118" s="1"/>
      <c r="V118" s="1"/>
      <c r="W118" s="1"/>
    </row>
    <row r="119" spans="19:23" x14ac:dyDescent="0.25">
      <c r="S119" s="1"/>
      <c r="T119" s="1"/>
      <c r="U119" s="1"/>
      <c r="V119" s="1"/>
      <c r="W119" s="1"/>
    </row>
    <row r="120" spans="19:23" x14ac:dyDescent="0.25">
      <c r="S120" s="1"/>
      <c r="T120" s="1"/>
      <c r="U120" s="1"/>
      <c r="V120" s="1"/>
      <c r="W120" s="1"/>
    </row>
    <row r="121" spans="19:23" x14ac:dyDescent="0.25">
      <c r="S121" s="1"/>
      <c r="T121" s="1"/>
      <c r="U121" s="1"/>
      <c r="V121" s="1"/>
      <c r="W121" s="1"/>
    </row>
    <row r="122" spans="19:23" x14ac:dyDescent="0.25">
      <c r="S122" s="1"/>
      <c r="T122" s="1"/>
      <c r="U122" s="1"/>
      <c r="V122" s="1"/>
      <c r="W122" s="1"/>
    </row>
    <row r="123" spans="19:23" x14ac:dyDescent="0.25">
      <c r="S123" s="1"/>
      <c r="T123" s="1"/>
      <c r="U123" s="1"/>
      <c r="V123" s="1"/>
      <c r="W123" s="1"/>
    </row>
    <row r="124" spans="19:23" x14ac:dyDescent="0.25">
      <c r="S124" s="1"/>
      <c r="T124" s="1"/>
      <c r="U124" s="1"/>
      <c r="V124" s="1"/>
      <c r="W124" s="1"/>
    </row>
    <row r="125" spans="19:23" x14ac:dyDescent="0.25">
      <c r="S125" s="1"/>
      <c r="T125" s="1"/>
      <c r="U125" s="1"/>
      <c r="V125" s="1"/>
      <c r="W125" s="1"/>
    </row>
    <row r="126" spans="19:23" x14ac:dyDescent="0.25">
      <c r="S126" s="1"/>
      <c r="T126" s="1"/>
      <c r="U126" s="1"/>
      <c r="V126" s="1"/>
      <c r="W126" s="1"/>
    </row>
    <row r="127" spans="19:23" x14ac:dyDescent="0.25">
      <c r="S127" s="1"/>
      <c r="T127" s="1"/>
      <c r="U127" s="1"/>
      <c r="V127" s="1"/>
      <c r="W127" s="1"/>
    </row>
    <row r="128" spans="19:23" x14ac:dyDescent="0.25">
      <c r="S128" s="1"/>
      <c r="T128" s="1"/>
      <c r="U128" s="1"/>
      <c r="V128" s="1"/>
      <c r="W128" s="1"/>
    </row>
    <row r="129" spans="19:23" x14ac:dyDescent="0.25">
      <c r="S129" s="1"/>
      <c r="T129" s="1"/>
      <c r="U129" s="1"/>
      <c r="V129" s="1"/>
      <c r="W129" s="1"/>
    </row>
    <row r="130" spans="19:23" x14ac:dyDescent="0.25">
      <c r="S130" s="1"/>
      <c r="T130" s="1"/>
      <c r="U130" s="1"/>
      <c r="V130" s="1"/>
      <c r="W130" s="1"/>
    </row>
    <row r="131" spans="19:23" x14ac:dyDescent="0.25">
      <c r="S131" s="1"/>
      <c r="T131" s="1"/>
      <c r="U131" s="1"/>
      <c r="V131" s="1"/>
      <c r="W131" s="1"/>
    </row>
    <row r="132" spans="19:23" x14ac:dyDescent="0.25">
      <c r="S132" s="1"/>
      <c r="T132" s="1"/>
      <c r="U132" s="1"/>
      <c r="V132" s="1"/>
      <c r="W132" s="1"/>
    </row>
    <row r="133" spans="19:23" x14ac:dyDescent="0.25">
      <c r="S133" s="1"/>
      <c r="T133" s="1"/>
      <c r="U133" s="1"/>
      <c r="V133" s="1"/>
      <c r="W133" s="1"/>
    </row>
    <row r="134" spans="19:23" x14ac:dyDescent="0.25">
      <c r="S134" s="1"/>
      <c r="T134" s="1"/>
      <c r="U134" s="1"/>
      <c r="V134" s="1"/>
      <c r="W134" s="1"/>
    </row>
    <row r="135" spans="19:23" x14ac:dyDescent="0.25">
      <c r="S135" s="1"/>
      <c r="T135" s="1"/>
      <c r="U135" s="1"/>
      <c r="V135" s="1"/>
      <c r="W135" s="1"/>
    </row>
    <row r="136" spans="19:23" x14ac:dyDescent="0.25">
      <c r="S136" s="1"/>
      <c r="T136" s="1"/>
      <c r="U136" s="1"/>
      <c r="V136" s="1"/>
      <c r="W136" s="1"/>
    </row>
    <row r="137" spans="19:23" x14ac:dyDescent="0.25">
      <c r="S137" s="1"/>
      <c r="T137" s="1"/>
      <c r="U137" s="1"/>
      <c r="V137" s="1"/>
      <c r="W137" s="1"/>
    </row>
    <row r="138" spans="19:23" x14ac:dyDescent="0.25">
      <c r="S138" s="1"/>
      <c r="T138" s="1"/>
      <c r="U138" s="1"/>
      <c r="V138" s="1"/>
      <c r="W138" s="1"/>
    </row>
    <row r="139" spans="19:23" x14ac:dyDescent="0.25">
      <c r="S139" s="1"/>
      <c r="T139" s="1"/>
      <c r="U139" s="1"/>
      <c r="V139" s="1"/>
      <c r="W139" s="1"/>
    </row>
    <row r="140" spans="19:23" x14ac:dyDescent="0.25">
      <c r="S140" s="1"/>
      <c r="T140" s="1"/>
      <c r="U140" s="1"/>
      <c r="V140" s="1"/>
      <c r="W140" s="1"/>
    </row>
    <row r="141" spans="19:23" x14ac:dyDescent="0.25">
      <c r="S141" s="1"/>
      <c r="T141" s="1"/>
      <c r="U141" s="1"/>
      <c r="V141" s="1"/>
      <c r="W141" s="1"/>
    </row>
    <row r="142" spans="19:23" x14ac:dyDescent="0.25">
      <c r="S142" s="1"/>
      <c r="T142" s="1"/>
      <c r="U142" s="1"/>
      <c r="V142" s="1"/>
      <c r="W142" s="1"/>
    </row>
    <row r="143" spans="19:23" x14ac:dyDescent="0.25">
      <c r="S143" s="1"/>
      <c r="T143" s="1"/>
      <c r="U143" s="1"/>
      <c r="V143" s="1"/>
      <c r="W143" s="1"/>
    </row>
    <row r="144" spans="19:23" x14ac:dyDescent="0.25">
      <c r="S144" s="1"/>
      <c r="T144" s="1"/>
      <c r="U144" s="1"/>
      <c r="V144" s="1"/>
      <c r="W144" s="1"/>
    </row>
    <row r="145" spans="19:23" x14ac:dyDescent="0.25">
      <c r="S145" s="1"/>
      <c r="T145" s="1"/>
      <c r="U145" s="1"/>
      <c r="V145" s="1"/>
      <c r="W145" s="1"/>
    </row>
    <row r="146" spans="19:23" x14ac:dyDescent="0.25">
      <c r="S146" s="1"/>
      <c r="T146" s="1"/>
      <c r="U146" s="1"/>
      <c r="V146" s="1"/>
      <c r="W146" s="1"/>
    </row>
    <row r="147" spans="19:23" x14ac:dyDescent="0.25">
      <c r="S147" s="1"/>
      <c r="T147" s="1"/>
      <c r="U147" s="1"/>
      <c r="V147" s="1"/>
      <c r="W147" s="1"/>
    </row>
    <row r="148" spans="19:23" x14ac:dyDescent="0.25">
      <c r="S148" s="1"/>
      <c r="T148" s="1"/>
      <c r="U148" s="1"/>
      <c r="V148" s="1"/>
      <c r="W148" s="1"/>
    </row>
    <row r="149" spans="19:23" x14ac:dyDescent="0.25">
      <c r="S149" s="1"/>
      <c r="T149" s="1"/>
      <c r="U149" s="1"/>
      <c r="V149" s="1"/>
      <c r="W149" s="1"/>
    </row>
    <row r="150" spans="19:23" x14ac:dyDescent="0.25">
      <c r="S150" s="1"/>
      <c r="T150" s="1"/>
      <c r="U150" s="1"/>
      <c r="V150" s="1"/>
      <c r="W150" s="1"/>
    </row>
    <row r="151" spans="19:23" x14ac:dyDescent="0.25">
      <c r="S151" s="1"/>
      <c r="T151" s="1"/>
      <c r="U151" s="1"/>
      <c r="V151" s="1"/>
      <c r="W151" s="1"/>
    </row>
    <row r="152" spans="19:23" x14ac:dyDescent="0.25">
      <c r="S152" s="1"/>
      <c r="T152" s="1"/>
      <c r="U152" s="1"/>
      <c r="V152" s="1"/>
      <c r="W152" s="1"/>
    </row>
    <row r="153" spans="19:23" x14ac:dyDescent="0.25">
      <c r="S153" s="1"/>
      <c r="T153" s="1"/>
      <c r="U153" s="1"/>
      <c r="V153" s="1"/>
      <c r="W153" s="1"/>
    </row>
    <row r="154" spans="19:23" x14ac:dyDescent="0.25">
      <c r="S154" s="1"/>
      <c r="T154" s="1"/>
      <c r="U154" s="1"/>
      <c r="V154" s="1"/>
      <c r="W154" s="1"/>
    </row>
    <row r="155" spans="19:23" x14ac:dyDescent="0.25">
      <c r="S155" s="1"/>
      <c r="T155" s="1"/>
      <c r="U155" s="1"/>
      <c r="V155" s="1"/>
      <c r="W155" s="1"/>
    </row>
    <row r="156" spans="19:23" x14ac:dyDescent="0.25">
      <c r="S156" s="1"/>
      <c r="T156" s="1"/>
      <c r="U156" s="1"/>
      <c r="V156" s="1"/>
      <c r="W156" s="1"/>
    </row>
    <row r="157" spans="19:23" x14ac:dyDescent="0.25">
      <c r="S157" s="1"/>
      <c r="T157" s="1"/>
      <c r="U157" s="1"/>
      <c r="V157" s="1"/>
      <c r="W157" s="1"/>
    </row>
    <row r="158" spans="19:23" x14ac:dyDescent="0.25">
      <c r="S158" s="1"/>
      <c r="T158" s="1"/>
      <c r="U158" s="1"/>
      <c r="V158" s="1"/>
      <c r="W158" s="1"/>
    </row>
    <row r="159" spans="19:23" x14ac:dyDescent="0.25">
      <c r="S159" s="1"/>
      <c r="T159" s="1"/>
      <c r="U159" s="1"/>
      <c r="V159" s="1"/>
      <c r="W159" s="1"/>
    </row>
    <row r="160" spans="19:23" x14ac:dyDescent="0.25">
      <c r="S160" s="1"/>
      <c r="T160" s="1"/>
      <c r="U160" s="1"/>
      <c r="V160" s="1"/>
      <c r="W160" s="1"/>
    </row>
    <row r="161" spans="19:23" x14ac:dyDescent="0.25">
      <c r="S161" s="1"/>
      <c r="T161" s="1"/>
      <c r="U161" s="1"/>
      <c r="V161" s="1"/>
      <c r="W161" s="1"/>
    </row>
    <row r="162" spans="19:23" x14ac:dyDescent="0.25">
      <c r="S162" s="1"/>
      <c r="T162" s="1"/>
      <c r="U162" s="1"/>
      <c r="V162" s="1"/>
      <c r="W162" s="1"/>
    </row>
    <row r="163" spans="19:23" x14ac:dyDescent="0.25">
      <c r="S163" s="1"/>
      <c r="T163" s="1"/>
      <c r="U163" s="1"/>
      <c r="V163" s="1"/>
      <c r="W163" s="1"/>
    </row>
    <row r="164" spans="19:23" x14ac:dyDescent="0.25">
      <c r="S164" s="1"/>
      <c r="T164" s="1"/>
      <c r="U164" s="1"/>
      <c r="V164" s="1"/>
      <c r="W164" s="1"/>
    </row>
    <row r="165" spans="19:23" x14ac:dyDescent="0.25">
      <c r="S165" s="1"/>
      <c r="T165" s="1"/>
      <c r="U165" s="1"/>
      <c r="V165" s="1"/>
      <c r="W165" s="1"/>
    </row>
    <row r="166" spans="19:23" x14ac:dyDescent="0.25">
      <c r="S166" s="1"/>
      <c r="T166" s="1"/>
      <c r="U166" s="1"/>
      <c r="V166" s="1"/>
      <c r="W166" s="1"/>
    </row>
    <row r="167" spans="19:23" x14ac:dyDescent="0.25">
      <c r="S167" s="1"/>
      <c r="T167" s="1"/>
      <c r="U167" s="1"/>
      <c r="V167" s="1"/>
      <c r="W167" s="1"/>
    </row>
    <row r="168" spans="19:23" x14ac:dyDescent="0.25">
      <c r="S168" s="1"/>
      <c r="T168" s="1"/>
      <c r="U168" s="1"/>
      <c r="V168" s="1"/>
      <c r="W168" s="1"/>
    </row>
    <row r="169" spans="19:23" x14ac:dyDescent="0.25">
      <c r="S169" s="1"/>
      <c r="T169" s="1"/>
      <c r="U169" s="1"/>
      <c r="V169" s="1"/>
      <c r="W169" s="1"/>
    </row>
    <row r="170" spans="19:23" x14ac:dyDescent="0.25">
      <c r="S170" s="1"/>
      <c r="T170" s="1"/>
      <c r="U170" s="1"/>
      <c r="V170" s="1"/>
      <c r="W170" s="1"/>
    </row>
    <row r="171" spans="19:23" x14ac:dyDescent="0.25">
      <c r="S171" s="1"/>
      <c r="T171" s="1"/>
      <c r="U171" s="1"/>
      <c r="V171" s="1"/>
      <c r="W171" s="1"/>
    </row>
    <row r="172" spans="19:23" x14ac:dyDescent="0.25">
      <c r="S172" s="1"/>
      <c r="T172" s="1"/>
      <c r="U172" s="1"/>
      <c r="V172" s="1"/>
      <c r="W172" s="1"/>
    </row>
    <row r="173" spans="19:23" x14ac:dyDescent="0.25">
      <c r="S173" s="1"/>
      <c r="T173" s="1"/>
      <c r="U173" s="1"/>
      <c r="V173" s="1"/>
      <c r="W173" s="1"/>
    </row>
    <row r="174" spans="19:23" x14ac:dyDescent="0.25">
      <c r="S174" s="1"/>
      <c r="T174" s="1"/>
      <c r="U174" s="1"/>
      <c r="V174" s="1"/>
      <c r="W174" s="1"/>
    </row>
    <row r="175" spans="19:23" x14ac:dyDescent="0.25">
      <c r="S175" s="1"/>
      <c r="T175" s="1"/>
      <c r="U175" s="1"/>
      <c r="V175" s="1"/>
      <c r="W175" s="1"/>
    </row>
    <row r="176" spans="19:23" x14ac:dyDescent="0.25">
      <c r="S176" s="1"/>
      <c r="T176" s="1"/>
      <c r="U176" s="1"/>
      <c r="V176" s="1"/>
      <c r="W176" s="1"/>
    </row>
    <row r="177" spans="19:23" x14ac:dyDescent="0.25">
      <c r="S177" s="1"/>
      <c r="T177" s="1"/>
      <c r="U177" s="1"/>
      <c r="V177" s="1"/>
      <c r="W177" s="1"/>
    </row>
    <row r="178" spans="19:23" x14ac:dyDescent="0.25">
      <c r="S178" s="1"/>
      <c r="T178" s="1"/>
      <c r="U178" s="1"/>
      <c r="V178" s="1"/>
      <c r="W178" s="1"/>
    </row>
    <row r="179" spans="19:23" x14ac:dyDescent="0.25">
      <c r="S179" s="1"/>
      <c r="T179" s="1"/>
      <c r="U179" s="1"/>
      <c r="V179" s="1"/>
      <c r="W179" s="1"/>
    </row>
    <row r="180" spans="19:23" x14ac:dyDescent="0.25">
      <c r="S180" s="1"/>
      <c r="T180" s="1"/>
      <c r="U180" s="1"/>
      <c r="V180" s="1"/>
      <c r="W180" s="1"/>
    </row>
    <row r="181" spans="19:23" x14ac:dyDescent="0.25">
      <c r="S181" s="1"/>
      <c r="T181" s="1"/>
      <c r="U181" s="1"/>
      <c r="V181" s="1"/>
      <c r="W181" s="1"/>
    </row>
    <row r="182" spans="19:23" x14ac:dyDescent="0.25">
      <c r="S182" s="1"/>
      <c r="T182" s="1"/>
      <c r="U182" s="1"/>
      <c r="V182" s="1"/>
      <c r="W182" s="1"/>
    </row>
    <row r="183" spans="19:23" x14ac:dyDescent="0.25">
      <c r="S183" s="1"/>
      <c r="T183" s="1"/>
      <c r="U183" s="1"/>
      <c r="V183" s="1"/>
      <c r="W183" s="1"/>
    </row>
    <row r="184" spans="19:23" x14ac:dyDescent="0.25">
      <c r="S184" s="1"/>
      <c r="T184" s="1"/>
      <c r="U184" s="1"/>
      <c r="V184" s="1"/>
      <c r="W184" s="1"/>
    </row>
    <row r="185" spans="19:23" x14ac:dyDescent="0.25">
      <c r="S185" s="1"/>
      <c r="T185" s="1"/>
      <c r="U185" s="1"/>
      <c r="V185" s="1"/>
      <c r="W185" s="1"/>
    </row>
    <row r="186" spans="19:23" x14ac:dyDescent="0.25">
      <c r="S186" s="1"/>
      <c r="T186" s="1"/>
      <c r="U186" s="1"/>
      <c r="V186" s="1"/>
      <c r="W186" s="1"/>
    </row>
    <row r="187" spans="19:23" x14ac:dyDescent="0.25">
      <c r="S187" s="1"/>
      <c r="T187" s="1"/>
      <c r="U187" s="1"/>
      <c r="V187" s="1"/>
      <c r="W187" s="1"/>
    </row>
    <row r="188" spans="19:23" x14ac:dyDescent="0.25">
      <c r="S188" s="1"/>
      <c r="T188" s="1"/>
      <c r="U188" s="1"/>
      <c r="V188" s="1"/>
      <c r="W188" s="1"/>
    </row>
    <row r="189" spans="19:23" x14ac:dyDescent="0.25">
      <c r="S189" s="1"/>
      <c r="T189" s="1"/>
      <c r="U189" s="1"/>
      <c r="V189" s="1"/>
      <c r="W189" s="1"/>
    </row>
    <row r="190" spans="19:23" x14ac:dyDescent="0.25">
      <c r="S190" s="1"/>
      <c r="T190" s="1"/>
      <c r="U190" s="1"/>
      <c r="V190" s="1"/>
      <c r="W190" s="1"/>
    </row>
    <row r="191" spans="19:23" x14ac:dyDescent="0.25">
      <c r="S191" s="1"/>
      <c r="T191" s="1"/>
      <c r="U191" s="1"/>
      <c r="V191" s="1"/>
      <c r="W191" s="1"/>
    </row>
    <row r="192" spans="19:23" x14ac:dyDescent="0.25">
      <c r="S192" s="1"/>
      <c r="T192" s="1"/>
      <c r="U192" s="1"/>
      <c r="V192" s="1"/>
      <c r="W192" s="1"/>
    </row>
    <row r="193" spans="19:23" x14ac:dyDescent="0.25">
      <c r="S193" s="1"/>
      <c r="T193" s="1"/>
      <c r="U193" s="1"/>
      <c r="V193" s="1"/>
      <c r="W193" s="1"/>
    </row>
    <row r="194" spans="19:23" x14ac:dyDescent="0.25">
      <c r="S194" s="1"/>
      <c r="T194" s="1"/>
      <c r="U194" s="1"/>
      <c r="V194" s="1"/>
      <c r="W194" s="1"/>
    </row>
    <row r="195" spans="19:23" x14ac:dyDescent="0.25">
      <c r="S195" s="1"/>
      <c r="T195" s="1"/>
      <c r="U195" s="1"/>
      <c r="V195" s="1"/>
      <c r="W195" s="1"/>
    </row>
    <row r="196" spans="19:23" x14ac:dyDescent="0.25">
      <c r="S196" s="1"/>
      <c r="T196" s="1"/>
      <c r="U196" s="1"/>
      <c r="V196" s="1"/>
      <c r="W196" s="1"/>
    </row>
    <row r="197" spans="19:23" x14ac:dyDescent="0.25">
      <c r="S197" s="1"/>
      <c r="T197" s="1"/>
      <c r="U197" s="1"/>
      <c r="V197" s="1"/>
      <c r="W197" s="1"/>
    </row>
    <row r="198" spans="19:23" x14ac:dyDescent="0.25">
      <c r="S198" s="1"/>
      <c r="T198" s="1"/>
      <c r="U198" s="1"/>
      <c r="V198" s="1"/>
      <c r="W198" s="1"/>
    </row>
    <row r="199" spans="19:23" x14ac:dyDescent="0.25">
      <c r="S199" s="1"/>
      <c r="T199" s="1"/>
      <c r="U199" s="1"/>
      <c r="V199" s="1"/>
      <c r="W199" s="1"/>
    </row>
    <row r="200" spans="19:23" x14ac:dyDescent="0.25">
      <c r="S200" s="1"/>
      <c r="T200" s="1"/>
      <c r="U200" s="1"/>
      <c r="V200" s="1"/>
      <c r="W200" s="1"/>
    </row>
    <row r="201" spans="19:23" x14ac:dyDescent="0.25">
      <c r="S201" s="1"/>
      <c r="T201" s="1"/>
      <c r="U201" s="1"/>
      <c r="V201" s="1"/>
      <c r="W201" s="1"/>
    </row>
    <row r="202" spans="19:23" x14ac:dyDescent="0.25">
      <c r="S202" s="1"/>
      <c r="T202" s="1"/>
      <c r="U202" s="1"/>
      <c r="V202" s="1"/>
      <c r="W202" s="1"/>
    </row>
    <row r="203" spans="19:23" x14ac:dyDescent="0.25">
      <c r="S203" s="1"/>
      <c r="T203" s="1"/>
      <c r="U203" s="1"/>
      <c r="V203" s="1"/>
      <c r="W203" s="1"/>
    </row>
    <row r="204" spans="19:23" x14ac:dyDescent="0.25">
      <c r="S204" s="1"/>
      <c r="T204" s="1"/>
      <c r="U204" s="1"/>
      <c r="V204" s="1"/>
      <c r="W204" s="1"/>
    </row>
    <row r="205" spans="19:23" x14ac:dyDescent="0.25">
      <c r="S205" s="1"/>
      <c r="T205" s="1"/>
      <c r="U205" s="1"/>
      <c r="V205" s="1"/>
      <c r="W205" s="1"/>
    </row>
    <row r="206" spans="19:23" x14ac:dyDescent="0.25">
      <c r="S206" s="1"/>
      <c r="T206" s="1"/>
      <c r="U206" s="1"/>
      <c r="V206" s="1"/>
      <c r="W206" s="1"/>
    </row>
    <row r="207" spans="19:23" x14ac:dyDescent="0.25">
      <c r="S207" s="1"/>
      <c r="T207" s="1"/>
      <c r="U207" s="1"/>
      <c r="V207" s="1"/>
      <c r="W207" s="1"/>
    </row>
    <row r="208" spans="19:23" x14ac:dyDescent="0.25">
      <c r="S208" s="1"/>
      <c r="T208" s="1"/>
      <c r="U208" s="1"/>
      <c r="V208" s="1"/>
      <c r="W208" s="1"/>
    </row>
    <row r="209" spans="19:23" x14ac:dyDescent="0.25">
      <c r="S209" s="1"/>
      <c r="T209" s="1"/>
      <c r="U209" s="1"/>
      <c r="V209" s="1"/>
      <c r="W209" s="1"/>
    </row>
    <row r="210" spans="19:23" x14ac:dyDescent="0.25">
      <c r="S210" s="1"/>
      <c r="T210" s="1"/>
      <c r="U210" s="1"/>
      <c r="V210" s="1"/>
      <c r="W210" s="1"/>
    </row>
    <row r="211" spans="19:23" x14ac:dyDescent="0.25">
      <c r="S211" s="1"/>
      <c r="T211" s="1"/>
      <c r="U211" s="1"/>
      <c r="V211" s="1"/>
      <c r="W211" s="1"/>
    </row>
    <row r="212" spans="19:23" x14ac:dyDescent="0.25">
      <c r="S212" s="1"/>
      <c r="T212" s="1"/>
      <c r="U212" s="1"/>
      <c r="V212" s="1"/>
      <c r="W212" s="1"/>
    </row>
    <row r="213" spans="19:23" x14ac:dyDescent="0.25">
      <c r="S213" s="1"/>
      <c r="T213" s="1"/>
      <c r="U213" s="1"/>
      <c r="V213" s="1"/>
      <c r="W213" s="1"/>
    </row>
    <row r="214" spans="19:23" x14ac:dyDescent="0.25">
      <c r="S214" s="1"/>
      <c r="T214" s="1"/>
      <c r="U214" s="1"/>
      <c r="V214" s="1"/>
      <c r="W214" s="1"/>
    </row>
    <row r="215" spans="19:23" x14ac:dyDescent="0.25">
      <c r="S215" s="1"/>
      <c r="T215" s="1"/>
      <c r="U215" s="1"/>
      <c r="V215" s="1"/>
      <c r="W215" s="1"/>
    </row>
    <row r="216" spans="19:23" x14ac:dyDescent="0.25">
      <c r="S216" s="1"/>
      <c r="T216" s="1"/>
      <c r="U216" s="1"/>
      <c r="V216" s="1"/>
      <c r="W216" s="1"/>
    </row>
    <row r="217" spans="19:23" x14ac:dyDescent="0.25">
      <c r="S217" s="1"/>
      <c r="T217" s="1"/>
      <c r="U217" s="1"/>
      <c r="V217" s="1"/>
      <c r="W217" s="1"/>
    </row>
    <row r="218" spans="19:23" x14ac:dyDescent="0.25">
      <c r="S218" s="1"/>
      <c r="T218" s="1"/>
      <c r="U218" s="1"/>
      <c r="V218" s="1"/>
      <c r="W218" s="1"/>
    </row>
    <row r="219" spans="19:23" x14ac:dyDescent="0.25">
      <c r="S219" s="1"/>
      <c r="T219" s="1"/>
      <c r="U219" s="1"/>
      <c r="V219" s="1"/>
      <c r="W219" s="1"/>
    </row>
    <row r="220" spans="19:23" x14ac:dyDescent="0.25">
      <c r="S220" s="1"/>
      <c r="T220" s="1"/>
      <c r="U220" s="1"/>
      <c r="V220" s="1"/>
      <c r="W220" s="1"/>
    </row>
    <row r="221" spans="19:23" x14ac:dyDescent="0.25">
      <c r="S221" s="1"/>
      <c r="T221" s="1"/>
      <c r="U221" s="1"/>
      <c r="V221" s="1"/>
      <c r="W221" s="1"/>
    </row>
    <row r="222" spans="19:23" x14ac:dyDescent="0.25">
      <c r="S222" s="1"/>
      <c r="T222" s="1"/>
      <c r="U222" s="1"/>
      <c r="V222" s="1"/>
      <c r="W222" s="1"/>
    </row>
    <row r="223" spans="19:23" x14ac:dyDescent="0.25">
      <c r="S223" s="1"/>
      <c r="T223" s="1"/>
      <c r="U223" s="1"/>
      <c r="V223" s="1"/>
      <c r="W223" s="1"/>
    </row>
    <row r="224" spans="19:23" x14ac:dyDescent="0.25">
      <c r="S224" s="1"/>
      <c r="T224" s="1"/>
      <c r="U224" s="1"/>
      <c r="V224" s="1"/>
      <c r="W224" s="1"/>
    </row>
    <row r="225" spans="19:23" x14ac:dyDescent="0.25">
      <c r="S225" s="1"/>
      <c r="T225" s="1"/>
      <c r="U225" s="1"/>
      <c r="V225" s="1"/>
      <c r="W225" s="1"/>
    </row>
    <row r="226" spans="19:23" x14ac:dyDescent="0.25">
      <c r="S226" s="1"/>
      <c r="T226" s="1"/>
      <c r="U226" s="1"/>
      <c r="V226" s="1"/>
      <c r="W226" s="1"/>
    </row>
    <row r="227" spans="19:23" x14ac:dyDescent="0.25">
      <c r="S227" s="1"/>
      <c r="T227" s="1"/>
      <c r="U227" s="1"/>
      <c r="V227" s="1"/>
      <c r="W227" s="1"/>
    </row>
    <row r="228" spans="19:23" x14ac:dyDescent="0.25">
      <c r="S228" s="1"/>
      <c r="T228" s="1"/>
      <c r="U228" s="1"/>
      <c r="V228" s="1"/>
      <c r="W228" s="1"/>
    </row>
    <row r="229" spans="19:23" x14ac:dyDescent="0.25">
      <c r="S229" s="1"/>
      <c r="T229" s="1"/>
      <c r="U229" s="1"/>
      <c r="V229" s="1"/>
      <c r="W229" s="1"/>
    </row>
    <row r="230" spans="19:23" x14ac:dyDescent="0.25">
      <c r="S230" s="1"/>
      <c r="T230" s="1"/>
      <c r="U230" s="1"/>
      <c r="V230" s="1"/>
      <c r="W230" s="1"/>
    </row>
    <row r="231" spans="19:23" x14ac:dyDescent="0.25">
      <c r="S231" s="1"/>
      <c r="T231" s="1"/>
      <c r="U231" s="1"/>
      <c r="V231" s="1"/>
      <c r="W231" s="1"/>
    </row>
    <row r="232" spans="19:23" x14ac:dyDescent="0.25">
      <c r="S232" s="1"/>
      <c r="T232" s="1"/>
      <c r="U232" s="1"/>
      <c r="V232" s="1"/>
      <c r="W232" s="1"/>
    </row>
    <row r="233" spans="19:23" x14ac:dyDescent="0.25">
      <c r="S233" s="1"/>
      <c r="T233" s="1"/>
      <c r="U233" s="1"/>
      <c r="V233" s="1"/>
      <c r="W233" s="1"/>
    </row>
    <row r="234" spans="19:23" x14ac:dyDescent="0.25">
      <c r="S234" s="1"/>
      <c r="T234" s="1"/>
      <c r="U234" s="1"/>
      <c r="V234" s="1"/>
      <c r="W234" s="1"/>
    </row>
  </sheetData>
  <sheetProtection formatCells="0" formatColumns="0" formatRows="0"/>
  <mergeCells count="223">
    <mergeCell ref="F52:F53"/>
    <mergeCell ref="M52:M53"/>
    <mergeCell ref="B2:P2"/>
    <mergeCell ref="B3:P3"/>
    <mergeCell ref="B4:P4"/>
    <mergeCell ref="O31:O32"/>
    <mergeCell ref="O33:O35"/>
    <mergeCell ref="N37:N38"/>
    <mergeCell ref="N46:N47"/>
    <mergeCell ref="N52:N53"/>
    <mergeCell ref="O46:O47"/>
    <mergeCell ref="I52:I53"/>
    <mergeCell ref="J52:J53"/>
    <mergeCell ref="C48:R48"/>
    <mergeCell ref="C49:R49"/>
    <mergeCell ref="C50:R50"/>
    <mergeCell ref="P51:R51"/>
    <mergeCell ref="P52:P53"/>
    <mergeCell ref="O52:O53"/>
    <mergeCell ref="K52:K53"/>
    <mergeCell ref="B51:I51"/>
    <mergeCell ref="B52:B53"/>
    <mergeCell ref="C52:C53"/>
    <mergeCell ref="D52:D53"/>
    <mergeCell ref="E52:E53"/>
    <mergeCell ref="J71:J72"/>
    <mergeCell ref="C67:R67"/>
    <mergeCell ref="C68:R68"/>
    <mergeCell ref="C69:R69"/>
    <mergeCell ref="C46:C47"/>
    <mergeCell ref="D46:D47"/>
    <mergeCell ref="C26:C28"/>
    <mergeCell ref="D26:D28"/>
    <mergeCell ref="C29:C30"/>
    <mergeCell ref="D29:D30"/>
    <mergeCell ref="I61:I62"/>
    <mergeCell ref="Q52:Q53"/>
    <mergeCell ref="R52:R53"/>
    <mergeCell ref="M31:M32"/>
    <mergeCell ref="N31:N32"/>
    <mergeCell ref="C44:C45"/>
    <mergeCell ref="I44:I45"/>
    <mergeCell ref="I39:I41"/>
    <mergeCell ref="C42:C43"/>
    <mergeCell ref="D42:D43"/>
    <mergeCell ref="I42:I43"/>
    <mergeCell ref="M46:M47"/>
    <mergeCell ref="J51:O51"/>
    <mergeCell ref="L52:L53"/>
    <mergeCell ref="E102:G102"/>
    <mergeCell ref="B96:D96"/>
    <mergeCell ref="P70:R70"/>
    <mergeCell ref="B71:B72"/>
    <mergeCell ref="C71:C72"/>
    <mergeCell ref="D71:D72"/>
    <mergeCell ref="Q71:Q72"/>
    <mergeCell ref="K71:K72"/>
    <mergeCell ref="L71:L72"/>
    <mergeCell ref="M71:M72"/>
    <mergeCell ref="O71:O72"/>
    <mergeCell ref="P71:P72"/>
    <mergeCell ref="R71:R72"/>
    <mergeCell ref="B78:R78"/>
    <mergeCell ref="M81:M82"/>
    <mergeCell ref="N81:N82"/>
    <mergeCell ref="O81:O82"/>
    <mergeCell ref="M83:M84"/>
    <mergeCell ref="N83:N84"/>
    <mergeCell ref="O83:O84"/>
    <mergeCell ref="E71:E72"/>
    <mergeCell ref="F71:F72"/>
    <mergeCell ref="G71:H71"/>
    <mergeCell ref="B101:D101"/>
    <mergeCell ref="H101:I101"/>
    <mergeCell ref="B99:D99"/>
    <mergeCell ref="E99:G99"/>
    <mergeCell ref="H99:I99"/>
    <mergeCell ref="B100:D100"/>
    <mergeCell ref="E100:G100"/>
    <mergeCell ref="H100:I100"/>
    <mergeCell ref="B94:D94"/>
    <mergeCell ref="E94:G94"/>
    <mergeCell ref="H94:I94"/>
    <mergeCell ref="E106:G106"/>
    <mergeCell ref="B103:D103"/>
    <mergeCell ref="E103:G103"/>
    <mergeCell ref="H103:I103"/>
    <mergeCell ref="B104:D104"/>
    <mergeCell ref="E104:G104"/>
    <mergeCell ref="H104:I104"/>
    <mergeCell ref="B105:D105"/>
    <mergeCell ref="E105:G105"/>
    <mergeCell ref="H105:I105"/>
    <mergeCell ref="B106:D106"/>
    <mergeCell ref="H106:I106"/>
    <mergeCell ref="B95:D95"/>
    <mergeCell ref="E95:G95"/>
    <mergeCell ref="H95:I95"/>
    <mergeCell ref="B98:D98"/>
    <mergeCell ref="E98:G98"/>
    <mergeCell ref="H98:I98"/>
    <mergeCell ref="E101:G101"/>
    <mergeCell ref="D65:D66"/>
    <mergeCell ref="B102:D102"/>
    <mergeCell ref="H102:I102"/>
    <mergeCell ref="B93:D93"/>
    <mergeCell ref="E93:G93"/>
    <mergeCell ref="B79:B87"/>
    <mergeCell ref="C79:C82"/>
    <mergeCell ref="D79:D82"/>
    <mergeCell ref="I79:I81"/>
    <mergeCell ref="C83:C85"/>
    <mergeCell ref="D83:D85"/>
    <mergeCell ref="C86:C87"/>
    <mergeCell ref="D86:D87"/>
    <mergeCell ref="I86:I87"/>
    <mergeCell ref="H93:I93"/>
    <mergeCell ref="E92:G92"/>
    <mergeCell ref="H92:I92"/>
    <mergeCell ref="B91:K91"/>
    <mergeCell ref="B92:D92"/>
    <mergeCell ref="E96:G96"/>
    <mergeCell ref="H96:I96"/>
    <mergeCell ref="B97:D97"/>
    <mergeCell ref="E97:G97"/>
    <mergeCell ref="H97:I97"/>
    <mergeCell ref="N12:N13"/>
    <mergeCell ref="N86:N87"/>
    <mergeCell ref="B14:B16"/>
    <mergeCell ref="G52:H52"/>
    <mergeCell ref="M37:M38"/>
    <mergeCell ref="B25:R25"/>
    <mergeCell ref="C14:C16"/>
    <mergeCell ref="D12:D13"/>
    <mergeCell ref="D44:D45"/>
    <mergeCell ref="F12:F13"/>
    <mergeCell ref="D14:D16"/>
    <mergeCell ref="C18:C19"/>
    <mergeCell ref="C20:C22"/>
    <mergeCell ref="D18:D19"/>
    <mergeCell ref="D20:D22"/>
    <mergeCell ref="D37:D38"/>
    <mergeCell ref="C39:C41"/>
    <mergeCell ref="O55:O59"/>
    <mergeCell ref="N60:N63"/>
    <mergeCell ref="N71:N72"/>
    <mergeCell ref="O86:O87"/>
    <mergeCell ref="M86:M87"/>
    <mergeCell ref="B70:I70"/>
    <mergeCell ref="J70:O70"/>
    <mergeCell ref="B73:B77"/>
    <mergeCell ref="I74:I76"/>
    <mergeCell ref="M55:M59"/>
    <mergeCell ref="O60:O63"/>
    <mergeCell ref="M60:M63"/>
    <mergeCell ref="N55:N59"/>
    <mergeCell ref="B54:B63"/>
    <mergeCell ref="C54:C59"/>
    <mergeCell ref="D54:D59"/>
    <mergeCell ref="I55:I57"/>
    <mergeCell ref="C60:C63"/>
    <mergeCell ref="D60:D63"/>
    <mergeCell ref="B64:R64"/>
    <mergeCell ref="B65:B66"/>
    <mergeCell ref="C65:C66"/>
    <mergeCell ref="I71:I72"/>
    <mergeCell ref="O37:O38"/>
    <mergeCell ref="B1:O1"/>
    <mergeCell ref="C12:C13"/>
    <mergeCell ref="I12:I13"/>
    <mergeCell ref="R12:R13"/>
    <mergeCell ref="Q12:Q13"/>
    <mergeCell ref="J11:O11"/>
    <mergeCell ref="M12:M13"/>
    <mergeCell ref="P12:P13"/>
    <mergeCell ref="P11:R11"/>
    <mergeCell ref="K12:K13"/>
    <mergeCell ref="O12:O13"/>
    <mergeCell ref="B11:I11"/>
    <mergeCell ref="J12:J13"/>
    <mergeCell ref="L12:L13"/>
    <mergeCell ref="G12:H12"/>
    <mergeCell ref="B12:B13"/>
    <mergeCell ref="C8:R8"/>
    <mergeCell ref="C9:R9"/>
    <mergeCell ref="C10:R10"/>
    <mergeCell ref="E12:E13"/>
    <mergeCell ref="N33:N35"/>
    <mergeCell ref="C7:R7"/>
    <mergeCell ref="D23:D24"/>
    <mergeCell ref="D39:D41"/>
    <mergeCell ref="B36:R36"/>
    <mergeCell ref="B37:B47"/>
    <mergeCell ref="C37:C38"/>
    <mergeCell ref="I46:I47"/>
    <mergeCell ref="I14:I16"/>
    <mergeCell ref="B18:B24"/>
    <mergeCell ref="I18:I19"/>
    <mergeCell ref="I20:I22"/>
    <mergeCell ref="C23:C24"/>
    <mergeCell ref="M18:M19"/>
    <mergeCell ref="M14:M15"/>
    <mergeCell ref="N14:N15"/>
    <mergeCell ref="O14:O15"/>
    <mergeCell ref="N20:N22"/>
    <mergeCell ref="N23:N24"/>
    <mergeCell ref="M27:M30"/>
    <mergeCell ref="N27:N30"/>
    <mergeCell ref="O27:O30"/>
    <mergeCell ref="N18:N19"/>
    <mergeCell ref="M20:M22"/>
    <mergeCell ref="M23:M24"/>
    <mergeCell ref="O18:O19"/>
    <mergeCell ref="O20:O22"/>
    <mergeCell ref="O23:O24"/>
    <mergeCell ref="B17:R17"/>
    <mergeCell ref="I23:I24"/>
    <mergeCell ref="B26:B35"/>
    <mergeCell ref="C34:C35"/>
    <mergeCell ref="D34:D35"/>
    <mergeCell ref="C31:C33"/>
    <mergeCell ref="D31:D33"/>
    <mergeCell ref="M33:M35"/>
  </mergeCells>
  <conditionalFormatting sqref="R26:R28">
    <cfRule type="containsText" dxfId="793" priority="234" operator="containsText" text="&quot;RPLANIFICAR&quot;">
      <formula>NOT(ISERROR(SEARCH("""RPLANIFICAR""",R26)))</formula>
    </cfRule>
  </conditionalFormatting>
  <conditionalFormatting sqref="R73">
    <cfRule type="containsText" dxfId="792" priority="233" operator="containsText" text="&quot;RPLANIFICAR&quot;">
      <formula>NOT(ISERROR(SEARCH("""RPLANIFICAR""",R73)))</formula>
    </cfRule>
  </conditionalFormatting>
  <conditionalFormatting sqref="R80:R82">
    <cfRule type="containsText" dxfId="791" priority="167" operator="containsText" text="&quot;RPLANIFICAR&quot;">
      <formula>NOT(ISERROR(SEARCH("""RPLANIFICAR""",R80)))</formula>
    </cfRule>
  </conditionalFormatting>
  <conditionalFormatting sqref="R83">
    <cfRule type="containsText" dxfId="790" priority="166" operator="containsText" text="&quot;RPLANIFICAR&quot;">
      <formula>NOT(ISERROR(SEARCH("""RPLANIFICAR""",R83)))</formula>
    </cfRule>
  </conditionalFormatting>
  <conditionalFormatting sqref="R14:R16 R18:R24">
    <cfRule type="containsText" dxfId="789" priority="152" operator="containsText" text="&quot;RPLANIFICAR&quot;">
      <formula>NOT(ISERROR(SEARCH("""RPLANIFICAR""",R14)))</formula>
    </cfRule>
  </conditionalFormatting>
  <conditionalFormatting sqref="R37:R47">
    <cfRule type="containsText" dxfId="788" priority="140" operator="containsText" text="&quot;RPLANIFICAR&quot;">
      <formula>NOT(ISERROR(SEARCH("""RPLANIFICAR""",R37)))</formula>
    </cfRule>
  </conditionalFormatting>
  <conditionalFormatting sqref="R54:R63 R65">
    <cfRule type="containsText" dxfId="787" priority="128" operator="containsText" text="&quot;RPLANIFICAR&quot;">
      <formula>NOT(ISERROR(SEARCH("""RPLANIFICAR""",R54)))</formula>
    </cfRule>
  </conditionalFormatting>
  <conditionalFormatting sqref="O26">
    <cfRule type="cellIs" dxfId="786" priority="21" operator="between">
      <formula>1</formula>
      <formula>1</formula>
    </cfRule>
    <cfRule type="cellIs" dxfId="785" priority="22" operator="between">
      <formula>0.9</formula>
      <formula>0.99</formula>
    </cfRule>
    <cfRule type="cellIs" dxfId="784" priority="23" operator="between">
      <formula>0.89</formula>
      <formula>0.8</formula>
    </cfRule>
    <cfRule type="cellIs" dxfId="783" priority="24" operator="between">
      <formula>0.79</formula>
      <formula>0</formula>
    </cfRule>
  </conditionalFormatting>
  <conditionalFormatting sqref="O37 O14">
    <cfRule type="cellIs" dxfId="782" priority="17" operator="between">
      <formula>1</formula>
      <formula>1</formula>
    </cfRule>
    <cfRule type="cellIs" dxfId="781" priority="18" operator="between">
      <formula>0.9</formula>
      <formula>0.99</formula>
    </cfRule>
    <cfRule type="cellIs" dxfId="780" priority="19" operator="between">
      <formula>0.89</formula>
      <formula>0.8</formula>
    </cfRule>
    <cfRule type="cellIs" dxfId="779" priority="20" operator="between">
      <formula>0.79</formula>
      <formula>0</formula>
    </cfRule>
  </conditionalFormatting>
  <conditionalFormatting sqref="O79 O73:O77">
    <cfRule type="cellIs" dxfId="778" priority="13" operator="between">
      <formula>1</formula>
      <formula>1</formula>
    </cfRule>
    <cfRule type="cellIs" dxfId="777" priority="14" operator="between">
      <formula>0.9</formula>
      <formula>0.99</formula>
    </cfRule>
    <cfRule type="cellIs" dxfId="776" priority="15" operator="between">
      <formula>0.89</formula>
      <formula>0.8</formula>
    </cfRule>
    <cfRule type="cellIs" dxfId="775" priority="16" operator="between">
      <formula>0.79</formula>
      <formula>0</formula>
    </cfRule>
  </conditionalFormatting>
  <conditionalFormatting sqref="O18 O16 O20 O23">
    <cfRule type="cellIs" dxfId="774" priority="9" operator="between">
      <formula>1</formula>
      <formula>1</formula>
    </cfRule>
    <cfRule type="cellIs" dxfId="773" priority="10" operator="between">
      <formula>0.9</formula>
      <formula>0.99</formula>
    </cfRule>
    <cfRule type="cellIs" dxfId="772" priority="11" operator="between">
      <formula>0.89</formula>
      <formula>0.8</formula>
    </cfRule>
    <cfRule type="cellIs" dxfId="771" priority="12" operator="between">
      <formula>0.79</formula>
      <formula>0</formula>
    </cfRule>
  </conditionalFormatting>
  <conditionalFormatting sqref="O27 O31 O33">
    <cfRule type="cellIs" dxfId="770" priority="5" operator="between">
      <formula>1</formula>
      <formula>1</formula>
    </cfRule>
    <cfRule type="cellIs" dxfId="769" priority="6" operator="between">
      <formula>0.9</formula>
      <formula>0.99</formula>
    </cfRule>
    <cfRule type="cellIs" dxfId="768" priority="7" operator="between">
      <formula>0.89</formula>
      <formula>0.8</formula>
    </cfRule>
    <cfRule type="cellIs" dxfId="767" priority="8" operator="between">
      <formula>0.79</formula>
      <formula>0</formula>
    </cfRule>
  </conditionalFormatting>
  <conditionalFormatting sqref="O80:O81 O65:O66 O54:O55 O39:O46 O83 O85:O86 O60">
    <cfRule type="cellIs" dxfId="766" priority="1" operator="between">
      <formula>1</formula>
      <formula>1</formula>
    </cfRule>
    <cfRule type="cellIs" dxfId="765" priority="2" operator="between">
      <formula>0.9</formula>
      <formula>0.99</formula>
    </cfRule>
    <cfRule type="cellIs" dxfId="764" priority="3" operator="between">
      <formula>0.89</formula>
      <formula>0.8</formula>
    </cfRule>
    <cfRule type="cellIs" dxfId="763" priority="4" operator="between">
      <formula>0.79</formula>
      <formula>0</formula>
    </cfRule>
  </conditionalFormatting>
  <dataValidations count="2">
    <dataValidation type="list" allowBlank="1" showInputMessage="1" showErrorMessage="1" sqref="Q65:Q66 Q37:Q47 Q79:Q87 Q73:Q77 Q54:Q63 Q14:Q16 Q18:Q24 Q26:Q35">
      <formula1>$Z$7:$Z$8</formula1>
    </dataValidation>
    <dataValidation type="list" allowBlank="1" showInputMessage="1" showErrorMessage="1" sqref="J73:J77 J65:J66 J37:J47 J79:J87 J54:J63 J14:J16 J18:J24 J26:J35">
      <formula1>$V$7:$V$9</formula1>
    </dataValidation>
  </dataValidations>
  <pageMargins left="0.7" right="0.7" top="0.75" bottom="0.75" header="0.3" footer="0.3"/>
  <pageSetup scale="48" orientation="portrait" r:id="rId1"/>
  <rowBreaks count="5" manualBreakCount="5">
    <brk id="25" max="18" man="1"/>
    <brk id="35" max="18" man="1"/>
    <brk id="47" max="18" man="1"/>
    <brk id="66" max="18" man="1"/>
    <brk id="87" max="18" man="1"/>
  </rowBreaks>
  <ignoredErrors>
    <ignoredError sqref="M18:N22 M15:N16 N14" unlocked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218" operator="containsText" id="{118863B1-6C69-43C0-AAC5-9CDFB2837F31}">
            <xm:f>NOT(ISERROR(SEARCH($Z$8,Q18)))</xm:f>
            <xm:f>$Z$8</xm:f>
            <x14:dxf>
              <font>
                <b/>
                <i val="0"/>
                <color theme="0"/>
              </font>
              <fill>
                <patternFill>
                  <bgColor rgb="FFFF0000"/>
                </patternFill>
              </fill>
            </x14:dxf>
          </x14:cfRule>
          <x14:cfRule type="containsText" priority="219" operator="containsText" id="{1A443278-4B46-4BC9-8BB0-8E3E2F023DED}">
            <xm:f>NOT(ISERROR(SEARCH($Z$7,Q18)))</xm:f>
            <xm:f>$Z$7</xm:f>
            <x14:dxf>
              <font>
                <b/>
                <i val="0"/>
                <color theme="0"/>
              </font>
              <fill>
                <patternFill>
                  <bgColor rgb="FF00B050"/>
                </patternFill>
              </fill>
            </x14:dxf>
          </x14:cfRule>
          <xm:sqref>Q73:Q77 Q18:Q24 Q26:Q35 Q65:Q66</xm:sqref>
        </x14:conditionalFormatting>
        <x14:conditionalFormatting xmlns:xm="http://schemas.microsoft.com/office/excel/2006/main">
          <x14:cfRule type="containsText" priority="177" operator="containsText" id="{4C9AF8DE-C8CC-4D48-894C-F67D3EBBA70E}">
            <xm:f>NOT(ISERROR(SEARCH($V$9,J14)))</xm:f>
            <xm:f>$V$9</xm:f>
            <x14:dxf>
              <font>
                <b/>
                <i val="0"/>
                <color theme="0"/>
              </font>
              <fill>
                <patternFill>
                  <bgColor rgb="FFFF0000"/>
                </patternFill>
              </fill>
            </x14:dxf>
          </x14:cfRule>
          <x14:cfRule type="containsText" priority="178" operator="containsText" id="{06509F4D-9471-4035-B420-34596E64546E}">
            <xm:f>NOT(ISERROR(SEARCH($V$8,J14)))</xm:f>
            <xm:f>$V$8</xm:f>
            <x14:dxf>
              <font>
                <b/>
                <i val="0"/>
                <color theme="1"/>
              </font>
              <fill>
                <patternFill>
                  <bgColor rgb="FFFFFF00"/>
                </patternFill>
              </fill>
            </x14:dxf>
          </x14:cfRule>
          <x14:cfRule type="containsText" priority="179" operator="containsText" id="{4071E893-0A4C-4BF6-93AB-340D1E989AC4}">
            <xm:f>NOT(ISERROR(SEARCH($V$7,J14)))</xm:f>
            <xm:f>$V$7</xm:f>
            <x14:dxf>
              <font>
                <b/>
                <i val="0"/>
                <color theme="0"/>
              </font>
              <fill>
                <patternFill>
                  <bgColor rgb="FF00B050"/>
                </patternFill>
              </fill>
            </x14:dxf>
          </x14:cfRule>
          <xm:sqref>J37:J47 J18:J24 J14:J16 J26:J35 J65:J66</xm:sqref>
        </x14:conditionalFormatting>
        <x14:conditionalFormatting xmlns:xm="http://schemas.microsoft.com/office/excel/2006/main">
          <x14:cfRule type="containsText" priority="235" operator="containsText" id="{F7790D22-5FD8-4CB8-911E-56C2FDFE5DC0}">
            <xm:f>NOT(ISERROR(SEARCH(#REF!,R26)))</xm:f>
            <xm:f>#REF!</xm:f>
            <x14:dxf>
              <font>
                <b/>
                <i val="0"/>
                <color theme="1"/>
              </font>
              <fill>
                <patternFill>
                  <bgColor rgb="FFFFFF00"/>
                </patternFill>
              </fill>
            </x14:dxf>
          </x14:cfRule>
          <x14:cfRule type="containsText" priority="236" operator="containsText" id="{69CFE7E5-E3E1-48F5-9B7B-30A6133EC102}">
            <xm:f>NOT(ISERROR(SEARCH(#REF!,R26)))</xm:f>
            <xm:f>#REF!</xm:f>
            <x14:dxf>
              <font>
                <b/>
                <i val="0"/>
                <color theme="0"/>
              </font>
              <fill>
                <patternFill>
                  <bgColor rgb="FF00B050"/>
                </patternFill>
              </fill>
            </x14:dxf>
          </x14:cfRule>
          <x14:cfRule type="containsText" priority="237" operator="containsText" id="{9064AC9F-7343-419F-81A3-93E7CA42E732}">
            <xm:f>NOT(ISERROR(SEARCH(#REF!,R26)))</xm:f>
            <xm:f>#REF!</xm:f>
            <x14:dxf>
              <font>
                <b/>
                <i val="0"/>
                <color theme="0"/>
              </font>
              <fill>
                <patternFill>
                  <bgColor rgb="FFFF0000"/>
                </patternFill>
              </fill>
            </x14:dxf>
          </x14:cfRule>
          <xm:sqref>R73 R26:R28</xm:sqref>
        </x14:conditionalFormatting>
        <x14:conditionalFormatting xmlns:xm="http://schemas.microsoft.com/office/excel/2006/main">
          <x14:cfRule type="containsText" priority="238" operator="containsText" id="{708B9CEC-B3F6-48D7-A281-FD43CB34CE75}">
            <xm:f>NOT(ISERROR(SEARCH($X$9,R18)))</xm:f>
            <xm:f>$X$9</xm:f>
            <x14:dxf>
              <font>
                <b/>
                <i val="0"/>
                <color theme="0"/>
              </font>
              <fill>
                <patternFill>
                  <bgColor rgb="FFFF0000"/>
                </patternFill>
              </fill>
            </x14:dxf>
          </x14:cfRule>
          <x14:cfRule type="containsText" priority="239" operator="containsText" id="{FF484457-BCC9-44AB-A568-A9BB5C158D21}">
            <xm:f>NOT(ISERROR(SEARCH($X$8,R18)))</xm:f>
            <xm:f>$X$8</xm:f>
            <x14:dxf>
              <font>
                <b/>
                <i val="0"/>
                <color auto="1"/>
              </font>
              <fill>
                <patternFill>
                  <bgColor rgb="FFFFFF00"/>
                </patternFill>
              </fill>
            </x14:dxf>
          </x14:cfRule>
          <x14:cfRule type="containsText" priority="240" operator="containsText" id="{5BA09B1F-07D2-4C82-A955-4B5B69E33934}">
            <xm:f>NOT(ISERROR(SEARCH($X$7,R18)))</xm:f>
            <xm:f>$X$7</xm:f>
            <x14:dxf>
              <font>
                <b/>
                <i val="0"/>
                <color theme="0"/>
              </font>
              <fill>
                <patternFill>
                  <bgColor rgb="FF00B050"/>
                </patternFill>
              </fill>
            </x14:dxf>
          </x14:cfRule>
          <xm:sqref>R73 R26:R35 R18:R24 R65</xm:sqref>
        </x14:conditionalFormatting>
        <x14:conditionalFormatting xmlns:xm="http://schemas.microsoft.com/office/excel/2006/main">
          <x14:cfRule type="containsText" priority="241" operator="containsText" id="{2F222A5E-4EFE-4D46-8EE9-39C0F37D6664}">
            <xm:f>NOT(ISERROR(SEARCH($X$9,R18)))</xm:f>
            <xm:f>$X$9</xm:f>
            <x14:dxf>
              <font>
                <b/>
                <i val="0"/>
                <color theme="0"/>
              </font>
              <fill>
                <patternFill>
                  <bgColor rgb="FFFF0000"/>
                </patternFill>
              </fill>
            </x14:dxf>
          </x14:cfRule>
          <x14:cfRule type="containsText" priority="242" operator="containsText" id="{61FAA49E-9B43-45EE-82C8-C49ECA27AF81}">
            <xm:f>NOT(ISERROR(SEARCH($X$8,R18)))</xm:f>
            <xm:f>$X$8</xm:f>
            <x14:dxf>
              <font>
                <b/>
                <i val="0"/>
              </font>
              <fill>
                <patternFill>
                  <bgColor rgb="FFFFFF00"/>
                </patternFill>
              </fill>
            </x14:dxf>
          </x14:cfRule>
          <x14:cfRule type="containsText" priority="243" operator="containsText" id="{3FEE2E00-D80F-4372-980F-F321C99AA1DB}">
            <xm:f>NOT(ISERROR(SEARCH($X$7,R18)))</xm:f>
            <xm:f>$X$7</xm:f>
            <x14:dxf>
              <font>
                <b/>
                <i val="0"/>
                <color theme="0"/>
              </font>
              <fill>
                <patternFill>
                  <bgColor rgb="FF00B050"/>
                </patternFill>
              </fill>
            </x14:dxf>
          </x14:cfRule>
          <xm:sqref>R73 R26:R35 R18:R24 R65</xm:sqref>
        </x14:conditionalFormatting>
        <x14:conditionalFormatting xmlns:xm="http://schemas.microsoft.com/office/excel/2006/main">
          <x14:cfRule type="containsText" priority="168" operator="containsText" id="{9A78F010-A4D5-4C1C-B17E-35745DDAA3C2}">
            <xm:f>NOT(ISERROR(SEARCH(#REF!,R80)))</xm:f>
            <xm:f>#REF!</xm:f>
            <x14:dxf>
              <font>
                <b/>
                <i val="0"/>
                <color theme="1"/>
              </font>
              <fill>
                <patternFill>
                  <bgColor rgb="FFFFFF00"/>
                </patternFill>
              </fill>
            </x14:dxf>
          </x14:cfRule>
          <x14:cfRule type="containsText" priority="169" operator="containsText" id="{A098CE90-DE52-4F29-906A-47CC7224CE01}">
            <xm:f>NOT(ISERROR(SEARCH(#REF!,R80)))</xm:f>
            <xm:f>#REF!</xm:f>
            <x14:dxf>
              <font>
                <b/>
                <i val="0"/>
                <color theme="0"/>
              </font>
              <fill>
                <patternFill>
                  <bgColor rgb="FF00B050"/>
                </patternFill>
              </fill>
            </x14:dxf>
          </x14:cfRule>
          <x14:cfRule type="containsText" priority="170" operator="containsText" id="{FB67F848-C5E3-438E-8608-0EAD546A08DB}">
            <xm:f>NOT(ISERROR(SEARCH(#REF!,R80)))</xm:f>
            <xm:f>#REF!</xm:f>
            <x14:dxf>
              <font>
                <b/>
                <i val="0"/>
                <color theme="0"/>
              </font>
              <fill>
                <patternFill>
                  <bgColor rgb="FFFF0000"/>
                </patternFill>
              </fill>
            </x14:dxf>
          </x14:cfRule>
          <xm:sqref>R80:R83</xm:sqref>
        </x14:conditionalFormatting>
        <x14:conditionalFormatting xmlns:xm="http://schemas.microsoft.com/office/excel/2006/main">
          <x14:cfRule type="containsText" priority="171" operator="containsText" id="{6643F870-5BEA-4F2D-84C1-26300B37183E}">
            <xm:f>NOT(ISERROR(SEARCH($X$9,R80)))</xm:f>
            <xm:f>$X$9</xm:f>
            <x14:dxf>
              <font>
                <b/>
                <i val="0"/>
                <color theme="0"/>
              </font>
              <fill>
                <patternFill>
                  <bgColor rgb="FFFF0000"/>
                </patternFill>
              </fill>
            </x14:dxf>
          </x14:cfRule>
          <x14:cfRule type="containsText" priority="172" operator="containsText" id="{7D58A9F4-4E87-404E-A81C-8E362AC4BAAF}">
            <xm:f>NOT(ISERROR(SEARCH($X$8,R80)))</xm:f>
            <xm:f>$X$8</xm:f>
            <x14:dxf>
              <font>
                <b/>
                <i val="0"/>
                <color auto="1"/>
              </font>
              <fill>
                <patternFill>
                  <bgColor rgb="FFFFFF00"/>
                </patternFill>
              </fill>
            </x14:dxf>
          </x14:cfRule>
          <x14:cfRule type="containsText" priority="173" operator="containsText" id="{F1E5E647-3C0C-4CA6-8E2B-D92F87284202}">
            <xm:f>NOT(ISERROR(SEARCH($X$7,R80)))</xm:f>
            <xm:f>$X$7</xm:f>
            <x14:dxf>
              <font>
                <b/>
                <i val="0"/>
                <color theme="0"/>
              </font>
              <fill>
                <patternFill>
                  <bgColor rgb="FF00B050"/>
                </patternFill>
              </fill>
            </x14:dxf>
          </x14:cfRule>
          <xm:sqref>R80:R83</xm:sqref>
        </x14:conditionalFormatting>
        <x14:conditionalFormatting xmlns:xm="http://schemas.microsoft.com/office/excel/2006/main">
          <x14:cfRule type="containsText" priority="174" operator="containsText" id="{B4696F22-817A-4ECB-9058-8E530C9CEDE1}">
            <xm:f>NOT(ISERROR(SEARCH($X$9,R80)))</xm:f>
            <xm:f>$X$9</xm:f>
            <x14:dxf>
              <font>
                <b/>
                <i val="0"/>
                <color theme="0"/>
              </font>
              <fill>
                <patternFill>
                  <bgColor rgb="FFFF0000"/>
                </patternFill>
              </fill>
            </x14:dxf>
          </x14:cfRule>
          <x14:cfRule type="containsText" priority="175" operator="containsText" id="{CF347C94-0BD4-4363-8381-1C29F40D585B}">
            <xm:f>NOT(ISERROR(SEARCH($X$8,R80)))</xm:f>
            <xm:f>$X$8</xm:f>
            <x14:dxf>
              <font>
                <b/>
                <i val="0"/>
              </font>
              <fill>
                <patternFill>
                  <bgColor rgb="FFFFFF00"/>
                </patternFill>
              </fill>
            </x14:dxf>
          </x14:cfRule>
          <x14:cfRule type="containsText" priority="176" operator="containsText" id="{A685DD25-3DEC-4E94-8EF3-BFEFC2E1D01F}">
            <xm:f>NOT(ISERROR(SEARCH($X$7,R80)))</xm:f>
            <xm:f>$X$7</xm:f>
            <x14:dxf>
              <font>
                <b/>
                <i val="0"/>
                <color theme="0"/>
              </font>
              <fill>
                <patternFill>
                  <bgColor rgb="FF00B050"/>
                </patternFill>
              </fill>
            </x14:dxf>
          </x14:cfRule>
          <xm:sqref>R80:R83</xm:sqref>
        </x14:conditionalFormatting>
        <x14:conditionalFormatting xmlns:xm="http://schemas.microsoft.com/office/excel/2006/main">
          <x14:cfRule type="containsText" priority="153" operator="containsText" id="{2CDEFFA6-5CE5-4938-A26B-64471955836C}">
            <xm:f>NOT(ISERROR(SEARCH(#REF!,R14)))</xm:f>
            <xm:f>#REF!</xm:f>
            <x14:dxf>
              <font>
                <b/>
                <i val="0"/>
                <color theme="1"/>
              </font>
              <fill>
                <patternFill>
                  <bgColor rgb="FFFFFF00"/>
                </patternFill>
              </fill>
            </x14:dxf>
          </x14:cfRule>
          <x14:cfRule type="containsText" priority="154" operator="containsText" id="{7DAA24E7-63BD-4D50-9230-D59176E36819}">
            <xm:f>NOT(ISERROR(SEARCH(#REF!,R14)))</xm:f>
            <xm:f>#REF!</xm:f>
            <x14:dxf>
              <font>
                <b/>
                <i val="0"/>
                <color theme="0"/>
              </font>
              <fill>
                <patternFill>
                  <bgColor rgb="FF00B050"/>
                </patternFill>
              </fill>
            </x14:dxf>
          </x14:cfRule>
          <x14:cfRule type="containsText" priority="155" operator="containsText" id="{4A8EC4D8-BA95-4B17-B017-28D89BB97132}">
            <xm:f>NOT(ISERROR(SEARCH(#REF!,R14)))</xm:f>
            <xm:f>#REF!</xm:f>
            <x14:dxf>
              <font>
                <b/>
                <i val="0"/>
                <color theme="0"/>
              </font>
              <fill>
                <patternFill>
                  <bgColor rgb="FFFF0000"/>
                </patternFill>
              </fill>
            </x14:dxf>
          </x14:cfRule>
          <xm:sqref>R14:R16 R18:R24</xm:sqref>
        </x14:conditionalFormatting>
        <x14:conditionalFormatting xmlns:xm="http://schemas.microsoft.com/office/excel/2006/main">
          <x14:cfRule type="containsText" priority="156" operator="containsText" id="{1FBEC73E-5573-472D-8D8D-B475E1C6D177}">
            <xm:f>NOT(ISERROR(SEARCH($X$9,R14)))</xm:f>
            <xm:f>$X$9</xm:f>
            <x14:dxf>
              <font>
                <b/>
                <i val="0"/>
                <color theme="0"/>
              </font>
              <fill>
                <patternFill>
                  <bgColor rgb="FFFF0000"/>
                </patternFill>
              </fill>
            </x14:dxf>
          </x14:cfRule>
          <x14:cfRule type="containsText" priority="157" operator="containsText" id="{268B0F3C-8383-4736-8547-695B5DF9173B}">
            <xm:f>NOT(ISERROR(SEARCH($X$8,R14)))</xm:f>
            <xm:f>$X$8</xm:f>
            <x14:dxf>
              <font>
                <b/>
                <i val="0"/>
                <color auto="1"/>
              </font>
              <fill>
                <patternFill>
                  <bgColor rgb="FFFFFF00"/>
                </patternFill>
              </fill>
            </x14:dxf>
          </x14:cfRule>
          <x14:cfRule type="containsText" priority="158" operator="containsText" id="{96FA6C53-2F5D-4A06-874E-795E847E11CE}">
            <xm:f>NOT(ISERROR(SEARCH($X$7,R14)))</xm:f>
            <xm:f>$X$7</xm:f>
            <x14:dxf>
              <font>
                <b/>
                <i val="0"/>
                <color theme="0"/>
              </font>
              <fill>
                <patternFill>
                  <bgColor rgb="FF00B050"/>
                </patternFill>
              </fill>
            </x14:dxf>
          </x14:cfRule>
          <xm:sqref>R14:R16</xm:sqref>
        </x14:conditionalFormatting>
        <x14:conditionalFormatting xmlns:xm="http://schemas.microsoft.com/office/excel/2006/main">
          <x14:cfRule type="containsText" priority="159" operator="containsText" id="{A2ED4658-08C3-4D1A-A1AA-8AB0565E6CA2}">
            <xm:f>NOT(ISERROR(SEARCH($X$9,R14)))</xm:f>
            <xm:f>$X$9</xm:f>
            <x14:dxf>
              <font>
                <b/>
                <i val="0"/>
                <color theme="0"/>
              </font>
              <fill>
                <patternFill>
                  <bgColor rgb="FFFF0000"/>
                </patternFill>
              </fill>
            </x14:dxf>
          </x14:cfRule>
          <x14:cfRule type="containsText" priority="160" operator="containsText" id="{CAD42A3B-611B-487C-81C8-83F93222968E}">
            <xm:f>NOT(ISERROR(SEARCH($X$8,R14)))</xm:f>
            <xm:f>$X$8</xm:f>
            <x14:dxf>
              <font>
                <b/>
                <i val="0"/>
              </font>
              <fill>
                <patternFill>
                  <bgColor rgb="FFFFFF00"/>
                </patternFill>
              </fill>
            </x14:dxf>
          </x14:cfRule>
          <x14:cfRule type="containsText" priority="161" operator="containsText" id="{A0A7F10E-36FB-4DFC-9D56-F63D0F643DBD}">
            <xm:f>NOT(ISERROR(SEARCH($X$7,R14)))</xm:f>
            <xm:f>$X$7</xm:f>
            <x14:dxf>
              <font>
                <b/>
                <i val="0"/>
                <color theme="0"/>
              </font>
              <fill>
                <patternFill>
                  <bgColor rgb="FF00B050"/>
                </patternFill>
              </fill>
            </x14:dxf>
          </x14:cfRule>
          <xm:sqref>R14:R16</xm:sqref>
        </x14:conditionalFormatting>
        <x14:conditionalFormatting xmlns:xm="http://schemas.microsoft.com/office/excel/2006/main">
          <x14:cfRule type="containsText" priority="141" operator="containsText" id="{339F1230-6F60-49B2-9D1F-5642539D64D8}">
            <xm:f>NOT(ISERROR(SEARCH(#REF!,R37)))</xm:f>
            <xm:f>#REF!</xm:f>
            <x14:dxf>
              <font>
                <b/>
                <i val="0"/>
                <color theme="1"/>
              </font>
              <fill>
                <patternFill>
                  <bgColor rgb="FFFFFF00"/>
                </patternFill>
              </fill>
            </x14:dxf>
          </x14:cfRule>
          <x14:cfRule type="containsText" priority="142" operator="containsText" id="{196E8AE5-7DCF-4519-97F6-3FD479693B51}">
            <xm:f>NOT(ISERROR(SEARCH(#REF!,R37)))</xm:f>
            <xm:f>#REF!</xm:f>
            <x14:dxf>
              <font>
                <b/>
                <i val="0"/>
                <color theme="0"/>
              </font>
              <fill>
                <patternFill>
                  <bgColor rgb="FF00B050"/>
                </patternFill>
              </fill>
            </x14:dxf>
          </x14:cfRule>
          <x14:cfRule type="containsText" priority="143" operator="containsText" id="{E75FACF4-5D0A-4501-B158-A77AA74E66D5}">
            <xm:f>NOT(ISERROR(SEARCH(#REF!,R37)))</xm:f>
            <xm:f>#REF!</xm:f>
            <x14:dxf>
              <font>
                <b/>
                <i val="0"/>
                <color theme="0"/>
              </font>
              <fill>
                <patternFill>
                  <bgColor rgb="FFFF0000"/>
                </patternFill>
              </fill>
            </x14:dxf>
          </x14:cfRule>
          <xm:sqref>R37:R47</xm:sqref>
        </x14:conditionalFormatting>
        <x14:conditionalFormatting xmlns:xm="http://schemas.microsoft.com/office/excel/2006/main">
          <x14:cfRule type="containsText" priority="144" operator="containsText" id="{14197E67-96A5-4D09-9762-B7492C249713}">
            <xm:f>NOT(ISERROR(SEARCH($X$9,R37)))</xm:f>
            <xm:f>$X$9</xm:f>
            <x14:dxf>
              <font>
                <b/>
                <i val="0"/>
                <color theme="0"/>
              </font>
              <fill>
                <patternFill>
                  <bgColor rgb="FFFF0000"/>
                </patternFill>
              </fill>
            </x14:dxf>
          </x14:cfRule>
          <x14:cfRule type="containsText" priority="145" operator="containsText" id="{C7DFE8B1-12A4-42D7-896D-FA5B56BFABC0}">
            <xm:f>NOT(ISERROR(SEARCH($X$8,R37)))</xm:f>
            <xm:f>$X$8</xm:f>
            <x14:dxf>
              <font>
                <b/>
                <i val="0"/>
                <color auto="1"/>
              </font>
              <fill>
                <patternFill>
                  <bgColor rgb="FFFFFF00"/>
                </patternFill>
              </fill>
            </x14:dxf>
          </x14:cfRule>
          <x14:cfRule type="containsText" priority="146" operator="containsText" id="{CCE40BA4-494A-4A5B-BED6-0FC06B18E7B9}">
            <xm:f>NOT(ISERROR(SEARCH($X$7,R37)))</xm:f>
            <xm:f>$X$7</xm:f>
            <x14:dxf>
              <font>
                <b/>
                <i val="0"/>
                <color theme="0"/>
              </font>
              <fill>
                <patternFill>
                  <bgColor rgb="FF00B050"/>
                </patternFill>
              </fill>
            </x14:dxf>
          </x14:cfRule>
          <xm:sqref>R37:R47</xm:sqref>
        </x14:conditionalFormatting>
        <x14:conditionalFormatting xmlns:xm="http://schemas.microsoft.com/office/excel/2006/main">
          <x14:cfRule type="containsText" priority="147" operator="containsText" id="{3BDA7E5E-B0E7-4EFE-A00F-3DCBE5ECC0C8}">
            <xm:f>NOT(ISERROR(SEARCH($X$9,R37)))</xm:f>
            <xm:f>$X$9</xm:f>
            <x14:dxf>
              <font>
                <b/>
                <i val="0"/>
                <color theme="0"/>
              </font>
              <fill>
                <patternFill>
                  <bgColor rgb="FFFF0000"/>
                </patternFill>
              </fill>
            </x14:dxf>
          </x14:cfRule>
          <x14:cfRule type="containsText" priority="148" operator="containsText" id="{297CD333-8D5C-416D-A6A6-82B7F145A6AA}">
            <xm:f>NOT(ISERROR(SEARCH($X$8,R37)))</xm:f>
            <xm:f>$X$8</xm:f>
            <x14:dxf>
              <font>
                <b/>
                <i val="0"/>
              </font>
              <fill>
                <patternFill>
                  <bgColor rgb="FFFFFF00"/>
                </patternFill>
              </fill>
            </x14:dxf>
          </x14:cfRule>
          <x14:cfRule type="containsText" priority="149" operator="containsText" id="{ED0B1313-8B6F-4FBD-9704-11CFA830CFB7}">
            <xm:f>NOT(ISERROR(SEARCH($X$7,R37)))</xm:f>
            <xm:f>$X$7</xm:f>
            <x14:dxf>
              <font>
                <b/>
                <i val="0"/>
                <color theme="0"/>
              </font>
              <fill>
                <patternFill>
                  <bgColor rgb="FF00B050"/>
                </patternFill>
              </fill>
            </x14:dxf>
          </x14:cfRule>
          <xm:sqref>R37:R47</xm:sqref>
        </x14:conditionalFormatting>
        <x14:conditionalFormatting xmlns:xm="http://schemas.microsoft.com/office/excel/2006/main">
          <x14:cfRule type="containsText" priority="129" operator="containsText" id="{B1CFD03D-617E-47F7-A03B-42D40B5D9779}">
            <xm:f>NOT(ISERROR(SEARCH(#REF!,R54)))</xm:f>
            <xm:f>#REF!</xm:f>
            <x14:dxf>
              <font>
                <b/>
                <i val="0"/>
                <color theme="1"/>
              </font>
              <fill>
                <patternFill>
                  <bgColor rgb="FFFFFF00"/>
                </patternFill>
              </fill>
            </x14:dxf>
          </x14:cfRule>
          <x14:cfRule type="containsText" priority="130" operator="containsText" id="{C626906D-ECBD-44C2-BBB3-C23116788FCC}">
            <xm:f>NOT(ISERROR(SEARCH(#REF!,R54)))</xm:f>
            <xm:f>#REF!</xm:f>
            <x14:dxf>
              <font>
                <b/>
                <i val="0"/>
                <color theme="0"/>
              </font>
              <fill>
                <patternFill>
                  <bgColor rgb="FF00B050"/>
                </patternFill>
              </fill>
            </x14:dxf>
          </x14:cfRule>
          <x14:cfRule type="containsText" priority="131" operator="containsText" id="{2C1DBBA1-6AF2-47C9-AB12-9A9209074F60}">
            <xm:f>NOT(ISERROR(SEARCH(#REF!,R54)))</xm:f>
            <xm:f>#REF!</xm:f>
            <x14:dxf>
              <font>
                <b/>
                <i val="0"/>
                <color theme="0"/>
              </font>
              <fill>
                <patternFill>
                  <bgColor rgb="FFFF0000"/>
                </patternFill>
              </fill>
            </x14:dxf>
          </x14:cfRule>
          <xm:sqref>R54:R63 R65</xm:sqref>
        </x14:conditionalFormatting>
        <x14:conditionalFormatting xmlns:xm="http://schemas.microsoft.com/office/excel/2006/main">
          <x14:cfRule type="containsText" priority="132" operator="containsText" id="{51A7FCF8-207F-428D-BA3B-80D1B3D1C696}">
            <xm:f>NOT(ISERROR(SEARCH($X$9,R54)))</xm:f>
            <xm:f>$X$9</xm:f>
            <x14:dxf>
              <font>
                <b/>
                <i val="0"/>
                <color theme="0"/>
              </font>
              <fill>
                <patternFill>
                  <bgColor rgb="FFFF0000"/>
                </patternFill>
              </fill>
            </x14:dxf>
          </x14:cfRule>
          <x14:cfRule type="containsText" priority="133" operator="containsText" id="{2AC37A92-17A6-499D-AED9-4C4806CDBB2D}">
            <xm:f>NOT(ISERROR(SEARCH($X$8,R54)))</xm:f>
            <xm:f>$X$8</xm:f>
            <x14:dxf>
              <font>
                <b/>
                <i val="0"/>
                <color auto="1"/>
              </font>
              <fill>
                <patternFill>
                  <bgColor rgb="FFFFFF00"/>
                </patternFill>
              </fill>
            </x14:dxf>
          </x14:cfRule>
          <x14:cfRule type="containsText" priority="134" operator="containsText" id="{00697CC6-8880-483E-9C12-D73FFA09857C}">
            <xm:f>NOT(ISERROR(SEARCH($X$7,R54)))</xm:f>
            <xm:f>$X$7</xm:f>
            <x14:dxf>
              <font>
                <b/>
                <i val="0"/>
                <color theme="0"/>
              </font>
              <fill>
                <patternFill>
                  <bgColor rgb="FF00B050"/>
                </patternFill>
              </fill>
            </x14:dxf>
          </x14:cfRule>
          <xm:sqref>R54:R63</xm:sqref>
        </x14:conditionalFormatting>
        <x14:conditionalFormatting xmlns:xm="http://schemas.microsoft.com/office/excel/2006/main">
          <x14:cfRule type="containsText" priority="135" operator="containsText" id="{21998CE5-B5C1-43BA-83C6-D1E6ACD9C1C4}">
            <xm:f>NOT(ISERROR(SEARCH($X$9,R54)))</xm:f>
            <xm:f>$X$9</xm:f>
            <x14:dxf>
              <font>
                <b/>
                <i val="0"/>
                <color theme="0"/>
              </font>
              <fill>
                <patternFill>
                  <bgColor rgb="FFFF0000"/>
                </patternFill>
              </fill>
            </x14:dxf>
          </x14:cfRule>
          <x14:cfRule type="containsText" priority="136" operator="containsText" id="{DD76C72E-D097-4A7F-A4AF-B2050E887303}">
            <xm:f>NOT(ISERROR(SEARCH($X$8,R54)))</xm:f>
            <xm:f>$X$8</xm:f>
            <x14:dxf>
              <font>
                <b/>
                <i val="0"/>
              </font>
              <fill>
                <patternFill>
                  <bgColor rgb="FFFFFF00"/>
                </patternFill>
              </fill>
            </x14:dxf>
          </x14:cfRule>
          <x14:cfRule type="containsText" priority="137" operator="containsText" id="{EF987A08-39B8-48F5-808A-7C1A19F1A8EE}">
            <xm:f>NOT(ISERROR(SEARCH($X$7,R54)))</xm:f>
            <xm:f>$X$7</xm:f>
            <x14:dxf>
              <font>
                <b/>
                <i val="0"/>
                <color theme="0"/>
              </font>
              <fill>
                <patternFill>
                  <bgColor rgb="FF00B050"/>
                </patternFill>
              </fill>
            </x14:dxf>
          </x14:cfRule>
          <xm:sqref>R54:R63</xm:sqref>
        </x14:conditionalFormatting>
        <x14:conditionalFormatting xmlns:xm="http://schemas.microsoft.com/office/excel/2006/main">
          <x14:cfRule type="containsText" priority="121" operator="containsText" id="{1B35BAB1-83B8-48E9-ADD8-746643CFA745}">
            <xm:f>NOT(ISERROR(SEARCH($V$9,J54)))</xm:f>
            <xm:f>$V$9</xm:f>
            <x14:dxf>
              <font>
                <b/>
                <i val="0"/>
                <color theme="0"/>
              </font>
              <fill>
                <patternFill>
                  <bgColor rgb="FFFF0000"/>
                </patternFill>
              </fill>
            </x14:dxf>
          </x14:cfRule>
          <x14:cfRule type="containsText" priority="122" operator="containsText" id="{01851310-7EAB-414A-8FB9-9A6E6418F404}">
            <xm:f>NOT(ISERROR(SEARCH($V$8,J54)))</xm:f>
            <xm:f>$V$8</xm:f>
            <x14:dxf>
              <font>
                <b/>
                <i val="0"/>
                <color theme="1"/>
              </font>
              <fill>
                <patternFill>
                  <bgColor rgb="FFFFFF00"/>
                </patternFill>
              </fill>
            </x14:dxf>
          </x14:cfRule>
          <x14:cfRule type="containsText" priority="123" operator="containsText" id="{26D57E55-969B-42FD-95E7-E95B8648FBE7}">
            <xm:f>NOT(ISERROR(SEARCH($V$7,J54)))</xm:f>
            <xm:f>$V$7</xm:f>
            <x14:dxf>
              <font>
                <b/>
                <i val="0"/>
                <color theme="0"/>
              </font>
              <fill>
                <patternFill>
                  <bgColor rgb="FF00B050"/>
                </patternFill>
              </fill>
            </x14:dxf>
          </x14:cfRule>
          <xm:sqref>J54:J63</xm:sqref>
        </x14:conditionalFormatting>
        <x14:conditionalFormatting xmlns:xm="http://schemas.microsoft.com/office/excel/2006/main">
          <x14:cfRule type="containsText" priority="115" operator="containsText" id="{5B212508-9D77-43B9-B16A-3A0B47343701}">
            <xm:f>NOT(ISERROR(SEARCH($V$9,J79)))</xm:f>
            <xm:f>$V$9</xm:f>
            <x14:dxf>
              <font>
                <b/>
                <i val="0"/>
                <color theme="0"/>
              </font>
              <fill>
                <patternFill>
                  <bgColor rgb="FFFF0000"/>
                </patternFill>
              </fill>
            </x14:dxf>
          </x14:cfRule>
          <x14:cfRule type="containsText" priority="116" operator="containsText" id="{90176B34-0BE1-486B-A965-70E66C5E60BD}">
            <xm:f>NOT(ISERROR(SEARCH($V$8,J79)))</xm:f>
            <xm:f>$V$8</xm:f>
            <x14:dxf>
              <font>
                <b/>
                <i val="0"/>
                <color theme="1"/>
              </font>
              <fill>
                <patternFill>
                  <bgColor rgb="FFFFFF00"/>
                </patternFill>
              </fill>
            </x14:dxf>
          </x14:cfRule>
          <x14:cfRule type="containsText" priority="117" operator="containsText" id="{97C2443C-79AA-440E-A3F2-3BC775FEFD42}">
            <xm:f>NOT(ISERROR(SEARCH($V$7,J79)))</xm:f>
            <xm:f>$V$7</xm:f>
            <x14:dxf>
              <font>
                <b/>
                <i val="0"/>
                <color theme="0"/>
              </font>
              <fill>
                <patternFill>
                  <bgColor rgb="FF00B050"/>
                </patternFill>
              </fill>
            </x14:dxf>
          </x14:cfRule>
          <xm:sqref>J79:J87</xm:sqref>
        </x14:conditionalFormatting>
        <x14:conditionalFormatting xmlns:xm="http://schemas.microsoft.com/office/excel/2006/main">
          <x14:cfRule type="containsText" priority="98" operator="containsText" id="{D956D246-39C8-4DA8-B074-8E1E1BED0DC5}">
            <xm:f>NOT(ISERROR(SEARCH($Z$8,Q14)))</xm:f>
            <xm:f>$Z$8</xm:f>
            <x14:dxf>
              <font>
                <b/>
                <i val="0"/>
                <color theme="0"/>
              </font>
              <fill>
                <patternFill>
                  <bgColor rgb="FFFF0000"/>
                </patternFill>
              </fill>
            </x14:dxf>
          </x14:cfRule>
          <x14:cfRule type="containsText" priority="99" operator="containsText" id="{EEDA15F8-E3F2-43C8-82D7-8986A5404ADF}">
            <xm:f>NOT(ISERROR(SEARCH($Z$7,Q14)))</xm:f>
            <xm:f>$Z$7</xm:f>
            <x14:dxf>
              <font>
                <b/>
                <i val="0"/>
                <color theme="0"/>
              </font>
              <fill>
                <patternFill>
                  <bgColor rgb="FF00B050"/>
                </patternFill>
              </fill>
            </x14:dxf>
          </x14:cfRule>
          <xm:sqref>Q14:Q16</xm:sqref>
        </x14:conditionalFormatting>
        <x14:conditionalFormatting xmlns:xm="http://schemas.microsoft.com/office/excel/2006/main">
          <x14:cfRule type="containsText" priority="96" operator="containsText" id="{8B41EE1D-4473-4CEB-8315-B0105EAF49D6}">
            <xm:f>NOT(ISERROR(SEARCH($Z$8,Q37)))</xm:f>
            <xm:f>$Z$8</xm:f>
            <x14:dxf>
              <font>
                <b/>
                <i val="0"/>
                <color theme="0"/>
              </font>
              <fill>
                <patternFill>
                  <bgColor rgb="FFFF0000"/>
                </patternFill>
              </fill>
            </x14:dxf>
          </x14:cfRule>
          <x14:cfRule type="containsText" priority="97" operator="containsText" id="{CC2E29A0-2174-488C-8FF8-E0089F9E9969}">
            <xm:f>NOT(ISERROR(SEARCH($Z$7,Q37)))</xm:f>
            <xm:f>$Z$7</xm:f>
            <x14:dxf>
              <font>
                <b/>
                <i val="0"/>
                <color theme="0"/>
              </font>
              <fill>
                <patternFill>
                  <bgColor rgb="FF00B050"/>
                </patternFill>
              </fill>
            </x14:dxf>
          </x14:cfRule>
          <xm:sqref>Q37:Q47</xm:sqref>
        </x14:conditionalFormatting>
        <x14:conditionalFormatting xmlns:xm="http://schemas.microsoft.com/office/excel/2006/main">
          <x14:cfRule type="containsText" priority="94" operator="containsText" id="{697A6169-DFEE-4842-92E1-1000C7B09F71}">
            <xm:f>NOT(ISERROR(SEARCH($Z$8,Q54)))</xm:f>
            <xm:f>$Z$8</xm:f>
            <x14:dxf>
              <font>
                <b/>
                <i val="0"/>
                <color theme="0"/>
              </font>
              <fill>
                <patternFill>
                  <bgColor rgb="FFFF0000"/>
                </patternFill>
              </fill>
            </x14:dxf>
          </x14:cfRule>
          <x14:cfRule type="containsText" priority="95" operator="containsText" id="{B32491C1-B4A7-4462-90A9-44A26E3F8AA9}">
            <xm:f>NOT(ISERROR(SEARCH($Z$7,Q54)))</xm:f>
            <xm:f>$Z$7</xm:f>
            <x14:dxf>
              <font>
                <b/>
                <i val="0"/>
                <color theme="0"/>
              </font>
              <fill>
                <patternFill>
                  <bgColor rgb="FF00B050"/>
                </patternFill>
              </fill>
            </x14:dxf>
          </x14:cfRule>
          <xm:sqref>Q54:Q63</xm:sqref>
        </x14:conditionalFormatting>
        <x14:conditionalFormatting xmlns:xm="http://schemas.microsoft.com/office/excel/2006/main">
          <x14:cfRule type="containsText" priority="90" operator="containsText" id="{6BB4C584-2811-4777-A13C-1E73AD9FBDE1}">
            <xm:f>NOT(ISERROR(SEARCH($Z$8,Q79)))</xm:f>
            <xm:f>$Z$8</xm:f>
            <x14:dxf>
              <font>
                <b/>
                <i val="0"/>
                <color theme="0"/>
              </font>
              <fill>
                <patternFill>
                  <bgColor rgb="FFFF0000"/>
                </patternFill>
              </fill>
            </x14:dxf>
          </x14:cfRule>
          <x14:cfRule type="containsText" priority="91" operator="containsText" id="{591D959E-B505-468D-A7FB-7752319236FE}">
            <xm:f>NOT(ISERROR(SEARCH($Z$7,Q79)))</xm:f>
            <xm:f>$Z$7</xm:f>
            <x14:dxf>
              <font>
                <b/>
                <i val="0"/>
                <color theme="0"/>
              </font>
              <fill>
                <patternFill>
                  <bgColor rgb="FF00B050"/>
                </patternFill>
              </fill>
            </x14:dxf>
          </x14:cfRule>
          <xm:sqref>Q79:Q87</xm:sqref>
        </x14:conditionalFormatting>
        <x14:conditionalFormatting xmlns:xm="http://schemas.microsoft.com/office/excel/2006/main">
          <x14:cfRule type="containsText" priority="63" operator="containsText" id="{98C6BB01-D104-4A21-9993-AE5A30372473}">
            <xm:f>NOT(ISERROR(SEARCH($V$9,J73)))</xm:f>
            <xm:f>$V$9</xm:f>
            <x14:dxf>
              <font>
                <b/>
                <i val="0"/>
                <color theme="0"/>
              </font>
              <fill>
                <patternFill>
                  <bgColor rgb="FFFF0000"/>
                </patternFill>
              </fill>
            </x14:dxf>
          </x14:cfRule>
          <x14:cfRule type="containsText" priority="64" operator="containsText" id="{FEE9503B-6E86-42F5-9A63-704F913FAF1F}">
            <xm:f>NOT(ISERROR(SEARCH($V$8,J73)))</xm:f>
            <xm:f>$V$8</xm:f>
            <x14:dxf>
              <font>
                <b/>
                <i val="0"/>
                <color theme="1"/>
              </font>
              <fill>
                <patternFill>
                  <bgColor rgb="FFFFFF00"/>
                </patternFill>
              </fill>
            </x14:dxf>
          </x14:cfRule>
          <x14:cfRule type="containsText" priority="65" operator="containsText" id="{C06C4716-BB98-49A8-BEA7-732E20B2C2BD}">
            <xm:f>NOT(ISERROR(SEARCH($V$7,J73)))</xm:f>
            <xm:f>$V$7</xm:f>
            <x14:dxf>
              <font>
                <b/>
                <i val="0"/>
                <color theme="0"/>
              </font>
              <fill>
                <patternFill>
                  <bgColor rgb="FF00B050"/>
                </patternFill>
              </fill>
            </x14:dxf>
          </x14:cfRule>
          <xm:sqref>J73:J77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showGridLines="0" view="pageBreakPreview" zoomScale="55" zoomScaleNormal="85" zoomScaleSheetLayoutView="55" workbookViewId="0">
      <selection activeCell="P15" sqref="P15"/>
    </sheetView>
  </sheetViews>
  <sheetFormatPr baseColWidth="10" defaultColWidth="11.42578125" defaultRowHeight="15" x14ac:dyDescent="0.25"/>
  <cols>
    <col min="1" max="1" width="8" style="2" customWidth="1"/>
    <col min="2" max="2" width="24" style="2" customWidth="1"/>
    <col min="3" max="3" width="22.28515625" style="2" customWidth="1"/>
    <col min="4" max="4" width="22.28515625" style="2" hidden="1" customWidth="1"/>
    <col min="5" max="5" width="22.28515625" style="2" customWidth="1"/>
    <col min="6" max="6" width="22.28515625" style="2" hidden="1" customWidth="1"/>
    <col min="7" max="7" width="13.140625" style="2" customWidth="1"/>
    <col min="8" max="8" width="13" style="2" customWidth="1"/>
    <col min="9" max="9" width="22.28515625" style="2" customWidth="1"/>
    <col min="10" max="12" width="18.5703125" style="2" hidden="1" customWidth="1"/>
    <col min="13" max="14" width="19.28515625" style="2" hidden="1" customWidth="1"/>
    <col min="15" max="15" width="23.5703125" style="2" hidden="1" customWidth="1"/>
    <col min="16" max="16" width="24.28515625" style="2" customWidth="1"/>
    <col min="17" max="17" width="22.28515625" style="2" hidden="1" customWidth="1"/>
    <col min="18" max="18" width="32" style="2" hidden="1" customWidth="1"/>
    <col min="19" max="20" width="11.42578125" style="2"/>
    <col min="21" max="21" width="0" style="2" hidden="1" customWidth="1"/>
    <col min="22" max="22" width="12.42578125" style="2" hidden="1" customWidth="1"/>
    <col min="23" max="23" width="11.42578125" style="2" hidden="1" customWidth="1"/>
    <col min="24" max="24" width="16.85546875" style="2" hidden="1" customWidth="1"/>
    <col min="25" max="26" width="11.42578125" style="2" hidden="1" customWidth="1"/>
    <col min="27" max="27" width="0" style="2" hidden="1" customWidth="1"/>
    <col min="28"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28.5" customHeight="1" x14ac:dyDescent="0.25">
      <c r="A7" s="1"/>
      <c r="B7" s="242" t="s">
        <v>11</v>
      </c>
      <c r="C7" s="671" t="s">
        <v>100</v>
      </c>
      <c r="D7" s="671"/>
      <c r="E7" s="671"/>
      <c r="F7" s="671"/>
      <c r="G7" s="671"/>
      <c r="H7" s="671"/>
      <c r="I7" s="671"/>
      <c r="J7" s="671"/>
      <c r="K7" s="671"/>
      <c r="L7" s="671"/>
      <c r="M7" s="671"/>
      <c r="N7" s="671"/>
      <c r="O7" s="671"/>
      <c r="P7" s="671"/>
      <c r="Q7" s="671"/>
      <c r="R7" s="671"/>
      <c r="S7" s="1"/>
      <c r="T7" s="1"/>
      <c r="U7" s="1"/>
      <c r="V7" s="1"/>
      <c r="W7" s="1"/>
      <c r="X7" s="1"/>
      <c r="Y7" s="1"/>
      <c r="Z7" s="1"/>
      <c r="AA7" s="1"/>
    </row>
    <row r="8" spans="1:41" ht="15" customHeight="1" x14ac:dyDescent="0.25">
      <c r="A8" s="1"/>
      <c r="B8" s="441" t="s">
        <v>12</v>
      </c>
      <c r="C8" s="627" t="s">
        <v>13</v>
      </c>
      <c r="D8" s="627"/>
      <c r="E8" s="627"/>
      <c r="F8" s="627"/>
      <c r="G8" s="627"/>
      <c r="H8" s="627"/>
      <c r="I8" s="627"/>
      <c r="J8" s="627"/>
      <c r="K8" s="627"/>
      <c r="L8" s="627"/>
      <c r="M8" s="627"/>
      <c r="N8" s="627"/>
      <c r="O8" s="627"/>
      <c r="P8" s="627"/>
      <c r="Q8" s="627"/>
      <c r="R8" s="627"/>
      <c r="S8" s="1"/>
      <c r="T8" s="1"/>
      <c r="U8" s="18"/>
      <c r="V8" s="2" t="s">
        <v>86</v>
      </c>
      <c r="W8" s="20"/>
      <c r="X8" s="21" t="s">
        <v>51</v>
      </c>
      <c r="Y8" s="18"/>
      <c r="Z8" s="2" t="s">
        <v>90</v>
      </c>
      <c r="AA8" s="1"/>
    </row>
    <row r="9" spans="1:41" ht="15" customHeight="1" x14ac:dyDescent="0.25">
      <c r="A9" s="1"/>
      <c r="B9" s="441" t="s">
        <v>14</v>
      </c>
      <c r="C9" s="627" t="s">
        <v>15</v>
      </c>
      <c r="D9" s="627"/>
      <c r="E9" s="627"/>
      <c r="F9" s="627"/>
      <c r="G9" s="627"/>
      <c r="H9" s="627"/>
      <c r="I9" s="627"/>
      <c r="J9" s="627"/>
      <c r="K9" s="627"/>
      <c r="L9" s="627"/>
      <c r="M9" s="627"/>
      <c r="N9" s="627"/>
      <c r="O9" s="627"/>
      <c r="P9" s="627"/>
      <c r="Q9" s="627"/>
      <c r="R9" s="627"/>
      <c r="S9" s="1"/>
      <c r="T9" s="1"/>
      <c r="U9" s="16"/>
      <c r="V9" s="2" t="s">
        <v>88</v>
      </c>
      <c r="W9" s="22"/>
      <c r="X9" s="21" t="s">
        <v>52</v>
      </c>
      <c r="Y9" s="17"/>
      <c r="Z9" s="2" t="s">
        <v>81</v>
      </c>
      <c r="AA9" s="1"/>
    </row>
    <row r="10" spans="1:41" ht="24" customHeight="1" x14ac:dyDescent="0.25">
      <c r="A10" s="1"/>
      <c r="B10" s="441" t="s">
        <v>16</v>
      </c>
      <c r="C10" s="627" t="s">
        <v>17</v>
      </c>
      <c r="D10" s="627"/>
      <c r="E10" s="627"/>
      <c r="F10" s="627"/>
      <c r="G10" s="627"/>
      <c r="H10" s="627"/>
      <c r="I10" s="627"/>
      <c r="J10" s="627"/>
      <c r="K10" s="627"/>
      <c r="L10" s="627"/>
      <c r="M10" s="627"/>
      <c r="N10" s="627"/>
      <c r="O10" s="627"/>
      <c r="P10" s="627"/>
      <c r="Q10" s="627"/>
      <c r="R10" s="627"/>
      <c r="S10" s="1"/>
      <c r="T10" s="1"/>
      <c r="U10" s="17"/>
      <c r="V10" s="2" t="s">
        <v>87</v>
      </c>
      <c r="W10" s="23"/>
      <c r="X10" s="21" t="s">
        <v>53</v>
      </c>
      <c r="Y10" s="75"/>
      <c r="Z10" s="75"/>
      <c r="AA10" s="1"/>
    </row>
    <row r="11" spans="1:41" ht="15" customHeight="1" x14ac:dyDescent="0.25">
      <c r="A11" s="1"/>
      <c r="B11" s="658" t="s">
        <v>4</v>
      </c>
      <c r="C11" s="659"/>
      <c r="D11" s="659"/>
      <c r="E11" s="659"/>
      <c r="F11" s="659"/>
      <c r="G11" s="659"/>
      <c r="H11" s="659"/>
      <c r="I11" s="660"/>
      <c r="J11" s="658" t="s">
        <v>5</v>
      </c>
      <c r="K11" s="659"/>
      <c r="L11" s="659"/>
      <c r="M11" s="659"/>
      <c r="N11" s="659"/>
      <c r="O11" s="659"/>
      <c r="P11" s="652" t="s">
        <v>79</v>
      </c>
      <c r="Q11" s="652"/>
      <c r="R11" s="652"/>
      <c r="S11" s="1"/>
      <c r="T11" s="1"/>
      <c r="U11" s="1"/>
      <c r="V11" s="1"/>
      <c r="W11" s="1"/>
      <c r="X11" s="75"/>
      <c r="Y11" s="75"/>
      <c r="Z11" s="75"/>
      <c r="AA11" s="1"/>
    </row>
    <row r="12" spans="1:41" ht="44.25" customHeight="1" x14ac:dyDescent="0.25">
      <c r="A12" s="1"/>
      <c r="B12" s="547" t="s">
        <v>0</v>
      </c>
      <c r="C12" s="547" t="s">
        <v>2</v>
      </c>
      <c r="D12" s="548" t="s">
        <v>91</v>
      </c>
      <c r="E12" s="661" t="s">
        <v>80</v>
      </c>
      <c r="F12" s="657" t="s">
        <v>89</v>
      </c>
      <c r="G12" s="653" t="s">
        <v>69</v>
      </c>
      <c r="H12" s="654"/>
      <c r="I12" s="655" t="s">
        <v>70</v>
      </c>
      <c r="J12" s="553" t="s">
        <v>83</v>
      </c>
      <c r="K12" s="655" t="s">
        <v>6</v>
      </c>
      <c r="L12" s="657" t="s">
        <v>84</v>
      </c>
      <c r="M12" s="657" t="s">
        <v>94</v>
      </c>
      <c r="N12" s="548" t="s">
        <v>640</v>
      </c>
      <c r="O12" s="662" t="s">
        <v>92</v>
      </c>
      <c r="P12" s="553" t="s">
        <v>82</v>
      </c>
      <c r="Q12" s="657" t="s">
        <v>95</v>
      </c>
      <c r="R12" s="548" t="s">
        <v>6</v>
      </c>
      <c r="S12" s="1"/>
      <c r="T12" s="1"/>
      <c r="U12" s="1"/>
      <c r="V12" s="1"/>
      <c r="W12" s="1"/>
      <c r="X12" s="75"/>
      <c r="Y12" s="75"/>
      <c r="Z12" s="1"/>
      <c r="AA12" s="1"/>
    </row>
    <row r="13" spans="1:41" ht="36.75" customHeight="1" x14ac:dyDescent="0.25">
      <c r="A13" s="1"/>
      <c r="B13" s="661"/>
      <c r="C13" s="661"/>
      <c r="D13" s="657"/>
      <c r="E13" s="664"/>
      <c r="F13" s="512"/>
      <c r="G13" s="188" t="s">
        <v>63</v>
      </c>
      <c r="H13" s="188" t="s">
        <v>64</v>
      </c>
      <c r="I13" s="656"/>
      <c r="J13" s="655"/>
      <c r="K13" s="656"/>
      <c r="L13" s="512"/>
      <c r="M13" s="512"/>
      <c r="N13" s="657"/>
      <c r="O13" s="663"/>
      <c r="P13" s="655"/>
      <c r="Q13" s="512"/>
      <c r="R13" s="657"/>
      <c r="S13" s="1"/>
      <c r="T13" s="1"/>
      <c r="U13" s="1"/>
      <c r="V13" s="1"/>
      <c r="W13" s="1"/>
      <c r="X13" s="75"/>
      <c r="Y13" s="75"/>
      <c r="Z13" s="1"/>
      <c r="AA13" s="1"/>
    </row>
    <row r="14" spans="1:41" ht="84.75" customHeight="1" x14ac:dyDescent="0.25">
      <c r="A14" s="1"/>
      <c r="B14" s="618" t="s">
        <v>790</v>
      </c>
      <c r="C14" s="615" t="s">
        <v>795</v>
      </c>
      <c r="D14" s="649">
        <v>1</v>
      </c>
      <c r="E14" s="263" t="s">
        <v>796</v>
      </c>
      <c r="F14" s="243">
        <v>0.4</v>
      </c>
      <c r="G14" s="212">
        <v>43381</v>
      </c>
      <c r="H14" s="212">
        <v>43385</v>
      </c>
      <c r="I14" s="228" t="s">
        <v>221</v>
      </c>
      <c r="J14" s="302"/>
      <c r="K14" s="258"/>
      <c r="L14" s="239" t="str">
        <f>IF(J14="SI",F14,"0")</f>
        <v>0</v>
      </c>
      <c r="M14" s="327" t="str">
        <f>L14</f>
        <v>0</v>
      </c>
      <c r="N14" s="44">
        <f>F14</f>
        <v>0.4</v>
      </c>
      <c r="O14" s="409">
        <f t="shared" ref="O14:O15" si="0">M14/N14</f>
        <v>0</v>
      </c>
      <c r="P14" s="359" t="s">
        <v>1445</v>
      </c>
      <c r="Q14" s="281"/>
      <c r="R14" s="12"/>
      <c r="S14" s="1"/>
      <c r="T14" s="1"/>
      <c r="U14" s="1"/>
      <c r="V14" s="1"/>
      <c r="W14" s="1"/>
      <c r="X14" s="75"/>
      <c r="Y14" s="75"/>
      <c r="Z14" s="1"/>
    </row>
    <row r="15" spans="1:41" ht="84.75" customHeight="1" x14ac:dyDescent="0.25">
      <c r="A15" s="1"/>
      <c r="B15" s="666"/>
      <c r="C15" s="617"/>
      <c r="D15" s="651"/>
      <c r="E15" s="263" t="s">
        <v>797</v>
      </c>
      <c r="F15" s="249">
        <v>0.6</v>
      </c>
      <c r="G15" s="212">
        <v>43388</v>
      </c>
      <c r="H15" s="212">
        <v>43462</v>
      </c>
      <c r="I15" s="244" t="s">
        <v>222</v>
      </c>
      <c r="J15" s="70"/>
      <c r="K15" s="10"/>
      <c r="L15" s="239" t="str">
        <f>IF(J15="SI",F15,"0")</f>
        <v>0</v>
      </c>
      <c r="M15" s="327" t="str">
        <f>L15</f>
        <v>0</v>
      </c>
      <c r="N15" s="44">
        <f>F15</f>
        <v>0.6</v>
      </c>
      <c r="O15" s="409">
        <f t="shared" si="0"/>
        <v>0</v>
      </c>
      <c r="P15" s="317" t="s">
        <v>1446</v>
      </c>
      <c r="Q15" s="70"/>
      <c r="R15" s="5"/>
      <c r="S15" s="1"/>
      <c r="T15" s="1"/>
      <c r="U15" s="1"/>
      <c r="V15" s="1"/>
      <c r="W15" s="1"/>
      <c r="X15" s="75"/>
      <c r="Y15" s="75"/>
      <c r="Z15" s="1"/>
    </row>
    <row r="16" spans="1:41" ht="18.75" customHeight="1" x14ac:dyDescent="0.25">
      <c r="A16" s="1"/>
      <c r="B16" s="605"/>
      <c r="C16" s="605"/>
      <c r="D16" s="605"/>
      <c r="E16" s="605"/>
      <c r="F16" s="605"/>
      <c r="G16" s="605"/>
      <c r="H16" s="605"/>
      <c r="I16" s="605"/>
      <c r="J16" s="605"/>
      <c r="K16" s="605"/>
      <c r="L16" s="605"/>
      <c r="M16" s="665"/>
      <c r="N16" s="629"/>
      <c r="O16" s="629"/>
      <c r="P16" s="605"/>
      <c r="Q16" s="605"/>
      <c r="R16" s="605"/>
      <c r="S16" s="1"/>
      <c r="T16" s="1"/>
      <c r="U16" s="1"/>
      <c r="V16" s="1"/>
      <c r="W16" s="1"/>
      <c r="X16" s="75"/>
      <c r="Y16" s="75"/>
      <c r="Z16" s="1"/>
      <c r="AA16" s="1"/>
    </row>
    <row r="17" spans="1:27" ht="60" customHeight="1" x14ac:dyDescent="0.25">
      <c r="A17" s="1"/>
      <c r="B17" s="598" t="s">
        <v>791</v>
      </c>
      <c r="C17" s="646" t="s">
        <v>798</v>
      </c>
      <c r="D17" s="649">
        <v>0.4</v>
      </c>
      <c r="E17" s="263" t="s">
        <v>800</v>
      </c>
      <c r="F17" s="249">
        <v>0.2</v>
      </c>
      <c r="G17" s="237">
        <v>43102</v>
      </c>
      <c r="H17" s="237">
        <v>43118</v>
      </c>
      <c r="I17" s="599" t="s">
        <v>223</v>
      </c>
      <c r="J17" s="70"/>
      <c r="K17" s="68"/>
      <c r="L17" s="239" t="str">
        <f t="shared" ref="L17:L51" si="1">IF(J17="SI",F17,"0")</f>
        <v>0</v>
      </c>
      <c r="M17" s="538">
        <f>SUM(L17:L19)</f>
        <v>0</v>
      </c>
      <c r="N17" s="606">
        <f>SUM(F17:F19)</f>
        <v>0.39999999999999997</v>
      </c>
      <c r="O17" s="532">
        <f>M17/N17</f>
        <v>0</v>
      </c>
      <c r="P17" s="317" t="s">
        <v>1447</v>
      </c>
      <c r="Q17" s="70"/>
      <c r="R17" s="59"/>
      <c r="S17" s="1"/>
      <c r="T17" s="1"/>
      <c r="U17" s="1"/>
      <c r="V17" s="1"/>
      <c r="W17" s="1"/>
      <c r="X17" s="75"/>
      <c r="Y17" s="75"/>
      <c r="Z17" s="1"/>
      <c r="AA17" s="1"/>
    </row>
    <row r="18" spans="1:27" ht="60" customHeight="1" x14ac:dyDescent="0.25">
      <c r="A18" s="1"/>
      <c r="B18" s="598"/>
      <c r="C18" s="647"/>
      <c r="D18" s="650"/>
      <c r="E18" s="263" t="s">
        <v>801</v>
      </c>
      <c r="F18" s="249">
        <v>0.15</v>
      </c>
      <c r="G18" s="237">
        <v>43132</v>
      </c>
      <c r="H18" s="237">
        <v>43157</v>
      </c>
      <c r="I18" s="599"/>
      <c r="J18" s="70"/>
      <c r="K18" s="68"/>
      <c r="L18" s="239" t="str">
        <f t="shared" si="1"/>
        <v>0</v>
      </c>
      <c r="M18" s="539"/>
      <c r="N18" s="608"/>
      <c r="O18" s="533"/>
      <c r="P18" s="317" t="s">
        <v>1448</v>
      </c>
      <c r="Q18" s="70"/>
      <c r="R18" s="59"/>
      <c r="S18" s="1"/>
      <c r="T18" s="1"/>
      <c r="U18" s="1"/>
      <c r="V18" s="1"/>
      <c r="W18" s="1"/>
      <c r="X18" s="75"/>
      <c r="Y18" s="75"/>
      <c r="Z18" s="1"/>
      <c r="AA18" s="1"/>
    </row>
    <row r="19" spans="1:27" ht="60" customHeight="1" x14ac:dyDescent="0.25">
      <c r="A19" s="1"/>
      <c r="B19" s="598"/>
      <c r="C19" s="648"/>
      <c r="D19" s="651"/>
      <c r="E19" s="263" t="s">
        <v>802</v>
      </c>
      <c r="F19" s="249">
        <v>0.05</v>
      </c>
      <c r="G19" s="237">
        <v>43161</v>
      </c>
      <c r="H19" s="237">
        <v>43175</v>
      </c>
      <c r="I19" s="244" t="s">
        <v>224</v>
      </c>
      <c r="J19" s="70"/>
      <c r="K19" s="68"/>
      <c r="L19" s="239" t="str">
        <f t="shared" si="1"/>
        <v>0</v>
      </c>
      <c r="M19" s="540"/>
      <c r="N19" s="607"/>
      <c r="O19" s="534"/>
      <c r="P19" s="317" t="s">
        <v>1449</v>
      </c>
      <c r="Q19" s="70"/>
      <c r="R19" s="59"/>
      <c r="S19" s="1"/>
      <c r="T19" s="1"/>
      <c r="U19" s="1"/>
      <c r="V19" s="1"/>
      <c r="W19" s="1"/>
      <c r="X19" s="75"/>
      <c r="Y19" s="75"/>
      <c r="Z19" s="1"/>
      <c r="AA19" s="1"/>
    </row>
    <row r="20" spans="1:27" ht="74.25" customHeight="1" x14ac:dyDescent="0.25">
      <c r="A20" s="1"/>
      <c r="B20" s="598"/>
      <c r="C20" s="646" t="s">
        <v>799</v>
      </c>
      <c r="D20" s="649">
        <v>0.6</v>
      </c>
      <c r="E20" s="263" t="s">
        <v>803</v>
      </c>
      <c r="F20" s="249">
        <v>0.15</v>
      </c>
      <c r="G20" s="237">
        <v>43178</v>
      </c>
      <c r="H20" s="237">
        <v>43189</v>
      </c>
      <c r="I20" s="244" t="s">
        <v>223</v>
      </c>
      <c r="J20" s="70"/>
      <c r="K20" s="68"/>
      <c r="L20" s="239" t="str">
        <f t="shared" si="1"/>
        <v>0</v>
      </c>
      <c r="M20" s="327" t="str">
        <f>L20</f>
        <v>0</v>
      </c>
      <c r="N20" s="44">
        <f t="shared" ref="N20:N21" si="2">F20</f>
        <v>0.15</v>
      </c>
      <c r="O20" s="403">
        <f>M20/N20</f>
        <v>0</v>
      </c>
      <c r="P20" s="317" t="s">
        <v>1450</v>
      </c>
      <c r="Q20" s="70"/>
      <c r="R20" s="59"/>
      <c r="S20" s="1"/>
      <c r="T20" s="1"/>
      <c r="U20" s="1"/>
      <c r="V20" s="1"/>
      <c r="W20" s="1"/>
      <c r="X20" s="75"/>
      <c r="Y20" s="75"/>
      <c r="Z20" s="1"/>
      <c r="AA20" s="1"/>
    </row>
    <row r="21" spans="1:27" ht="79.5" customHeight="1" x14ac:dyDescent="0.25">
      <c r="A21" s="1"/>
      <c r="B21" s="598"/>
      <c r="C21" s="648"/>
      <c r="D21" s="651"/>
      <c r="E21" s="263" t="s">
        <v>804</v>
      </c>
      <c r="F21" s="249">
        <v>0.45</v>
      </c>
      <c r="G21" s="237">
        <v>43192</v>
      </c>
      <c r="H21" s="237">
        <v>43449</v>
      </c>
      <c r="I21" s="244" t="s">
        <v>225</v>
      </c>
      <c r="J21" s="70"/>
      <c r="K21" s="68"/>
      <c r="L21" s="239" t="str">
        <f t="shared" si="1"/>
        <v>0</v>
      </c>
      <c r="M21" s="327" t="str">
        <f t="shared" ref="M21" si="3">L21</f>
        <v>0</v>
      </c>
      <c r="N21" s="44">
        <f t="shared" si="2"/>
        <v>0.45</v>
      </c>
      <c r="O21" s="409">
        <f>M21/N21</f>
        <v>0</v>
      </c>
      <c r="P21" s="317" t="s">
        <v>1451</v>
      </c>
      <c r="Q21" s="70"/>
      <c r="R21" s="74"/>
      <c r="S21" s="1"/>
      <c r="T21" s="1"/>
      <c r="U21" s="1"/>
      <c r="V21" s="1"/>
      <c r="W21" s="1"/>
      <c r="X21" s="75"/>
      <c r="Y21" s="75"/>
      <c r="Z21" s="1"/>
      <c r="AA21" s="1"/>
    </row>
    <row r="22" spans="1:27" ht="18.75" customHeight="1" x14ac:dyDescent="0.25">
      <c r="A22" s="1"/>
      <c r="B22" s="605"/>
      <c r="C22" s="605"/>
      <c r="D22" s="605"/>
      <c r="E22" s="605"/>
      <c r="F22" s="605"/>
      <c r="G22" s="605"/>
      <c r="H22" s="605"/>
      <c r="I22" s="605"/>
      <c r="J22" s="605"/>
      <c r="K22" s="605"/>
      <c r="L22" s="605"/>
      <c r="M22" s="665"/>
      <c r="N22" s="629"/>
      <c r="O22" s="629"/>
      <c r="P22" s="605"/>
      <c r="Q22" s="605"/>
      <c r="R22" s="605"/>
      <c r="S22" s="1"/>
      <c r="T22" s="1"/>
      <c r="U22" s="1"/>
      <c r="V22" s="1"/>
      <c r="W22" s="1"/>
      <c r="X22" s="75"/>
      <c r="Y22" s="75"/>
      <c r="Z22" s="1"/>
      <c r="AA22" s="1"/>
    </row>
    <row r="23" spans="1:27" ht="138.75" customHeight="1" x14ac:dyDescent="0.25">
      <c r="A23" s="1"/>
      <c r="B23" s="618" t="s">
        <v>792</v>
      </c>
      <c r="C23" s="615" t="s">
        <v>805</v>
      </c>
      <c r="D23" s="649">
        <v>0.7</v>
      </c>
      <c r="E23" s="259" t="s">
        <v>807</v>
      </c>
      <c r="F23" s="249">
        <v>0.2</v>
      </c>
      <c r="G23" s="237">
        <v>43193</v>
      </c>
      <c r="H23" s="237">
        <v>43202</v>
      </c>
      <c r="I23" s="244" t="s">
        <v>1392</v>
      </c>
      <c r="J23" s="70"/>
      <c r="K23" s="68"/>
      <c r="L23" s="239" t="str">
        <f t="shared" si="1"/>
        <v>0</v>
      </c>
      <c r="M23" s="538">
        <f>SUM(L23:L26)</f>
        <v>0</v>
      </c>
      <c r="N23" s="606">
        <f>SUM(F23:F26)</f>
        <v>0.7</v>
      </c>
      <c r="O23" s="532">
        <f t="shared" ref="O23:O27" si="4">M23/N23</f>
        <v>0</v>
      </c>
      <c r="P23" s="317" t="s">
        <v>1452</v>
      </c>
      <c r="Q23" s="70"/>
      <c r="R23" s="59"/>
      <c r="S23" s="1"/>
      <c r="T23" s="1"/>
      <c r="U23" s="1"/>
      <c r="V23" s="1"/>
      <c r="W23" s="1"/>
      <c r="X23" s="75"/>
      <c r="Y23" s="75"/>
      <c r="Z23" s="1"/>
      <c r="AA23" s="1"/>
    </row>
    <row r="24" spans="1:27" ht="85.5" customHeight="1" x14ac:dyDescent="0.25">
      <c r="A24" s="1"/>
      <c r="B24" s="619"/>
      <c r="C24" s="616"/>
      <c r="D24" s="650"/>
      <c r="E24" s="259" t="s">
        <v>808</v>
      </c>
      <c r="F24" s="249">
        <v>0.05</v>
      </c>
      <c r="G24" s="237">
        <v>43203</v>
      </c>
      <c r="H24" s="237">
        <v>43206</v>
      </c>
      <c r="I24" s="244" t="s">
        <v>226</v>
      </c>
      <c r="J24" s="70"/>
      <c r="K24" s="68"/>
      <c r="L24" s="239" t="str">
        <f t="shared" si="1"/>
        <v>0</v>
      </c>
      <c r="M24" s="539"/>
      <c r="N24" s="608"/>
      <c r="O24" s="533"/>
      <c r="P24" s="317" t="s">
        <v>1453</v>
      </c>
      <c r="Q24" s="70"/>
      <c r="R24" s="59"/>
      <c r="S24" s="1"/>
      <c r="T24" s="1"/>
      <c r="U24" s="1"/>
      <c r="V24" s="1"/>
      <c r="W24" s="1"/>
      <c r="X24" s="75"/>
      <c r="Y24" s="75"/>
      <c r="Z24" s="1"/>
      <c r="AA24" s="1"/>
    </row>
    <row r="25" spans="1:27" ht="112.5" customHeight="1" x14ac:dyDescent="0.25">
      <c r="A25" s="1"/>
      <c r="B25" s="619"/>
      <c r="C25" s="616"/>
      <c r="D25" s="650"/>
      <c r="E25" s="259" t="s">
        <v>809</v>
      </c>
      <c r="F25" s="249">
        <v>0.1</v>
      </c>
      <c r="G25" s="237">
        <v>43209</v>
      </c>
      <c r="H25" s="237">
        <v>43210</v>
      </c>
      <c r="I25" s="244" t="s">
        <v>227</v>
      </c>
      <c r="J25" s="70"/>
      <c r="K25" s="68"/>
      <c r="L25" s="239" t="str">
        <f t="shared" si="1"/>
        <v>0</v>
      </c>
      <c r="M25" s="539"/>
      <c r="N25" s="608"/>
      <c r="O25" s="533"/>
      <c r="P25" s="317" t="s">
        <v>1454</v>
      </c>
      <c r="Q25" s="70"/>
      <c r="R25" s="59"/>
      <c r="S25" s="1"/>
      <c r="T25" s="1"/>
      <c r="U25" s="1"/>
      <c r="V25" s="1"/>
      <c r="W25" s="1"/>
      <c r="X25" s="75"/>
      <c r="Y25" s="75"/>
      <c r="Z25" s="1"/>
      <c r="AA25" s="1"/>
    </row>
    <row r="26" spans="1:27" ht="60" customHeight="1" x14ac:dyDescent="0.25">
      <c r="A26" s="1"/>
      <c r="B26" s="619"/>
      <c r="C26" s="617"/>
      <c r="D26" s="651"/>
      <c r="E26" s="259" t="s">
        <v>810</v>
      </c>
      <c r="F26" s="249">
        <v>0.35</v>
      </c>
      <c r="G26" s="237">
        <v>43209</v>
      </c>
      <c r="H26" s="237">
        <v>43210</v>
      </c>
      <c r="I26" s="244" t="s">
        <v>228</v>
      </c>
      <c r="J26" s="70"/>
      <c r="K26" s="68"/>
      <c r="L26" s="239" t="str">
        <f t="shared" si="1"/>
        <v>0</v>
      </c>
      <c r="M26" s="540"/>
      <c r="N26" s="607"/>
      <c r="O26" s="534"/>
      <c r="P26" s="317" t="s">
        <v>1455</v>
      </c>
      <c r="Q26" s="70"/>
      <c r="R26" s="59"/>
      <c r="S26" s="1"/>
      <c r="T26" s="1"/>
      <c r="U26" s="1"/>
      <c r="V26" s="1"/>
      <c r="W26" s="1"/>
      <c r="X26" s="75"/>
      <c r="Y26" s="75"/>
      <c r="Z26" s="1"/>
      <c r="AA26" s="1"/>
    </row>
    <row r="27" spans="1:27" ht="74.25" customHeight="1" x14ac:dyDescent="0.25">
      <c r="A27" s="1"/>
      <c r="B27" s="619"/>
      <c r="C27" s="667" t="s">
        <v>806</v>
      </c>
      <c r="D27" s="649">
        <v>0.3</v>
      </c>
      <c r="E27" s="259" t="s">
        <v>811</v>
      </c>
      <c r="F27" s="249">
        <v>0.1</v>
      </c>
      <c r="G27" s="237">
        <v>43210</v>
      </c>
      <c r="H27" s="237">
        <v>43210</v>
      </c>
      <c r="I27" s="244" t="s">
        <v>229</v>
      </c>
      <c r="J27" s="70"/>
      <c r="K27" s="68"/>
      <c r="L27" s="239" t="str">
        <f t="shared" si="1"/>
        <v>0</v>
      </c>
      <c r="M27" s="538">
        <f>SUM(L27:L28)</f>
        <v>0</v>
      </c>
      <c r="N27" s="606">
        <f>SUM(F27:F28)</f>
        <v>0.30000000000000004</v>
      </c>
      <c r="O27" s="532">
        <f t="shared" si="4"/>
        <v>0</v>
      </c>
      <c r="P27" s="317" t="s">
        <v>1456</v>
      </c>
      <c r="Q27" s="70"/>
      <c r="R27" s="59"/>
      <c r="S27" s="1"/>
      <c r="T27" s="1"/>
      <c r="U27" s="1"/>
      <c r="V27" s="1"/>
      <c r="W27" s="1"/>
      <c r="X27" s="75"/>
      <c r="Y27" s="75"/>
      <c r="Z27" s="1"/>
      <c r="AA27" s="1"/>
    </row>
    <row r="28" spans="1:27" ht="152.25" customHeight="1" x14ac:dyDescent="0.25">
      <c r="A28" s="1"/>
      <c r="B28" s="666"/>
      <c r="C28" s="668"/>
      <c r="D28" s="651"/>
      <c r="E28" s="263" t="s">
        <v>812</v>
      </c>
      <c r="F28" s="249">
        <v>0.2</v>
      </c>
      <c r="G28" s="237">
        <v>43216</v>
      </c>
      <c r="H28" s="237">
        <v>43217</v>
      </c>
      <c r="I28" s="244" t="s">
        <v>230</v>
      </c>
      <c r="J28" s="70"/>
      <c r="K28" s="68"/>
      <c r="L28" s="239" t="str">
        <f t="shared" si="1"/>
        <v>0</v>
      </c>
      <c r="M28" s="540"/>
      <c r="N28" s="607"/>
      <c r="O28" s="534"/>
      <c r="P28" s="317" t="s">
        <v>1457</v>
      </c>
      <c r="Q28" s="70"/>
      <c r="R28" s="59"/>
      <c r="S28" s="1"/>
      <c r="T28" s="1"/>
      <c r="U28" s="1"/>
      <c r="V28" s="1"/>
      <c r="W28" s="1"/>
      <c r="X28" s="75"/>
      <c r="Y28" s="75"/>
      <c r="Z28" s="1"/>
      <c r="AA28" s="1"/>
    </row>
    <row r="29" spans="1:27" ht="18.75" customHeight="1" x14ac:dyDescent="0.25">
      <c r="A29" s="1"/>
      <c r="B29" s="605"/>
      <c r="C29" s="605"/>
      <c r="D29" s="605"/>
      <c r="E29" s="605"/>
      <c r="F29" s="605"/>
      <c r="G29" s="605"/>
      <c r="H29" s="605"/>
      <c r="I29" s="605"/>
      <c r="J29" s="605"/>
      <c r="K29" s="605"/>
      <c r="L29" s="605"/>
      <c r="M29" s="605"/>
      <c r="N29" s="629"/>
      <c r="O29" s="629"/>
      <c r="P29" s="605"/>
      <c r="Q29" s="605"/>
      <c r="R29" s="605"/>
      <c r="S29" s="1"/>
      <c r="T29" s="1"/>
      <c r="U29" s="1"/>
      <c r="V29" s="1"/>
      <c r="W29" s="1"/>
      <c r="X29" s="75"/>
      <c r="Y29" s="75"/>
      <c r="Z29" s="1"/>
      <c r="AA29" s="1"/>
    </row>
    <row r="30" spans="1:27" ht="205.5" customHeight="1" x14ac:dyDescent="0.25">
      <c r="A30" s="1"/>
      <c r="B30" s="618" t="s">
        <v>793</v>
      </c>
      <c r="C30" s="669" t="s">
        <v>813</v>
      </c>
      <c r="D30" s="649">
        <v>0.3</v>
      </c>
      <c r="E30" s="263" t="s">
        <v>816</v>
      </c>
      <c r="F30" s="249">
        <v>0.2</v>
      </c>
      <c r="G30" s="189">
        <v>43241</v>
      </c>
      <c r="H30" s="296">
        <v>43245</v>
      </c>
      <c r="I30" s="244" t="s">
        <v>231</v>
      </c>
      <c r="J30" s="70"/>
      <c r="K30" s="68"/>
      <c r="L30" s="239" t="str">
        <f t="shared" si="1"/>
        <v>0</v>
      </c>
      <c r="M30" s="538">
        <f>SUM(L30:L31)</f>
        <v>0</v>
      </c>
      <c r="N30" s="606">
        <f>SUM(F30:F31)</f>
        <v>0.30000000000000004</v>
      </c>
      <c r="O30" s="532">
        <f t="shared" ref="O30:O37" si="5">M30/N30</f>
        <v>0</v>
      </c>
      <c r="P30" s="317" t="s">
        <v>1458</v>
      </c>
      <c r="Q30" s="70"/>
      <c r="R30" s="59"/>
      <c r="S30" s="1"/>
      <c r="T30" s="1"/>
      <c r="U30" s="1"/>
      <c r="V30" s="1"/>
      <c r="W30" s="1"/>
      <c r="X30" s="75"/>
      <c r="Y30" s="75"/>
      <c r="Z30" s="1"/>
      <c r="AA30" s="1"/>
    </row>
    <row r="31" spans="1:27" ht="78.75" customHeight="1" x14ac:dyDescent="0.25">
      <c r="A31" s="1"/>
      <c r="B31" s="619"/>
      <c r="C31" s="669"/>
      <c r="D31" s="651"/>
      <c r="E31" s="263" t="s">
        <v>817</v>
      </c>
      <c r="F31" s="249">
        <v>0.1</v>
      </c>
      <c r="G31" s="296">
        <v>43248</v>
      </c>
      <c r="H31" s="296">
        <v>43250</v>
      </c>
      <c r="I31" s="244" t="s">
        <v>227</v>
      </c>
      <c r="J31" s="70"/>
      <c r="K31" s="68"/>
      <c r="L31" s="239" t="str">
        <f t="shared" si="1"/>
        <v>0</v>
      </c>
      <c r="M31" s="540"/>
      <c r="N31" s="607"/>
      <c r="O31" s="534"/>
      <c r="P31" s="317" t="s">
        <v>1459</v>
      </c>
      <c r="Q31" s="70"/>
      <c r="R31" s="74"/>
      <c r="S31" s="1"/>
      <c r="T31" s="1"/>
      <c r="U31" s="1"/>
      <c r="V31" s="1"/>
      <c r="W31" s="1"/>
      <c r="X31" s="75"/>
      <c r="Y31" s="75"/>
      <c r="Z31" s="1"/>
      <c r="AA31" s="1"/>
    </row>
    <row r="32" spans="1:27" ht="138" customHeight="1" x14ac:dyDescent="0.25">
      <c r="A32" s="1"/>
      <c r="B32" s="619"/>
      <c r="C32" s="667" t="s">
        <v>814</v>
      </c>
      <c r="D32" s="649">
        <v>0.4</v>
      </c>
      <c r="E32" s="263" t="s">
        <v>818</v>
      </c>
      <c r="F32" s="249">
        <v>0.2</v>
      </c>
      <c r="G32" s="296">
        <v>43251</v>
      </c>
      <c r="H32" s="296">
        <v>43259</v>
      </c>
      <c r="I32" s="244" t="s">
        <v>232</v>
      </c>
      <c r="J32" s="70"/>
      <c r="K32" s="68"/>
      <c r="L32" s="239" t="str">
        <f t="shared" si="1"/>
        <v>0</v>
      </c>
      <c r="M32" s="538">
        <f>SUM(L32:L34)</f>
        <v>0</v>
      </c>
      <c r="N32" s="606">
        <f>SUM(F32:F34)</f>
        <v>0.39999999999999997</v>
      </c>
      <c r="O32" s="532">
        <f t="shared" si="5"/>
        <v>0</v>
      </c>
      <c r="P32" s="317" t="s">
        <v>1460</v>
      </c>
      <c r="Q32" s="70"/>
      <c r="R32" s="74"/>
      <c r="S32" s="1"/>
      <c r="T32" s="1"/>
      <c r="U32" s="1"/>
      <c r="V32" s="1"/>
      <c r="W32" s="1"/>
      <c r="X32" s="75"/>
      <c r="Y32" s="75"/>
      <c r="Z32" s="1"/>
      <c r="AA32" s="1"/>
    </row>
    <row r="33" spans="1:27" ht="138" customHeight="1" x14ac:dyDescent="0.25">
      <c r="A33" s="1"/>
      <c r="B33" s="619"/>
      <c r="C33" s="670"/>
      <c r="D33" s="650"/>
      <c r="E33" s="263" t="s">
        <v>819</v>
      </c>
      <c r="F33" s="249">
        <v>0.15</v>
      </c>
      <c r="G33" s="296">
        <v>43262</v>
      </c>
      <c r="H33" s="296">
        <v>43264</v>
      </c>
      <c r="I33" s="244" t="s">
        <v>233</v>
      </c>
      <c r="J33" s="70"/>
      <c r="K33" s="68"/>
      <c r="L33" s="239" t="str">
        <f t="shared" si="1"/>
        <v>0</v>
      </c>
      <c r="M33" s="539"/>
      <c r="N33" s="608"/>
      <c r="O33" s="533"/>
      <c r="P33" s="317" t="s">
        <v>1461</v>
      </c>
      <c r="Q33" s="70"/>
      <c r="R33" s="74"/>
      <c r="S33" s="1"/>
      <c r="T33" s="1"/>
      <c r="U33" s="1"/>
      <c r="V33" s="1"/>
      <c r="W33" s="1"/>
      <c r="X33" s="75"/>
      <c r="Y33" s="75"/>
      <c r="Z33" s="1"/>
      <c r="AA33" s="1"/>
    </row>
    <row r="34" spans="1:27" ht="138" customHeight="1" x14ac:dyDescent="0.25">
      <c r="A34" s="1"/>
      <c r="B34" s="619"/>
      <c r="C34" s="668"/>
      <c r="D34" s="651"/>
      <c r="E34" s="263" t="s">
        <v>820</v>
      </c>
      <c r="F34" s="249">
        <v>0.05</v>
      </c>
      <c r="G34" s="296">
        <v>43265</v>
      </c>
      <c r="H34" s="296">
        <v>43266</v>
      </c>
      <c r="I34" s="244" t="s">
        <v>231</v>
      </c>
      <c r="J34" s="70"/>
      <c r="K34" s="68"/>
      <c r="L34" s="239" t="str">
        <f t="shared" si="1"/>
        <v>0</v>
      </c>
      <c r="M34" s="540"/>
      <c r="N34" s="607"/>
      <c r="O34" s="534"/>
      <c r="P34" s="317" t="s">
        <v>1462</v>
      </c>
      <c r="Q34" s="70"/>
      <c r="R34" s="74"/>
      <c r="S34" s="1"/>
      <c r="T34" s="1"/>
      <c r="U34" s="1"/>
      <c r="V34" s="1"/>
      <c r="W34" s="1"/>
      <c r="X34" s="75"/>
      <c r="Y34" s="75"/>
      <c r="Z34" s="1"/>
      <c r="AA34" s="1"/>
    </row>
    <row r="35" spans="1:27" ht="138" customHeight="1" x14ac:dyDescent="0.25">
      <c r="A35" s="1"/>
      <c r="B35" s="619"/>
      <c r="C35" s="667" t="s">
        <v>815</v>
      </c>
      <c r="D35" s="649">
        <v>0.3</v>
      </c>
      <c r="E35" s="263" t="s">
        <v>821</v>
      </c>
      <c r="F35" s="249">
        <v>0.12</v>
      </c>
      <c r="G35" s="296">
        <v>43284</v>
      </c>
      <c r="H35" s="296">
        <v>43309</v>
      </c>
      <c r="I35" s="615" t="s">
        <v>231</v>
      </c>
      <c r="J35" s="70"/>
      <c r="K35" s="68"/>
      <c r="L35" s="239" t="str">
        <f t="shared" si="1"/>
        <v>0</v>
      </c>
      <c r="M35" s="538">
        <f>SUM(L35:L37)</f>
        <v>0</v>
      </c>
      <c r="N35" s="606">
        <f>SUM(F35:F37)</f>
        <v>0.3</v>
      </c>
      <c r="O35" s="532">
        <f t="shared" si="5"/>
        <v>0</v>
      </c>
      <c r="P35" s="317" t="s">
        <v>1463</v>
      </c>
      <c r="Q35" s="70"/>
      <c r="R35" s="74"/>
      <c r="S35" s="1"/>
      <c r="T35" s="1"/>
      <c r="U35" s="1"/>
      <c r="V35" s="1"/>
      <c r="W35" s="1"/>
      <c r="X35" s="75"/>
      <c r="Y35" s="75"/>
      <c r="Z35" s="1"/>
      <c r="AA35" s="1"/>
    </row>
    <row r="36" spans="1:27" ht="130.5" customHeight="1" x14ac:dyDescent="0.25">
      <c r="A36" s="1"/>
      <c r="B36" s="619"/>
      <c r="C36" s="670"/>
      <c r="D36" s="650"/>
      <c r="E36" s="263" t="s">
        <v>822</v>
      </c>
      <c r="F36" s="249">
        <v>0.12</v>
      </c>
      <c r="G36" s="296">
        <v>43284</v>
      </c>
      <c r="H36" s="296">
        <v>43309</v>
      </c>
      <c r="I36" s="617"/>
      <c r="J36" s="70"/>
      <c r="K36" s="68"/>
      <c r="L36" s="239" t="str">
        <f t="shared" si="1"/>
        <v>0</v>
      </c>
      <c r="M36" s="539"/>
      <c r="N36" s="608"/>
      <c r="O36" s="534"/>
      <c r="P36" s="317" t="s">
        <v>1464</v>
      </c>
      <c r="Q36" s="70"/>
      <c r="R36" s="74"/>
      <c r="S36" s="1"/>
      <c r="T36" s="1"/>
      <c r="U36" s="1"/>
      <c r="V36" s="1"/>
      <c r="W36" s="1"/>
      <c r="X36" s="75"/>
      <c r="Y36" s="75"/>
      <c r="Z36" s="1"/>
      <c r="AA36" s="1"/>
    </row>
    <row r="37" spans="1:27" ht="130.5" customHeight="1" x14ac:dyDescent="0.25">
      <c r="A37" s="1"/>
      <c r="B37" s="666"/>
      <c r="C37" s="668"/>
      <c r="D37" s="651"/>
      <c r="E37" s="263" t="s">
        <v>823</v>
      </c>
      <c r="F37" s="249">
        <v>0.06</v>
      </c>
      <c r="G37" s="296">
        <v>43318</v>
      </c>
      <c r="H37" s="296">
        <v>43322</v>
      </c>
      <c r="I37" s="244" t="s">
        <v>234</v>
      </c>
      <c r="J37" s="70"/>
      <c r="K37" s="68"/>
      <c r="L37" s="239" t="str">
        <f t="shared" si="1"/>
        <v>0</v>
      </c>
      <c r="M37" s="540"/>
      <c r="N37" s="607"/>
      <c r="O37" s="409" t="e">
        <f t="shared" si="5"/>
        <v>#DIV/0!</v>
      </c>
      <c r="P37" s="317" t="s">
        <v>1465</v>
      </c>
      <c r="Q37" s="70"/>
      <c r="R37" s="74"/>
      <c r="S37" s="1"/>
      <c r="T37" s="1"/>
      <c r="U37" s="1"/>
      <c r="V37" s="1"/>
      <c r="W37" s="1"/>
      <c r="X37" s="75"/>
      <c r="Y37" s="75"/>
      <c r="Z37" s="1"/>
      <c r="AA37" s="1"/>
    </row>
    <row r="38" spans="1:27" ht="18.75" customHeight="1" x14ac:dyDescent="0.25">
      <c r="A38" s="1"/>
      <c r="B38" s="605"/>
      <c r="C38" s="605"/>
      <c r="D38" s="605"/>
      <c r="E38" s="605"/>
      <c r="F38" s="605"/>
      <c r="G38" s="605"/>
      <c r="H38" s="605"/>
      <c r="I38" s="605"/>
      <c r="J38" s="605"/>
      <c r="K38" s="605"/>
      <c r="L38" s="605"/>
      <c r="M38" s="605"/>
      <c r="N38" s="629"/>
      <c r="O38" s="629"/>
      <c r="P38" s="605"/>
      <c r="Q38" s="605"/>
      <c r="R38" s="605"/>
      <c r="S38" s="1"/>
      <c r="T38" s="1"/>
      <c r="U38" s="1"/>
      <c r="V38" s="1"/>
      <c r="W38" s="1"/>
      <c r="X38" s="75"/>
      <c r="Y38" s="75"/>
      <c r="Z38" s="1"/>
      <c r="AA38" s="1"/>
    </row>
    <row r="39" spans="1:27" ht="325.5" customHeight="1" x14ac:dyDescent="0.25">
      <c r="A39" s="1"/>
      <c r="B39" s="634" t="s">
        <v>1391</v>
      </c>
      <c r="C39" s="630" t="s">
        <v>235</v>
      </c>
      <c r="D39" s="632">
        <v>0.4</v>
      </c>
      <c r="E39" s="431" t="s">
        <v>824</v>
      </c>
      <c r="F39" s="321">
        <v>0.3</v>
      </c>
      <c r="G39" s="454">
        <v>43222</v>
      </c>
      <c r="H39" s="454">
        <v>43240</v>
      </c>
      <c r="I39" s="436" t="s">
        <v>236</v>
      </c>
      <c r="J39" s="458"/>
      <c r="K39" s="460"/>
      <c r="L39" s="67" t="str">
        <f t="shared" si="1"/>
        <v>0</v>
      </c>
      <c r="M39" s="555">
        <f>SUM(L39:L40)</f>
        <v>0</v>
      </c>
      <c r="N39" s="642">
        <f>SUM(F39:F40)</f>
        <v>0.4</v>
      </c>
      <c r="O39" s="644">
        <f t="shared" ref="O39:O44" si="6">M39/N39</f>
        <v>0</v>
      </c>
      <c r="P39" s="461" t="s">
        <v>2475</v>
      </c>
      <c r="Q39" s="70"/>
      <c r="R39" s="74"/>
      <c r="S39" s="1"/>
      <c r="T39" s="1"/>
      <c r="U39" s="1"/>
      <c r="V39" s="1"/>
      <c r="W39" s="1"/>
      <c r="X39" s="75"/>
      <c r="Y39" s="75"/>
      <c r="Z39" s="1"/>
      <c r="AA39" s="1"/>
    </row>
    <row r="40" spans="1:27" ht="74.25" customHeight="1" x14ac:dyDescent="0.25">
      <c r="A40" s="1"/>
      <c r="B40" s="635"/>
      <c r="C40" s="631"/>
      <c r="D40" s="633"/>
      <c r="E40" s="431" t="s">
        <v>825</v>
      </c>
      <c r="F40" s="321">
        <v>0.1</v>
      </c>
      <c r="G40" s="454">
        <v>43243</v>
      </c>
      <c r="H40" s="454">
        <v>43247</v>
      </c>
      <c r="I40" s="436" t="s">
        <v>224</v>
      </c>
      <c r="J40" s="458"/>
      <c r="K40" s="460"/>
      <c r="L40" s="67" t="str">
        <f t="shared" si="1"/>
        <v>0</v>
      </c>
      <c r="M40" s="557"/>
      <c r="N40" s="643"/>
      <c r="O40" s="645"/>
      <c r="P40" s="461" t="s">
        <v>2476</v>
      </c>
      <c r="Q40" s="70"/>
      <c r="R40" s="74"/>
      <c r="S40" s="1"/>
      <c r="T40" s="1"/>
      <c r="U40" s="1"/>
      <c r="V40" s="1"/>
      <c r="W40" s="1"/>
      <c r="X40" s="75"/>
      <c r="Y40" s="75"/>
      <c r="Z40" s="1"/>
      <c r="AA40" s="1"/>
    </row>
    <row r="41" spans="1:27" ht="114" customHeight="1" x14ac:dyDescent="0.25">
      <c r="A41" s="1"/>
      <c r="B41" s="635"/>
      <c r="C41" s="630" t="s">
        <v>237</v>
      </c>
      <c r="D41" s="632">
        <v>0.6</v>
      </c>
      <c r="E41" s="431" t="s">
        <v>826</v>
      </c>
      <c r="F41" s="321">
        <v>0.4</v>
      </c>
      <c r="G41" s="454">
        <v>43253</v>
      </c>
      <c r="H41" s="454">
        <v>43462</v>
      </c>
      <c r="I41" s="436" t="s">
        <v>238</v>
      </c>
      <c r="J41" s="458"/>
      <c r="K41" s="460"/>
      <c r="L41" s="67" t="str">
        <f t="shared" si="1"/>
        <v>0</v>
      </c>
      <c r="M41" s="67" t="str">
        <f t="shared" ref="M41:M44" si="7">L41</f>
        <v>0</v>
      </c>
      <c r="N41" s="462">
        <f t="shared" ref="N41:N44" si="8">F41</f>
        <v>0.4</v>
      </c>
      <c r="O41" s="459">
        <f t="shared" si="6"/>
        <v>0</v>
      </c>
      <c r="P41" s="461" t="s">
        <v>2477</v>
      </c>
      <c r="Q41" s="70"/>
      <c r="R41" s="74"/>
      <c r="S41" s="1"/>
      <c r="T41" s="1"/>
      <c r="U41" s="1"/>
      <c r="V41" s="1"/>
      <c r="W41" s="1"/>
      <c r="X41" s="75"/>
      <c r="Y41" s="75"/>
      <c r="Z41" s="1"/>
      <c r="AA41" s="1"/>
    </row>
    <row r="42" spans="1:27" ht="117" customHeight="1" x14ac:dyDescent="0.25">
      <c r="A42" s="1"/>
      <c r="B42" s="635"/>
      <c r="C42" s="636"/>
      <c r="D42" s="637"/>
      <c r="E42" s="431" t="s">
        <v>827</v>
      </c>
      <c r="F42" s="321">
        <v>0.15</v>
      </c>
      <c r="G42" s="454">
        <v>43264</v>
      </c>
      <c r="H42" s="454">
        <v>43266</v>
      </c>
      <c r="I42" s="436" t="s">
        <v>238</v>
      </c>
      <c r="J42" s="458"/>
      <c r="K42" s="460"/>
      <c r="L42" s="67" t="str">
        <f t="shared" si="1"/>
        <v>0</v>
      </c>
      <c r="M42" s="67" t="str">
        <f t="shared" si="7"/>
        <v>0</v>
      </c>
      <c r="N42" s="462">
        <f t="shared" si="8"/>
        <v>0.15</v>
      </c>
      <c r="O42" s="459">
        <f t="shared" si="6"/>
        <v>0</v>
      </c>
      <c r="P42" s="461" t="s">
        <v>2478</v>
      </c>
      <c r="Q42" s="70"/>
      <c r="R42" s="74"/>
      <c r="S42" s="1"/>
      <c r="T42" s="1"/>
      <c r="U42" s="1"/>
      <c r="V42" s="1"/>
      <c r="W42" s="1"/>
      <c r="X42" s="75"/>
      <c r="Y42" s="75"/>
      <c r="Z42" s="1"/>
      <c r="AA42" s="1"/>
    </row>
    <row r="43" spans="1:27" ht="153" customHeight="1" x14ac:dyDescent="0.25">
      <c r="A43" s="1"/>
      <c r="B43" s="635"/>
      <c r="C43" s="636"/>
      <c r="D43" s="637"/>
      <c r="E43" s="638" t="s">
        <v>828</v>
      </c>
      <c r="F43" s="463">
        <v>2.5000000000000001E-2</v>
      </c>
      <c r="G43" s="454">
        <v>43370</v>
      </c>
      <c r="H43" s="454">
        <v>43371</v>
      </c>
      <c r="I43" s="630" t="s">
        <v>2480</v>
      </c>
      <c r="J43" s="458"/>
      <c r="K43" s="460"/>
      <c r="L43" s="67" t="str">
        <f t="shared" si="1"/>
        <v>0</v>
      </c>
      <c r="M43" s="67" t="str">
        <f t="shared" si="7"/>
        <v>0</v>
      </c>
      <c r="N43" s="462">
        <f t="shared" si="8"/>
        <v>2.5000000000000001E-2</v>
      </c>
      <c r="O43" s="459">
        <f t="shared" si="6"/>
        <v>0</v>
      </c>
      <c r="P43" s="640" t="s">
        <v>2479</v>
      </c>
      <c r="Q43" s="70"/>
      <c r="R43" s="74"/>
      <c r="S43" s="1"/>
      <c r="T43" s="1"/>
      <c r="U43" s="1"/>
      <c r="V43" s="1"/>
      <c r="W43" s="1"/>
      <c r="X43" s="75"/>
      <c r="Y43" s="75"/>
      <c r="Z43" s="1"/>
      <c r="AA43" s="1"/>
    </row>
    <row r="44" spans="1:27" ht="90" customHeight="1" x14ac:dyDescent="0.25">
      <c r="A44" s="1"/>
      <c r="B44" s="635"/>
      <c r="C44" s="636"/>
      <c r="D44" s="637"/>
      <c r="E44" s="639"/>
      <c r="F44" s="463">
        <v>2.5000000000000001E-2</v>
      </c>
      <c r="G44" s="454">
        <v>43461</v>
      </c>
      <c r="H44" s="454">
        <v>43462</v>
      </c>
      <c r="I44" s="636"/>
      <c r="J44" s="458"/>
      <c r="K44" s="460"/>
      <c r="L44" s="67" t="str">
        <f t="shared" si="1"/>
        <v>0</v>
      </c>
      <c r="M44" s="67" t="str">
        <f t="shared" si="7"/>
        <v>0</v>
      </c>
      <c r="N44" s="462">
        <f t="shared" si="8"/>
        <v>2.5000000000000001E-2</v>
      </c>
      <c r="O44" s="459">
        <f t="shared" si="6"/>
        <v>0</v>
      </c>
      <c r="P44" s="641"/>
      <c r="Q44" s="70"/>
      <c r="R44" s="74"/>
      <c r="S44" s="1"/>
      <c r="T44" s="1"/>
      <c r="U44" s="1"/>
      <c r="V44" s="1"/>
      <c r="W44" s="1"/>
      <c r="X44" s="75"/>
      <c r="Y44" s="75"/>
      <c r="Z44" s="1"/>
      <c r="AA44" s="1"/>
    </row>
    <row r="45" spans="1:27" ht="18.75" customHeight="1" x14ac:dyDescent="0.25">
      <c r="A45" s="1"/>
      <c r="B45" s="605"/>
      <c r="C45" s="605"/>
      <c r="D45" s="605"/>
      <c r="E45" s="605"/>
      <c r="F45" s="605"/>
      <c r="G45" s="605"/>
      <c r="H45" s="605"/>
      <c r="I45" s="605"/>
      <c r="J45" s="605"/>
      <c r="K45" s="605"/>
      <c r="L45" s="605"/>
      <c r="M45" s="605"/>
      <c r="N45" s="629"/>
      <c r="O45" s="629"/>
      <c r="P45" s="605"/>
      <c r="Q45" s="605"/>
      <c r="R45" s="605"/>
      <c r="S45" s="1"/>
      <c r="T45" s="1"/>
      <c r="U45" s="1"/>
      <c r="V45" s="1"/>
      <c r="W45" s="1"/>
      <c r="X45" s="75"/>
      <c r="Y45" s="75"/>
      <c r="Z45" s="1"/>
      <c r="AA45" s="1"/>
    </row>
    <row r="46" spans="1:27" ht="96.75" customHeight="1" x14ac:dyDescent="0.25">
      <c r="A46" s="1"/>
      <c r="B46" s="598" t="s">
        <v>794</v>
      </c>
      <c r="C46" s="599" t="s">
        <v>829</v>
      </c>
      <c r="D46" s="600">
        <v>0.3</v>
      </c>
      <c r="E46" s="263" t="s">
        <v>832</v>
      </c>
      <c r="F46" s="249">
        <v>0.1</v>
      </c>
      <c r="G46" s="237">
        <v>43193</v>
      </c>
      <c r="H46" s="237">
        <v>43201</v>
      </c>
      <c r="I46" s="244" t="s">
        <v>1403</v>
      </c>
      <c r="J46" s="70"/>
      <c r="K46" s="68"/>
      <c r="L46" s="239" t="str">
        <f t="shared" si="1"/>
        <v>0</v>
      </c>
      <c r="M46" s="538">
        <f>SUM(L46:L48)</f>
        <v>0</v>
      </c>
      <c r="N46" s="606">
        <f>SUM(F46:F48)</f>
        <v>0.3</v>
      </c>
      <c r="O46" s="558">
        <f t="shared" ref="O46:O51" si="9">M46/N46</f>
        <v>0</v>
      </c>
      <c r="P46" s="317" t="s">
        <v>1466</v>
      </c>
      <c r="Q46" s="70"/>
      <c r="R46" s="59"/>
      <c r="S46" s="1"/>
      <c r="T46" s="1"/>
      <c r="U46" s="1"/>
      <c r="V46" s="1"/>
      <c r="W46" s="1"/>
      <c r="X46" s="75"/>
      <c r="Y46" s="75"/>
      <c r="Z46" s="1"/>
      <c r="AA46" s="1"/>
    </row>
    <row r="47" spans="1:27" ht="73.5" customHeight="1" x14ac:dyDescent="0.25">
      <c r="A47" s="1"/>
      <c r="B47" s="598"/>
      <c r="C47" s="599"/>
      <c r="D47" s="600"/>
      <c r="E47" s="263" t="s">
        <v>833</v>
      </c>
      <c r="F47" s="249">
        <v>0.15</v>
      </c>
      <c r="G47" s="237">
        <v>43202</v>
      </c>
      <c r="H47" s="237">
        <v>43207</v>
      </c>
      <c r="I47" s="244" t="s">
        <v>1403</v>
      </c>
      <c r="J47" s="70"/>
      <c r="K47" s="68"/>
      <c r="L47" s="239" t="str">
        <f t="shared" si="1"/>
        <v>0</v>
      </c>
      <c r="M47" s="539"/>
      <c r="N47" s="608"/>
      <c r="O47" s="558"/>
      <c r="P47" s="317" t="s">
        <v>1467</v>
      </c>
      <c r="Q47" s="70"/>
      <c r="R47" s="59"/>
      <c r="S47" s="1"/>
      <c r="T47" s="1"/>
      <c r="U47" s="1"/>
      <c r="V47" s="1"/>
      <c r="W47" s="1"/>
      <c r="X47" s="75"/>
      <c r="Y47" s="75"/>
      <c r="Z47" s="1"/>
      <c r="AA47" s="1"/>
    </row>
    <row r="48" spans="1:27" ht="53.25" customHeight="1" x14ac:dyDescent="0.25">
      <c r="A48" s="1"/>
      <c r="B48" s="598"/>
      <c r="C48" s="599"/>
      <c r="D48" s="600"/>
      <c r="E48" s="263" t="s">
        <v>834</v>
      </c>
      <c r="F48" s="249">
        <v>0.05</v>
      </c>
      <c r="G48" s="237">
        <v>43208</v>
      </c>
      <c r="H48" s="237">
        <v>43210</v>
      </c>
      <c r="I48" s="244" t="s">
        <v>227</v>
      </c>
      <c r="J48" s="70"/>
      <c r="K48" s="68"/>
      <c r="L48" s="239" t="str">
        <f t="shared" si="1"/>
        <v>0</v>
      </c>
      <c r="M48" s="540"/>
      <c r="N48" s="607"/>
      <c r="O48" s="558"/>
      <c r="P48" s="317" t="s">
        <v>1468</v>
      </c>
      <c r="Q48" s="70"/>
      <c r="R48" s="59"/>
      <c r="S48" s="1"/>
      <c r="T48" s="1"/>
      <c r="U48" s="1"/>
      <c r="V48" s="1"/>
      <c r="W48" s="1"/>
      <c r="X48" s="75"/>
      <c r="Y48" s="75"/>
      <c r="Z48" s="1"/>
      <c r="AA48" s="1"/>
    </row>
    <row r="49" spans="1:41" ht="103.5" customHeight="1" x14ac:dyDescent="0.25">
      <c r="A49" s="1"/>
      <c r="B49" s="598"/>
      <c r="C49" s="599" t="s">
        <v>830</v>
      </c>
      <c r="D49" s="600">
        <v>0.3</v>
      </c>
      <c r="E49" s="263" t="s">
        <v>835</v>
      </c>
      <c r="F49" s="249">
        <v>0.2</v>
      </c>
      <c r="G49" s="237">
        <v>43202</v>
      </c>
      <c r="H49" s="237">
        <v>43207</v>
      </c>
      <c r="I49" s="244" t="s">
        <v>1403</v>
      </c>
      <c r="J49" s="70"/>
      <c r="K49" s="68"/>
      <c r="L49" s="239" t="str">
        <f t="shared" si="1"/>
        <v>0</v>
      </c>
      <c r="M49" s="538">
        <f>SUM(L49:L50)</f>
        <v>0</v>
      </c>
      <c r="N49" s="606">
        <f>SUM(F49:F50)</f>
        <v>0.30000000000000004</v>
      </c>
      <c r="O49" s="558">
        <f t="shared" si="9"/>
        <v>0</v>
      </c>
      <c r="P49" s="317" t="s">
        <v>1469</v>
      </c>
      <c r="Q49" s="70"/>
      <c r="R49" s="59"/>
      <c r="S49" s="1"/>
      <c r="T49" s="1"/>
      <c r="U49" s="1"/>
      <c r="V49" s="1"/>
      <c r="W49" s="1"/>
      <c r="X49" s="75"/>
      <c r="Y49" s="75"/>
      <c r="Z49" s="1"/>
      <c r="AA49" s="1"/>
    </row>
    <row r="50" spans="1:41" ht="65.25" customHeight="1" x14ac:dyDescent="0.25">
      <c r="A50" s="1"/>
      <c r="B50" s="598"/>
      <c r="C50" s="599"/>
      <c r="D50" s="600"/>
      <c r="E50" s="263" t="s">
        <v>836</v>
      </c>
      <c r="F50" s="249">
        <v>0.1</v>
      </c>
      <c r="G50" s="237">
        <v>43208</v>
      </c>
      <c r="H50" s="237">
        <v>43210</v>
      </c>
      <c r="I50" s="244" t="s">
        <v>233</v>
      </c>
      <c r="J50" s="70"/>
      <c r="K50" s="68"/>
      <c r="L50" s="239" t="str">
        <f t="shared" si="1"/>
        <v>0</v>
      </c>
      <c r="M50" s="540"/>
      <c r="N50" s="607"/>
      <c r="O50" s="558"/>
      <c r="P50" s="317" t="s">
        <v>1470</v>
      </c>
      <c r="Q50" s="70"/>
      <c r="R50" s="59"/>
      <c r="S50" s="1"/>
      <c r="T50" s="1"/>
      <c r="U50" s="1"/>
      <c r="V50" s="1"/>
      <c r="W50" s="1"/>
      <c r="X50" s="75"/>
      <c r="Y50" s="75"/>
      <c r="Z50" s="1"/>
      <c r="AA50" s="1"/>
    </row>
    <row r="51" spans="1:41" ht="75" customHeight="1" x14ac:dyDescent="0.25">
      <c r="A51" s="1"/>
      <c r="B51" s="598"/>
      <c r="C51" s="244" t="s">
        <v>831</v>
      </c>
      <c r="D51" s="249">
        <v>0.4</v>
      </c>
      <c r="E51" s="263" t="s">
        <v>837</v>
      </c>
      <c r="F51" s="249">
        <v>0.4</v>
      </c>
      <c r="G51" s="237">
        <v>43221</v>
      </c>
      <c r="H51" s="237">
        <v>43462</v>
      </c>
      <c r="I51" s="347" t="s">
        <v>233</v>
      </c>
      <c r="J51" s="70"/>
      <c r="K51" s="68"/>
      <c r="L51" s="239" t="str">
        <f t="shared" si="1"/>
        <v>0</v>
      </c>
      <c r="M51" s="342" t="str">
        <f>L51</f>
        <v>0</v>
      </c>
      <c r="N51" s="349">
        <f>F51</f>
        <v>0.4</v>
      </c>
      <c r="O51" s="409">
        <f t="shared" si="9"/>
        <v>0</v>
      </c>
      <c r="P51" s="317" t="s">
        <v>1471</v>
      </c>
      <c r="Q51" s="70"/>
      <c r="R51" s="59"/>
      <c r="S51" s="1"/>
      <c r="T51" s="1"/>
      <c r="U51" s="1"/>
      <c r="V51" s="1"/>
      <c r="W51" s="1"/>
      <c r="X51" s="75"/>
      <c r="Y51" s="75"/>
      <c r="Z51" s="1"/>
      <c r="AA51" s="1"/>
    </row>
    <row r="52" spans="1:41" ht="27"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41" x14ac:dyDescent="0.25">
      <c r="B53" s="1"/>
      <c r="C53" s="1"/>
      <c r="D53" s="1"/>
      <c r="E53" s="1"/>
      <c r="F53" s="1"/>
      <c r="G53" s="1"/>
      <c r="H53" s="1"/>
      <c r="I53" s="1"/>
      <c r="J53" s="1"/>
      <c r="K53" s="1"/>
      <c r="L53" s="1"/>
      <c r="M53" s="1"/>
      <c r="N53" s="1"/>
      <c r="O53" s="1"/>
      <c r="P53" s="1"/>
      <c r="Q53" s="1"/>
      <c r="R53" s="24" t="e">
        <f>AVERAGE(#REF!,#REF!,#REF!)</f>
        <v>#REF!</v>
      </c>
      <c r="S53" s="1"/>
      <c r="T53" s="1"/>
      <c r="U53" s="1"/>
      <c r="V53" s="1"/>
      <c r="W53" s="1"/>
    </row>
    <row r="54" spans="1:41" x14ac:dyDescent="0.25">
      <c r="B54" s="1"/>
      <c r="C54" s="1"/>
      <c r="D54" s="1"/>
      <c r="E54" s="1"/>
      <c r="F54" s="1"/>
      <c r="G54" s="1"/>
      <c r="H54" s="1"/>
      <c r="I54" s="1"/>
      <c r="J54" s="1"/>
      <c r="K54" s="1"/>
      <c r="L54" s="1"/>
      <c r="M54" s="1"/>
      <c r="N54" s="1"/>
      <c r="O54" s="1"/>
      <c r="P54" s="1"/>
      <c r="Q54" s="1"/>
      <c r="R54" s="1"/>
      <c r="S54" s="1"/>
      <c r="T54" s="1"/>
      <c r="U54" s="1"/>
      <c r="V54" s="1"/>
      <c r="W54" s="1"/>
    </row>
    <row r="55" spans="1:41" x14ac:dyDescent="0.25">
      <c r="B55" s="1"/>
      <c r="C55" s="1"/>
      <c r="D55" s="1"/>
      <c r="E55" s="1"/>
      <c r="F55" s="1"/>
      <c r="G55" s="1"/>
      <c r="H55" s="1"/>
      <c r="I55" s="1"/>
      <c r="J55" s="1"/>
      <c r="K55" s="1"/>
      <c r="L55" s="1"/>
      <c r="M55" s="1"/>
      <c r="N55" s="1"/>
      <c r="O55" s="1"/>
      <c r="P55" s="1"/>
      <c r="Q55" s="1"/>
      <c r="R55" s="1"/>
      <c r="S55" s="1"/>
      <c r="T55" s="1"/>
      <c r="U55" s="1"/>
      <c r="V55" s="1"/>
      <c r="W55" s="1"/>
    </row>
    <row r="56" spans="1:41" ht="22.5" hidden="1" x14ac:dyDescent="0.25">
      <c r="A56" s="1"/>
      <c r="B56" s="593" t="s">
        <v>31</v>
      </c>
      <c r="C56" s="593"/>
      <c r="D56" s="593"/>
      <c r="E56" s="593"/>
      <c r="F56" s="593"/>
      <c r="G56" s="593"/>
      <c r="H56" s="593"/>
      <c r="I56" s="593"/>
      <c r="J56" s="593"/>
      <c r="K56" s="593"/>
      <c r="L56" s="75"/>
      <c r="M56" s="75"/>
      <c r="N56" s="75"/>
      <c r="O56" s="75"/>
      <c r="P56" s="75"/>
      <c r="Q56" s="75"/>
      <c r="R56" s="75"/>
      <c r="S56" s="1"/>
      <c r="T56" s="1"/>
      <c r="U56" s="1"/>
      <c r="V56" s="1"/>
      <c r="W56" s="1"/>
      <c r="X56" s="1"/>
      <c r="Y56" s="1"/>
      <c r="Z56" s="1"/>
      <c r="AA56" s="1"/>
      <c r="AB56" s="1"/>
      <c r="AC56" s="1"/>
      <c r="AD56" s="1"/>
      <c r="AE56" s="1"/>
      <c r="AF56" s="1"/>
      <c r="AG56" s="1"/>
      <c r="AH56" s="1"/>
      <c r="AI56" s="1"/>
      <c r="AJ56" s="1"/>
      <c r="AK56" s="1"/>
      <c r="AL56" s="1"/>
      <c r="AM56" s="1"/>
      <c r="AN56" s="1"/>
      <c r="AO56" s="1"/>
    </row>
    <row r="57" spans="1:41" ht="35.25" hidden="1" customHeight="1" x14ac:dyDescent="0.25">
      <c r="A57" s="1"/>
      <c r="B57" s="574" t="s">
        <v>7</v>
      </c>
      <c r="C57" s="574"/>
      <c r="D57" s="574"/>
      <c r="E57" s="574" t="s">
        <v>8</v>
      </c>
      <c r="F57" s="574"/>
      <c r="G57" s="574"/>
      <c r="H57" s="574" t="s">
        <v>9</v>
      </c>
      <c r="I57" s="574"/>
      <c r="J57" s="245" t="s">
        <v>354</v>
      </c>
      <c r="K57" s="245" t="s">
        <v>10</v>
      </c>
      <c r="L57" s="75"/>
      <c r="M57" s="75"/>
      <c r="N57" s="75"/>
      <c r="O57" s="75"/>
      <c r="P57" s="75"/>
      <c r="Q57" s="75"/>
      <c r="R57" s="75"/>
      <c r="S57" s="1"/>
      <c r="T57" s="1"/>
      <c r="U57" s="1"/>
      <c r="V57" s="1"/>
      <c r="W57" s="1"/>
      <c r="X57" s="1"/>
      <c r="Y57" s="1"/>
      <c r="Z57" s="1"/>
      <c r="AA57" s="1"/>
      <c r="AB57" s="1"/>
      <c r="AC57" s="1"/>
      <c r="AD57" s="1"/>
      <c r="AE57" s="1"/>
      <c r="AF57" s="1"/>
      <c r="AG57" s="1"/>
      <c r="AH57" s="1"/>
      <c r="AI57" s="1"/>
      <c r="AJ57" s="1"/>
      <c r="AK57" s="1"/>
      <c r="AL57" s="1"/>
      <c r="AM57" s="1"/>
      <c r="AN57" s="1"/>
      <c r="AO57" s="1"/>
    </row>
    <row r="58" spans="1:41" ht="15" hidden="1" customHeight="1" x14ac:dyDescent="0.25">
      <c r="A58" s="1"/>
      <c r="B58" s="572"/>
      <c r="C58" s="572"/>
      <c r="D58" s="572"/>
      <c r="E58" s="572"/>
      <c r="F58" s="572"/>
      <c r="G58" s="572"/>
      <c r="H58" s="572"/>
      <c r="I58" s="572"/>
      <c r="J58" s="312"/>
      <c r="K58" s="312"/>
      <c r="L58" s="75"/>
      <c r="M58" s="75"/>
      <c r="N58" s="75"/>
      <c r="O58" s="75"/>
      <c r="P58" s="75"/>
      <c r="Q58" s="50"/>
      <c r="R58" s="50"/>
      <c r="S58" s="1"/>
      <c r="T58" s="1"/>
      <c r="U58" s="1"/>
      <c r="V58" s="1"/>
      <c r="W58" s="1"/>
      <c r="X58" s="1"/>
      <c r="Y58" s="1"/>
      <c r="Z58" s="1"/>
      <c r="AA58" s="1"/>
      <c r="AB58" s="1"/>
      <c r="AC58" s="1"/>
      <c r="AD58" s="1"/>
      <c r="AE58" s="1"/>
      <c r="AF58" s="1"/>
      <c r="AG58" s="1"/>
      <c r="AH58" s="1"/>
      <c r="AI58" s="1"/>
      <c r="AJ58" s="1"/>
      <c r="AK58" s="1"/>
      <c r="AL58" s="1"/>
      <c r="AM58" s="1"/>
      <c r="AN58" s="1"/>
      <c r="AO58" s="1"/>
    </row>
    <row r="59" spans="1:41" ht="15" hidden="1" customHeight="1" x14ac:dyDescent="0.25">
      <c r="A59" s="1"/>
      <c r="B59" s="572"/>
      <c r="C59" s="572"/>
      <c r="D59" s="572"/>
      <c r="E59" s="572"/>
      <c r="F59" s="572"/>
      <c r="G59" s="572"/>
      <c r="H59" s="572"/>
      <c r="I59" s="572"/>
      <c r="J59" s="312"/>
      <c r="K59" s="312"/>
      <c r="L59" s="75"/>
      <c r="M59" s="75"/>
      <c r="N59" s="75"/>
      <c r="O59" s="75"/>
      <c r="P59" s="75"/>
      <c r="Q59" s="50"/>
      <c r="R59" s="50"/>
      <c r="S59" s="1"/>
      <c r="T59" s="1"/>
      <c r="U59" s="1"/>
      <c r="V59" s="1"/>
      <c r="W59" s="1"/>
      <c r="X59" s="1"/>
      <c r="Y59" s="1"/>
      <c r="Z59" s="1"/>
      <c r="AA59" s="1"/>
      <c r="AB59" s="1"/>
      <c r="AC59" s="1"/>
      <c r="AD59" s="1"/>
      <c r="AE59" s="1"/>
      <c r="AF59" s="1"/>
      <c r="AG59" s="1"/>
      <c r="AH59" s="1"/>
      <c r="AI59" s="1"/>
      <c r="AJ59" s="1"/>
      <c r="AK59" s="1"/>
      <c r="AL59" s="1"/>
      <c r="AM59" s="1"/>
      <c r="AN59" s="1"/>
      <c r="AO59" s="1"/>
    </row>
    <row r="60" spans="1:41" ht="15" hidden="1" customHeight="1" x14ac:dyDescent="0.25">
      <c r="A60" s="1"/>
      <c r="B60" s="572"/>
      <c r="C60" s="572"/>
      <c r="D60" s="572"/>
      <c r="E60" s="572"/>
      <c r="F60" s="572"/>
      <c r="G60" s="572"/>
      <c r="H60" s="572"/>
      <c r="I60" s="572"/>
      <c r="J60" s="312"/>
      <c r="K60" s="312"/>
      <c r="L60" s="75"/>
      <c r="M60" s="75"/>
      <c r="N60" s="75"/>
      <c r="O60" s="75"/>
      <c r="P60" s="75"/>
      <c r="Q60" s="50"/>
      <c r="R60" s="50"/>
      <c r="S60" s="1"/>
      <c r="T60" s="1"/>
      <c r="U60" s="1"/>
      <c r="V60" s="1"/>
      <c r="W60" s="1"/>
      <c r="X60" s="1"/>
      <c r="Y60" s="1"/>
      <c r="Z60" s="1"/>
      <c r="AA60" s="1"/>
      <c r="AB60" s="1"/>
      <c r="AC60" s="1"/>
      <c r="AD60" s="1"/>
      <c r="AE60" s="1"/>
      <c r="AF60" s="1"/>
      <c r="AG60" s="1"/>
      <c r="AH60" s="1"/>
      <c r="AI60" s="1"/>
      <c r="AJ60" s="1"/>
      <c r="AK60" s="1"/>
      <c r="AL60" s="1"/>
      <c r="AM60" s="1"/>
      <c r="AN60" s="1"/>
      <c r="AO60" s="1"/>
    </row>
    <row r="61" spans="1:41" ht="15" hidden="1" customHeight="1" x14ac:dyDescent="0.25">
      <c r="A61" s="1"/>
      <c r="B61" s="572"/>
      <c r="C61" s="572"/>
      <c r="D61" s="572"/>
      <c r="E61" s="572"/>
      <c r="F61" s="572"/>
      <c r="G61" s="572"/>
      <c r="H61" s="572"/>
      <c r="I61" s="572"/>
      <c r="J61" s="312"/>
      <c r="K61" s="312"/>
      <c r="L61" s="75"/>
      <c r="M61" s="75"/>
      <c r="N61" s="75"/>
      <c r="O61" s="75"/>
      <c r="P61" s="75"/>
      <c r="Q61" s="50"/>
      <c r="R61" s="50"/>
      <c r="S61" s="1"/>
      <c r="T61" s="1"/>
      <c r="U61" s="1"/>
      <c r="V61" s="1"/>
      <c r="W61" s="1"/>
      <c r="X61" s="1"/>
      <c r="Y61" s="1"/>
      <c r="Z61" s="1"/>
      <c r="AA61" s="1"/>
      <c r="AB61" s="1"/>
      <c r="AC61" s="1"/>
      <c r="AD61" s="1"/>
      <c r="AE61" s="1"/>
      <c r="AF61" s="1"/>
      <c r="AG61" s="1"/>
      <c r="AH61" s="1"/>
      <c r="AI61" s="1"/>
      <c r="AJ61" s="1"/>
      <c r="AK61" s="1"/>
      <c r="AL61" s="1"/>
      <c r="AM61" s="1"/>
      <c r="AN61" s="1"/>
      <c r="AO61" s="1"/>
    </row>
    <row r="62" spans="1:41" ht="15" hidden="1" customHeight="1" x14ac:dyDescent="0.25">
      <c r="A62" s="1"/>
      <c r="B62" s="572"/>
      <c r="C62" s="572"/>
      <c r="D62" s="572"/>
      <c r="E62" s="572"/>
      <c r="F62" s="572"/>
      <c r="G62" s="572"/>
      <c r="H62" s="572"/>
      <c r="I62" s="572"/>
      <c r="J62" s="312"/>
      <c r="K62" s="312"/>
      <c r="L62" s="75"/>
      <c r="M62" s="75"/>
      <c r="N62" s="75"/>
      <c r="O62" s="75"/>
      <c r="P62" s="75"/>
      <c r="Q62" s="50"/>
      <c r="R62" s="50"/>
      <c r="S62" s="1"/>
      <c r="T62" s="1"/>
      <c r="U62" s="1"/>
      <c r="V62" s="1"/>
      <c r="W62" s="1"/>
      <c r="X62" s="1"/>
      <c r="Y62" s="1"/>
      <c r="Z62" s="1"/>
      <c r="AA62" s="1"/>
      <c r="AB62" s="1"/>
      <c r="AC62" s="1"/>
      <c r="AD62" s="1"/>
      <c r="AE62" s="1"/>
      <c r="AF62" s="1"/>
      <c r="AG62" s="1"/>
      <c r="AH62" s="1"/>
      <c r="AI62" s="1"/>
      <c r="AJ62" s="1"/>
      <c r="AK62" s="1"/>
      <c r="AL62" s="1"/>
      <c r="AM62" s="1"/>
      <c r="AN62" s="1"/>
      <c r="AO62" s="1"/>
    </row>
    <row r="63" spans="1:41" ht="15" hidden="1" customHeight="1" x14ac:dyDescent="0.25">
      <c r="A63" s="1"/>
      <c r="B63" s="572"/>
      <c r="C63" s="572"/>
      <c r="D63" s="572"/>
      <c r="E63" s="572"/>
      <c r="F63" s="572"/>
      <c r="G63" s="572"/>
      <c r="H63" s="572"/>
      <c r="I63" s="572"/>
      <c r="J63" s="312"/>
      <c r="K63" s="312"/>
      <c r="L63" s="75"/>
      <c r="M63" s="75"/>
      <c r="N63" s="75"/>
      <c r="O63" s="75"/>
      <c r="P63" s="75"/>
      <c r="Q63" s="50"/>
      <c r="R63" s="50"/>
      <c r="S63" s="1"/>
      <c r="T63" s="1"/>
      <c r="U63" s="1"/>
      <c r="V63" s="1"/>
      <c r="W63" s="1"/>
      <c r="X63" s="1"/>
      <c r="Y63" s="1"/>
      <c r="Z63" s="1"/>
      <c r="AA63" s="1"/>
      <c r="AB63" s="1"/>
      <c r="AC63" s="1"/>
      <c r="AD63" s="1"/>
      <c r="AE63" s="1"/>
      <c r="AF63" s="1"/>
      <c r="AG63" s="1"/>
      <c r="AH63" s="1"/>
      <c r="AI63" s="1"/>
      <c r="AJ63" s="1"/>
      <c r="AK63" s="1"/>
      <c r="AL63" s="1"/>
      <c r="AM63" s="1"/>
      <c r="AN63" s="1"/>
      <c r="AO63" s="1"/>
    </row>
    <row r="64" spans="1:41" ht="15" hidden="1" customHeight="1" x14ac:dyDescent="0.25">
      <c r="A64" s="1"/>
      <c r="B64" s="572"/>
      <c r="C64" s="572"/>
      <c r="D64" s="572"/>
      <c r="E64" s="572"/>
      <c r="F64" s="572"/>
      <c r="G64" s="572"/>
      <c r="H64" s="572"/>
      <c r="I64" s="572"/>
      <c r="J64" s="312"/>
      <c r="K64" s="312"/>
      <c r="L64" s="75"/>
      <c r="M64" s="75"/>
      <c r="N64" s="75"/>
      <c r="O64" s="75"/>
      <c r="P64" s="75"/>
      <c r="Q64" s="50"/>
      <c r="R64" s="50"/>
      <c r="S64" s="1"/>
      <c r="T64" s="1"/>
      <c r="U64" s="1"/>
      <c r="V64" s="1"/>
      <c r="W64" s="1"/>
      <c r="X64" s="1"/>
      <c r="Y64" s="1"/>
      <c r="Z64" s="1"/>
      <c r="AA64" s="1"/>
      <c r="AB64" s="1"/>
      <c r="AC64" s="1"/>
      <c r="AD64" s="1"/>
      <c r="AE64" s="1"/>
      <c r="AF64" s="1"/>
      <c r="AG64" s="1"/>
      <c r="AH64" s="1"/>
      <c r="AI64" s="1"/>
      <c r="AJ64" s="1"/>
      <c r="AK64" s="1"/>
      <c r="AL64" s="1"/>
      <c r="AM64" s="1"/>
      <c r="AN64" s="1"/>
      <c r="AO64" s="1"/>
    </row>
    <row r="65" spans="1:41" ht="15" hidden="1" customHeight="1" x14ac:dyDescent="0.25">
      <c r="A65" s="1"/>
      <c r="B65" s="572"/>
      <c r="C65" s="572"/>
      <c r="D65" s="572"/>
      <c r="E65" s="572"/>
      <c r="F65" s="572"/>
      <c r="G65" s="572"/>
      <c r="H65" s="572"/>
      <c r="I65" s="572"/>
      <c r="J65" s="312"/>
      <c r="K65" s="312"/>
      <c r="L65" s="75"/>
      <c r="M65" s="75"/>
      <c r="N65" s="75"/>
      <c r="O65" s="75"/>
      <c r="P65" s="75"/>
      <c r="Q65" s="50"/>
      <c r="R65" s="50"/>
      <c r="S65" s="1"/>
      <c r="T65" s="1"/>
      <c r="U65" s="1"/>
      <c r="V65" s="1"/>
      <c r="W65" s="1"/>
      <c r="X65" s="1"/>
      <c r="Y65" s="1"/>
      <c r="Z65" s="1"/>
      <c r="AA65" s="1"/>
      <c r="AB65" s="1"/>
      <c r="AC65" s="1"/>
      <c r="AD65" s="1"/>
      <c r="AE65" s="1"/>
      <c r="AF65" s="1"/>
      <c r="AG65" s="1"/>
      <c r="AH65" s="1"/>
      <c r="AI65" s="1"/>
      <c r="AJ65" s="1"/>
      <c r="AK65" s="1"/>
      <c r="AL65" s="1"/>
      <c r="AM65" s="1"/>
      <c r="AN65" s="1"/>
      <c r="AO65" s="1"/>
    </row>
    <row r="66" spans="1:41" ht="15" hidden="1" customHeight="1" x14ac:dyDescent="0.25">
      <c r="A66" s="1"/>
      <c r="B66" s="572"/>
      <c r="C66" s="572"/>
      <c r="D66" s="572"/>
      <c r="E66" s="572"/>
      <c r="F66" s="572"/>
      <c r="G66" s="572"/>
      <c r="H66" s="572"/>
      <c r="I66" s="572"/>
      <c r="J66" s="312"/>
      <c r="K66" s="312"/>
      <c r="L66" s="75"/>
      <c r="M66" s="75"/>
      <c r="N66" s="75"/>
      <c r="O66" s="75"/>
      <c r="P66" s="75"/>
      <c r="Q66" s="50"/>
      <c r="R66" s="50"/>
      <c r="S66" s="1"/>
      <c r="T66" s="1"/>
      <c r="U66" s="1"/>
      <c r="V66" s="1"/>
      <c r="W66" s="1"/>
      <c r="X66" s="1"/>
      <c r="Y66" s="1"/>
      <c r="Z66" s="1"/>
      <c r="AA66" s="1"/>
      <c r="AB66" s="1"/>
      <c r="AC66" s="1"/>
      <c r="AD66" s="1"/>
      <c r="AE66" s="1"/>
      <c r="AF66" s="1"/>
      <c r="AG66" s="1"/>
      <c r="AH66" s="1"/>
      <c r="AI66" s="1"/>
      <c r="AJ66" s="1"/>
      <c r="AK66" s="1"/>
      <c r="AL66" s="1"/>
      <c r="AM66" s="1"/>
      <c r="AN66" s="1"/>
      <c r="AO66" s="1"/>
    </row>
    <row r="67" spans="1:41" ht="15" hidden="1" customHeight="1" x14ac:dyDescent="0.25">
      <c r="A67" s="1"/>
      <c r="B67" s="572"/>
      <c r="C67" s="572"/>
      <c r="D67" s="572"/>
      <c r="E67" s="572"/>
      <c r="F67" s="572"/>
      <c r="G67" s="572"/>
      <c r="H67" s="572"/>
      <c r="I67" s="572"/>
      <c r="J67" s="312"/>
      <c r="K67" s="312"/>
      <c r="L67" s="75"/>
      <c r="M67" s="75"/>
      <c r="N67" s="75"/>
      <c r="O67" s="75"/>
      <c r="P67" s="75"/>
      <c r="Q67" s="50"/>
      <c r="R67" s="50"/>
      <c r="S67" s="1"/>
      <c r="T67" s="1"/>
      <c r="U67" s="1"/>
      <c r="V67" s="1"/>
      <c r="W67" s="1"/>
      <c r="X67" s="1"/>
      <c r="Y67" s="1"/>
      <c r="Z67" s="1"/>
      <c r="AA67" s="1"/>
      <c r="AB67" s="1"/>
      <c r="AC67" s="1"/>
      <c r="AD67" s="1"/>
      <c r="AE67" s="1"/>
      <c r="AF67" s="1"/>
      <c r="AG67" s="1"/>
      <c r="AH67" s="1"/>
      <c r="AI67" s="1"/>
      <c r="AJ67" s="1"/>
      <c r="AK67" s="1"/>
      <c r="AL67" s="1"/>
      <c r="AM67" s="1"/>
      <c r="AN67" s="1"/>
      <c r="AO67" s="1"/>
    </row>
    <row r="68" spans="1:41" ht="15" hidden="1" customHeight="1" x14ac:dyDescent="0.25">
      <c r="A68" s="1"/>
      <c r="B68" s="572"/>
      <c r="C68" s="572"/>
      <c r="D68" s="572"/>
      <c r="E68" s="572"/>
      <c r="F68" s="572"/>
      <c r="G68" s="572"/>
      <c r="H68" s="572"/>
      <c r="I68" s="572"/>
      <c r="J68" s="312"/>
      <c r="K68" s="312"/>
      <c r="L68" s="75"/>
      <c r="M68" s="75"/>
      <c r="N68" s="75"/>
      <c r="O68" s="75"/>
      <c r="P68" s="75"/>
      <c r="Q68" s="50"/>
      <c r="R68" s="50"/>
      <c r="S68" s="1"/>
      <c r="T68" s="1"/>
      <c r="U68" s="1"/>
      <c r="V68" s="1"/>
      <c r="W68" s="1"/>
      <c r="X68" s="1"/>
      <c r="Y68" s="1"/>
      <c r="Z68" s="1"/>
      <c r="AA68" s="1"/>
      <c r="AB68" s="1"/>
      <c r="AC68" s="1"/>
      <c r="AD68" s="1"/>
      <c r="AE68" s="1"/>
      <c r="AF68" s="1"/>
      <c r="AG68" s="1"/>
      <c r="AH68" s="1"/>
      <c r="AI68" s="1"/>
      <c r="AJ68" s="1"/>
      <c r="AK68" s="1"/>
      <c r="AL68" s="1"/>
      <c r="AM68" s="1"/>
      <c r="AN68" s="1"/>
      <c r="AO68" s="1"/>
    </row>
    <row r="69" spans="1:41" ht="15" hidden="1" customHeight="1" x14ac:dyDescent="0.25">
      <c r="A69" s="1"/>
      <c r="B69" s="572"/>
      <c r="C69" s="572"/>
      <c r="D69" s="572"/>
      <c r="E69" s="572"/>
      <c r="F69" s="572"/>
      <c r="G69" s="572"/>
      <c r="H69" s="572"/>
      <c r="I69" s="572"/>
      <c r="J69" s="312"/>
      <c r="K69" s="312"/>
      <c r="L69" s="75"/>
      <c r="M69" s="75"/>
      <c r="N69" s="75"/>
      <c r="O69" s="75"/>
      <c r="P69" s="75"/>
      <c r="Q69" s="50"/>
      <c r="R69" s="50"/>
      <c r="S69" s="1"/>
      <c r="T69" s="1"/>
      <c r="U69" s="1"/>
      <c r="V69" s="1"/>
      <c r="W69" s="1"/>
      <c r="X69" s="1"/>
      <c r="Y69" s="1"/>
      <c r="Z69" s="1"/>
      <c r="AA69" s="1"/>
      <c r="AB69" s="1"/>
      <c r="AC69" s="1"/>
      <c r="AD69" s="1"/>
      <c r="AE69" s="1"/>
      <c r="AF69" s="1"/>
      <c r="AG69" s="1"/>
      <c r="AH69" s="1"/>
      <c r="AI69" s="1"/>
      <c r="AJ69" s="1"/>
      <c r="AK69" s="1"/>
      <c r="AL69" s="1"/>
      <c r="AM69" s="1"/>
      <c r="AN69" s="1"/>
      <c r="AO69" s="1"/>
    </row>
    <row r="70" spans="1:41" ht="15" hidden="1" customHeight="1" x14ac:dyDescent="0.25">
      <c r="A70" s="1"/>
      <c r="B70" s="572"/>
      <c r="C70" s="572"/>
      <c r="D70" s="572"/>
      <c r="E70" s="572"/>
      <c r="F70" s="572"/>
      <c r="G70" s="572"/>
      <c r="H70" s="572"/>
      <c r="I70" s="572"/>
      <c r="J70" s="312"/>
      <c r="K70" s="312"/>
      <c r="L70" s="75"/>
      <c r="M70" s="75"/>
      <c r="N70" s="75"/>
      <c r="O70" s="75"/>
      <c r="P70" s="75"/>
      <c r="Q70" s="50"/>
      <c r="R70" s="50"/>
      <c r="S70" s="1"/>
      <c r="T70" s="1"/>
      <c r="U70" s="1"/>
      <c r="V70" s="1"/>
      <c r="W70" s="1"/>
      <c r="X70" s="1"/>
      <c r="Y70" s="1"/>
      <c r="Z70" s="1"/>
      <c r="AA70" s="1"/>
      <c r="AB70" s="1"/>
      <c r="AC70" s="1"/>
      <c r="AD70" s="1"/>
      <c r="AE70" s="1"/>
      <c r="AF70" s="1"/>
      <c r="AG70" s="1"/>
      <c r="AH70" s="1"/>
      <c r="AI70" s="1"/>
      <c r="AJ70" s="1"/>
      <c r="AK70" s="1"/>
      <c r="AL70" s="1"/>
      <c r="AM70" s="1"/>
      <c r="AN70" s="1"/>
      <c r="AO70" s="1"/>
    </row>
    <row r="71" spans="1:41" ht="15.75" hidden="1" customHeight="1" x14ac:dyDescent="0.25">
      <c r="A71" s="1"/>
      <c r="B71" s="572"/>
      <c r="C71" s="572"/>
      <c r="D71" s="572"/>
      <c r="E71" s="572"/>
      <c r="F71" s="572"/>
      <c r="G71" s="572"/>
      <c r="H71" s="572"/>
      <c r="I71" s="572"/>
      <c r="J71" s="312"/>
      <c r="K71" s="312"/>
      <c r="L71" s="75"/>
      <c r="M71" s="75"/>
      <c r="N71" s="75"/>
      <c r="O71" s="75"/>
      <c r="P71" s="75"/>
      <c r="Q71" s="50"/>
      <c r="R71" s="50"/>
      <c r="S71" s="1"/>
      <c r="T71" s="1"/>
      <c r="U71" s="1"/>
      <c r="V71" s="1"/>
      <c r="W71" s="1"/>
      <c r="X71" s="1"/>
      <c r="Y71" s="1"/>
      <c r="Z71" s="1"/>
      <c r="AA71" s="1"/>
      <c r="AB71" s="1"/>
      <c r="AC71" s="1"/>
      <c r="AD71" s="1"/>
      <c r="AE71" s="1"/>
      <c r="AF71" s="1"/>
      <c r="AG71" s="1"/>
      <c r="AH71" s="1"/>
      <c r="AI71" s="1"/>
      <c r="AJ71" s="1"/>
      <c r="AK71" s="1"/>
      <c r="AL71" s="1"/>
      <c r="AM71" s="1"/>
      <c r="AN71" s="1"/>
      <c r="AO71" s="1"/>
    </row>
    <row r="72" spans="1:41" hidden="1" x14ac:dyDescent="0.25">
      <c r="B72" s="1"/>
      <c r="C72" s="1"/>
      <c r="D72" s="1"/>
      <c r="E72" s="1"/>
      <c r="F72" s="1"/>
      <c r="G72" s="1"/>
      <c r="H72" s="1"/>
      <c r="I72" s="1"/>
      <c r="J72" s="1"/>
      <c r="K72" s="1"/>
      <c r="L72" s="1"/>
      <c r="M72" s="1"/>
      <c r="N72" s="1"/>
      <c r="O72" s="1"/>
      <c r="P72" s="1"/>
      <c r="Q72" s="1"/>
      <c r="R72" s="1"/>
      <c r="S72" s="1"/>
      <c r="T72" s="1"/>
      <c r="U72" s="1"/>
      <c r="V72" s="1"/>
      <c r="W72" s="1"/>
      <c r="X72" s="1"/>
    </row>
    <row r="73" spans="1:41" ht="30" hidden="1" x14ac:dyDescent="0.25">
      <c r="B73" s="1"/>
      <c r="C73" s="1"/>
      <c r="D73" s="1"/>
      <c r="E73" s="1"/>
      <c r="F73" s="1"/>
      <c r="G73" s="1"/>
      <c r="H73" s="1"/>
      <c r="I73" s="1"/>
      <c r="J73" s="1"/>
      <c r="K73" s="1"/>
      <c r="L73" s="1"/>
      <c r="M73"/>
      <c r="N73"/>
      <c r="O73" s="398" t="s">
        <v>2459</v>
      </c>
      <c r="P73" s="1"/>
      <c r="Q73" s="1"/>
      <c r="R73" s="1"/>
      <c r="S73" s="1"/>
      <c r="T73" s="1"/>
      <c r="U73" s="1"/>
      <c r="V73" s="1"/>
      <c r="W73" s="1"/>
      <c r="X73" s="1"/>
    </row>
    <row r="74" spans="1:41" x14ac:dyDescent="0.25">
      <c r="B74" s="1"/>
      <c r="C74" s="1"/>
      <c r="D74" s="1"/>
      <c r="E74" s="1"/>
      <c r="F74" s="1"/>
      <c r="G74" s="1"/>
      <c r="H74" s="1"/>
      <c r="I74" s="1"/>
      <c r="J74" s="1"/>
      <c r="K74" s="1"/>
      <c r="L74" s="1"/>
      <c r="M74"/>
      <c r="N74"/>
      <c r="O74" s="14">
        <f>AVERAGE(O17:O20)</f>
        <v>0</v>
      </c>
      <c r="P74" s="1"/>
      <c r="Q74" s="1"/>
      <c r="R74" s="1"/>
      <c r="S74" s="1"/>
      <c r="T74" s="1"/>
      <c r="U74" s="1"/>
      <c r="V74" s="1"/>
      <c r="W74" s="1"/>
      <c r="X74" s="1"/>
    </row>
    <row r="75" spans="1:41" x14ac:dyDescent="0.25">
      <c r="B75" s="1"/>
      <c r="C75" s="1"/>
      <c r="D75" s="1"/>
      <c r="E75" s="1"/>
      <c r="F75" s="1"/>
      <c r="G75" s="1"/>
      <c r="H75" s="1"/>
      <c r="I75" s="1"/>
      <c r="J75" s="1"/>
      <c r="K75" s="1"/>
      <c r="L75" s="1"/>
      <c r="M75" s="1"/>
      <c r="N75" s="1"/>
      <c r="O75" s="1"/>
      <c r="P75" s="1"/>
      <c r="Q75" s="1"/>
      <c r="R75" s="1"/>
      <c r="S75" s="1"/>
      <c r="T75" s="1"/>
      <c r="U75" s="1"/>
      <c r="V75" s="1"/>
      <c r="W75" s="1"/>
      <c r="X75" s="1"/>
    </row>
    <row r="76" spans="1:41" x14ac:dyDescent="0.25">
      <c r="R76" s="1"/>
      <c r="S76" s="1"/>
      <c r="T76" s="1"/>
      <c r="U76" s="1"/>
      <c r="V76" s="1"/>
      <c r="W76" s="1"/>
    </row>
    <row r="77" spans="1:41" x14ac:dyDescent="0.25">
      <c r="R77" s="1"/>
      <c r="S77" s="1"/>
      <c r="T77" s="1"/>
      <c r="U77" s="1"/>
      <c r="V77" s="1"/>
      <c r="W77" s="1"/>
    </row>
    <row r="78" spans="1:41" x14ac:dyDescent="0.25">
      <c r="R78" s="1"/>
      <c r="S78" s="1"/>
      <c r="T78" s="1"/>
      <c r="U78" s="1"/>
      <c r="V78" s="1"/>
      <c r="W78" s="1"/>
    </row>
    <row r="79" spans="1:41" x14ac:dyDescent="0.25">
      <c r="R79" s="1"/>
      <c r="S79" s="1"/>
      <c r="T79" s="1"/>
      <c r="U79" s="1"/>
      <c r="V79" s="1"/>
      <c r="W79" s="1"/>
    </row>
    <row r="80" spans="1:41" x14ac:dyDescent="0.25">
      <c r="R80" s="1"/>
      <c r="S80" s="1"/>
      <c r="T80" s="1"/>
      <c r="U80" s="1"/>
      <c r="V80" s="1"/>
      <c r="W80" s="1"/>
    </row>
    <row r="81" spans="18:23" x14ac:dyDescent="0.25">
      <c r="R81" s="1"/>
      <c r="S81" s="1"/>
      <c r="T81" s="1"/>
      <c r="U81" s="1"/>
      <c r="V81" s="1"/>
      <c r="W81" s="1"/>
    </row>
    <row r="82" spans="18:23" x14ac:dyDescent="0.25">
      <c r="R82" s="1"/>
      <c r="S82" s="1"/>
      <c r="T82" s="1"/>
      <c r="U82" s="1"/>
      <c r="V82" s="1"/>
      <c r="W82" s="1"/>
    </row>
    <row r="83" spans="18:23" x14ac:dyDescent="0.25">
      <c r="R83" s="1"/>
      <c r="S83" s="1"/>
      <c r="T83" s="1"/>
      <c r="U83" s="1"/>
      <c r="V83" s="1"/>
      <c r="W83" s="1"/>
    </row>
    <row r="84" spans="18:23" x14ac:dyDescent="0.25">
      <c r="R84" s="1"/>
      <c r="S84" s="1"/>
      <c r="T84" s="1"/>
      <c r="U84" s="1"/>
      <c r="V84" s="1"/>
      <c r="W84" s="1"/>
    </row>
    <row r="85" spans="18:23" x14ac:dyDescent="0.25">
      <c r="R85" s="1"/>
      <c r="S85" s="1"/>
      <c r="T85" s="1"/>
      <c r="U85" s="1"/>
      <c r="V85" s="1"/>
      <c r="W85" s="1"/>
    </row>
    <row r="86" spans="18:23" x14ac:dyDescent="0.25">
      <c r="R86" s="1"/>
      <c r="S86" s="1"/>
      <c r="T86" s="1"/>
      <c r="U86" s="1"/>
      <c r="V86" s="1"/>
      <c r="W86" s="1"/>
    </row>
    <row r="87" spans="18:23" x14ac:dyDescent="0.25">
      <c r="R87" s="1"/>
      <c r="S87" s="1"/>
      <c r="T87" s="1"/>
      <c r="U87" s="1"/>
      <c r="V87" s="1"/>
      <c r="W87" s="1"/>
    </row>
    <row r="88" spans="18:23" x14ac:dyDescent="0.25">
      <c r="R88" s="1"/>
      <c r="S88" s="1"/>
      <c r="T88" s="1"/>
      <c r="U88" s="1"/>
      <c r="V88" s="1"/>
      <c r="W88" s="1"/>
    </row>
    <row r="89" spans="18:23" x14ac:dyDescent="0.25">
      <c r="R89" s="1"/>
      <c r="S89" s="1"/>
      <c r="T89" s="1"/>
      <c r="U89" s="1"/>
      <c r="V89" s="1"/>
      <c r="W89" s="1"/>
    </row>
    <row r="90" spans="18:23" x14ac:dyDescent="0.25">
      <c r="R90" s="1"/>
      <c r="S90" s="1"/>
      <c r="T90" s="1"/>
      <c r="U90" s="1"/>
      <c r="V90" s="1"/>
      <c r="W90" s="1"/>
    </row>
    <row r="91" spans="18:23" x14ac:dyDescent="0.25">
      <c r="R91" s="1"/>
      <c r="S91" s="1"/>
      <c r="T91" s="1"/>
      <c r="U91" s="1"/>
      <c r="V91" s="1"/>
      <c r="W91" s="1"/>
    </row>
    <row r="92" spans="18:23" x14ac:dyDescent="0.25">
      <c r="R92" s="1"/>
      <c r="S92" s="1"/>
      <c r="T92" s="1"/>
      <c r="U92" s="1"/>
      <c r="V92" s="1"/>
      <c r="W92" s="1"/>
    </row>
    <row r="93" spans="18:23" x14ac:dyDescent="0.25">
      <c r="R93" s="1"/>
      <c r="S93" s="1"/>
      <c r="T93" s="1"/>
      <c r="U93" s="1"/>
      <c r="V93" s="1"/>
      <c r="W93" s="1"/>
    </row>
    <row r="94" spans="18:23" x14ac:dyDescent="0.25">
      <c r="R94" s="1"/>
      <c r="S94" s="1"/>
      <c r="T94" s="1"/>
      <c r="U94" s="1"/>
      <c r="V94" s="1"/>
      <c r="W94" s="1"/>
    </row>
    <row r="95" spans="18:23" x14ac:dyDescent="0.25">
      <c r="R95" s="1"/>
      <c r="S95" s="1"/>
      <c r="T95" s="1"/>
      <c r="U95" s="1"/>
      <c r="V95" s="1"/>
      <c r="W95" s="1"/>
    </row>
    <row r="96" spans="18:23" x14ac:dyDescent="0.25">
      <c r="R96" s="1"/>
      <c r="S96" s="1"/>
      <c r="T96" s="1"/>
      <c r="U96" s="1"/>
      <c r="V96" s="1"/>
      <c r="W96" s="1"/>
    </row>
    <row r="97" spans="18:23" x14ac:dyDescent="0.25">
      <c r="R97" s="1"/>
      <c r="S97" s="1"/>
      <c r="T97" s="1"/>
      <c r="U97" s="1"/>
      <c r="V97" s="1"/>
      <c r="W97" s="1"/>
    </row>
    <row r="98" spans="18:23" x14ac:dyDescent="0.25">
      <c r="R98" s="1"/>
      <c r="S98" s="1"/>
      <c r="T98" s="1"/>
      <c r="U98" s="1"/>
      <c r="V98" s="1"/>
      <c r="W98" s="1"/>
    </row>
    <row r="99" spans="18:23" x14ac:dyDescent="0.25">
      <c r="R99" s="1"/>
      <c r="S99" s="1"/>
      <c r="T99" s="1"/>
      <c r="U99" s="1"/>
      <c r="V99" s="1"/>
      <c r="W99" s="1"/>
    </row>
    <row r="100" spans="18:23" x14ac:dyDescent="0.25">
      <c r="R100" s="1"/>
      <c r="S100" s="1"/>
      <c r="T100" s="1"/>
      <c r="U100" s="1"/>
      <c r="V100" s="1"/>
      <c r="W100" s="1"/>
    </row>
    <row r="101" spans="18:23" x14ac:dyDescent="0.25">
      <c r="R101" s="1"/>
      <c r="S101" s="1"/>
      <c r="T101" s="1"/>
      <c r="U101" s="1"/>
      <c r="V101" s="1"/>
      <c r="W101" s="1"/>
    </row>
    <row r="102" spans="18:23" x14ac:dyDescent="0.25">
      <c r="R102" s="1"/>
      <c r="S102" s="1"/>
      <c r="T102" s="1"/>
      <c r="U102" s="1"/>
      <c r="V102" s="1"/>
      <c r="W102" s="1"/>
    </row>
    <row r="103" spans="18:23" x14ac:dyDescent="0.25">
      <c r="R103" s="1"/>
      <c r="S103" s="1"/>
      <c r="T103" s="1"/>
      <c r="U103" s="1"/>
      <c r="V103" s="1"/>
      <c r="W103" s="1"/>
    </row>
    <row r="104" spans="18:23" x14ac:dyDescent="0.25">
      <c r="R104" s="1"/>
      <c r="S104" s="1"/>
      <c r="T104" s="1"/>
      <c r="U104" s="1"/>
      <c r="V104" s="1"/>
      <c r="W104" s="1"/>
    </row>
    <row r="105" spans="18:23" x14ac:dyDescent="0.25">
      <c r="R105" s="1"/>
      <c r="S105" s="1"/>
      <c r="T105" s="1"/>
      <c r="U105" s="1"/>
      <c r="V105" s="1"/>
      <c r="W105" s="1"/>
    </row>
    <row r="106" spans="18:23" x14ac:dyDescent="0.25">
      <c r="R106" s="1"/>
      <c r="S106" s="1"/>
      <c r="T106" s="1"/>
      <c r="U106" s="1"/>
      <c r="V106" s="1"/>
      <c r="W106" s="1"/>
    </row>
    <row r="107" spans="18:23" x14ac:dyDescent="0.25">
      <c r="R107" s="1"/>
      <c r="S107" s="1"/>
      <c r="T107" s="1"/>
      <c r="U107" s="1"/>
      <c r="V107" s="1"/>
      <c r="W107" s="1"/>
    </row>
    <row r="108" spans="18:23" x14ac:dyDescent="0.25">
      <c r="R108" s="1"/>
      <c r="S108" s="1"/>
      <c r="T108" s="1"/>
      <c r="U108" s="1"/>
      <c r="V108" s="1"/>
      <c r="W108" s="1"/>
    </row>
    <row r="109" spans="18:23" x14ac:dyDescent="0.25">
      <c r="R109" s="1"/>
      <c r="S109" s="1"/>
      <c r="T109" s="1"/>
      <c r="U109" s="1"/>
      <c r="V109" s="1"/>
      <c r="W109" s="1"/>
    </row>
    <row r="110" spans="18:23" x14ac:dyDescent="0.25">
      <c r="R110" s="1"/>
      <c r="S110" s="1"/>
      <c r="T110" s="1"/>
      <c r="U110" s="1"/>
      <c r="V110" s="1"/>
      <c r="W110" s="1"/>
    </row>
    <row r="111" spans="18:23" x14ac:dyDescent="0.25">
      <c r="R111" s="1"/>
      <c r="S111" s="1"/>
      <c r="T111" s="1"/>
      <c r="U111" s="1"/>
      <c r="V111" s="1"/>
      <c r="W111" s="1"/>
    </row>
    <row r="112" spans="18:23" x14ac:dyDescent="0.25">
      <c r="R112" s="1"/>
      <c r="S112" s="1"/>
      <c r="T112" s="1"/>
      <c r="U112" s="1"/>
      <c r="V112" s="1"/>
      <c r="W112" s="1"/>
    </row>
    <row r="113" spans="18:23" x14ac:dyDescent="0.25">
      <c r="R113" s="1"/>
      <c r="S113" s="1"/>
      <c r="T113" s="1"/>
      <c r="U113" s="1"/>
      <c r="V113" s="1"/>
      <c r="W113" s="1"/>
    </row>
    <row r="114" spans="18:23" x14ac:dyDescent="0.25">
      <c r="R114" s="1"/>
      <c r="S114" s="1"/>
      <c r="T114" s="1"/>
      <c r="U114" s="1"/>
      <c r="V114" s="1"/>
      <c r="W114" s="1"/>
    </row>
    <row r="115" spans="18:23" x14ac:dyDescent="0.25">
      <c r="R115" s="1"/>
      <c r="S115" s="1"/>
      <c r="T115" s="1"/>
      <c r="U115" s="1"/>
      <c r="V115" s="1"/>
      <c r="W115" s="1"/>
    </row>
    <row r="116" spans="18:23" x14ac:dyDescent="0.25">
      <c r="R116" s="1"/>
      <c r="S116" s="1"/>
      <c r="T116" s="1"/>
      <c r="U116" s="1"/>
      <c r="V116" s="1"/>
      <c r="W116" s="1"/>
    </row>
    <row r="117" spans="18:23" x14ac:dyDescent="0.25">
      <c r="R117" s="1"/>
      <c r="S117" s="1"/>
      <c r="T117" s="1"/>
      <c r="U117" s="1"/>
      <c r="V117" s="1"/>
      <c r="W117" s="1"/>
    </row>
    <row r="118" spans="18:23" x14ac:dyDescent="0.25">
      <c r="R118" s="1"/>
      <c r="S118" s="1"/>
      <c r="T118" s="1"/>
      <c r="U118" s="1"/>
      <c r="V118" s="1"/>
      <c r="W118" s="1"/>
    </row>
    <row r="119" spans="18:23" x14ac:dyDescent="0.25">
      <c r="R119" s="1"/>
      <c r="S119" s="1"/>
      <c r="T119" s="1"/>
      <c r="U119" s="1"/>
      <c r="V119" s="1"/>
      <c r="W119" s="1"/>
    </row>
    <row r="120" spans="18:23" x14ac:dyDescent="0.25">
      <c r="R120" s="1"/>
      <c r="S120" s="1"/>
      <c r="T120" s="1"/>
      <c r="U120" s="1"/>
      <c r="V120" s="1"/>
      <c r="W120" s="1"/>
    </row>
    <row r="121" spans="18:23" x14ac:dyDescent="0.25">
      <c r="R121" s="1"/>
      <c r="S121" s="1"/>
      <c r="T121" s="1"/>
      <c r="U121" s="1"/>
      <c r="V121" s="1"/>
      <c r="W121" s="1"/>
    </row>
    <row r="122" spans="18:23" x14ac:dyDescent="0.25">
      <c r="R122" s="1"/>
      <c r="S122" s="1"/>
      <c r="T122" s="1"/>
      <c r="U122" s="1"/>
      <c r="V122" s="1"/>
      <c r="W122" s="1"/>
    </row>
    <row r="123" spans="18:23" x14ac:dyDescent="0.25">
      <c r="R123" s="1"/>
      <c r="S123" s="1"/>
      <c r="T123" s="1"/>
      <c r="U123" s="1"/>
      <c r="V123" s="1"/>
      <c r="W123" s="1"/>
    </row>
    <row r="124" spans="18:23" x14ac:dyDescent="0.25">
      <c r="R124" s="1"/>
      <c r="S124" s="1"/>
      <c r="T124" s="1"/>
      <c r="U124" s="1"/>
      <c r="V124" s="1"/>
      <c r="W124" s="1"/>
    </row>
    <row r="125" spans="18:23" x14ac:dyDescent="0.25">
      <c r="R125" s="1"/>
      <c r="S125" s="1"/>
      <c r="T125" s="1"/>
      <c r="U125" s="1"/>
      <c r="V125" s="1"/>
      <c r="W125" s="1"/>
    </row>
    <row r="126" spans="18:23" x14ac:dyDescent="0.25">
      <c r="R126" s="1"/>
      <c r="S126" s="1"/>
      <c r="T126" s="1"/>
      <c r="U126" s="1"/>
      <c r="V126" s="1"/>
      <c r="W126" s="1"/>
    </row>
    <row r="127" spans="18:23" x14ac:dyDescent="0.25">
      <c r="R127" s="1"/>
      <c r="S127" s="1"/>
      <c r="T127" s="1"/>
      <c r="U127" s="1"/>
      <c r="V127" s="1"/>
      <c r="W127" s="1"/>
    </row>
    <row r="128" spans="18:23" x14ac:dyDescent="0.25">
      <c r="R128" s="1"/>
      <c r="S128" s="1"/>
      <c r="T128" s="1"/>
      <c r="U128" s="1"/>
      <c r="V128" s="1"/>
      <c r="W128" s="1"/>
    </row>
    <row r="129" spans="18:23" x14ac:dyDescent="0.25">
      <c r="R129" s="1"/>
      <c r="S129" s="1"/>
      <c r="T129" s="1"/>
      <c r="U129" s="1"/>
      <c r="V129" s="1"/>
      <c r="W129" s="1"/>
    </row>
    <row r="130" spans="18:23" x14ac:dyDescent="0.25">
      <c r="R130" s="1"/>
      <c r="S130" s="1"/>
      <c r="T130" s="1"/>
      <c r="U130" s="1"/>
      <c r="V130" s="1"/>
      <c r="W130" s="1"/>
    </row>
    <row r="131" spans="18:23" x14ac:dyDescent="0.25">
      <c r="R131" s="1"/>
      <c r="S131" s="1"/>
      <c r="T131" s="1"/>
      <c r="U131" s="1"/>
      <c r="V131" s="1"/>
      <c r="W131" s="1"/>
    </row>
    <row r="132" spans="18:23" x14ac:dyDescent="0.25">
      <c r="R132" s="1"/>
      <c r="S132" s="1"/>
      <c r="T132" s="1"/>
      <c r="U132" s="1"/>
      <c r="V132" s="1"/>
      <c r="W132" s="1"/>
    </row>
    <row r="133" spans="18:23" x14ac:dyDescent="0.25">
      <c r="R133" s="1"/>
      <c r="S133" s="1"/>
      <c r="T133" s="1"/>
      <c r="U133" s="1"/>
      <c r="V133" s="1"/>
      <c r="W133" s="1"/>
    </row>
    <row r="134" spans="18:23" x14ac:dyDescent="0.25">
      <c r="R134" s="1"/>
      <c r="S134" s="1"/>
      <c r="T134" s="1"/>
      <c r="U134" s="1"/>
      <c r="V134" s="1"/>
      <c r="W134" s="1"/>
    </row>
    <row r="135" spans="18:23" x14ac:dyDescent="0.25">
      <c r="R135" s="1"/>
      <c r="S135" s="1"/>
      <c r="T135" s="1"/>
      <c r="U135" s="1"/>
      <c r="V135" s="1"/>
      <c r="W135" s="1"/>
    </row>
    <row r="136" spans="18:23" x14ac:dyDescent="0.25">
      <c r="R136" s="1"/>
      <c r="S136" s="1"/>
      <c r="T136" s="1"/>
      <c r="U136" s="1"/>
      <c r="V136" s="1"/>
      <c r="W136" s="1"/>
    </row>
    <row r="137" spans="18:23" x14ac:dyDescent="0.25">
      <c r="R137" s="1"/>
      <c r="S137" s="1"/>
      <c r="T137" s="1"/>
      <c r="U137" s="1"/>
      <c r="V137" s="1"/>
      <c r="W137" s="1"/>
    </row>
    <row r="138" spans="18:23" x14ac:dyDescent="0.25">
      <c r="R138" s="1"/>
      <c r="S138" s="1"/>
      <c r="T138" s="1"/>
      <c r="U138" s="1"/>
      <c r="V138" s="1"/>
      <c r="W138" s="1"/>
    </row>
    <row r="139" spans="18:23" x14ac:dyDescent="0.25">
      <c r="R139" s="1"/>
      <c r="S139" s="1"/>
      <c r="T139" s="1"/>
      <c r="U139" s="1"/>
      <c r="V139" s="1"/>
      <c r="W139" s="1"/>
    </row>
    <row r="140" spans="18:23" x14ac:dyDescent="0.25">
      <c r="R140" s="1"/>
      <c r="S140" s="1"/>
      <c r="T140" s="1"/>
      <c r="U140" s="1"/>
      <c r="V140" s="1"/>
      <c r="W140" s="1"/>
    </row>
    <row r="141" spans="18:23" x14ac:dyDescent="0.25">
      <c r="R141" s="1"/>
      <c r="S141" s="1"/>
      <c r="T141" s="1"/>
      <c r="U141" s="1"/>
      <c r="V141" s="1"/>
      <c r="W141" s="1"/>
    </row>
    <row r="142" spans="18:23" x14ac:dyDescent="0.25">
      <c r="R142" s="1"/>
      <c r="S142" s="1"/>
      <c r="T142" s="1"/>
      <c r="U142" s="1"/>
      <c r="V142" s="1"/>
      <c r="W142" s="1"/>
    </row>
    <row r="143" spans="18:23" x14ac:dyDescent="0.25">
      <c r="R143" s="1"/>
      <c r="S143" s="1"/>
      <c r="T143" s="1"/>
      <c r="U143" s="1"/>
      <c r="V143" s="1"/>
      <c r="W143" s="1"/>
    </row>
    <row r="144" spans="18:23" x14ac:dyDescent="0.25">
      <c r="R144" s="1"/>
      <c r="S144" s="1"/>
      <c r="T144" s="1"/>
      <c r="U144" s="1"/>
      <c r="V144" s="1"/>
      <c r="W144" s="1"/>
    </row>
    <row r="145" spans="18:23" x14ac:dyDescent="0.25">
      <c r="R145" s="1"/>
      <c r="S145" s="1"/>
      <c r="T145" s="1"/>
      <c r="U145" s="1"/>
      <c r="V145" s="1"/>
      <c r="W145" s="1"/>
    </row>
    <row r="146" spans="18:23" x14ac:dyDescent="0.25">
      <c r="R146" s="1"/>
      <c r="S146" s="1"/>
      <c r="T146" s="1"/>
      <c r="U146" s="1"/>
      <c r="V146" s="1"/>
      <c r="W146" s="1"/>
    </row>
    <row r="147" spans="18:23" x14ac:dyDescent="0.25">
      <c r="R147" s="1"/>
      <c r="S147" s="1"/>
      <c r="T147" s="1"/>
      <c r="U147" s="1"/>
      <c r="V147" s="1"/>
      <c r="W147" s="1"/>
    </row>
    <row r="148" spans="18:23" x14ac:dyDescent="0.25">
      <c r="R148" s="1"/>
      <c r="S148" s="1"/>
      <c r="T148" s="1"/>
      <c r="U148" s="1"/>
      <c r="V148" s="1"/>
      <c r="W148" s="1"/>
    </row>
    <row r="149" spans="18:23" x14ac:dyDescent="0.25">
      <c r="R149" s="1"/>
      <c r="S149" s="1"/>
      <c r="T149" s="1"/>
      <c r="U149" s="1"/>
      <c r="V149" s="1"/>
      <c r="W149" s="1"/>
    </row>
    <row r="150" spans="18:23" x14ac:dyDescent="0.25">
      <c r="R150" s="1"/>
      <c r="S150" s="1"/>
      <c r="T150" s="1"/>
      <c r="U150" s="1"/>
      <c r="V150" s="1"/>
      <c r="W150" s="1"/>
    </row>
    <row r="151" spans="18:23" x14ac:dyDescent="0.25">
      <c r="R151" s="1"/>
      <c r="S151" s="1"/>
      <c r="T151" s="1"/>
      <c r="U151" s="1"/>
      <c r="V151" s="1"/>
      <c r="W151" s="1"/>
    </row>
    <row r="152" spans="18:23" x14ac:dyDescent="0.25">
      <c r="R152" s="1"/>
      <c r="S152" s="1"/>
      <c r="T152" s="1"/>
      <c r="U152" s="1"/>
      <c r="V152" s="1"/>
      <c r="W152" s="1"/>
    </row>
    <row r="153" spans="18:23" x14ac:dyDescent="0.25">
      <c r="R153" s="1"/>
      <c r="S153" s="1"/>
      <c r="T153" s="1"/>
      <c r="U153" s="1"/>
      <c r="V153" s="1"/>
      <c r="W153" s="1"/>
    </row>
    <row r="154" spans="18:23" x14ac:dyDescent="0.25">
      <c r="R154" s="1"/>
      <c r="S154" s="1"/>
      <c r="T154" s="1"/>
      <c r="U154" s="1"/>
      <c r="V154" s="1"/>
      <c r="W154" s="1"/>
    </row>
    <row r="155" spans="18:23" x14ac:dyDescent="0.25">
      <c r="R155" s="1"/>
      <c r="S155" s="1"/>
      <c r="T155" s="1"/>
      <c r="U155" s="1"/>
      <c r="V155" s="1"/>
      <c r="W155" s="1"/>
    </row>
    <row r="156" spans="18:23" x14ac:dyDescent="0.25">
      <c r="R156" s="1"/>
      <c r="S156" s="1"/>
      <c r="T156" s="1"/>
      <c r="U156" s="1"/>
      <c r="V156" s="1"/>
      <c r="W156" s="1"/>
    </row>
    <row r="157" spans="18:23" x14ac:dyDescent="0.25">
      <c r="R157" s="1"/>
      <c r="S157" s="1"/>
      <c r="T157" s="1"/>
      <c r="U157" s="1"/>
      <c r="V157" s="1"/>
      <c r="W157" s="1"/>
    </row>
    <row r="158" spans="18:23" x14ac:dyDescent="0.25">
      <c r="R158" s="1"/>
      <c r="S158" s="1"/>
      <c r="T158" s="1"/>
      <c r="U158" s="1"/>
      <c r="V158" s="1"/>
      <c r="W158" s="1"/>
    </row>
    <row r="159" spans="18:23" x14ac:dyDescent="0.25">
      <c r="R159" s="1"/>
      <c r="S159" s="1"/>
      <c r="T159" s="1"/>
      <c r="U159" s="1"/>
      <c r="V159" s="1"/>
      <c r="W159" s="1"/>
    </row>
    <row r="160" spans="18:23" x14ac:dyDescent="0.25">
      <c r="R160" s="1"/>
      <c r="S160" s="1"/>
      <c r="T160" s="1"/>
      <c r="U160" s="1"/>
      <c r="V160" s="1"/>
      <c r="W160" s="1"/>
    </row>
    <row r="161" spans="18:23" x14ac:dyDescent="0.25">
      <c r="R161" s="1"/>
      <c r="S161" s="1"/>
      <c r="T161" s="1"/>
      <c r="U161" s="1"/>
      <c r="V161" s="1"/>
      <c r="W161" s="1"/>
    </row>
    <row r="162" spans="18:23" x14ac:dyDescent="0.25">
      <c r="R162" s="1"/>
      <c r="S162" s="1"/>
      <c r="T162" s="1"/>
      <c r="U162" s="1"/>
      <c r="V162" s="1"/>
      <c r="W162" s="1"/>
    </row>
    <row r="163" spans="18:23" x14ac:dyDescent="0.25">
      <c r="R163" s="1"/>
      <c r="S163" s="1"/>
      <c r="T163" s="1"/>
      <c r="U163" s="1"/>
      <c r="V163" s="1"/>
      <c r="W163" s="1"/>
    </row>
    <row r="164" spans="18:23" x14ac:dyDescent="0.25">
      <c r="R164" s="1"/>
      <c r="S164" s="1"/>
      <c r="T164" s="1"/>
      <c r="U164" s="1"/>
      <c r="V164" s="1"/>
      <c r="W164" s="1"/>
    </row>
    <row r="165" spans="18:23" x14ac:dyDescent="0.25">
      <c r="R165" s="1"/>
      <c r="S165" s="1"/>
      <c r="T165" s="1"/>
      <c r="U165" s="1"/>
      <c r="V165" s="1"/>
      <c r="W165" s="1"/>
    </row>
    <row r="166" spans="18:23" x14ac:dyDescent="0.25">
      <c r="R166" s="1"/>
      <c r="S166" s="1"/>
      <c r="T166" s="1"/>
      <c r="U166" s="1"/>
      <c r="V166" s="1"/>
      <c r="W166" s="1"/>
    </row>
    <row r="167" spans="18:23" x14ac:dyDescent="0.25">
      <c r="R167" s="1"/>
      <c r="S167" s="1"/>
      <c r="T167" s="1"/>
      <c r="U167" s="1"/>
      <c r="V167" s="1"/>
      <c r="W167" s="1"/>
    </row>
    <row r="168" spans="18:23" x14ac:dyDescent="0.25">
      <c r="R168" s="1"/>
      <c r="S168" s="1"/>
      <c r="T168" s="1"/>
      <c r="U168" s="1"/>
      <c r="V168" s="1"/>
      <c r="W168" s="1"/>
    </row>
    <row r="169" spans="18:23" x14ac:dyDescent="0.25">
      <c r="R169" s="1"/>
      <c r="S169" s="1"/>
      <c r="T169" s="1"/>
      <c r="U169" s="1"/>
      <c r="V169" s="1"/>
      <c r="W169" s="1"/>
    </row>
    <row r="170" spans="18:23" x14ac:dyDescent="0.25">
      <c r="R170" s="1"/>
      <c r="S170" s="1"/>
      <c r="T170" s="1"/>
      <c r="U170" s="1"/>
      <c r="V170" s="1"/>
      <c r="W170" s="1"/>
    </row>
    <row r="171" spans="18:23" x14ac:dyDescent="0.25">
      <c r="R171" s="1"/>
      <c r="S171" s="1"/>
      <c r="T171" s="1"/>
      <c r="U171" s="1"/>
      <c r="V171" s="1"/>
      <c r="W171" s="1"/>
    </row>
    <row r="172" spans="18:23" x14ac:dyDescent="0.25">
      <c r="R172" s="1"/>
      <c r="S172" s="1"/>
      <c r="T172" s="1"/>
      <c r="U172" s="1"/>
      <c r="V172" s="1"/>
      <c r="W172" s="1"/>
    </row>
    <row r="173" spans="18:23" x14ac:dyDescent="0.25">
      <c r="R173" s="1"/>
      <c r="S173" s="1"/>
      <c r="T173" s="1"/>
      <c r="U173" s="1"/>
      <c r="V173" s="1"/>
      <c r="W173" s="1"/>
    </row>
    <row r="174" spans="18:23" x14ac:dyDescent="0.25">
      <c r="R174" s="1"/>
      <c r="S174" s="1"/>
      <c r="T174" s="1"/>
      <c r="U174" s="1"/>
      <c r="V174" s="1"/>
      <c r="W174" s="1"/>
    </row>
    <row r="175" spans="18:23" x14ac:dyDescent="0.25">
      <c r="R175" s="1"/>
      <c r="S175" s="1"/>
      <c r="T175" s="1"/>
      <c r="U175" s="1"/>
      <c r="V175" s="1"/>
      <c r="W175" s="1"/>
    </row>
    <row r="176" spans="18:23" x14ac:dyDescent="0.25">
      <c r="R176" s="1"/>
      <c r="S176" s="1"/>
      <c r="T176" s="1"/>
      <c r="U176" s="1"/>
      <c r="V176" s="1"/>
      <c r="W176" s="1"/>
    </row>
    <row r="177" spans="18:23" x14ac:dyDescent="0.25">
      <c r="R177" s="1"/>
      <c r="S177" s="1"/>
      <c r="T177" s="1"/>
      <c r="U177" s="1"/>
      <c r="V177" s="1"/>
      <c r="W177" s="1"/>
    </row>
    <row r="178" spans="18:23" x14ac:dyDescent="0.25">
      <c r="R178" s="1"/>
      <c r="S178" s="1"/>
      <c r="T178" s="1"/>
      <c r="U178" s="1"/>
      <c r="V178" s="1"/>
      <c r="W178" s="1"/>
    </row>
    <row r="179" spans="18:23" x14ac:dyDescent="0.25">
      <c r="R179" s="1"/>
      <c r="S179" s="1"/>
      <c r="T179" s="1"/>
      <c r="U179" s="1"/>
      <c r="V179" s="1"/>
      <c r="W179" s="1"/>
    </row>
    <row r="180" spans="18:23" x14ac:dyDescent="0.25">
      <c r="R180" s="1"/>
      <c r="S180" s="1"/>
      <c r="T180" s="1"/>
      <c r="U180" s="1"/>
      <c r="V180" s="1"/>
      <c r="W180" s="1"/>
    </row>
    <row r="181" spans="18:23" x14ac:dyDescent="0.25">
      <c r="R181" s="1"/>
      <c r="S181" s="1"/>
      <c r="T181" s="1"/>
      <c r="U181" s="1"/>
      <c r="V181" s="1"/>
      <c r="W181" s="1"/>
    </row>
    <row r="182" spans="18:23" x14ac:dyDescent="0.25">
      <c r="R182" s="1"/>
      <c r="S182" s="1"/>
      <c r="T182" s="1"/>
      <c r="U182" s="1"/>
      <c r="V182" s="1"/>
      <c r="W182" s="1"/>
    </row>
    <row r="183" spans="18:23" x14ac:dyDescent="0.25">
      <c r="R183" s="1"/>
      <c r="S183" s="1"/>
      <c r="T183" s="1"/>
      <c r="U183" s="1"/>
      <c r="V183" s="1"/>
      <c r="W183" s="1"/>
    </row>
    <row r="184" spans="18:23" x14ac:dyDescent="0.25">
      <c r="R184" s="1"/>
      <c r="S184" s="1"/>
      <c r="T184" s="1"/>
      <c r="U184" s="1"/>
      <c r="V184" s="1"/>
      <c r="W184" s="1"/>
    </row>
    <row r="185" spans="18:23" x14ac:dyDescent="0.25">
      <c r="R185" s="1"/>
      <c r="S185" s="1"/>
      <c r="T185" s="1"/>
      <c r="U185" s="1"/>
      <c r="V185" s="1"/>
      <c r="W185" s="1"/>
    </row>
    <row r="186" spans="18:23" x14ac:dyDescent="0.25">
      <c r="R186" s="1"/>
      <c r="S186" s="1"/>
      <c r="T186" s="1"/>
      <c r="U186" s="1"/>
      <c r="V186" s="1"/>
      <c r="W186" s="1"/>
    </row>
    <row r="187" spans="18:23" x14ac:dyDescent="0.25">
      <c r="R187" s="1"/>
      <c r="S187" s="1"/>
      <c r="T187" s="1"/>
      <c r="U187" s="1"/>
      <c r="V187" s="1"/>
      <c r="W187" s="1"/>
    </row>
    <row r="188" spans="18:23" x14ac:dyDescent="0.25">
      <c r="R188" s="1"/>
      <c r="S188" s="1"/>
      <c r="T188" s="1"/>
      <c r="U188" s="1"/>
      <c r="V188" s="1"/>
      <c r="W188" s="1"/>
    </row>
    <row r="189" spans="18:23" x14ac:dyDescent="0.25">
      <c r="R189" s="1"/>
      <c r="S189" s="1"/>
      <c r="T189" s="1"/>
      <c r="U189" s="1"/>
      <c r="V189" s="1"/>
      <c r="W189" s="1"/>
    </row>
    <row r="190" spans="18:23" x14ac:dyDescent="0.25">
      <c r="R190" s="1"/>
      <c r="S190" s="1"/>
      <c r="T190" s="1"/>
      <c r="U190" s="1"/>
      <c r="V190" s="1"/>
      <c r="W190" s="1"/>
    </row>
    <row r="191" spans="18:23" x14ac:dyDescent="0.25">
      <c r="R191" s="1"/>
      <c r="S191" s="1"/>
      <c r="T191" s="1"/>
      <c r="U191" s="1"/>
      <c r="V191" s="1"/>
      <c r="W191" s="1"/>
    </row>
    <row r="192" spans="18:23" x14ac:dyDescent="0.25">
      <c r="R192" s="1"/>
      <c r="S192" s="1"/>
      <c r="T192" s="1"/>
      <c r="U192" s="1"/>
      <c r="V192" s="1"/>
      <c r="W192" s="1"/>
    </row>
    <row r="193" spans="18:23" x14ac:dyDescent="0.25">
      <c r="R193" s="1"/>
      <c r="S193" s="1"/>
      <c r="T193" s="1"/>
      <c r="U193" s="1"/>
      <c r="V193" s="1"/>
      <c r="W193" s="1"/>
    </row>
    <row r="194" spans="18:23" x14ac:dyDescent="0.25">
      <c r="R194" s="1"/>
      <c r="S194" s="1"/>
      <c r="T194" s="1"/>
      <c r="U194" s="1"/>
      <c r="V194" s="1"/>
      <c r="W194" s="1"/>
    </row>
    <row r="195" spans="18:23" x14ac:dyDescent="0.25">
      <c r="R195" s="1"/>
      <c r="S195" s="1"/>
      <c r="T195" s="1"/>
      <c r="U195" s="1"/>
      <c r="V195" s="1"/>
      <c r="W195" s="1"/>
    </row>
    <row r="196" spans="18:23" x14ac:dyDescent="0.25">
      <c r="R196" s="1"/>
      <c r="S196" s="1"/>
      <c r="T196" s="1"/>
      <c r="U196" s="1"/>
      <c r="V196" s="1"/>
      <c r="W196" s="1"/>
    </row>
    <row r="197" spans="18:23" x14ac:dyDescent="0.25">
      <c r="R197" s="1"/>
      <c r="S197" s="1"/>
      <c r="T197" s="1"/>
      <c r="U197" s="1"/>
      <c r="V197" s="1"/>
      <c r="W197" s="1"/>
    </row>
    <row r="198" spans="18:23" x14ac:dyDescent="0.25">
      <c r="R198" s="1"/>
      <c r="S198" s="1"/>
      <c r="T198" s="1"/>
      <c r="U198" s="1"/>
      <c r="V198" s="1"/>
      <c r="W198" s="1"/>
    </row>
    <row r="199" spans="18:23" x14ac:dyDescent="0.25">
      <c r="R199" s="1"/>
      <c r="S199" s="1"/>
      <c r="T199" s="1"/>
      <c r="U199" s="1"/>
      <c r="V199" s="1"/>
      <c r="W199" s="1"/>
    </row>
  </sheetData>
  <sheetProtection formatCells="0" formatColumns="0" formatRows="0"/>
  <mergeCells count="140">
    <mergeCell ref="C7:R7"/>
    <mergeCell ref="B1:O1"/>
    <mergeCell ref="B2:P2"/>
    <mergeCell ref="B3:P3"/>
    <mergeCell ref="B4:P4"/>
    <mergeCell ref="N12:N13"/>
    <mergeCell ref="O17:O19"/>
    <mergeCell ref="M35:M37"/>
    <mergeCell ref="M23:M26"/>
    <mergeCell ref="N23:N26"/>
    <mergeCell ref="O23:O26"/>
    <mergeCell ref="M27:M28"/>
    <mergeCell ref="N27:N28"/>
    <mergeCell ref="O27:O28"/>
    <mergeCell ref="N30:N31"/>
    <mergeCell ref="N32:N34"/>
    <mergeCell ref="N35:N37"/>
    <mergeCell ref="O30:O31"/>
    <mergeCell ref="O32:O34"/>
    <mergeCell ref="O35:O36"/>
    <mergeCell ref="B14:B15"/>
    <mergeCell ref="C14:C15"/>
    <mergeCell ref="D14:D15"/>
    <mergeCell ref="B16:R16"/>
    <mergeCell ref="B56:K56"/>
    <mergeCell ref="B57:D57"/>
    <mergeCell ref="E57:G57"/>
    <mergeCell ref="H57:I57"/>
    <mergeCell ref="B69:D69"/>
    <mergeCell ref="E69:G69"/>
    <mergeCell ref="H69:I69"/>
    <mergeCell ref="B63:D63"/>
    <mergeCell ref="E63:G63"/>
    <mergeCell ref="H63:I63"/>
    <mergeCell ref="B64:D64"/>
    <mergeCell ref="E64:G64"/>
    <mergeCell ref="H64:I64"/>
    <mergeCell ref="B65:D65"/>
    <mergeCell ref="E65:G65"/>
    <mergeCell ref="H65:I65"/>
    <mergeCell ref="B60:D60"/>
    <mergeCell ref="E60:G60"/>
    <mergeCell ref="H60:I60"/>
    <mergeCell ref="B61:D61"/>
    <mergeCell ref="E61:G61"/>
    <mergeCell ref="H61:I61"/>
    <mergeCell ref="B62:D62"/>
    <mergeCell ref="E62:G62"/>
    <mergeCell ref="B70:D70"/>
    <mergeCell ref="E70:G70"/>
    <mergeCell ref="H70:I70"/>
    <mergeCell ref="B71:D71"/>
    <mergeCell ref="E71:G71"/>
    <mergeCell ref="H71:I71"/>
    <mergeCell ref="B66:D66"/>
    <mergeCell ref="E66:G66"/>
    <mergeCell ref="H66:I66"/>
    <mergeCell ref="B67:D67"/>
    <mergeCell ref="E67:G67"/>
    <mergeCell ref="H67:I67"/>
    <mergeCell ref="B68:D68"/>
    <mergeCell ref="E68:G68"/>
    <mergeCell ref="H68:I68"/>
    <mergeCell ref="H62:I62"/>
    <mergeCell ref="B58:D58"/>
    <mergeCell ref="E58:G58"/>
    <mergeCell ref="H58:I58"/>
    <mergeCell ref="B59:D59"/>
    <mergeCell ref="E59:G59"/>
    <mergeCell ref="H59:I59"/>
    <mergeCell ref="B22:R22"/>
    <mergeCell ref="B23:B28"/>
    <mergeCell ref="C23:C26"/>
    <mergeCell ref="D23:D26"/>
    <mergeCell ref="C27:C28"/>
    <mergeCell ref="D27:D28"/>
    <mergeCell ref="B30:B37"/>
    <mergeCell ref="C30:C31"/>
    <mergeCell ref="D30:D31"/>
    <mergeCell ref="C32:C34"/>
    <mergeCell ref="D32:D34"/>
    <mergeCell ref="C35:C37"/>
    <mergeCell ref="D35:D37"/>
    <mergeCell ref="I35:I36"/>
    <mergeCell ref="B29:R29"/>
    <mergeCell ref="M30:M31"/>
    <mergeCell ref="M32:M34"/>
    <mergeCell ref="P11:R11"/>
    <mergeCell ref="G12:H12"/>
    <mergeCell ref="I12:I13"/>
    <mergeCell ref="Q12:Q13"/>
    <mergeCell ref="P12:P13"/>
    <mergeCell ref="B11:I11"/>
    <mergeCell ref="D12:D13"/>
    <mergeCell ref="F12:F13"/>
    <mergeCell ref="K12:K13"/>
    <mergeCell ref="L12:L13"/>
    <mergeCell ref="C12:C13"/>
    <mergeCell ref="J12:J13"/>
    <mergeCell ref="M12:M13"/>
    <mergeCell ref="O12:O13"/>
    <mergeCell ref="R12:R13"/>
    <mergeCell ref="B12:B13"/>
    <mergeCell ref="J11:O11"/>
    <mergeCell ref="E12:E13"/>
    <mergeCell ref="P43:P44"/>
    <mergeCell ref="N39:N40"/>
    <mergeCell ref="O39:O40"/>
    <mergeCell ref="B17:B21"/>
    <mergeCell ref="C17:C19"/>
    <mergeCell ref="D17:D19"/>
    <mergeCell ref="C20:C21"/>
    <mergeCell ref="D20:D21"/>
    <mergeCell ref="I17:I18"/>
    <mergeCell ref="N17:N19"/>
    <mergeCell ref="M17:M19"/>
    <mergeCell ref="C8:R8"/>
    <mergeCell ref="C9:R9"/>
    <mergeCell ref="C10:R10"/>
    <mergeCell ref="M39:M40"/>
    <mergeCell ref="M46:M48"/>
    <mergeCell ref="M49:M50"/>
    <mergeCell ref="B38:R38"/>
    <mergeCell ref="C39:C40"/>
    <mergeCell ref="D39:D40"/>
    <mergeCell ref="B45:R45"/>
    <mergeCell ref="B46:B51"/>
    <mergeCell ref="C46:C48"/>
    <mergeCell ref="D46:D48"/>
    <mergeCell ref="C49:C50"/>
    <mergeCell ref="D49:D50"/>
    <mergeCell ref="N46:N48"/>
    <mergeCell ref="N49:N50"/>
    <mergeCell ref="O46:O48"/>
    <mergeCell ref="O49:O50"/>
    <mergeCell ref="B39:B44"/>
    <mergeCell ref="C41:C44"/>
    <mergeCell ref="D41:D44"/>
    <mergeCell ref="E43:E44"/>
    <mergeCell ref="I43:I44"/>
  </mergeCells>
  <conditionalFormatting sqref="O17 O20">
    <cfRule type="cellIs" dxfId="695" priority="5" operator="between">
      <formula>1</formula>
      <formula>1</formula>
    </cfRule>
    <cfRule type="cellIs" dxfId="694" priority="6" operator="between">
      <formula>0.9</formula>
      <formula>0.99</formula>
    </cfRule>
    <cfRule type="cellIs" dxfId="693" priority="7" operator="between">
      <formula>0.89</formula>
      <formula>0.8</formula>
    </cfRule>
    <cfRule type="cellIs" dxfId="692" priority="8" operator="between">
      <formula>0.79</formula>
      <formula>0</formula>
    </cfRule>
  </conditionalFormatting>
  <conditionalFormatting sqref="O46 O39 O30 O23 O21 O14:O15 O49 O51 O41:O44 O37 O35 O32 O27">
    <cfRule type="cellIs" dxfId="691" priority="1" operator="between">
      <formula>1</formula>
      <formula>1</formula>
    </cfRule>
    <cfRule type="cellIs" dxfId="690" priority="2" operator="between">
      <formula>0.9</formula>
      <formula>0.99</formula>
    </cfRule>
    <cfRule type="cellIs" dxfId="689" priority="3" operator="between">
      <formula>0.89</formula>
      <formula>0.8</formula>
    </cfRule>
    <cfRule type="cellIs" dxfId="688" priority="4" operator="between">
      <formula>0.79</formula>
      <formula>0</formula>
    </cfRule>
  </conditionalFormatting>
  <dataValidations count="2">
    <dataValidation type="list" allowBlank="1" showInputMessage="1" showErrorMessage="1" sqref="Q17:Q21 Q30:Q37 Q46:Q51 Q39:Q44 Q23:Q28 Q14:Q15">
      <formula1>$Z$8:$Z$9</formula1>
    </dataValidation>
    <dataValidation type="list" allowBlank="1" showInputMessage="1" showErrorMessage="1" sqref="J23:J28 J46:J51 J14:J15 J30:J37 J17:J21 J39:J44">
      <formula1>$V$8:$V$10</formula1>
    </dataValidation>
  </dataValidations>
  <pageMargins left="0.7" right="0.7" top="0.75" bottom="0.75" header="0.3" footer="0.3"/>
  <pageSetup scale="48" orientation="portrait" r:id="rId1"/>
  <rowBreaks count="1" manualBreakCount="1">
    <brk id="28" max="18" man="1"/>
  </rowBreaks>
  <colBreaks count="1" manualBreakCount="1">
    <brk id="19"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93" operator="containsText" id="{17772C17-91DE-4DBC-B07A-F3B6BCBFDBC5}">
            <xm:f>NOT(ISERROR(SEARCH($Z$9,Q23)))</xm:f>
            <xm:f>$Z$9</xm:f>
            <x14:dxf>
              <font>
                <b/>
                <i val="0"/>
                <color theme="0"/>
              </font>
              <fill>
                <patternFill>
                  <bgColor rgb="FFFF0000"/>
                </patternFill>
              </fill>
            </x14:dxf>
          </x14:cfRule>
          <x14:cfRule type="containsText" priority="94" operator="containsText" id="{36B2D21E-66BC-488C-9A8D-88182DCD3B3C}">
            <xm:f>NOT(ISERROR(SEARCH($Z$8,Q23)))</xm:f>
            <xm:f>$Z$8</xm:f>
            <x14:dxf>
              <font>
                <b/>
                <i val="0"/>
                <color theme="0"/>
              </font>
              <fill>
                <patternFill>
                  <bgColor rgb="FF00B050"/>
                </patternFill>
              </fill>
            </x14:dxf>
          </x14:cfRule>
          <xm:sqref>Q23:Q28 Q39:Q44 Q46:Q51 Q30:Q37</xm:sqref>
        </x14:conditionalFormatting>
        <x14:conditionalFormatting xmlns:xm="http://schemas.microsoft.com/office/excel/2006/main">
          <x14:cfRule type="containsText" priority="116" operator="containsText" id="{6CB16E64-198D-4716-92C7-0365BA72EC81}">
            <xm:f>NOT(ISERROR(SEARCH($V$8,J14)))</xm:f>
            <xm:f>$V$8</xm:f>
            <x14:dxf>
              <font>
                <b/>
                <i val="0"/>
                <color theme="0"/>
              </font>
              <fill>
                <patternFill>
                  <bgColor rgb="FF00B050"/>
                </patternFill>
              </fill>
            </x14:dxf>
          </x14:cfRule>
          <xm:sqref>J14:J15 J17:J21</xm:sqref>
        </x14:conditionalFormatting>
        <x14:conditionalFormatting xmlns:xm="http://schemas.microsoft.com/office/excel/2006/main">
          <x14:cfRule type="containsText" priority="115" operator="containsText" id="{DC0DCB85-3F20-43ED-BAE5-14CC7428164D}">
            <xm:f>NOT(ISERROR(SEARCH($V$9,J14)))</xm:f>
            <xm:f>$V$9</xm:f>
            <x14:dxf>
              <font>
                <b/>
                <i val="0"/>
                <color theme="1"/>
              </font>
              <fill>
                <patternFill>
                  <bgColor rgb="FFFFFF00"/>
                </patternFill>
              </fill>
            </x14:dxf>
          </x14:cfRule>
          <xm:sqref>J14:J15 J17:J21</xm:sqref>
        </x14:conditionalFormatting>
        <x14:conditionalFormatting xmlns:xm="http://schemas.microsoft.com/office/excel/2006/main">
          <x14:cfRule type="containsText" priority="114" operator="containsText" id="{1DB9F691-AF8B-49C4-B99D-731C4B5562FF}">
            <xm:f>NOT(ISERROR(SEARCH($V$10,J14)))</xm:f>
            <xm:f>$V$10</xm:f>
            <x14:dxf>
              <font>
                <b/>
                <i val="0"/>
                <color theme="0"/>
              </font>
              <fill>
                <patternFill>
                  <bgColor rgb="FFFF0000"/>
                </patternFill>
              </fill>
            </x14:dxf>
          </x14:cfRule>
          <xm:sqref>J14:J15 J17:J21</xm:sqref>
        </x14:conditionalFormatting>
        <x14:conditionalFormatting xmlns:xm="http://schemas.microsoft.com/office/excel/2006/main">
          <x14:cfRule type="containsText" priority="106" operator="containsText" id="{C4A6F1DE-FFFF-4744-B8CB-E7CD644054C2}">
            <xm:f>NOT(ISERROR(SEARCH($Z$9,Q14)))</xm:f>
            <xm:f>$Z$9</xm:f>
            <x14:dxf>
              <font>
                <b/>
                <i val="0"/>
                <color theme="0"/>
              </font>
              <fill>
                <patternFill>
                  <bgColor rgb="FFFF0000"/>
                </patternFill>
              </fill>
            </x14:dxf>
          </x14:cfRule>
          <x14:cfRule type="containsText" priority="107" operator="containsText" id="{65E0506B-FAFD-46D3-8892-68448FF0F3A3}">
            <xm:f>NOT(ISERROR(SEARCH($Z$8,Q14)))</xm:f>
            <xm:f>$Z$8</xm:f>
            <x14:dxf>
              <font>
                <b/>
                <i val="0"/>
                <color theme="0"/>
              </font>
              <fill>
                <patternFill>
                  <bgColor rgb="FF00B050"/>
                </patternFill>
              </fill>
            </x14:dxf>
          </x14:cfRule>
          <xm:sqref>Q14:Q15</xm:sqref>
        </x14:conditionalFormatting>
        <x14:conditionalFormatting xmlns:xm="http://schemas.microsoft.com/office/excel/2006/main">
          <x14:cfRule type="containsText" priority="104" operator="containsText" id="{0C124C1C-2EE5-4620-A43C-C2AAE68B5B29}">
            <xm:f>NOT(ISERROR(SEARCH($Z$9,Q17)))</xm:f>
            <xm:f>$Z$9</xm:f>
            <x14:dxf>
              <font>
                <b/>
                <i val="0"/>
                <color theme="0"/>
              </font>
              <fill>
                <patternFill>
                  <bgColor rgb="FFFF0000"/>
                </patternFill>
              </fill>
            </x14:dxf>
          </x14:cfRule>
          <x14:cfRule type="containsText" priority="105" operator="containsText" id="{BB786F28-C24E-448D-BEF2-26F6B577EAF3}">
            <xm:f>NOT(ISERROR(SEARCH($Z$8,Q17)))</xm:f>
            <xm:f>$Z$8</xm:f>
            <x14:dxf>
              <font>
                <b/>
                <i val="0"/>
                <color theme="0"/>
              </font>
              <fill>
                <patternFill>
                  <bgColor rgb="FF00B050"/>
                </patternFill>
              </fill>
            </x14:dxf>
          </x14:cfRule>
          <xm:sqref>Q17:Q21</xm:sqref>
        </x14:conditionalFormatting>
        <x14:conditionalFormatting xmlns:xm="http://schemas.microsoft.com/office/excel/2006/main">
          <x14:cfRule type="containsText" priority="92" operator="containsText" id="{A9DBCC9C-60B8-4AFE-B0AC-5A8E6D6BC410}">
            <xm:f>NOT(ISERROR(SEARCH($V$8,J23)))</xm:f>
            <xm:f>$V$8</xm:f>
            <x14:dxf>
              <font>
                <b/>
                <i val="0"/>
                <color theme="0"/>
              </font>
              <fill>
                <patternFill>
                  <bgColor rgb="FF00B050"/>
                </patternFill>
              </fill>
            </x14:dxf>
          </x14:cfRule>
          <xm:sqref>J23:J28</xm:sqref>
        </x14:conditionalFormatting>
        <x14:conditionalFormatting xmlns:xm="http://schemas.microsoft.com/office/excel/2006/main">
          <x14:cfRule type="containsText" priority="91" operator="containsText" id="{4CDDB24C-AFAC-406F-8162-24CF65614AB6}">
            <xm:f>NOT(ISERROR(SEARCH($V$9,J23)))</xm:f>
            <xm:f>$V$9</xm:f>
            <x14:dxf>
              <font>
                <b/>
                <i val="0"/>
                <color theme="1"/>
              </font>
              <fill>
                <patternFill>
                  <bgColor rgb="FFFFFF00"/>
                </patternFill>
              </fill>
            </x14:dxf>
          </x14:cfRule>
          <xm:sqref>J23:J28</xm:sqref>
        </x14:conditionalFormatting>
        <x14:conditionalFormatting xmlns:xm="http://schemas.microsoft.com/office/excel/2006/main">
          <x14:cfRule type="containsText" priority="90" operator="containsText" id="{0553B4AB-0CE0-4AF3-AD3A-DC10EE1BC570}">
            <xm:f>NOT(ISERROR(SEARCH($V$10,J23)))</xm:f>
            <xm:f>$V$10</xm:f>
            <x14:dxf>
              <font>
                <b/>
                <i val="0"/>
                <color theme="0"/>
              </font>
              <fill>
                <patternFill>
                  <bgColor rgb="FFFF0000"/>
                </patternFill>
              </fill>
            </x14:dxf>
          </x14:cfRule>
          <xm:sqref>J23:J28</xm:sqref>
        </x14:conditionalFormatting>
        <x14:conditionalFormatting xmlns:xm="http://schemas.microsoft.com/office/excel/2006/main">
          <x14:cfRule type="containsText" priority="89" operator="containsText" id="{D9B6F75E-3A89-4E30-855F-6F57CD6669E6}">
            <xm:f>NOT(ISERROR(SEARCH($V$8,J30)))</xm:f>
            <xm:f>$V$8</xm:f>
            <x14:dxf>
              <font>
                <b/>
                <i val="0"/>
                <color theme="0"/>
              </font>
              <fill>
                <patternFill>
                  <bgColor rgb="FF00B050"/>
                </patternFill>
              </fill>
            </x14:dxf>
          </x14:cfRule>
          <xm:sqref>J30:J37</xm:sqref>
        </x14:conditionalFormatting>
        <x14:conditionalFormatting xmlns:xm="http://schemas.microsoft.com/office/excel/2006/main">
          <x14:cfRule type="containsText" priority="88" operator="containsText" id="{9D101B95-B3FD-4AC4-9B3E-036D32924B7D}">
            <xm:f>NOT(ISERROR(SEARCH($V$9,J30)))</xm:f>
            <xm:f>$V$9</xm:f>
            <x14:dxf>
              <font>
                <b/>
                <i val="0"/>
                <color theme="1"/>
              </font>
              <fill>
                <patternFill>
                  <bgColor rgb="FFFFFF00"/>
                </patternFill>
              </fill>
            </x14:dxf>
          </x14:cfRule>
          <xm:sqref>J30:J37</xm:sqref>
        </x14:conditionalFormatting>
        <x14:conditionalFormatting xmlns:xm="http://schemas.microsoft.com/office/excel/2006/main">
          <x14:cfRule type="containsText" priority="87" operator="containsText" id="{C0F19CCD-3821-4354-88F1-373A665D28DF}">
            <xm:f>NOT(ISERROR(SEARCH($V$10,J30)))</xm:f>
            <xm:f>$V$10</xm:f>
            <x14:dxf>
              <font>
                <b/>
                <i val="0"/>
                <color theme="0"/>
              </font>
              <fill>
                <patternFill>
                  <bgColor rgb="FFFF0000"/>
                </patternFill>
              </fill>
            </x14:dxf>
          </x14:cfRule>
          <xm:sqref>J30:J37</xm:sqref>
        </x14:conditionalFormatting>
        <x14:conditionalFormatting xmlns:xm="http://schemas.microsoft.com/office/excel/2006/main">
          <x14:cfRule type="containsText" priority="86" operator="containsText" id="{282430B0-2CE3-4D3B-9891-09F8AC6A9482}">
            <xm:f>NOT(ISERROR(SEARCH($V$8,J39)))</xm:f>
            <xm:f>$V$8</xm:f>
            <x14:dxf>
              <font>
                <b/>
                <i val="0"/>
                <color theme="0"/>
              </font>
              <fill>
                <patternFill>
                  <bgColor rgb="FF00B050"/>
                </patternFill>
              </fill>
            </x14:dxf>
          </x14:cfRule>
          <xm:sqref>J39:J44</xm:sqref>
        </x14:conditionalFormatting>
        <x14:conditionalFormatting xmlns:xm="http://schemas.microsoft.com/office/excel/2006/main">
          <x14:cfRule type="containsText" priority="85" operator="containsText" id="{B38CE372-E225-4E56-91A9-0E7C2C0B6E25}">
            <xm:f>NOT(ISERROR(SEARCH($V$9,J39)))</xm:f>
            <xm:f>$V$9</xm:f>
            <x14:dxf>
              <font>
                <b/>
                <i val="0"/>
                <color theme="1"/>
              </font>
              <fill>
                <patternFill>
                  <bgColor rgb="FFFFFF00"/>
                </patternFill>
              </fill>
            </x14:dxf>
          </x14:cfRule>
          <xm:sqref>J39:J44</xm:sqref>
        </x14:conditionalFormatting>
        <x14:conditionalFormatting xmlns:xm="http://schemas.microsoft.com/office/excel/2006/main">
          <x14:cfRule type="containsText" priority="84" operator="containsText" id="{5F873BD1-4EC3-4B1D-B8F2-405168626069}">
            <xm:f>NOT(ISERROR(SEARCH($V$10,J39)))</xm:f>
            <xm:f>$V$10</xm:f>
            <x14:dxf>
              <font>
                <b/>
                <i val="0"/>
                <color theme="0"/>
              </font>
              <fill>
                <patternFill>
                  <bgColor rgb="FFFF0000"/>
                </patternFill>
              </fill>
            </x14:dxf>
          </x14:cfRule>
          <xm:sqref>J39:J44</xm:sqref>
        </x14:conditionalFormatting>
        <x14:conditionalFormatting xmlns:xm="http://schemas.microsoft.com/office/excel/2006/main">
          <x14:cfRule type="containsText" priority="83" operator="containsText" id="{DD3A8BE1-C71E-4741-944E-E86A99E3B7A3}">
            <xm:f>NOT(ISERROR(SEARCH($V$8,J46)))</xm:f>
            <xm:f>$V$8</xm:f>
            <x14:dxf>
              <font>
                <b/>
                <i val="0"/>
                <color theme="0"/>
              </font>
              <fill>
                <patternFill>
                  <bgColor rgb="FF00B050"/>
                </patternFill>
              </fill>
            </x14:dxf>
          </x14:cfRule>
          <xm:sqref>J46:J51</xm:sqref>
        </x14:conditionalFormatting>
        <x14:conditionalFormatting xmlns:xm="http://schemas.microsoft.com/office/excel/2006/main">
          <x14:cfRule type="containsText" priority="82" operator="containsText" id="{C5578857-E6EB-47CA-8A0B-243DE95239CB}">
            <xm:f>NOT(ISERROR(SEARCH($V$9,J46)))</xm:f>
            <xm:f>$V$9</xm:f>
            <x14:dxf>
              <font>
                <b/>
                <i val="0"/>
                <color theme="1"/>
              </font>
              <fill>
                <patternFill>
                  <bgColor rgb="FFFFFF00"/>
                </patternFill>
              </fill>
            </x14:dxf>
          </x14:cfRule>
          <xm:sqref>J46:J51</xm:sqref>
        </x14:conditionalFormatting>
        <x14:conditionalFormatting xmlns:xm="http://schemas.microsoft.com/office/excel/2006/main">
          <x14:cfRule type="containsText" priority="81" operator="containsText" id="{DA841881-20E6-45F9-A6FC-EF659B8AE9B6}">
            <xm:f>NOT(ISERROR(SEARCH($V$10,J46)))</xm:f>
            <xm:f>$V$10</xm:f>
            <x14:dxf>
              <font>
                <b/>
                <i val="0"/>
                <color theme="0"/>
              </font>
              <fill>
                <patternFill>
                  <bgColor rgb="FFFF0000"/>
                </patternFill>
              </fill>
            </x14:dxf>
          </x14:cfRule>
          <xm:sqref>J46:J51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8"/>
  <sheetViews>
    <sheetView showGridLines="0" view="pageBreakPreview" zoomScale="115" zoomScaleNormal="85" zoomScaleSheetLayoutView="115" workbookViewId="0">
      <selection activeCell="C190" sqref="C190:P190"/>
    </sheetView>
  </sheetViews>
  <sheetFormatPr baseColWidth="10" defaultColWidth="11.42578125" defaultRowHeight="15" x14ac:dyDescent="0.25"/>
  <cols>
    <col min="1" max="1" width="10.5703125" style="2" customWidth="1"/>
    <col min="2" max="2" width="24.5703125" style="2" customWidth="1"/>
    <col min="3" max="3" width="23.85546875" style="275" customWidth="1"/>
    <col min="4" max="4" width="22.28515625" style="2" hidden="1" customWidth="1"/>
    <col min="5" max="5" width="22.28515625" style="2" customWidth="1"/>
    <col min="6" max="6" width="22.28515625" style="2" hidden="1" customWidth="1"/>
    <col min="7" max="7" width="13.85546875" style="2" customWidth="1"/>
    <col min="8" max="8" width="14.42578125" style="2" customWidth="1"/>
    <col min="9" max="9" width="23.85546875" style="456" customWidth="1"/>
    <col min="10" max="10" width="18.140625" style="2" hidden="1" customWidth="1"/>
    <col min="11" max="14" width="19.28515625" style="2" hidden="1" customWidth="1"/>
    <col min="15" max="15" width="23.28515625" style="2" hidden="1" customWidth="1"/>
    <col min="16" max="16" width="23.5703125" style="2" customWidth="1"/>
    <col min="17" max="17" width="22.28515625" style="2" hidden="1" customWidth="1"/>
    <col min="18" max="18" width="17.140625" style="2" hidden="1" customWidth="1"/>
    <col min="19" max="20" width="11.42578125" style="2"/>
    <col min="21" max="23" width="11.42578125" style="2" hidden="1" customWidth="1"/>
    <col min="24" max="24" width="19.7109375" style="2" hidden="1" customWidth="1"/>
    <col min="25" max="25" width="14.42578125" style="2" hidden="1" customWidth="1"/>
    <col min="26" max="26" width="11.42578125" style="2" hidden="1" customWidth="1"/>
    <col min="27" max="16384" width="11.42578125" style="2"/>
  </cols>
  <sheetData>
    <row r="1" spans="1:30" s="87" customFormat="1" x14ac:dyDescent="0.25">
      <c r="B1" s="682"/>
      <c r="C1" s="682"/>
      <c r="D1" s="682"/>
      <c r="E1" s="682"/>
      <c r="F1" s="682"/>
      <c r="G1" s="682"/>
      <c r="H1" s="682"/>
      <c r="I1" s="682"/>
      <c r="J1" s="682"/>
      <c r="K1" s="682"/>
      <c r="L1" s="682"/>
      <c r="M1" s="682"/>
      <c r="N1" s="682"/>
      <c r="O1" s="682"/>
      <c r="P1" s="429"/>
      <c r="Q1" s="429"/>
      <c r="R1" s="429"/>
    </row>
    <row r="2" spans="1:30" s="87" customFormat="1" ht="25.5" x14ac:dyDescent="0.35">
      <c r="B2" s="702" t="s">
        <v>110</v>
      </c>
      <c r="C2" s="702"/>
      <c r="D2" s="702"/>
      <c r="E2" s="702"/>
      <c r="F2" s="702"/>
      <c r="G2" s="702"/>
      <c r="H2" s="702"/>
      <c r="I2" s="702"/>
      <c r="J2" s="702"/>
      <c r="K2" s="702"/>
      <c r="L2" s="702"/>
      <c r="M2" s="702"/>
      <c r="N2" s="702"/>
      <c r="O2" s="702"/>
      <c r="P2" s="702"/>
    </row>
    <row r="3" spans="1:30" s="87" customFormat="1" ht="20.25" x14ac:dyDescent="0.3">
      <c r="B3" s="703" t="s">
        <v>2471</v>
      </c>
      <c r="C3" s="703"/>
      <c r="D3" s="703"/>
      <c r="E3" s="703"/>
      <c r="F3" s="703"/>
      <c r="G3" s="703"/>
      <c r="H3" s="703"/>
      <c r="I3" s="703"/>
      <c r="J3" s="703"/>
      <c r="K3" s="703"/>
      <c r="L3" s="703"/>
      <c r="M3" s="703"/>
      <c r="N3" s="703"/>
      <c r="O3" s="703"/>
      <c r="P3" s="703"/>
    </row>
    <row r="4" spans="1:30" s="87" customFormat="1" ht="16.5" x14ac:dyDescent="0.25">
      <c r="B4" s="704" t="s">
        <v>2470</v>
      </c>
      <c r="C4" s="704"/>
      <c r="D4" s="704"/>
      <c r="E4" s="704"/>
      <c r="F4" s="704"/>
      <c r="G4" s="704"/>
      <c r="H4" s="704"/>
      <c r="I4" s="704"/>
      <c r="J4" s="704"/>
      <c r="K4" s="704"/>
      <c r="L4" s="704"/>
      <c r="M4" s="704"/>
      <c r="N4" s="704"/>
      <c r="O4" s="704"/>
      <c r="P4" s="704"/>
    </row>
    <row r="5" spans="1:30" s="87" customFormat="1" x14ac:dyDescent="0.25">
      <c r="I5" s="464"/>
    </row>
    <row r="6" spans="1:30" s="87" customFormat="1" x14ac:dyDescent="0.25">
      <c r="I6" s="464"/>
    </row>
    <row r="7" spans="1:30" ht="23.25" customHeight="1" x14ac:dyDescent="0.25">
      <c r="B7" s="222" t="s">
        <v>11</v>
      </c>
      <c r="C7" s="594" t="s">
        <v>47</v>
      </c>
      <c r="D7" s="595"/>
      <c r="E7" s="595"/>
      <c r="F7" s="595"/>
      <c r="G7" s="595"/>
      <c r="H7" s="595"/>
      <c r="I7" s="595"/>
      <c r="J7" s="595"/>
      <c r="K7" s="595"/>
      <c r="L7" s="595"/>
      <c r="M7" s="595"/>
      <c r="N7" s="595"/>
      <c r="O7" s="595"/>
      <c r="P7" s="595"/>
      <c r="Q7" s="595"/>
      <c r="R7" s="596"/>
      <c r="S7" s="1"/>
      <c r="T7" s="1"/>
      <c r="U7" s="18"/>
      <c r="V7" s="2" t="s">
        <v>86</v>
      </c>
      <c r="W7" s="18"/>
      <c r="X7" s="1" t="s">
        <v>51</v>
      </c>
      <c r="Y7" s="18"/>
      <c r="Z7" s="2" t="s">
        <v>90</v>
      </c>
    </row>
    <row r="8" spans="1:30" x14ac:dyDescent="0.25">
      <c r="A8" s="1"/>
      <c r="B8" s="221" t="s">
        <v>12</v>
      </c>
      <c r="C8" s="589" t="s">
        <v>23</v>
      </c>
      <c r="D8" s="590"/>
      <c r="E8" s="590"/>
      <c r="F8" s="590"/>
      <c r="G8" s="590"/>
      <c r="H8" s="590"/>
      <c r="I8" s="590"/>
      <c r="J8" s="590"/>
      <c r="K8" s="590"/>
      <c r="L8" s="590"/>
      <c r="M8" s="590"/>
      <c r="N8" s="590"/>
      <c r="O8" s="590"/>
      <c r="P8" s="590"/>
      <c r="Q8" s="590"/>
      <c r="R8" s="591"/>
      <c r="S8" s="75"/>
      <c r="T8" s="75"/>
      <c r="U8" s="16"/>
      <c r="V8" s="2" t="s">
        <v>88</v>
      </c>
      <c r="W8" s="16"/>
      <c r="X8" s="1" t="s">
        <v>52</v>
      </c>
      <c r="Y8" s="17"/>
      <c r="Z8" s="2" t="s">
        <v>81</v>
      </c>
      <c r="AA8" s="1"/>
      <c r="AB8" s="1"/>
      <c r="AC8" s="1"/>
      <c r="AD8" s="1"/>
    </row>
    <row r="9" spans="1:30" ht="24.75" customHeight="1" x14ac:dyDescent="0.25">
      <c r="A9" s="1"/>
      <c r="B9" s="221" t="s">
        <v>14</v>
      </c>
      <c r="C9" s="589" t="s">
        <v>149</v>
      </c>
      <c r="D9" s="590"/>
      <c r="E9" s="590"/>
      <c r="F9" s="590"/>
      <c r="G9" s="590"/>
      <c r="H9" s="590"/>
      <c r="I9" s="590"/>
      <c r="J9" s="590"/>
      <c r="K9" s="590"/>
      <c r="L9" s="590"/>
      <c r="M9" s="590"/>
      <c r="N9" s="590"/>
      <c r="O9" s="590"/>
      <c r="P9" s="590"/>
      <c r="Q9" s="590"/>
      <c r="R9" s="591"/>
      <c r="S9" s="75"/>
      <c r="T9" s="75"/>
      <c r="U9" s="17"/>
      <c r="V9" s="2" t="s">
        <v>87</v>
      </c>
      <c r="W9" s="17"/>
      <c r="X9" s="1" t="s">
        <v>53</v>
      </c>
      <c r="Y9" s="75"/>
      <c r="Z9" s="75"/>
      <c r="AA9" s="1"/>
      <c r="AB9" s="1"/>
      <c r="AC9" s="1"/>
      <c r="AD9" s="1"/>
    </row>
    <row r="10" spans="1:30" ht="15" customHeight="1" x14ac:dyDescent="0.25">
      <c r="A10" s="1"/>
      <c r="B10" s="221" t="s">
        <v>16</v>
      </c>
      <c r="C10" s="683" t="s">
        <v>24</v>
      </c>
      <c r="D10" s="684"/>
      <c r="E10" s="684"/>
      <c r="F10" s="684"/>
      <c r="G10" s="684"/>
      <c r="H10" s="684"/>
      <c r="I10" s="684"/>
      <c r="J10" s="684"/>
      <c r="K10" s="684"/>
      <c r="L10" s="684"/>
      <c r="M10" s="684"/>
      <c r="N10" s="684"/>
      <c r="O10" s="684"/>
      <c r="P10" s="684"/>
      <c r="Q10" s="684"/>
      <c r="R10" s="685"/>
      <c r="S10" s="75"/>
      <c r="T10" s="75"/>
      <c r="U10" s="75"/>
      <c r="V10" s="75"/>
      <c r="W10" s="1"/>
      <c r="X10" s="1"/>
      <c r="Y10" s="1"/>
      <c r="Z10" s="1"/>
      <c r="AA10" s="1"/>
      <c r="AB10" s="1"/>
      <c r="AC10" s="1"/>
      <c r="AD10" s="1"/>
    </row>
    <row r="11" spans="1:30" ht="15" customHeight="1" x14ac:dyDescent="0.25">
      <c r="A11" s="1"/>
      <c r="B11" s="658" t="s">
        <v>4</v>
      </c>
      <c r="C11" s="659"/>
      <c r="D11" s="659"/>
      <c r="E11" s="659"/>
      <c r="F11" s="659"/>
      <c r="G11" s="659"/>
      <c r="H11" s="659"/>
      <c r="I11" s="660"/>
      <c r="J11" s="686" t="s">
        <v>5</v>
      </c>
      <c r="K11" s="687"/>
      <c r="L11" s="687"/>
      <c r="M11" s="687"/>
      <c r="N11" s="687"/>
      <c r="O11" s="687"/>
      <c r="P11" s="575" t="s">
        <v>79</v>
      </c>
      <c r="Q11" s="575"/>
      <c r="R11" s="575"/>
      <c r="S11" s="75"/>
      <c r="T11" s="75"/>
      <c r="U11" s="75"/>
      <c r="V11" s="75"/>
      <c r="W11" s="1"/>
      <c r="X11" s="1"/>
      <c r="Y11" s="1"/>
      <c r="Z11" s="1"/>
      <c r="AA11" s="1"/>
      <c r="AB11" s="1"/>
      <c r="AC11" s="1"/>
      <c r="AD11" s="1"/>
    </row>
    <row r="12" spans="1:30" ht="38.25" customHeight="1" x14ac:dyDescent="0.25">
      <c r="A12" s="1"/>
      <c r="B12" s="547" t="s">
        <v>0</v>
      </c>
      <c r="C12" s="547" t="s">
        <v>2</v>
      </c>
      <c r="D12" s="548" t="s">
        <v>91</v>
      </c>
      <c r="E12" s="661" t="s">
        <v>80</v>
      </c>
      <c r="F12" s="657" t="s">
        <v>89</v>
      </c>
      <c r="G12" s="653" t="s">
        <v>69</v>
      </c>
      <c r="H12" s="654"/>
      <c r="I12" s="688" t="s">
        <v>70</v>
      </c>
      <c r="J12" s="553" t="s">
        <v>83</v>
      </c>
      <c r="K12" s="655" t="s">
        <v>6</v>
      </c>
      <c r="L12" s="657" t="s">
        <v>84</v>
      </c>
      <c r="M12" s="657" t="s">
        <v>94</v>
      </c>
      <c r="N12" s="548" t="s">
        <v>640</v>
      </c>
      <c r="O12" s="662" t="s">
        <v>92</v>
      </c>
      <c r="P12" s="553" t="s">
        <v>82</v>
      </c>
      <c r="Q12" s="657" t="s">
        <v>95</v>
      </c>
      <c r="R12" s="548" t="s">
        <v>6</v>
      </c>
      <c r="S12" s="75"/>
      <c r="T12" s="75"/>
      <c r="U12" s="75"/>
      <c r="V12" s="75"/>
      <c r="W12" s="1"/>
      <c r="X12" s="1"/>
      <c r="Y12" s="1"/>
      <c r="Z12" s="1"/>
      <c r="AA12" s="1"/>
      <c r="AB12" s="1"/>
      <c r="AC12" s="1"/>
      <c r="AD12" s="1"/>
    </row>
    <row r="13" spans="1:30" ht="21.75" customHeight="1" x14ac:dyDescent="0.25">
      <c r="A13" s="1"/>
      <c r="B13" s="661"/>
      <c r="C13" s="661"/>
      <c r="D13" s="657"/>
      <c r="E13" s="664"/>
      <c r="F13" s="512"/>
      <c r="G13" s="188" t="s">
        <v>63</v>
      </c>
      <c r="H13" s="188" t="s">
        <v>64</v>
      </c>
      <c r="I13" s="689"/>
      <c r="J13" s="655"/>
      <c r="K13" s="656"/>
      <c r="L13" s="512"/>
      <c r="M13" s="512"/>
      <c r="N13" s="657"/>
      <c r="O13" s="663"/>
      <c r="P13" s="655"/>
      <c r="Q13" s="512"/>
      <c r="R13" s="657"/>
      <c r="S13" s="75"/>
      <c r="T13" s="75"/>
      <c r="AA13" s="1"/>
      <c r="AB13" s="1"/>
      <c r="AC13" s="1"/>
      <c r="AD13" s="1"/>
    </row>
    <row r="14" spans="1:30" ht="78.75" customHeight="1" x14ac:dyDescent="0.25">
      <c r="A14" s="1"/>
      <c r="B14" s="598" t="s">
        <v>880</v>
      </c>
      <c r="C14" s="675" t="s">
        <v>893</v>
      </c>
      <c r="D14" s="604">
        <v>0.1</v>
      </c>
      <c r="E14" s="263" t="s">
        <v>899</v>
      </c>
      <c r="F14" s="250">
        <v>0.05</v>
      </c>
      <c r="G14" s="187">
        <v>43132</v>
      </c>
      <c r="H14" s="187">
        <v>43134</v>
      </c>
      <c r="I14" s="676" t="s">
        <v>2481</v>
      </c>
      <c r="J14" s="73"/>
      <c r="K14" s="62"/>
      <c r="L14" s="239" t="str">
        <f>IF(J14="SI",F14,"0")</f>
        <v>0</v>
      </c>
      <c r="M14" s="609">
        <f>SUM(L14:L15)</f>
        <v>0</v>
      </c>
      <c r="N14" s="609">
        <f>SUM(F14:F15)</f>
        <v>0.1</v>
      </c>
      <c r="O14" s="532">
        <f>M14/N14</f>
        <v>0</v>
      </c>
      <c r="P14" s="381" t="s">
        <v>1529</v>
      </c>
      <c r="Q14" s="73"/>
      <c r="R14" s="5"/>
      <c r="S14" s="1"/>
      <c r="T14" s="1"/>
      <c r="AA14" s="1"/>
      <c r="AB14" s="1"/>
      <c r="AC14" s="1"/>
    </row>
    <row r="15" spans="1:30" ht="56.25" customHeight="1" x14ac:dyDescent="0.25">
      <c r="A15" s="1"/>
      <c r="B15" s="598"/>
      <c r="C15" s="675"/>
      <c r="D15" s="604"/>
      <c r="E15" s="263" t="s">
        <v>900</v>
      </c>
      <c r="F15" s="250">
        <v>0.05</v>
      </c>
      <c r="G15" s="187">
        <v>43135</v>
      </c>
      <c r="H15" s="187">
        <v>43138</v>
      </c>
      <c r="I15" s="676"/>
      <c r="J15" s="73"/>
      <c r="K15" s="62"/>
      <c r="L15" s="239" t="str">
        <f t="shared" ref="L15:L27" si="0">IF(J15="SI",F15,"0")</f>
        <v>0</v>
      </c>
      <c r="M15" s="611"/>
      <c r="N15" s="611"/>
      <c r="O15" s="534"/>
      <c r="P15" s="317" t="s">
        <v>1530</v>
      </c>
      <c r="Q15" s="73"/>
      <c r="R15" s="5"/>
      <c r="S15" s="1"/>
      <c r="T15" s="1"/>
      <c r="AA15" s="1"/>
      <c r="AB15" s="1"/>
      <c r="AC15" s="1"/>
    </row>
    <row r="16" spans="1:30" ht="58.5" customHeight="1" x14ac:dyDescent="0.25">
      <c r="A16" s="1"/>
      <c r="B16" s="598"/>
      <c r="C16" s="675" t="s">
        <v>894</v>
      </c>
      <c r="D16" s="604">
        <v>0.2</v>
      </c>
      <c r="E16" s="263" t="s">
        <v>901</v>
      </c>
      <c r="F16" s="250">
        <v>0.1</v>
      </c>
      <c r="G16" s="187">
        <v>43139</v>
      </c>
      <c r="H16" s="187">
        <v>43146</v>
      </c>
      <c r="I16" s="676" t="s">
        <v>2481</v>
      </c>
      <c r="J16" s="73"/>
      <c r="K16" s="62"/>
      <c r="L16" s="239" t="str">
        <f t="shared" si="0"/>
        <v>0</v>
      </c>
      <c r="M16" s="609">
        <f>SUM(L16:L17)</f>
        <v>0</v>
      </c>
      <c r="N16" s="609">
        <f>SUM(F16:F17)</f>
        <v>0.2</v>
      </c>
      <c r="O16" s="532">
        <f t="shared" ref="O16:O21" si="1">M16/N16</f>
        <v>0</v>
      </c>
      <c r="P16" s="317" t="s">
        <v>1531</v>
      </c>
      <c r="Q16" s="73"/>
      <c r="R16" s="5"/>
      <c r="S16" s="1"/>
      <c r="T16" s="1"/>
      <c r="U16" s="1"/>
      <c r="V16" s="1"/>
      <c r="W16" s="1"/>
      <c r="X16" s="1"/>
      <c r="Y16" s="1"/>
      <c r="Z16" s="1"/>
      <c r="AA16" s="1"/>
      <c r="AB16" s="1"/>
      <c r="AC16" s="1"/>
    </row>
    <row r="17" spans="1:29" ht="45" customHeight="1" x14ac:dyDescent="0.25">
      <c r="A17" s="1"/>
      <c r="B17" s="598"/>
      <c r="C17" s="675"/>
      <c r="D17" s="604"/>
      <c r="E17" s="263" t="s">
        <v>902</v>
      </c>
      <c r="F17" s="250">
        <v>0.1</v>
      </c>
      <c r="G17" s="187">
        <v>43147</v>
      </c>
      <c r="H17" s="187">
        <v>43159</v>
      </c>
      <c r="I17" s="676"/>
      <c r="J17" s="73"/>
      <c r="K17" s="62"/>
      <c r="L17" s="239" t="str">
        <f t="shared" si="0"/>
        <v>0</v>
      </c>
      <c r="M17" s="611"/>
      <c r="N17" s="611"/>
      <c r="O17" s="534"/>
      <c r="P17" s="317" t="s">
        <v>1532</v>
      </c>
      <c r="Q17" s="73"/>
      <c r="R17" s="5"/>
      <c r="S17" s="1"/>
      <c r="T17" s="1"/>
      <c r="U17" s="1"/>
      <c r="V17" s="1"/>
      <c r="W17" s="1"/>
      <c r="X17" s="1"/>
      <c r="Y17" s="1"/>
      <c r="Z17" s="1"/>
      <c r="AA17" s="1"/>
      <c r="AB17" s="1"/>
      <c r="AC17" s="1"/>
    </row>
    <row r="18" spans="1:29" ht="38.25" customHeight="1" x14ac:dyDescent="0.25">
      <c r="A18" s="1"/>
      <c r="B18" s="598"/>
      <c r="C18" s="675" t="s">
        <v>895</v>
      </c>
      <c r="D18" s="604">
        <v>0.2</v>
      </c>
      <c r="E18" s="263" t="s">
        <v>903</v>
      </c>
      <c r="F18" s="250">
        <v>7.0000000000000007E-2</v>
      </c>
      <c r="G18" s="187">
        <v>43160</v>
      </c>
      <c r="H18" s="187">
        <v>43162</v>
      </c>
      <c r="I18" s="676" t="s">
        <v>101</v>
      </c>
      <c r="J18" s="73"/>
      <c r="K18" s="62"/>
      <c r="L18" s="239" t="str">
        <f t="shared" si="0"/>
        <v>0</v>
      </c>
      <c r="M18" s="609">
        <f>SUM(L18:L20)</f>
        <v>0</v>
      </c>
      <c r="N18" s="609">
        <f>SUM(F18:F20)</f>
        <v>0.2</v>
      </c>
      <c r="O18" s="532">
        <f t="shared" si="1"/>
        <v>0</v>
      </c>
      <c r="P18" s="317" t="s">
        <v>1533</v>
      </c>
      <c r="Q18" s="73"/>
      <c r="R18" s="5"/>
      <c r="S18" s="1"/>
      <c r="T18" s="1"/>
      <c r="U18" s="1"/>
      <c r="V18" s="1"/>
      <c r="W18" s="1"/>
      <c r="X18" s="1"/>
      <c r="Y18" s="1"/>
      <c r="Z18" s="1"/>
      <c r="AA18" s="1"/>
      <c r="AB18" s="1"/>
      <c r="AC18" s="1"/>
    </row>
    <row r="19" spans="1:29" ht="40.5" customHeight="1" x14ac:dyDescent="0.25">
      <c r="A19" s="1"/>
      <c r="B19" s="598"/>
      <c r="C19" s="675"/>
      <c r="D19" s="604"/>
      <c r="E19" s="263" t="s">
        <v>904</v>
      </c>
      <c r="F19" s="250">
        <v>0.03</v>
      </c>
      <c r="G19" s="187">
        <v>43163</v>
      </c>
      <c r="H19" s="187">
        <v>43166</v>
      </c>
      <c r="I19" s="676"/>
      <c r="J19" s="73"/>
      <c r="K19" s="62"/>
      <c r="L19" s="239" t="str">
        <f t="shared" si="0"/>
        <v>0</v>
      </c>
      <c r="M19" s="610"/>
      <c r="N19" s="610"/>
      <c r="O19" s="533"/>
      <c r="P19" s="317" t="s">
        <v>1534</v>
      </c>
      <c r="Q19" s="73"/>
      <c r="R19" s="5"/>
      <c r="S19" s="1"/>
      <c r="T19" s="1"/>
      <c r="U19" s="1"/>
      <c r="V19" s="1"/>
      <c r="W19" s="1"/>
      <c r="X19" s="1"/>
      <c r="Y19" s="1"/>
      <c r="Z19" s="1"/>
      <c r="AA19" s="1"/>
      <c r="AB19" s="1"/>
      <c r="AC19" s="1"/>
    </row>
    <row r="20" spans="1:29" ht="36" customHeight="1" x14ac:dyDescent="0.25">
      <c r="A20" s="1"/>
      <c r="B20" s="598"/>
      <c r="C20" s="675"/>
      <c r="D20" s="604"/>
      <c r="E20" s="263" t="s">
        <v>905</v>
      </c>
      <c r="F20" s="250">
        <v>0.1</v>
      </c>
      <c r="G20" s="187">
        <v>43167</v>
      </c>
      <c r="H20" s="187">
        <v>43174</v>
      </c>
      <c r="I20" s="676"/>
      <c r="J20" s="73"/>
      <c r="K20" s="62"/>
      <c r="L20" s="239" t="str">
        <f t="shared" si="0"/>
        <v>0</v>
      </c>
      <c r="M20" s="611"/>
      <c r="N20" s="611"/>
      <c r="O20" s="534"/>
      <c r="P20" s="317" t="s">
        <v>1535</v>
      </c>
      <c r="Q20" s="73"/>
      <c r="R20" s="5"/>
      <c r="S20" s="1"/>
      <c r="T20" s="1"/>
      <c r="U20" s="1"/>
      <c r="V20" s="1"/>
      <c r="W20" s="1"/>
      <c r="X20" s="1"/>
      <c r="Y20" s="1"/>
      <c r="Z20" s="1"/>
      <c r="AA20" s="1"/>
      <c r="AB20" s="1"/>
      <c r="AC20" s="1"/>
    </row>
    <row r="21" spans="1:29" ht="74.25" customHeight="1" x14ac:dyDescent="0.25">
      <c r="A21" s="1"/>
      <c r="B21" s="598"/>
      <c r="C21" s="675" t="s">
        <v>896</v>
      </c>
      <c r="D21" s="604">
        <v>0.35</v>
      </c>
      <c r="E21" s="263" t="s">
        <v>906</v>
      </c>
      <c r="F21" s="250">
        <v>0.05</v>
      </c>
      <c r="G21" s="187">
        <v>43175</v>
      </c>
      <c r="H21" s="187">
        <v>43182</v>
      </c>
      <c r="I21" s="676" t="s">
        <v>101</v>
      </c>
      <c r="J21" s="73"/>
      <c r="K21" s="19"/>
      <c r="L21" s="239" t="str">
        <f t="shared" si="0"/>
        <v>0</v>
      </c>
      <c r="M21" s="218" t="str">
        <f>L21</f>
        <v>0</v>
      </c>
      <c r="N21" s="218">
        <f>F21</f>
        <v>0.05</v>
      </c>
      <c r="O21" s="403">
        <f t="shared" si="1"/>
        <v>0</v>
      </c>
      <c r="P21" s="317" t="s">
        <v>1536</v>
      </c>
      <c r="Q21" s="73"/>
      <c r="R21" s="5"/>
      <c r="S21" s="1"/>
      <c r="T21" s="1"/>
      <c r="AA21" s="1"/>
      <c r="AB21" s="1"/>
      <c r="AC21" s="1"/>
    </row>
    <row r="22" spans="1:29" ht="51" customHeight="1" x14ac:dyDescent="0.25">
      <c r="A22" s="1"/>
      <c r="B22" s="598"/>
      <c r="C22" s="675"/>
      <c r="D22" s="604"/>
      <c r="E22" s="263" t="s">
        <v>907</v>
      </c>
      <c r="F22" s="250">
        <v>0.2</v>
      </c>
      <c r="G22" s="187">
        <v>43183</v>
      </c>
      <c r="H22" s="187">
        <v>43195</v>
      </c>
      <c r="I22" s="676"/>
      <c r="J22" s="73"/>
      <c r="K22" s="19"/>
      <c r="L22" s="239" t="str">
        <f t="shared" si="0"/>
        <v>0</v>
      </c>
      <c r="M22" s="545">
        <f>SUM(L22:L23)</f>
        <v>0</v>
      </c>
      <c r="N22" s="545">
        <f>SUM(F22:F23)</f>
        <v>0.30000000000000004</v>
      </c>
      <c r="O22" s="672" t="str">
        <f t="shared" ref="O22:O26" si="2">IF((M22/N22)&gt;=90%,"META LOGRADA",IF((M22/N22)&gt;=80%, "AVANCE NOTABLE","REPLANIFICAR"))</f>
        <v>REPLANIFICAR</v>
      </c>
      <c r="P22" s="317" t="s">
        <v>1537</v>
      </c>
      <c r="Q22" s="73"/>
      <c r="R22" s="5"/>
      <c r="S22" s="1"/>
      <c r="T22" s="1"/>
      <c r="AA22" s="1"/>
      <c r="AB22" s="1"/>
      <c r="AC22" s="1"/>
    </row>
    <row r="23" spans="1:29" ht="51.75" customHeight="1" x14ac:dyDescent="0.25">
      <c r="A23" s="1"/>
      <c r="B23" s="598"/>
      <c r="C23" s="675"/>
      <c r="D23" s="604"/>
      <c r="E23" s="263" t="s">
        <v>908</v>
      </c>
      <c r="F23" s="250">
        <v>0.1</v>
      </c>
      <c r="G23" s="187">
        <v>43196</v>
      </c>
      <c r="H23" s="187">
        <v>43205</v>
      </c>
      <c r="I23" s="676"/>
      <c r="J23" s="73"/>
      <c r="K23" s="19"/>
      <c r="L23" s="239" t="str">
        <f t="shared" si="0"/>
        <v>0</v>
      </c>
      <c r="M23" s="546"/>
      <c r="N23" s="546"/>
      <c r="O23" s="673"/>
      <c r="P23" s="317" t="s">
        <v>1538</v>
      </c>
      <c r="Q23" s="73"/>
      <c r="R23" s="5"/>
      <c r="S23" s="1"/>
      <c r="T23" s="1"/>
      <c r="AA23" s="1"/>
      <c r="AB23" s="1"/>
      <c r="AC23" s="1"/>
    </row>
    <row r="24" spans="1:29" ht="73.5" customHeight="1" x14ac:dyDescent="0.25">
      <c r="A24" s="1"/>
      <c r="B24" s="598"/>
      <c r="C24" s="675" t="s">
        <v>897</v>
      </c>
      <c r="D24" s="604">
        <v>0.1</v>
      </c>
      <c r="E24" s="263" t="s">
        <v>909</v>
      </c>
      <c r="F24" s="250">
        <v>0.03</v>
      </c>
      <c r="G24" s="187">
        <v>43206</v>
      </c>
      <c r="H24" s="187">
        <v>43210</v>
      </c>
      <c r="I24" s="676" t="s">
        <v>2482</v>
      </c>
      <c r="J24" s="73"/>
      <c r="K24" s="19"/>
      <c r="L24" s="239" t="str">
        <f t="shared" si="0"/>
        <v>0</v>
      </c>
      <c r="M24" s="218" t="str">
        <f t="shared" ref="M24:M25" si="3">L24</f>
        <v>0</v>
      </c>
      <c r="N24" s="218">
        <f t="shared" ref="N24:N25" si="4">F24</f>
        <v>0.03</v>
      </c>
      <c r="O24" s="70" t="str">
        <f t="shared" si="2"/>
        <v>REPLANIFICAR</v>
      </c>
      <c r="P24" s="317" t="s">
        <v>1539</v>
      </c>
      <c r="Q24" s="73"/>
      <c r="R24" s="5"/>
      <c r="S24" s="1"/>
      <c r="T24" s="1"/>
      <c r="U24" s="1"/>
      <c r="V24" s="1"/>
      <c r="W24" s="1"/>
      <c r="X24" s="1"/>
      <c r="Y24" s="1"/>
      <c r="Z24" s="1"/>
      <c r="AA24" s="1"/>
      <c r="AB24" s="1"/>
      <c r="AC24" s="1"/>
    </row>
    <row r="25" spans="1:29" ht="73.5" customHeight="1" x14ac:dyDescent="0.25">
      <c r="A25" s="1"/>
      <c r="B25" s="598"/>
      <c r="C25" s="675"/>
      <c r="D25" s="604"/>
      <c r="E25" s="263" t="s">
        <v>910</v>
      </c>
      <c r="F25" s="250">
        <v>7.0000000000000007E-2</v>
      </c>
      <c r="G25" s="187">
        <v>43211</v>
      </c>
      <c r="H25" s="187">
        <v>43235</v>
      </c>
      <c r="I25" s="676"/>
      <c r="J25" s="73"/>
      <c r="K25" s="19"/>
      <c r="L25" s="239" t="str">
        <f t="shared" si="0"/>
        <v>0</v>
      </c>
      <c r="M25" s="218" t="str">
        <f t="shared" si="3"/>
        <v>0</v>
      </c>
      <c r="N25" s="218">
        <f t="shared" si="4"/>
        <v>7.0000000000000007E-2</v>
      </c>
      <c r="O25" s="70" t="str">
        <f>IF((M25/N25)&gt;=90%,"META LOGRADA",IF((M25/N25)&gt;=80%, "AVANCE NOTABLE","REPLANIFICAR"))</f>
        <v>REPLANIFICAR</v>
      </c>
      <c r="P25" s="317" t="s">
        <v>1540</v>
      </c>
      <c r="Q25" s="73"/>
      <c r="R25" s="5"/>
      <c r="S25" s="1"/>
      <c r="T25" s="1"/>
      <c r="U25" s="1"/>
      <c r="V25" s="1"/>
      <c r="W25" s="1"/>
      <c r="X25" s="1"/>
      <c r="Y25" s="1"/>
      <c r="Z25" s="1"/>
      <c r="AA25" s="1"/>
      <c r="AB25" s="1"/>
      <c r="AC25" s="1"/>
    </row>
    <row r="26" spans="1:29" ht="73.5" customHeight="1" x14ac:dyDescent="0.25">
      <c r="A26" s="1"/>
      <c r="B26" s="598"/>
      <c r="C26" s="675" t="s">
        <v>898</v>
      </c>
      <c r="D26" s="604">
        <v>0.05</v>
      </c>
      <c r="E26" s="263" t="s">
        <v>911</v>
      </c>
      <c r="F26" s="250">
        <v>0.03</v>
      </c>
      <c r="G26" s="187">
        <v>43236</v>
      </c>
      <c r="H26" s="187">
        <v>43240</v>
      </c>
      <c r="I26" s="676" t="s">
        <v>2482</v>
      </c>
      <c r="J26" s="73"/>
      <c r="K26" s="19"/>
      <c r="L26" s="239" t="str">
        <f t="shared" si="0"/>
        <v>0</v>
      </c>
      <c r="M26" s="545">
        <f>SUM(L26:L27)</f>
        <v>0</v>
      </c>
      <c r="N26" s="545">
        <f>SUM(F26:F27)</f>
        <v>0.05</v>
      </c>
      <c r="O26" s="672" t="str">
        <f t="shared" si="2"/>
        <v>REPLANIFICAR</v>
      </c>
      <c r="P26" s="317" t="s">
        <v>1541</v>
      </c>
      <c r="Q26" s="73"/>
      <c r="R26" s="5"/>
      <c r="S26" s="1"/>
      <c r="T26" s="1"/>
      <c r="U26" s="1"/>
      <c r="V26" s="1"/>
      <c r="W26" s="1"/>
      <c r="X26" s="1"/>
      <c r="Y26" s="1"/>
      <c r="Z26" s="1"/>
      <c r="AA26" s="1"/>
      <c r="AB26" s="1"/>
      <c r="AC26" s="1"/>
    </row>
    <row r="27" spans="1:29" ht="73.5" customHeight="1" x14ac:dyDescent="0.25">
      <c r="A27" s="1"/>
      <c r="B27" s="598"/>
      <c r="C27" s="675"/>
      <c r="D27" s="604"/>
      <c r="E27" s="263" t="s">
        <v>912</v>
      </c>
      <c r="F27" s="250">
        <v>0.02</v>
      </c>
      <c r="G27" s="187">
        <v>43241</v>
      </c>
      <c r="H27" s="187">
        <v>43245</v>
      </c>
      <c r="I27" s="676"/>
      <c r="J27" s="73"/>
      <c r="K27" s="19"/>
      <c r="L27" s="239" t="str">
        <f t="shared" si="0"/>
        <v>0</v>
      </c>
      <c r="M27" s="588"/>
      <c r="N27" s="588"/>
      <c r="O27" s="673"/>
      <c r="P27" s="317" t="s">
        <v>1542</v>
      </c>
      <c r="Q27" s="73"/>
      <c r="R27" s="5"/>
      <c r="S27" s="1"/>
      <c r="T27" s="1"/>
      <c r="U27" s="1"/>
      <c r="V27" s="1"/>
      <c r="W27" s="1"/>
      <c r="X27" s="1"/>
      <c r="Y27" s="1"/>
      <c r="Z27" s="1"/>
      <c r="AA27" s="1"/>
      <c r="AB27" s="1"/>
      <c r="AC27" s="1"/>
    </row>
    <row r="28" spans="1:29" ht="15" customHeight="1" x14ac:dyDescent="0.25">
      <c r="B28" s="241" t="s">
        <v>12</v>
      </c>
      <c r="C28" s="627" t="s">
        <v>13</v>
      </c>
      <c r="D28" s="627"/>
      <c r="E28" s="627"/>
      <c r="F28" s="627"/>
      <c r="G28" s="627"/>
      <c r="H28" s="627"/>
      <c r="I28" s="627"/>
      <c r="J28" s="627"/>
      <c r="K28" s="627"/>
      <c r="L28" s="627"/>
      <c r="M28" s="627"/>
      <c r="N28" s="677"/>
      <c r="O28" s="677"/>
      <c r="P28" s="627"/>
      <c r="Q28" s="627"/>
      <c r="R28" s="627"/>
    </row>
    <row r="29" spans="1:29" ht="15" customHeight="1" x14ac:dyDescent="0.25">
      <c r="B29" s="241" t="s">
        <v>14</v>
      </c>
      <c r="C29" s="627" t="s">
        <v>15</v>
      </c>
      <c r="D29" s="627"/>
      <c r="E29" s="627"/>
      <c r="F29" s="627"/>
      <c r="G29" s="627"/>
      <c r="H29" s="627"/>
      <c r="I29" s="627"/>
      <c r="J29" s="627"/>
      <c r="K29" s="627"/>
      <c r="L29" s="627"/>
      <c r="M29" s="627"/>
      <c r="N29" s="627"/>
      <c r="O29" s="627"/>
      <c r="P29" s="627"/>
      <c r="Q29" s="627"/>
      <c r="R29" s="627"/>
    </row>
    <row r="30" spans="1:29" ht="25.5" customHeight="1" x14ac:dyDescent="0.25">
      <c r="B30" s="241" t="s">
        <v>16</v>
      </c>
      <c r="C30" s="627" t="s">
        <v>48</v>
      </c>
      <c r="D30" s="627"/>
      <c r="E30" s="627"/>
      <c r="F30" s="627"/>
      <c r="G30" s="627"/>
      <c r="H30" s="627"/>
      <c r="I30" s="627"/>
      <c r="J30" s="627"/>
      <c r="K30" s="627"/>
      <c r="L30" s="627"/>
      <c r="M30" s="627"/>
      <c r="N30" s="627"/>
      <c r="O30" s="627"/>
      <c r="P30" s="627"/>
      <c r="Q30" s="627"/>
      <c r="R30" s="627"/>
      <c r="AA30" s="75"/>
    </row>
    <row r="31" spans="1:29" x14ac:dyDescent="0.25">
      <c r="A31" s="1"/>
      <c r="B31" s="678" t="s">
        <v>4</v>
      </c>
      <c r="C31" s="679"/>
      <c r="D31" s="679"/>
      <c r="E31" s="679"/>
      <c r="F31" s="679"/>
      <c r="G31" s="679"/>
      <c r="H31" s="679"/>
      <c r="I31" s="680"/>
      <c r="J31" s="678" t="s">
        <v>5</v>
      </c>
      <c r="K31" s="679"/>
      <c r="L31" s="679"/>
      <c r="M31" s="679"/>
      <c r="N31" s="679"/>
      <c r="O31" s="679"/>
      <c r="P31" s="678" t="s">
        <v>79</v>
      </c>
      <c r="Q31" s="679"/>
      <c r="R31" s="680"/>
      <c r="S31" s="1"/>
      <c r="T31" s="1"/>
      <c r="U31" s="1"/>
      <c r="V31" s="1"/>
      <c r="W31" s="1"/>
      <c r="X31" s="1"/>
      <c r="Y31" s="75"/>
      <c r="Z31" s="75"/>
      <c r="AA31" s="75"/>
      <c r="AB31" s="1"/>
      <c r="AC31" s="1"/>
    </row>
    <row r="32" spans="1:29" ht="30" customHeight="1" x14ac:dyDescent="0.25">
      <c r="A32" s="1"/>
      <c r="B32" s="547" t="s">
        <v>0</v>
      </c>
      <c r="C32" s="681" t="s">
        <v>2</v>
      </c>
      <c r="D32" s="548" t="s">
        <v>91</v>
      </c>
      <c r="E32" s="547" t="s">
        <v>80</v>
      </c>
      <c r="F32" s="548" t="s">
        <v>89</v>
      </c>
      <c r="G32" s="553" t="s">
        <v>69</v>
      </c>
      <c r="H32" s="547"/>
      <c r="I32" s="693" t="s">
        <v>70</v>
      </c>
      <c r="J32" s="553" t="s">
        <v>83</v>
      </c>
      <c r="K32" s="553" t="s">
        <v>6</v>
      </c>
      <c r="L32" s="548" t="s">
        <v>84</v>
      </c>
      <c r="M32" s="548" t="s">
        <v>94</v>
      </c>
      <c r="N32" s="548" t="s">
        <v>640</v>
      </c>
      <c r="O32" s="552" t="s">
        <v>92</v>
      </c>
      <c r="P32" s="553" t="s">
        <v>82</v>
      </c>
      <c r="Q32" s="548" t="s">
        <v>95</v>
      </c>
      <c r="R32" s="548" t="s">
        <v>6</v>
      </c>
      <c r="S32" s="1"/>
      <c r="T32" s="1"/>
      <c r="U32" s="1"/>
      <c r="V32" s="1"/>
      <c r="W32" s="1"/>
      <c r="X32" s="1"/>
      <c r="Y32" s="1"/>
      <c r="Z32" s="1"/>
      <c r="AA32" s="1"/>
      <c r="AB32" s="1"/>
      <c r="AC32" s="1"/>
    </row>
    <row r="33" spans="1:29" x14ac:dyDescent="0.25">
      <c r="A33" s="1"/>
      <c r="B33" s="547"/>
      <c r="C33" s="681"/>
      <c r="D33" s="548"/>
      <c r="E33" s="547"/>
      <c r="F33" s="548"/>
      <c r="G33" s="76" t="s">
        <v>63</v>
      </c>
      <c r="H33" s="76" t="s">
        <v>64</v>
      </c>
      <c r="I33" s="693"/>
      <c r="J33" s="553"/>
      <c r="K33" s="553"/>
      <c r="L33" s="548"/>
      <c r="M33" s="548"/>
      <c r="N33" s="657"/>
      <c r="O33" s="662"/>
      <c r="P33" s="553"/>
      <c r="Q33" s="548"/>
      <c r="R33" s="548"/>
      <c r="S33" s="1"/>
      <c r="T33" s="1"/>
      <c r="U33" s="1"/>
      <c r="V33" s="1"/>
      <c r="W33" s="1"/>
      <c r="X33" s="1"/>
      <c r="Y33" s="1"/>
      <c r="Z33" s="1"/>
      <c r="AA33" s="1"/>
      <c r="AB33" s="1"/>
      <c r="AC33" s="1"/>
    </row>
    <row r="34" spans="1:29" s="265" customFormat="1" ht="63" customHeight="1" x14ac:dyDescent="0.2">
      <c r="A34" s="21"/>
      <c r="B34" s="598" t="s">
        <v>881</v>
      </c>
      <c r="C34" s="675" t="s">
        <v>913</v>
      </c>
      <c r="D34" s="600">
        <v>0.1</v>
      </c>
      <c r="E34" s="263" t="s">
        <v>919</v>
      </c>
      <c r="F34" s="249">
        <v>0.02</v>
      </c>
      <c r="G34" s="237">
        <v>43106</v>
      </c>
      <c r="H34" s="237">
        <v>43108</v>
      </c>
      <c r="I34" s="676" t="s">
        <v>2481</v>
      </c>
      <c r="J34" s="73"/>
      <c r="K34" s="62"/>
      <c r="L34" s="239" t="str">
        <f t="shared" ref="L34:L97" si="5">IF(J34="SI",F34,"0")</f>
        <v>0</v>
      </c>
      <c r="M34" s="545">
        <f>SUM(L34:L37)</f>
        <v>0</v>
      </c>
      <c r="N34" s="545">
        <f>SUM(F34:F37)</f>
        <v>0.1</v>
      </c>
      <c r="O34" s="532">
        <f t="shared" ref="O34:O54" si="6">M34/N34</f>
        <v>0</v>
      </c>
      <c r="P34" s="317" t="s">
        <v>1543</v>
      </c>
      <c r="Q34" s="73"/>
      <c r="R34" s="264"/>
      <c r="S34" s="21"/>
      <c r="T34" s="21"/>
      <c r="U34" s="21"/>
      <c r="V34" s="21"/>
      <c r="W34" s="21"/>
      <c r="X34" s="21"/>
      <c r="Y34" s="21"/>
      <c r="Z34" s="21"/>
      <c r="AA34" s="21"/>
      <c r="AB34" s="21"/>
      <c r="AC34" s="21"/>
    </row>
    <row r="35" spans="1:29" s="265" customFormat="1" ht="103.5" customHeight="1" x14ac:dyDescent="0.2">
      <c r="A35" s="21"/>
      <c r="B35" s="598"/>
      <c r="C35" s="675"/>
      <c r="D35" s="600"/>
      <c r="E35" s="263" t="s">
        <v>920</v>
      </c>
      <c r="F35" s="249">
        <v>0.03</v>
      </c>
      <c r="G35" s="237">
        <v>43109</v>
      </c>
      <c r="H35" s="237">
        <v>43111</v>
      </c>
      <c r="I35" s="676"/>
      <c r="J35" s="73"/>
      <c r="K35" s="62"/>
      <c r="L35" s="239" t="str">
        <f t="shared" si="5"/>
        <v>0</v>
      </c>
      <c r="M35" s="587"/>
      <c r="N35" s="587"/>
      <c r="O35" s="533"/>
      <c r="P35" s="317" t="s">
        <v>1544</v>
      </c>
      <c r="Q35" s="73"/>
      <c r="R35" s="264"/>
      <c r="S35" s="21"/>
      <c r="T35" s="21"/>
      <c r="U35" s="21"/>
      <c r="V35" s="21"/>
      <c r="W35" s="21"/>
      <c r="X35" s="21"/>
      <c r="Y35" s="21"/>
      <c r="Z35" s="21"/>
      <c r="AA35" s="21"/>
      <c r="AB35" s="21"/>
      <c r="AC35" s="21"/>
    </row>
    <row r="36" spans="1:29" s="265" customFormat="1" ht="63" customHeight="1" x14ac:dyDescent="0.2">
      <c r="A36" s="21"/>
      <c r="B36" s="598"/>
      <c r="C36" s="675"/>
      <c r="D36" s="600"/>
      <c r="E36" s="263" t="s">
        <v>921</v>
      </c>
      <c r="F36" s="249">
        <v>0.03</v>
      </c>
      <c r="G36" s="237">
        <v>43112</v>
      </c>
      <c r="H36" s="237">
        <v>43115</v>
      </c>
      <c r="I36" s="676"/>
      <c r="J36" s="73"/>
      <c r="K36" s="62"/>
      <c r="L36" s="239" t="str">
        <f t="shared" si="5"/>
        <v>0</v>
      </c>
      <c r="M36" s="587"/>
      <c r="N36" s="587"/>
      <c r="O36" s="533"/>
      <c r="P36" s="317" t="s">
        <v>1545</v>
      </c>
      <c r="Q36" s="73"/>
      <c r="R36" s="264"/>
      <c r="S36" s="21"/>
      <c r="T36" s="21"/>
      <c r="U36" s="21"/>
      <c r="V36" s="21"/>
      <c r="W36" s="21"/>
      <c r="X36" s="21"/>
      <c r="Y36" s="21"/>
      <c r="Z36" s="21"/>
      <c r="AA36" s="21"/>
      <c r="AB36" s="21"/>
      <c r="AC36" s="21"/>
    </row>
    <row r="37" spans="1:29" s="265" customFormat="1" ht="63" customHeight="1" x14ac:dyDescent="0.2">
      <c r="A37" s="21"/>
      <c r="B37" s="598"/>
      <c r="C37" s="675"/>
      <c r="D37" s="600"/>
      <c r="E37" s="263" t="s">
        <v>922</v>
      </c>
      <c r="F37" s="249">
        <v>0.02</v>
      </c>
      <c r="G37" s="237">
        <v>43116</v>
      </c>
      <c r="H37" s="237">
        <v>43120</v>
      </c>
      <c r="I37" s="676"/>
      <c r="J37" s="73"/>
      <c r="K37" s="62"/>
      <c r="L37" s="239" t="str">
        <f t="shared" si="5"/>
        <v>0</v>
      </c>
      <c r="M37" s="588"/>
      <c r="N37" s="588"/>
      <c r="O37" s="534"/>
      <c r="P37" s="317" t="s">
        <v>1546</v>
      </c>
      <c r="Q37" s="73"/>
      <c r="R37" s="264"/>
      <c r="S37" s="21"/>
      <c r="T37" s="21"/>
      <c r="U37" s="21"/>
      <c r="V37" s="21"/>
      <c r="W37" s="21"/>
      <c r="X37" s="21"/>
      <c r="Y37" s="21"/>
      <c r="Z37" s="21"/>
      <c r="AA37" s="21"/>
      <c r="AB37" s="21"/>
      <c r="AC37" s="21"/>
    </row>
    <row r="38" spans="1:29" s="265" customFormat="1" ht="77.25" customHeight="1" x14ac:dyDescent="0.2">
      <c r="A38" s="21"/>
      <c r="B38" s="598"/>
      <c r="C38" s="675" t="s">
        <v>914</v>
      </c>
      <c r="D38" s="600">
        <v>0.2</v>
      </c>
      <c r="E38" s="263" t="s">
        <v>923</v>
      </c>
      <c r="F38" s="249">
        <v>0.03</v>
      </c>
      <c r="G38" s="237">
        <v>43121</v>
      </c>
      <c r="H38" s="237">
        <v>43125</v>
      </c>
      <c r="I38" s="676" t="s">
        <v>74</v>
      </c>
      <c r="J38" s="73"/>
      <c r="K38" s="62"/>
      <c r="L38" s="239" t="str">
        <f t="shared" si="5"/>
        <v>0</v>
      </c>
      <c r="M38" s="545">
        <f>SUM(L38:L39)</f>
        <v>0</v>
      </c>
      <c r="N38" s="545">
        <f>SUM(F38:F39)</f>
        <v>0.06</v>
      </c>
      <c r="O38" s="532">
        <f t="shared" si="6"/>
        <v>0</v>
      </c>
      <c r="P38" s="317" t="s">
        <v>1547</v>
      </c>
      <c r="Q38" s="73"/>
      <c r="R38" s="264"/>
      <c r="S38" s="21"/>
      <c r="T38" s="21"/>
      <c r="U38" s="21"/>
      <c r="V38" s="21"/>
      <c r="W38" s="21"/>
      <c r="X38" s="21"/>
      <c r="Y38" s="21"/>
      <c r="Z38" s="21"/>
      <c r="AA38" s="21"/>
      <c r="AB38" s="21"/>
      <c r="AC38" s="21"/>
    </row>
    <row r="39" spans="1:29" s="265" customFormat="1" ht="59.25" customHeight="1" x14ac:dyDescent="0.2">
      <c r="A39" s="21"/>
      <c r="B39" s="598"/>
      <c r="C39" s="675"/>
      <c r="D39" s="600"/>
      <c r="E39" s="263" t="s">
        <v>924</v>
      </c>
      <c r="F39" s="249">
        <v>0.03</v>
      </c>
      <c r="G39" s="237">
        <v>43126</v>
      </c>
      <c r="H39" s="237">
        <v>43129</v>
      </c>
      <c r="I39" s="676"/>
      <c r="J39" s="73"/>
      <c r="K39" s="62"/>
      <c r="L39" s="239" t="str">
        <f t="shared" si="5"/>
        <v>0</v>
      </c>
      <c r="M39" s="588"/>
      <c r="N39" s="588"/>
      <c r="O39" s="534"/>
      <c r="P39" s="317" t="s">
        <v>1548</v>
      </c>
      <c r="Q39" s="73"/>
      <c r="R39" s="264"/>
      <c r="S39" s="21"/>
      <c r="T39" s="21"/>
      <c r="U39" s="21"/>
      <c r="V39" s="21"/>
      <c r="W39" s="21"/>
      <c r="X39" s="21"/>
      <c r="Y39" s="21"/>
      <c r="Z39" s="21"/>
      <c r="AA39" s="21"/>
      <c r="AB39" s="21"/>
      <c r="AC39" s="21"/>
    </row>
    <row r="40" spans="1:29" s="265" customFormat="1" ht="110.25" customHeight="1" x14ac:dyDescent="0.2">
      <c r="A40" s="21"/>
      <c r="B40" s="598"/>
      <c r="C40" s="675"/>
      <c r="D40" s="600"/>
      <c r="E40" s="195" t="s">
        <v>925</v>
      </c>
      <c r="F40" s="249">
        <v>0.05</v>
      </c>
      <c r="G40" s="237">
        <v>43130</v>
      </c>
      <c r="H40" s="237">
        <v>43141</v>
      </c>
      <c r="I40" s="676"/>
      <c r="J40" s="73"/>
      <c r="K40" s="62"/>
      <c r="L40" s="239" t="str">
        <f t="shared" si="5"/>
        <v>0</v>
      </c>
      <c r="M40" s="545">
        <f>SUM(L40:L43)</f>
        <v>0</v>
      </c>
      <c r="N40" s="545">
        <f>SUM(F40:F43)</f>
        <v>0.14000000000000001</v>
      </c>
      <c r="O40" s="532">
        <f t="shared" si="6"/>
        <v>0</v>
      </c>
      <c r="P40" s="317" t="s">
        <v>1549</v>
      </c>
      <c r="Q40" s="73"/>
      <c r="R40" s="264"/>
      <c r="S40" s="21"/>
      <c r="T40" s="21"/>
      <c r="U40" s="21"/>
      <c r="V40" s="21"/>
      <c r="W40" s="21"/>
      <c r="X40" s="21"/>
      <c r="Y40" s="21"/>
      <c r="Z40" s="21"/>
      <c r="AA40" s="21"/>
      <c r="AB40" s="21"/>
      <c r="AC40" s="21"/>
    </row>
    <row r="41" spans="1:29" s="265" customFormat="1" ht="81.75" customHeight="1" x14ac:dyDescent="0.2">
      <c r="A41" s="21"/>
      <c r="B41" s="598"/>
      <c r="C41" s="675"/>
      <c r="D41" s="600"/>
      <c r="E41" s="195" t="s">
        <v>926</v>
      </c>
      <c r="F41" s="249">
        <v>0.05</v>
      </c>
      <c r="G41" s="237">
        <v>43142</v>
      </c>
      <c r="H41" s="237">
        <v>43146</v>
      </c>
      <c r="I41" s="676"/>
      <c r="J41" s="73"/>
      <c r="K41" s="62"/>
      <c r="L41" s="239" t="str">
        <f t="shared" si="5"/>
        <v>0</v>
      </c>
      <c r="M41" s="587"/>
      <c r="N41" s="587"/>
      <c r="O41" s="533"/>
      <c r="P41" s="317" t="s">
        <v>1550</v>
      </c>
      <c r="Q41" s="73"/>
      <c r="R41" s="264"/>
      <c r="S41" s="21"/>
      <c r="T41" s="21"/>
      <c r="U41" s="21"/>
      <c r="V41" s="21"/>
      <c r="W41" s="21"/>
      <c r="X41" s="21"/>
      <c r="Y41" s="21"/>
      <c r="Z41" s="21"/>
      <c r="AA41" s="21"/>
      <c r="AB41" s="21"/>
      <c r="AC41" s="21"/>
    </row>
    <row r="42" spans="1:29" s="265" customFormat="1" ht="51" customHeight="1" x14ac:dyDescent="0.2">
      <c r="A42" s="21"/>
      <c r="B42" s="598"/>
      <c r="C42" s="675"/>
      <c r="D42" s="600"/>
      <c r="E42" s="195" t="s">
        <v>927</v>
      </c>
      <c r="F42" s="249">
        <v>0.02</v>
      </c>
      <c r="G42" s="237">
        <v>43147</v>
      </c>
      <c r="H42" s="237">
        <v>43149</v>
      </c>
      <c r="I42" s="676"/>
      <c r="J42" s="73"/>
      <c r="K42" s="62"/>
      <c r="L42" s="239" t="str">
        <f t="shared" si="5"/>
        <v>0</v>
      </c>
      <c r="M42" s="587"/>
      <c r="N42" s="587"/>
      <c r="O42" s="533"/>
      <c r="P42" s="317" t="s">
        <v>1551</v>
      </c>
      <c r="Q42" s="73"/>
      <c r="R42" s="264"/>
      <c r="S42" s="21"/>
      <c r="T42" s="21"/>
      <c r="U42" s="21"/>
      <c r="V42" s="21"/>
      <c r="W42" s="21"/>
      <c r="X42" s="21"/>
      <c r="Y42" s="21"/>
      <c r="Z42" s="21"/>
      <c r="AA42" s="21"/>
      <c r="AB42" s="21"/>
      <c r="AC42" s="21"/>
    </row>
    <row r="43" spans="1:29" s="265" customFormat="1" ht="51.75" customHeight="1" x14ac:dyDescent="0.2">
      <c r="A43" s="21"/>
      <c r="B43" s="598"/>
      <c r="C43" s="675"/>
      <c r="D43" s="600"/>
      <c r="E43" s="195" t="s">
        <v>928</v>
      </c>
      <c r="F43" s="249">
        <v>0.02</v>
      </c>
      <c r="G43" s="237">
        <v>43150</v>
      </c>
      <c r="H43" s="237">
        <v>43151</v>
      </c>
      <c r="I43" s="676"/>
      <c r="J43" s="73"/>
      <c r="K43" s="62"/>
      <c r="L43" s="239" t="str">
        <f t="shared" si="5"/>
        <v>0</v>
      </c>
      <c r="M43" s="588"/>
      <c r="N43" s="588"/>
      <c r="O43" s="534"/>
      <c r="P43" s="317" t="s">
        <v>1552</v>
      </c>
      <c r="Q43" s="73"/>
      <c r="R43" s="264"/>
      <c r="S43" s="21"/>
      <c r="T43" s="21"/>
      <c r="U43" s="21"/>
      <c r="V43" s="21"/>
      <c r="W43" s="21"/>
      <c r="X43" s="21"/>
      <c r="Y43" s="21"/>
      <c r="Z43" s="21"/>
      <c r="AA43" s="21"/>
      <c r="AB43" s="21"/>
      <c r="AC43" s="21"/>
    </row>
    <row r="44" spans="1:29" s="265" customFormat="1" ht="62.25" customHeight="1" x14ac:dyDescent="0.2">
      <c r="A44" s="21"/>
      <c r="B44" s="598"/>
      <c r="C44" s="675" t="s">
        <v>915</v>
      </c>
      <c r="D44" s="600">
        <v>0.2</v>
      </c>
      <c r="E44" s="195" t="s">
        <v>929</v>
      </c>
      <c r="F44" s="249">
        <v>0.02</v>
      </c>
      <c r="G44" s="237">
        <v>43161</v>
      </c>
      <c r="H44" s="237">
        <v>43161</v>
      </c>
      <c r="I44" s="690" t="s">
        <v>74</v>
      </c>
      <c r="J44" s="73"/>
      <c r="K44" s="62"/>
      <c r="L44" s="239" t="str">
        <f t="shared" si="5"/>
        <v>0</v>
      </c>
      <c r="M44" s="545">
        <f>SUM(L44:L47)</f>
        <v>0</v>
      </c>
      <c r="N44" s="545">
        <f>SUM(F44:F47)</f>
        <v>0.19999999999999998</v>
      </c>
      <c r="O44" s="532">
        <f t="shared" si="6"/>
        <v>0</v>
      </c>
      <c r="P44" s="317" t="s">
        <v>1553</v>
      </c>
      <c r="Q44" s="73"/>
      <c r="R44" s="264"/>
      <c r="S44" s="21"/>
      <c r="T44" s="21"/>
      <c r="U44" s="21"/>
      <c r="V44" s="21"/>
      <c r="W44" s="21"/>
      <c r="X44" s="21"/>
      <c r="Y44" s="21"/>
      <c r="Z44" s="21"/>
      <c r="AA44" s="21"/>
      <c r="AB44" s="21"/>
      <c r="AC44" s="21"/>
    </row>
    <row r="45" spans="1:29" s="265" customFormat="1" ht="88.5" customHeight="1" x14ac:dyDescent="0.2">
      <c r="A45" s="21"/>
      <c r="B45" s="598"/>
      <c r="C45" s="675"/>
      <c r="D45" s="600"/>
      <c r="E45" s="195" t="s">
        <v>930</v>
      </c>
      <c r="F45" s="249">
        <v>0.14000000000000001</v>
      </c>
      <c r="G45" s="237">
        <v>43164</v>
      </c>
      <c r="H45" s="237">
        <v>43171</v>
      </c>
      <c r="I45" s="691"/>
      <c r="J45" s="73"/>
      <c r="K45" s="62"/>
      <c r="L45" s="239" t="str">
        <f t="shared" si="5"/>
        <v>0</v>
      </c>
      <c r="M45" s="587"/>
      <c r="N45" s="587"/>
      <c r="O45" s="533"/>
      <c r="P45" s="360" t="s">
        <v>1554</v>
      </c>
      <c r="Q45" s="73"/>
      <c r="R45" s="264"/>
      <c r="S45" s="21"/>
      <c r="T45" s="21"/>
      <c r="U45" s="21"/>
      <c r="V45" s="21"/>
      <c r="W45" s="21"/>
      <c r="X45" s="21"/>
      <c r="Y45" s="21"/>
      <c r="Z45" s="21"/>
      <c r="AA45" s="21"/>
      <c r="AB45" s="21"/>
      <c r="AC45" s="21"/>
    </row>
    <row r="46" spans="1:29" s="265" customFormat="1" ht="55.5" customHeight="1" x14ac:dyDescent="0.2">
      <c r="A46" s="21"/>
      <c r="B46" s="598"/>
      <c r="C46" s="675"/>
      <c r="D46" s="600"/>
      <c r="E46" s="195" t="s">
        <v>931</v>
      </c>
      <c r="F46" s="249">
        <v>0.02</v>
      </c>
      <c r="G46" s="237">
        <v>43172</v>
      </c>
      <c r="H46" s="237">
        <v>43175</v>
      </c>
      <c r="I46" s="691"/>
      <c r="J46" s="73"/>
      <c r="K46" s="62"/>
      <c r="L46" s="239" t="str">
        <f t="shared" si="5"/>
        <v>0</v>
      </c>
      <c r="M46" s="587"/>
      <c r="N46" s="587"/>
      <c r="O46" s="533"/>
      <c r="P46" s="317" t="s">
        <v>1555</v>
      </c>
      <c r="Q46" s="73"/>
      <c r="R46" s="264"/>
      <c r="S46" s="21"/>
      <c r="T46" s="21"/>
      <c r="U46" s="21"/>
      <c r="V46" s="21"/>
      <c r="W46" s="21"/>
      <c r="X46" s="21"/>
      <c r="Y46" s="21"/>
      <c r="Z46" s="21"/>
      <c r="AA46" s="21"/>
      <c r="AB46" s="21"/>
      <c r="AC46" s="21"/>
    </row>
    <row r="47" spans="1:29" s="265" customFormat="1" ht="84.75" customHeight="1" x14ac:dyDescent="0.2">
      <c r="A47" s="21"/>
      <c r="B47" s="598"/>
      <c r="C47" s="675"/>
      <c r="D47" s="600"/>
      <c r="E47" s="195" t="s">
        <v>932</v>
      </c>
      <c r="F47" s="249">
        <v>0.02</v>
      </c>
      <c r="G47" s="237">
        <v>43177</v>
      </c>
      <c r="H47" s="237">
        <v>43179</v>
      </c>
      <c r="I47" s="692"/>
      <c r="J47" s="73"/>
      <c r="K47" s="62"/>
      <c r="L47" s="239" t="str">
        <f t="shared" si="5"/>
        <v>0</v>
      </c>
      <c r="M47" s="588"/>
      <c r="N47" s="588"/>
      <c r="O47" s="534"/>
      <c r="P47" s="317" t="s">
        <v>1556</v>
      </c>
      <c r="Q47" s="73"/>
      <c r="R47" s="264"/>
      <c r="S47" s="21"/>
      <c r="T47" s="21"/>
      <c r="U47" s="21"/>
      <c r="V47" s="21"/>
      <c r="W47" s="21"/>
      <c r="X47" s="21"/>
      <c r="Y47" s="21"/>
      <c r="Z47" s="21"/>
      <c r="AA47" s="21"/>
      <c r="AB47" s="21"/>
      <c r="AC47" s="21"/>
    </row>
    <row r="48" spans="1:29" s="265" customFormat="1" ht="102" customHeight="1" x14ac:dyDescent="0.2">
      <c r="A48" s="21"/>
      <c r="B48" s="598"/>
      <c r="C48" s="675" t="s">
        <v>916</v>
      </c>
      <c r="D48" s="600">
        <v>0.3</v>
      </c>
      <c r="E48" s="263" t="s">
        <v>933</v>
      </c>
      <c r="F48" s="249">
        <v>0.04</v>
      </c>
      <c r="G48" s="237">
        <v>43164</v>
      </c>
      <c r="H48" s="237">
        <v>43171</v>
      </c>
      <c r="I48" s="690" t="s">
        <v>74</v>
      </c>
      <c r="J48" s="73"/>
      <c r="K48" s="62"/>
      <c r="L48" s="239" t="str">
        <f t="shared" si="5"/>
        <v>0</v>
      </c>
      <c r="M48" s="545">
        <f>SUM(L48:L51)</f>
        <v>0</v>
      </c>
      <c r="N48" s="545">
        <f>SUM(F48:F51)</f>
        <v>0.3</v>
      </c>
      <c r="O48" s="532">
        <f t="shared" si="6"/>
        <v>0</v>
      </c>
      <c r="P48" s="317" t="s">
        <v>1557</v>
      </c>
      <c r="Q48" s="73"/>
      <c r="R48" s="264"/>
      <c r="S48" s="21"/>
      <c r="T48" s="21"/>
      <c r="U48" s="21"/>
      <c r="V48" s="21"/>
      <c r="W48" s="21"/>
      <c r="X48" s="21"/>
      <c r="Y48" s="21"/>
      <c r="Z48" s="21"/>
      <c r="AA48" s="21"/>
      <c r="AB48" s="21"/>
      <c r="AC48" s="21"/>
    </row>
    <row r="49" spans="1:29" s="265" customFormat="1" ht="110.25" customHeight="1" x14ac:dyDescent="0.2">
      <c r="A49" s="21"/>
      <c r="B49" s="598"/>
      <c r="C49" s="675"/>
      <c r="D49" s="600"/>
      <c r="E49" s="263" t="s">
        <v>934</v>
      </c>
      <c r="F49" s="249">
        <v>0.15</v>
      </c>
      <c r="G49" s="237">
        <v>43171</v>
      </c>
      <c r="H49" s="237">
        <v>43174</v>
      </c>
      <c r="I49" s="691"/>
      <c r="J49" s="73"/>
      <c r="K49" s="62"/>
      <c r="L49" s="239" t="str">
        <f t="shared" si="5"/>
        <v>0</v>
      </c>
      <c r="M49" s="587"/>
      <c r="N49" s="587"/>
      <c r="O49" s="533"/>
      <c r="P49" s="317" t="s">
        <v>1558</v>
      </c>
      <c r="Q49" s="73"/>
      <c r="R49" s="264"/>
      <c r="S49" s="21"/>
      <c r="T49" s="21"/>
      <c r="U49" s="21"/>
      <c r="V49" s="21"/>
      <c r="W49" s="21"/>
      <c r="X49" s="21"/>
      <c r="Y49" s="21"/>
      <c r="Z49" s="21"/>
      <c r="AA49" s="21"/>
      <c r="AB49" s="21"/>
      <c r="AC49" s="21"/>
    </row>
    <row r="50" spans="1:29" s="265" customFormat="1" ht="134.25" customHeight="1" x14ac:dyDescent="0.2">
      <c r="A50" s="21"/>
      <c r="B50" s="598"/>
      <c r="C50" s="675"/>
      <c r="D50" s="600"/>
      <c r="E50" s="263" t="s">
        <v>935</v>
      </c>
      <c r="F50" s="249">
        <v>7.0000000000000007E-2</v>
      </c>
      <c r="G50" s="237">
        <v>43175</v>
      </c>
      <c r="H50" s="237">
        <v>43179</v>
      </c>
      <c r="I50" s="691"/>
      <c r="J50" s="73"/>
      <c r="K50" s="62"/>
      <c r="L50" s="239" t="str">
        <f t="shared" si="5"/>
        <v>0</v>
      </c>
      <c r="M50" s="587"/>
      <c r="N50" s="587"/>
      <c r="O50" s="533"/>
      <c r="P50" s="317" t="s">
        <v>1559</v>
      </c>
      <c r="Q50" s="73"/>
      <c r="R50" s="264"/>
      <c r="S50" s="21"/>
      <c r="T50" s="21"/>
      <c r="U50" s="21"/>
      <c r="V50" s="21"/>
      <c r="W50" s="21"/>
      <c r="X50" s="21"/>
      <c r="Y50" s="21"/>
      <c r="Z50" s="21"/>
      <c r="AA50" s="21"/>
      <c r="AB50" s="21"/>
      <c r="AC50" s="21"/>
    </row>
    <row r="51" spans="1:29" s="265" customFormat="1" ht="101.25" customHeight="1" x14ac:dyDescent="0.2">
      <c r="A51" s="21"/>
      <c r="B51" s="598"/>
      <c r="C51" s="675"/>
      <c r="D51" s="600"/>
      <c r="E51" s="263" t="s">
        <v>936</v>
      </c>
      <c r="F51" s="249">
        <v>0.04</v>
      </c>
      <c r="G51" s="237">
        <v>43180</v>
      </c>
      <c r="H51" s="237">
        <v>43181</v>
      </c>
      <c r="I51" s="692"/>
      <c r="J51" s="73"/>
      <c r="K51" s="62"/>
      <c r="L51" s="239" t="str">
        <f t="shared" si="5"/>
        <v>0</v>
      </c>
      <c r="M51" s="588"/>
      <c r="N51" s="588"/>
      <c r="O51" s="534"/>
      <c r="P51" s="317" t="s">
        <v>1560</v>
      </c>
      <c r="Q51" s="73"/>
      <c r="R51" s="264"/>
      <c r="S51" s="21"/>
      <c r="T51" s="21"/>
      <c r="U51" s="21"/>
      <c r="V51" s="21"/>
      <c r="W51" s="21"/>
      <c r="X51" s="21"/>
      <c r="Y51" s="21"/>
      <c r="Z51" s="21"/>
      <c r="AA51" s="21"/>
      <c r="AB51" s="21"/>
      <c r="AC51" s="21"/>
    </row>
    <row r="52" spans="1:29" s="265" customFormat="1" ht="101.25" customHeight="1" x14ac:dyDescent="0.2">
      <c r="A52" s="21"/>
      <c r="B52" s="598"/>
      <c r="C52" s="675" t="s">
        <v>917</v>
      </c>
      <c r="D52" s="600">
        <v>0.1</v>
      </c>
      <c r="E52" s="263" t="s">
        <v>937</v>
      </c>
      <c r="F52" s="249">
        <v>0.05</v>
      </c>
      <c r="G52" s="187">
        <v>43175</v>
      </c>
      <c r="H52" s="187">
        <v>43177</v>
      </c>
      <c r="I52" s="676" t="s">
        <v>2483</v>
      </c>
      <c r="J52" s="73"/>
      <c r="K52" s="62"/>
      <c r="L52" s="239" t="str">
        <f t="shared" si="5"/>
        <v>0</v>
      </c>
      <c r="M52" s="545" t="str">
        <f t="shared" ref="M52:M55" si="7">L52</f>
        <v>0</v>
      </c>
      <c r="N52" s="545">
        <f t="shared" ref="N52:N55" si="8">F52</f>
        <v>0.05</v>
      </c>
      <c r="O52" s="532">
        <f t="shared" si="6"/>
        <v>0</v>
      </c>
      <c r="P52" s="317" t="s">
        <v>1561</v>
      </c>
      <c r="Q52" s="73"/>
      <c r="R52" s="264"/>
      <c r="S52" s="21"/>
      <c r="T52" s="21"/>
      <c r="U52" s="21"/>
      <c r="V52" s="21"/>
      <c r="W52" s="21"/>
      <c r="X52" s="21"/>
      <c r="Y52" s="21"/>
      <c r="Z52" s="21"/>
      <c r="AA52" s="21"/>
      <c r="AB52" s="21"/>
      <c r="AC52" s="21"/>
    </row>
    <row r="53" spans="1:29" s="265" customFormat="1" ht="108.75" customHeight="1" x14ac:dyDescent="0.2">
      <c r="A53" s="21"/>
      <c r="B53" s="598"/>
      <c r="C53" s="675"/>
      <c r="D53" s="600"/>
      <c r="E53" s="263" t="s">
        <v>938</v>
      </c>
      <c r="F53" s="249">
        <v>0.05</v>
      </c>
      <c r="G53" s="187">
        <v>43179</v>
      </c>
      <c r="H53" s="187">
        <v>43189</v>
      </c>
      <c r="I53" s="676"/>
      <c r="J53" s="73"/>
      <c r="K53" s="62"/>
      <c r="L53" s="239" t="str">
        <f t="shared" si="5"/>
        <v>0</v>
      </c>
      <c r="M53" s="588"/>
      <c r="N53" s="588"/>
      <c r="O53" s="534"/>
      <c r="P53" s="317" t="s">
        <v>1562</v>
      </c>
      <c r="Q53" s="73"/>
      <c r="R53" s="264"/>
      <c r="S53" s="21"/>
      <c r="T53" s="21"/>
      <c r="U53" s="21"/>
      <c r="V53" s="21"/>
      <c r="W53" s="21"/>
      <c r="X53" s="21"/>
      <c r="Y53" s="21"/>
      <c r="Z53" s="21"/>
      <c r="AA53" s="21"/>
      <c r="AB53" s="21"/>
      <c r="AC53" s="21"/>
    </row>
    <row r="54" spans="1:29" s="265" customFormat="1" ht="66" customHeight="1" x14ac:dyDescent="0.2">
      <c r="A54" s="21"/>
      <c r="B54" s="598"/>
      <c r="C54" s="675" t="s">
        <v>918</v>
      </c>
      <c r="D54" s="600">
        <v>0.1</v>
      </c>
      <c r="E54" s="263" t="s">
        <v>939</v>
      </c>
      <c r="F54" s="249">
        <v>0.05</v>
      </c>
      <c r="G54" s="187">
        <v>43179</v>
      </c>
      <c r="H54" s="187">
        <v>43186</v>
      </c>
      <c r="I54" s="676" t="s">
        <v>2482</v>
      </c>
      <c r="J54" s="73"/>
      <c r="K54" s="19"/>
      <c r="L54" s="239" t="str">
        <f t="shared" si="5"/>
        <v>0</v>
      </c>
      <c r="M54" s="218" t="str">
        <f t="shared" si="7"/>
        <v>0</v>
      </c>
      <c r="N54" s="218">
        <f t="shared" si="8"/>
        <v>0.05</v>
      </c>
      <c r="O54" s="403">
        <f t="shared" si="6"/>
        <v>0</v>
      </c>
      <c r="P54" s="317" t="s">
        <v>1563</v>
      </c>
      <c r="Q54" s="73"/>
      <c r="R54" s="19"/>
      <c r="S54" s="21"/>
      <c r="T54" s="21"/>
      <c r="U54" s="21"/>
      <c r="V54" s="21"/>
      <c r="W54" s="21"/>
      <c r="X54" s="21"/>
      <c r="Y54" s="21"/>
      <c r="Z54" s="21"/>
      <c r="AA54" s="21"/>
      <c r="AB54" s="21"/>
      <c r="AC54" s="21"/>
    </row>
    <row r="55" spans="1:29" s="265" customFormat="1" ht="96.75" customHeight="1" x14ac:dyDescent="0.2">
      <c r="A55" s="21"/>
      <c r="B55" s="598"/>
      <c r="C55" s="675"/>
      <c r="D55" s="600"/>
      <c r="E55" s="263" t="s">
        <v>940</v>
      </c>
      <c r="F55" s="249">
        <v>0.05</v>
      </c>
      <c r="G55" s="187">
        <v>43191</v>
      </c>
      <c r="H55" s="187">
        <v>43195</v>
      </c>
      <c r="I55" s="676"/>
      <c r="J55" s="73"/>
      <c r="K55" s="19"/>
      <c r="L55" s="239" t="str">
        <f t="shared" si="5"/>
        <v>0</v>
      </c>
      <c r="M55" s="218" t="str">
        <f t="shared" si="7"/>
        <v>0</v>
      </c>
      <c r="N55" s="218">
        <f t="shared" si="8"/>
        <v>0.05</v>
      </c>
      <c r="O55" s="70" t="str">
        <f t="shared" ref="O55" si="9">IF((M55/N55)&gt;=90%,"META LOGRADA",IF((M55/N55)&gt;=80%, "AVANCE NOTABLE","REPLANIFICAR"))</f>
        <v>REPLANIFICAR</v>
      </c>
      <c r="P55" s="317" t="s">
        <v>1564</v>
      </c>
      <c r="Q55" s="73"/>
      <c r="R55" s="19"/>
      <c r="S55" s="21"/>
      <c r="T55" s="21"/>
      <c r="U55" s="21"/>
      <c r="V55" s="21"/>
      <c r="W55" s="21"/>
      <c r="X55" s="21"/>
      <c r="Y55" s="21"/>
      <c r="Z55" s="21"/>
      <c r="AA55" s="21"/>
      <c r="AB55" s="21"/>
      <c r="AC55" s="21"/>
    </row>
    <row r="56" spans="1:29" s="265" customFormat="1" ht="12" x14ac:dyDescent="0.2">
      <c r="A56" s="21"/>
      <c r="B56" s="605"/>
      <c r="C56" s="605"/>
      <c r="D56" s="605"/>
      <c r="E56" s="605"/>
      <c r="F56" s="605"/>
      <c r="G56" s="605"/>
      <c r="H56" s="605"/>
      <c r="I56" s="605"/>
      <c r="J56" s="605"/>
      <c r="K56" s="605"/>
      <c r="L56" s="605"/>
      <c r="M56" s="605"/>
      <c r="N56" s="629"/>
      <c r="O56" s="629"/>
      <c r="P56" s="605"/>
      <c r="Q56" s="605"/>
      <c r="R56" s="605"/>
      <c r="S56" s="21"/>
      <c r="T56" s="21"/>
      <c r="U56" s="21"/>
      <c r="V56" s="21"/>
      <c r="W56" s="21"/>
      <c r="X56" s="21"/>
      <c r="Y56" s="21"/>
      <c r="Z56" s="21"/>
      <c r="AA56" s="21"/>
      <c r="AB56" s="21"/>
      <c r="AC56" s="21"/>
    </row>
    <row r="57" spans="1:29" s="265" customFormat="1" ht="126" customHeight="1" x14ac:dyDescent="0.2">
      <c r="A57" s="21"/>
      <c r="B57" s="598" t="s">
        <v>882</v>
      </c>
      <c r="C57" s="675" t="s">
        <v>941</v>
      </c>
      <c r="D57" s="604">
        <v>0.2</v>
      </c>
      <c r="E57" s="263" t="s">
        <v>948</v>
      </c>
      <c r="F57" s="249">
        <v>0.1</v>
      </c>
      <c r="G57" s="187">
        <v>43191</v>
      </c>
      <c r="H57" s="187">
        <v>43195</v>
      </c>
      <c r="I57" s="694" t="s">
        <v>101</v>
      </c>
      <c r="J57" s="73"/>
      <c r="K57" s="19"/>
      <c r="L57" s="239" t="str">
        <f t="shared" si="5"/>
        <v>0</v>
      </c>
      <c r="M57" s="545">
        <f>SUM(L57:L59)</f>
        <v>0</v>
      </c>
      <c r="N57" s="545">
        <f>SUM(F57:F59)</f>
        <v>0.2</v>
      </c>
      <c r="O57" s="672" t="str">
        <f t="shared" ref="O57:O78" si="10">IF((M57/N57)&gt;=90%,"META LOGRADA",IF((M57/N57)&gt;=80%, "AVANCE NOTABLE","REPLANIFICAR"))</f>
        <v>REPLANIFICAR</v>
      </c>
      <c r="P57" s="317" t="s">
        <v>1565</v>
      </c>
      <c r="Q57" s="73"/>
      <c r="R57" s="19"/>
      <c r="S57" s="21"/>
      <c r="T57" s="21"/>
      <c r="U57" s="21"/>
      <c r="V57" s="21"/>
      <c r="W57" s="21"/>
      <c r="X57" s="21"/>
      <c r="Y57" s="21"/>
      <c r="Z57" s="21"/>
      <c r="AA57" s="21"/>
      <c r="AB57" s="21"/>
      <c r="AC57" s="21"/>
    </row>
    <row r="58" spans="1:29" s="265" customFormat="1" ht="124.5" customHeight="1" x14ac:dyDescent="0.2">
      <c r="A58" s="21"/>
      <c r="B58" s="598"/>
      <c r="C58" s="675"/>
      <c r="D58" s="604"/>
      <c r="E58" s="263" t="s">
        <v>949</v>
      </c>
      <c r="F58" s="249">
        <v>0.05</v>
      </c>
      <c r="G58" s="187">
        <v>43196</v>
      </c>
      <c r="H58" s="187">
        <v>43200</v>
      </c>
      <c r="I58" s="694"/>
      <c r="J58" s="73"/>
      <c r="K58" s="19"/>
      <c r="L58" s="239" t="str">
        <f t="shared" si="5"/>
        <v>0</v>
      </c>
      <c r="M58" s="587"/>
      <c r="N58" s="587"/>
      <c r="O58" s="674"/>
      <c r="P58" s="317" t="s">
        <v>1566</v>
      </c>
      <c r="Q58" s="73"/>
      <c r="R58" s="19"/>
      <c r="S58" s="21"/>
      <c r="T58" s="21"/>
      <c r="U58" s="21"/>
      <c r="V58" s="21"/>
      <c r="W58" s="21"/>
      <c r="X58" s="21"/>
      <c r="Y58" s="21"/>
      <c r="Z58" s="21"/>
      <c r="AA58" s="21"/>
      <c r="AB58" s="21"/>
      <c r="AC58" s="21"/>
    </row>
    <row r="59" spans="1:29" s="265" customFormat="1" ht="118.5" customHeight="1" x14ac:dyDescent="0.2">
      <c r="A59" s="21"/>
      <c r="B59" s="598"/>
      <c r="C59" s="675"/>
      <c r="D59" s="604"/>
      <c r="E59" s="263" t="s">
        <v>950</v>
      </c>
      <c r="F59" s="249">
        <v>0.05</v>
      </c>
      <c r="G59" s="187">
        <v>43201</v>
      </c>
      <c r="H59" s="187">
        <v>43205</v>
      </c>
      <c r="I59" s="694"/>
      <c r="J59" s="73"/>
      <c r="K59" s="19"/>
      <c r="L59" s="239" t="str">
        <f t="shared" si="5"/>
        <v>0</v>
      </c>
      <c r="M59" s="588"/>
      <c r="N59" s="588"/>
      <c r="O59" s="673"/>
      <c r="P59" s="317" t="s">
        <v>1567</v>
      </c>
      <c r="Q59" s="73"/>
      <c r="R59" s="19"/>
      <c r="S59" s="21"/>
      <c r="T59" s="21"/>
      <c r="U59" s="21"/>
      <c r="V59" s="21"/>
      <c r="W59" s="21"/>
      <c r="X59" s="21"/>
      <c r="Y59" s="21"/>
      <c r="Z59" s="21"/>
      <c r="AA59" s="21"/>
      <c r="AB59" s="21"/>
      <c r="AC59" s="21"/>
    </row>
    <row r="60" spans="1:29" s="265" customFormat="1" ht="118.5" customHeight="1" x14ac:dyDescent="0.2">
      <c r="A60" s="21"/>
      <c r="B60" s="598"/>
      <c r="C60" s="675" t="s">
        <v>942</v>
      </c>
      <c r="D60" s="604">
        <v>0.2</v>
      </c>
      <c r="E60" s="263" t="s">
        <v>951</v>
      </c>
      <c r="F60" s="249">
        <v>0.03</v>
      </c>
      <c r="G60" s="187">
        <v>43206</v>
      </c>
      <c r="H60" s="187">
        <v>43208</v>
      </c>
      <c r="I60" s="694" t="s">
        <v>74</v>
      </c>
      <c r="J60" s="73"/>
      <c r="K60" s="19"/>
      <c r="L60" s="239" t="str">
        <f t="shared" si="5"/>
        <v>0</v>
      </c>
      <c r="M60" s="545">
        <f>SUM(L60:L62)</f>
        <v>0</v>
      </c>
      <c r="N60" s="545">
        <f>SUM(F60:F62)</f>
        <v>0.15000000000000002</v>
      </c>
      <c r="O60" s="672" t="str">
        <f t="shared" si="10"/>
        <v>REPLANIFICAR</v>
      </c>
      <c r="P60" s="317" t="s">
        <v>1568</v>
      </c>
      <c r="Q60" s="73"/>
      <c r="R60" s="19"/>
      <c r="S60" s="21"/>
      <c r="T60" s="21"/>
      <c r="U60" s="21"/>
      <c r="V60" s="21"/>
      <c r="W60" s="21"/>
      <c r="X60" s="21"/>
      <c r="Y60" s="21"/>
      <c r="Z60" s="21"/>
      <c r="AA60" s="21"/>
      <c r="AB60" s="21"/>
      <c r="AC60" s="21"/>
    </row>
    <row r="61" spans="1:29" s="265" customFormat="1" ht="118.5" customHeight="1" x14ac:dyDescent="0.2">
      <c r="A61" s="21"/>
      <c r="B61" s="598"/>
      <c r="C61" s="675"/>
      <c r="D61" s="604"/>
      <c r="E61" s="263" t="s">
        <v>952</v>
      </c>
      <c r="F61" s="249">
        <v>0.05</v>
      </c>
      <c r="G61" s="187">
        <v>43209</v>
      </c>
      <c r="H61" s="187">
        <v>43212</v>
      </c>
      <c r="I61" s="694"/>
      <c r="J61" s="73"/>
      <c r="K61" s="19"/>
      <c r="L61" s="239" t="str">
        <f t="shared" si="5"/>
        <v>0</v>
      </c>
      <c r="M61" s="587"/>
      <c r="N61" s="587"/>
      <c r="O61" s="674"/>
      <c r="P61" s="317" t="s">
        <v>1569</v>
      </c>
      <c r="Q61" s="73"/>
      <c r="R61" s="19"/>
      <c r="S61" s="21"/>
      <c r="T61" s="21"/>
      <c r="U61" s="21"/>
      <c r="V61" s="21"/>
      <c r="W61" s="21"/>
      <c r="X61" s="21"/>
      <c r="Y61" s="21"/>
      <c r="Z61" s="21"/>
      <c r="AA61" s="21"/>
      <c r="AB61" s="21"/>
      <c r="AC61" s="21"/>
    </row>
    <row r="62" spans="1:29" s="265" customFormat="1" ht="118.5" customHeight="1" x14ac:dyDescent="0.2">
      <c r="A62" s="21"/>
      <c r="B62" s="598"/>
      <c r="C62" s="675"/>
      <c r="D62" s="604"/>
      <c r="E62" s="263" t="s">
        <v>953</v>
      </c>
      <c r="F62" s="249">
        <v>7.0000000000000007E-2</v>
      </c>
      <c r="G62" s="187">
        <v>43213</v>
      </c>
      <c r="H62" s="187">
        <v>43220</v>
      </c>
      <c r="I62" s="694"/>
      <c r="J62" s="73"/>
      <c r="K62" s="19"/>
      <c r="L62" s="239" t="str">
        <f t="shared" si="5"/>
        <v>0</v>
      </c>
      <c r="M62" s="588"/>
      <c r="N62" s="588"/>
      <c r="O62" s="673"/>
      <c r="P62" s="317" t="s">
        <v>1570</v>
      </c>
      <c r="Q62" s="73"/>
      <c r="R62" s="19"/>
      <c r="S62" s="21"/>
      <c r="T62" s="21"/>
      <c r="U62" s="21"/>
      <c r="V62" s="21"/>
      <c r="W62" s="21"/>
      <c r="X62" s="21"/>
      <c r="Y62" s="21"/>
      <c r="Z62" s="21"/>
      <c r="AA62" s="21"/>
      <c r="AB62" s="21"/>
      <c r="AC62" s="21"/>
    </row>
    <row r="63" spans="1:29" s="265" customFormat="1" ht="118.5" customHeight="1" x14ac:dyDescent="0.2">
      <c r="A63" s="21"/>
      <c r="B63" s="598"/>
      <c r="C63" s="675"/>
      <c r="D63" s="604"/>
      <c r="E63" s="263" t="s">
        <v>954</v>
      </c>
      <c r="F63" s="249">
        <v>0.05</v>
      </c>
      <c r="G63" s="187">
        <v>43221</v>
      </c>
      <c r="H63" s="187">
        <v>43235</v>
      </c>
      <c r="I63" s="694"/>
      <c r="J63" s="73"/>
      <c r="K63" s="19"/>
      <c r="L63" s="239" t="str">
        <f t="shared" si="5"/>
        <v>0</v>
      </c>
      <c r="M63" s="218" t="str">
        <f t="shared" ref="M63" si="11">L63</f>
        <v>0</v>
      </c>
      <c r="N63" s="218">
        <f t="shared" ref="N63" si="12">F63</f>
        <v>0.05</v>
      </c>
      <c r="O63" s="70" t="str">
        <f t="shared" si="10"/>
        <v>REPLANIFICAR</v>
      </c>
      <c r="P63" s="317" t="s">
        <v>1571</v>
      </c>
      <c r="Q63" s="73"/>
      <c r="R63" s="19"/>
      <c r="S63" s="21"/>
      <c r="T63" s="21"/>
      <c r="U63" s="21"/>
      <c r="V63" s="21"/>
      <c r="W63" s="21"/>
      <c r="X63" s="21"/>
      <c r="Y63" s="21"/>
      <c r="Z63" s="21"/>
      <c r="AA63" s="21"/>
      <c r="AB63" s="21"/>
      <c r="AC63" s="21"/>
    </row>
    <row r="64" spans="1:29" s="265" customFormat="1" ht="105" customHeight="1" x14ac:dyDescent="0.2">
      <c r="A64" s="21"/>
      <c r="B64" s="598"/>
      <c r="C64" s="675" t="s">
        <v>943</v>
      </c>
      <c r="D64" s="604">
        <v>0.15</v>
      </c>
      <c r="E64" s="263" t="s">
        <v>955</v>
      </c>
      <c r="F64" s="249">
        <v>0.03</v>
      </c>
      <c r="G64" s="187">
        <v>43236</v>
      </c>
      <c r="H64" s="187">
        <v>43238</v>
      </c>
      <c r="I64" s="694" t="s">
        <v>74</v>
      </c>
      <c r="J64" s="73"/>
      <c r="K64" s="19"/>
      <c r="L64" s="239" t="str">
        <f t="shared" si="5"/>
        <v>0</v>
      </c>
      <c r="M64" s="545">
        <f>SUM(L64:L67)</f>
        <v>0</v>
      </c>
      <c r="N64" s="545">
        <f>SUM(F64:F67)</f>
        <v>0.15</v>
      </c>
      <c r="O64" s="672" t="str">
        <f t="shared" si="10"/>
        <v>REPLANIFICAR</v>
      </c>
      <c r="P64" s="317" t="s">
        <v>1572</v>
      </c>
      <c r="Q64" s="73"/>
      <c r="R64" s="19"/>
      <c r="S64" s="21"/>
      <c r="T64" s="21"/>
      <c r="U64" s="21"/>
      <c r="V64" s="21"/>
      <c r="W64" s="21"/>
      <c r="X64" s="21"/>
      <c r="Y64" s="21"/>
      <c r="Z64" s="21"/>
      <c r="AA64" s="21"/>
      <c r="AB64" s="21"/>
      <c r="AC64" s="21"/>
    </row>
    <row r="65" spans="1:29" s="265" customFormat="1" ht="60" customHeight="1" x14ac:dyDescent="0.2">
      <c r="A65" s="21"/>
      <c r="B65" s="598"/>
      <c r="C65" s="675"/>
      <c r="D65" s="604"/>
      <c r="E65" s="263" t="s">
        <v>956</v>
      </c>
      <c r="F65" s="249">
        <v>0.05</v>
      </c>
      <c r="G65" s="187">
        <v>43239</v>
      </c>
      <c r="H65" s="187">
        <v>43243</v>
      </c>
      <c r="I65" s="694"/>
      <c r="J65" s="73"/>
      <c r="K65" s="19"/>
      <c r="L65" s="239" t="str">
        <f t="shared" si="5"/>
        <v>0</v>
      </c>
      <c r="M65" s="587"/>
      <c r="N65" s="587"/>
      <c r="O65" s="674"/>
      <c r="P65" s="317" t="s">
        <v>1573</v>
      </c>
      <c r="Q65" s="73"/>
      <c r="R65" s="19"/>
      <c r="S65" s="21"/>
      <c r="T65" s="21"/>
      <c r="U65" s="21"/>
      <c r="V65" s="21"/>
      <c r="W65" s="21"/>
      <c r="X65" s="21"/>
      <c r="Y65" s="21"/>
      <c r="Z65" s="21"/>
      <c r="AA65" s="21"/>
      <c r="AB65" s="21"/>
      <c r="AC65" s="21"/>
    </row>
    <row r="66" spans="1:29" s="265" customFormat="1" ht="51" customHeight="1" x14ac:dyDescent="0.2">
      <c r="A66" s="21"/>
      <c r="B66" s="598"/>
      <c r="C66" s="675"/>
      <c r="D66" s="604"/>
      <c r="E66" s="263" t="s">
        <v>957</v>
      </c>
      <c r="F66" s="249">
        <v>0.05</v>
      </c>
      <c r="G66" s="187">
        <v>43244</v>
      </c>
      <c r="H66" s="187">
        <v>43248</v>
      </c>
      <c r="I66" s="694"/>
      <c r="J66" s="73"/>
      <c r="K66" s="19"/>
      <c r="L66" s="239" t="str">
        <f t="shared" si="5"/>
        <v>0</v>
      </c>
      <c r="M66" s="587"/>
      <c r="N66" s="587"/>
      <c r="O66" s="674"/>
      <c r="P66" s="317" t="s">
        <v>1574</v>
      </c>
      <c r="Q66" s="73"/>
      <c r="R66" s="19"/>
      <c r="S66" s="21"/>
      <c r="T66" s="21"/>
      <c r="U66" s="21"/>
      <c r="V66" s="21"/>
      <c r="W66" s="21"/>
      <c r="X66" s="21"/>
      <c r="Y66" s="21"/>
      <c r="Z66" s="21"/>
      <c r="AA66" s="21"/>
      <c r="AB66" s="21"/>
      <c r="AC66" s="21"/>
    </row>
    <row r="67" spans="1:29" s="265" customFormat="1" ht="56.25" customHeight="1" x14ac:dyDescent="0.2">
      <c r="A67" s="21"/>
      <c r="B67" s="598"/>
      <c r="C67" s="675"/>
      <c r="D67" s="604"/>
      <c r="E67" s="263" t="s">
        <v>958</v>
      </c>
      <c r="F67" s="249">
        <v>0.02</v>
      </c>
      <c r="G67" s="187">
        <v>43249</v>
      </c>
      <c r="H67" s="187">
        <v>43251</v>
      </c>
      <c r="I67" s="694"/>
      <c r="J67" s="73"/>
      <c r="K67" s="19"/>
      <c r="L67" s="239" t="str">
        <f t="shared" si="5"/>
        <v>0</v>
      </c>
      <c r="M67" s="588"/>
      <c r="N67" s="588"/>
      <c r="O67" s="673"/>
      <c r="P67" s="317" t="s">
        <v>1575</v>
      </c>
      <c r="Q67" s="73"/>
      <c r="R67" s="19"/>
      <c r="S67" s="21"/>
      <c r="T67" s="21"/>
      <c r="U67" s="21"/>
      <c r="V67" s="21"/>
      <c r="W67" s="21"/>
      <c r="X67" s="21"/>
      <c r="Y67" s="21"/>
      <c r="Z67" s="21"/>
      <c r="AA67" s="21"/>
      <c r="AB67" s="21"/>
      <c r="AC67" s="21"/>
    </row>
    <row r="68" spans="1:29" s="265" customFormat="1" ht="66.75" customHeight="1" x14ac:dyDescent="0.2">
      <c r="A68" s="21"/>
      <c r="B68" s="598"/>
      <c r="C68" s="675" t="s">
        <v>944</v>
      </c>
      <c r="D68" s="604">
        <v>0.05</v>
      </c>
      <c r="E68" s="263" t="s">
        <v>959</v>
      </c>
      <c r="F68" s="249">
        <v>0.02</v>
      </c>
      <c r="G68" s="187">
        <v>43252</v>
      </c>
      <c r="H68" s="187">
        <v>43256</v>
      </c>
      <c r="I68" s="695" t="s">
        <v>2482</v>
      </c>
      <c r="J68" s="73"/>
      <c r="K68" s="19"/>
      <c r="L68" s="239" t="str">
        <f t="shared" si="5"/>
        <v>0</v>
      </c>
      <c r="M68" s="545">
        <f>SUM(L68:L69)</f>
        <v>0</v>
      </c>
      <c r="N68" s="545">
        <f>SUM(F68:F69)</f>
        <v>0.05</v>
      </c>
      <c r="O68" s="672" t="str">
        <f t="shared" si="10"/>
        <v>REPLANIFICAR</v>
      </c>
      <c r="P68" s="317" t="s">
        <v>1576</v>
      </c>
      <c r="Q68" s="73"/>
      <c r="R68" s="19"/>
      <c r="S68" s="21"/>
      <c r="T68" s="21"/>
      <c r="U68" s="21"/>
      <c r="V68" s="21"/>
      <c r="W68" s="21"/>
      <c r="X68" s="21"/>
      <c r="Y68" s="21"/>
      <c r="Z68" s="21"/>
      <c r="AA68" s="21"/>
      <c r="AB68" s="21"/>
      <c r="AC68" s="21"/>
    </row>
    <row r="69" spans="1:29" s="265" customFormat="1" ht="84" customHeight="1" x14ac:dyDescent="0.2">
      <c r="A69" s="21"/>
      <c r="B69" s="598"/>
      <c r="C69" s="675"/>
      <c r="D69" s="604"/>
      <c r="E69" s="263" t="s">
        <v>960</v>
      </c>
      <c r="F69" s="249">
        <v>0.03</v>
      </c>
      <c r="G69" s="187">
        <v>43257</v>
      </c>
      <c r="H69" s="187">
        <v>43258</v>
      </c>
      <c r="I69" s="696"/>
      <c r="J69" s="73"/>
      <c r="K69" s="19"/>
      <c r="L69" s="239" t="str">
        <f t="shared" si="5"/>
        <v>0</v>
      </c>
      <c r="M69" s="588"/>
      <c r="N69" s="588"/>
      <c r="O69" s="673"/>
      <c r="P69" s="317" t="s">
        <v>1577</v>
      </c>
      <c r="Q69" s="73"/>
      <c r="R69" s="19"/>
      <c r="S69" s="21"/>
      <c r="T69" s="21"/>
      <c r="U69" s="21"/>
      <c r="V69" s="21"/>
      <c r="W69" s="21"/>
      <c r="X69" s="21"/>
      <c r="Y69" s="21"/>
      <c r="Z69" s="21"/>
      <c r="AA69" s="21"/>
      <c r="AB69" s="21"/>
      <c r="AC69" s="21"/>
    </row>
    <row r="70" spans="1:29" s="265" customFormat="1" ht="84" customHeight="1" x14ac:dyDescent="0.2">
      <c r="A70" s="21"/>
      <c r="B70" s="598"/>
      <c r="C70" s="675" t="s">
        <v>945</v>
      </c>
      <c r="D70" s="604">
        <v>0.2</v>
      </c>
      <c r="E70" s="263" t="s">
        <v>961</v>
      </c>
      <c r="F70" s="249">
        <v>0.03</v>
      </c>
      <c r="G70" s="187">
        <v>43344</v>
      </c>
      <c r="H70" s="187">
        <v>43346</v>
      </c>
      <c r="I70" s="694" t="s">
        <v>74</v>
      </c>
      <c r="J70" s="73"/>
      <c r="K70" s="19"/>
      <c r="L70" s="239" t="str">
        <f t="shared" si="5"/>
        <v>0</v>
      </c>
      <c r="M70" s="545">
        <f>SUM(L70:L73)</f>
        <v>0</v>
      </c>
      <c r="N70" s="545">
        <f>SUM(F70:F73)</f>
        <v>0.2</v>
      </c>
      <c r="O70" s="672" t="str">
        <f t="shared" si="10"/>
        <v>REPLANIFICAR</v>
      </c>
      <c r="P70" s="317" t="s">
        <v>1578</v>
      </c>
      <c r="Q70" s="73"/>
      <c r="R70" s="19"/>
      <c r="S70" s="21"/>
      <c r="T70" s="21"/>
      <c r="U70" s="21"/>
      <c r="V70" s="21"/>
      <c r="W70" s="21"/>
      <c r="X70" s="21"/>
      <c r="Y70" s="21"/>
      <c r="Z70" s="21"/>
      <c r="AA70" s="21"/>
      <c r="AB70" s="21"/>
      <c r="AC70" s="21"/>
    </row>
    <row r="71" spans="1:29" s="265" customFormat="1" ht="84" customHeight="1" x14ac:dyDescent="0.2">
      <c r="A71" s="21"/>
      <c r="B71" s="598"/>
      <c r="C71" s="675"/>
      <c r="D71" s="604"/>
      <c r="E71" s="263" t="s">
        <v>962</v>
      </c>
      <c r="F71" s="249">
        <v>0.05</v>
      </c>
      <c r="G71" s="187">
        <v>43347</v>
      </c>
      <c r="H71" s="187">
        <v>43351</v>
      </c>
      <c r="I71" s="694"/>
      <c r="J71" s="73"/>
      <c r="K71" s="19"/>
      <c r="L71" s="239" t="str">
        <f t="shared" si="5"/>
        <v>0</v>
      </c>
      <c r="M71" s="587"/>
      <c r="N71" s="587"/>
      <c r="O71" s="674"/>
      <c r="P71" s="317" t="s">
        <v>1579</v>
      </c>
      <c r="Q71" s="73"/>
      <c r="R71" s="19"/>
      <c r="S71" s="21"/>
      <c r="T71" s="21"/>
      <c r="U71" s="21"/>
      <c r="V71" s="21"/>
      <c r="W71" s="21"/>
      <c r="X71" s="21"/>
      <c r="Y71" s="21"/>
      <c r="Z71" s="21"/>
      <c r="AA71" s="21"/>
      <c r="AB71" s="21"/>
      <c r="AC71" s="21"/>
    </row>
    <row r="72" spans="1:29" s="265" customFormat="1" ht="55.5" customHeight="1" x14ac:dyDescent="0.2">
      <c r="A72" s="21"/>
      <c r="B72" s="598"/>
      <c r="C72" s="675"/>
      <c r="D72" s="604"/>
      <c r="E72" s="263" t="s">
        <v>963</v>
      </c>
      <c r="F72" s="249">
        <v>7.0000000000000007E-2</v>
      </c>
      <c r="G72" s="187">
        <v>43352</v>
      </c>
      <c r="H72" s="187">
        <v>43359</v>
      </c>
      <c r="I72" s="694"/>
      <c r="J72" s="73"/>
      <c r="K72" s="19"/>
      <c r="L72" s="239" t="str">
        <f t="shared" si="5"/>
        <v>0</v>
      </c>
      <c r="M72" s="587"/>
      <c r="N72" s="587"/>
      <c r="O72" s="674"/>
      <c r="P72" s="317" t="s">
        <v>1580</v>
      </c>
      <c r="Q72" s="73"/>
      <c r="R72" s="19"/>
      <c r="S72" s="21"/>
      <c r="T72" s="21"/>
      <c r="U72" s="21"/>
      <c r="V72" s="21"/>
      <c r="W72" s="21"/>
      <c r="X72" s="21"/>
      <c r="Y72" s="21"/>
      <c r="Z72" s="21"/>
      <c r="AA72" s="21"/>
      <c r="AB72" s="21"/>
      <c r="AC72" s="21"/>
    </row>
    <row r="73" spans="1:29" s="265" customFormat="1" ht="66.75" customHeight="1" x14ac:dyDescent="0.2">
      <c r="A73" s="21"/>
      <c r="B73" s="598"/>
      <c r="C73" s="675"/>
      <c r="D73" s="604"/>
      <c r="E73" s="263" t="s">
        <v>964</v>
      </c>
      <c r="F73" s="249">
        <v>0.05</v>
      </c>
      <c r="G73" s="187">
        <v>43360</v>
      </c>
      <c r="H73" s="187">
        <v>43373</v>
      </c>
      <c r="I73" s="694"/>
      <c r="J73" s="73"/>
      <c r="K73" s="19"/>
      <c r="L73" s="239" t="str">
        <f t="shared" si="5"/>
        <v>0</v>
      </c>
      <c r="M73" s="588"/>
      <c r="N73" s="588"/>
      <c r="O73" s="673"/>
      <c r="P73" s="317" t="s">
        <v>1581</v>
      </c>
      <c r="Q73" s="73"/>
      <c r="R73" s="19"/>
      <c r="S73" s="21"/>
      <c r="T73" s="21"/>
      <c r="U73" s="21"/>
      <c r="V73" s="21"/>
      <c r="W73" s="21"/>
      <c r="X73" s="21"/>
      <c r="Y73" s="21"/>
      <c r="Z73" s="21"/>
      <c r="AA73" s="21"/>
      <c r="AB73" s="21"/>
      <c r="AC73" s="21"/>
    </row>
    <row r="74" spans="1:29" s="265" customFormat="1" ht="66.75" customHeight="1" x14ac:dyDescent="0.2">
      <c r="A74" s="21"/>
      <c r="B74" s="598"/>
      <c r="C74" s="675" t="s">
        <v>946</v>
      </c>
      <c r="D74" s="604">
        <v>0.15</v>
      </c>
      <c r="E74" s="263" t="s">
        <v>965</v>
      </c>
      <c r="F74" s="249">
        <v>0.03</v>
      </c>
      <c r="G74" s="187">
        <v>43374</v>
      </c>
      <c r="H74" s="187">
        <v>43376</v>
      </c>
      <c r="I74" s="694" t="s">
        <v>74</v>
      </c>
      <c r="J74" s="73"/>
      <c r="K74" s="19"/>
      <c r="L74" s="239" t="str">
        <f t="shared" si="5"/>
        <v>0</v>
      </c>
      <c r="M74" s="545">
        <f>SUM(L74:L77)</f>
        <v>0</v>
      </c>
      <c r="N74" s="545">
        <f>SUM(F74:F77)</f>
        <v>0.15</v>
      </c>
      <c r="O74" s="672" t="str">
        <f t="shared" si="10"/>
        <v>REPLANIFICAR</v>
      </c>
      <c r="P74" s="317" t="s">
        <v>1582</v>
      </c>
      <c r="Q74" s="73"/>
      <c r="R74" s="19"/>
      <c r="S74" s="21"/>
      <c r="T74" s="21"/>
      <c r="U74" s="21"/>
      <c r="V74" s="21"/>
      <c r="W74" s="21"/>
      <c r="X74" s="21"/>
      <c r="Y74" s="21"/>
      <c r="Z74" s="21"/>
      <c r="AA74" s="21"/>
      <c r="AB74" s="21"/>
      <c r="AC74" s="21"/>
    </row>
    <row r="75" spans="1:29" s="265" customFormat="1" ht="66.75" customHeight="1" x14ac:dyDescent="0.2">
      <c r="A75" s="21"/>
      <c r="B75" s="598"/>
      <c r="C75" s="675"/>
      <c r="D75" s="604"/>
      <c r="E75" s="263" t="s">
        <v>966</v>
      </c>
      <c r="F75" s="249">
        <v>0.05</v>
      </c>
      <c r="G75" s="187">
        <v>43377</v>
      </c>
      <c r="H75" s="187">
        <v>43380</v>
      </c>
      <c r="I75" s="694"/>
      <c r="J75" s="73"/>
      <c r="K75" s="19"/>
      <c r="L75" s="239" t="str">
        <f t="shared" si="5"/>
        <v>0</v>
      </c>
      <c r="M75" s="587"/>
      <c r="N75" s="587"/>
      <c r="O75" s="674"/>
      <c r="P75" s="317" t="s">
        <v>1583</v>
      </c>
      <c r="Q75" s="73"/>
      <c r="R75" s="19"/>
      <c r="S75" s="21"/>
      <c r="T75" s="21"/>
      <c r="U75" s="21"/>
      <c r="V75" s="21"/>
      <c r="W75" s="21"/>
      <c r="X75" s="21"/>
      <c r="Y75" s="21"/>
      <c r="Z75" s="21"/>
      <c r="AA75" s="21"/>
      <c r="AB75" s="21"/>
      <c r="AC75" s="21"/>
    </row>
    <row r="76" spans="1:29" s="265" customFormat="1" ht="66.75" customHeight="1" x14ac:dyDescent="0.2">
      <c r="A76" s="21"/>
      <c r="B76" s="598"/>
      <c r="C76" s="675"/>
      <c r="D76" s="604"/>
      <c r="E76" s="263" t="s">
        <v>967</v>
      </c>
      <c r="F76" s="249">
        <v>0.05</v>
      </c>
      <c r="G76" s="187">
        <v>43381</v>
      </c>
      <c r="H76" s="187">
        <v>43385</v>
      </c>
      <c r="I76" s="694"/>
      <c r="J76" s="73"/>
      <c r="K76" s="19"/>
      <c r="L76" s="239" t="str">
        <f t="shared" si="5"/>
        <v>0</v>
      </c>
      <c r="M76" s="587"/>
      <c r="N76" s="587"/>
      <c r="O76" s="674"/>
      <c r="P76" s="317" t="s">
        <v>1584</v>
      </c>
      <c r="Q76" s="73"/>
      <c r="R76" s="19"/>
      <c r="S76" s="21"/>
      <c r="T76" s="21"/>
      <c r="U76" s="21"/>
      <c r="V76" s="21"/>
      <c r="W76" s="21"/>
      <c r="X76" s="21"/>
      <c r="Y76" s="21"/>
      <c r="Z76" s="21"/>
      <c r="AA76" s="21"/>
      <c r="AB76" s="21"/>
      <c r="AC76" s="21"/>
    </row>
    <row r="77" spans="1:29" s="265" customFormat="1" ht="66.75" customHeight="1" x14ac:dyDescent="0.2">
      <c r="A77" s="21"/>
      <c r="B77" s="598"/>
      <c r="C77" s="675"/>
      <c r="D77" s="604"/>
      <c r="E77" s="263" t="s">
        <v>968</v>
      </c>
      <c r="F77" s="249">
        <v>0.02</v>
      </c>
      <c r="G77" s="187">
        <v>43386</v>
      </c>
      <c r="H77" s="187">
        <v>43388</v>
      </c>
      <c r="I77" s="694"/>
      <c r="J77" s="73"/>
      <c r="K77" s="19"/>
      <c r="L77" s="239" t="str">
        <f t="shared" si="5"/>
        <v>0</v>
      </c>
      <c r="M77" s="588"/>
      <c r="N77" s="588"/>
      <c r="O77" s="673"/>
      <c r="P77" s="317" t="s">
        <v>1585</v>
      </c>
      <c r="Q77" s="73"/>
      <c r="R77" s="19"/>
      <c r="S77" s="21"/>
      <c r="T77" s="21"/>
      <c r="U77" s="21"/>
      <c r="V77" s="21"/>
      <c r="W77" s="21"/>
      <c r="X77" s="21"/>
      <c r="Y77" s="21"/>
      <c r="Z77" s="21"/>
      <c r="AA77" s="21"/>
      <c r="AB77" s="21"/>
      <c r="AC77" s="21"/>
    </row>
    <row r="78" spans="1:29" s="265" customFormat="1" ht="66.75" customHeight="1" x14ac:dyDescent="0.2">
      <c r="A78" s="21"/>
      <c r="B78" s="598"/>
      <c r="C78" s="675" t="s">
        <v>947</v>
      </c>
      <c r="D78" s="604">
        <v>0.05</v>
      </c>
      <c r="E78" s="263" t="s">
        <v>969</v>
      </c>
      <c r="F78" s="249">
        <v>0.02</v>
      </c>
      <c r="G78" s="187">
        <v>43389</v>
      </c>
      <c r="H78" s="187">
        <v>43394</v>
      </c>
      <c r="I78" s="695" t="s">
        <v>2482</v>
      </c>
      <c r="J78" s="73"/>
      <c r="K78" s="19"/>
      <c r="L78" s="239" t="str">
        <f t="shared" si="5"/>
        <v>0</v>
      </c>
      <c r="M78" s="545">
        <f>SUM(L78:L79)</f>
        <v>0</v>
      </c>
      <c r="N78" s="545">
        <f>SUM(F78:F79)</f>
        <v>0.05</v>
      </c>
      <c r="O78" s="672" t="str">
        <f t="shared" si="10"/>
        <v>REPLANIFICAR</v>
      </c>
      <c r="P78" s="317" t="s">
        <v>1586</v>
      </c>
      <c r="Q78" s="73"/>
      <c r="R78" s="19"/>
      <c r="S78" s="21"/>
      <c r="T78" s="21"/>
      <c r="U78" s="21"/>
      <c r="V78" s="21"/>
      <c r="W78" s="21"/>
      <c r="X78" s="21"/>
      <c r="Y78" s="21"/>
      <c r="Z78" s="21"/>
      <c r="AA78" s="21"/>
      <c r="AB78" s="21"/>
      <c r="AC78" s="21"/>
    </row>
    <row r="79" spans="1:29" s="265" customFormat="1" ht="77.25" customHeight="1" x14ac:dyDescent="0.2">
      <c r="A79" s="21"/>
      <c r="B79" s="598"/>
      <c r="C79" s="675"/>
      <c r="D79" s="604"/>
      <c r="E79" s="263" t="s">
        <v>970</v>
      </c>
      <c r="F79" s="249">
        <v>0.03</v>
      </c>
      <c r="G79" s="187">
        <v>43395</v>
      </c>
      <c r="H79" s="187">
        <v>43396</v>
      </c>
      <c r="I79" s="696"/>
      <c r="J79" s="73"/>
      <c r="K79" s="19"/>
      <c r="L79" s="239" t="str">
        <f t="shared" si="5"/>
        <v>0</v>
      </c>
      <c r="M79" s="588"/>
      <c r="N79" s="588"/>
      <c r="O79" s="673"/>
      <c r="P79" s="317" t="s">
        <v>1587</v>
      </c>
      <c r="Q79" s="73"/>
      <c r="R79" s="19"/>
      <c r="S79" s="21"/>
      <c r="T79" s="21"/>
      <c r="U79" s="21"/>
      <c r="V79" s="21"/>
      <c r="W79" s="21"/>
      <c r="X79" s="21"/>
      <c r="Y79" s="21"/>
      <c r="Z79" s="21"/>
      <c r="AA79" s="21"/>
      <c r="AB79" s="21"/>
      <c r="AC79" s="21"/>
    </row>
    <row r="80" spans="1:29" s="265" customFormat="1" ht="12" x14ac:dyDescent="0.2">
      <c r="A80" s="21"/>
      <c r="B80" s="605"/>
      <c r="C80" s="605"/>
      <c r="D80" s="605"/>
      <c r="E80" s="605"/>
      <c r="F80" s="605"/>
      <c r="G80" s="605"/>
      <c r="H80" s="605"/>
      <c r="I80" s="605"/>
      <c r="J80" s="605"/>
      <c r="K80" s="605"/>
      <c r="L80" s="605"/>
      <c r="M80" s="605"/>
      <c r="N80" s="629"/>
      <c r="O80" s="629"/>
      <c r="P80" s="605"/>
      <c r="Q80" s="605"/>
      <c r="R80" s="605"/>
      <c r="S80" s="21"/>
      <c r="T80" s="21"/>
      <c r="U80" s="21"/>
      <c r="V80" s="21"/>
      <c r="W80" s="21"/>
      <c r="X80" s="21"/>
      <c r="Y80" s="21"/>
      <c r="Z80" s="21"/>
      <c r="AA80" s="21"/>
      <c r="AB80" s="21"/>
      <c r="AC80" s="21"/>
    </row>
    <row r="81" spans="1:29" s="265" customFormat="1" ht="66.75" customHeight="1" x14ac:dyDescent="0.2">
      <c r="A81" s="21"/>
      <c r="B81" s="598" t="s">
        <v>883</v>
      </c>
      <c r="C81" s="675" t="s">
        <v>971</v>
      </c>
      <c r="D81" s="604">
        <v>0.2</v>
      </c>
      <c r="E81" s="263" t="s">
        <v>981</v>
      </c>
      <c r="F81" s="250">
        <v>0.05</v>
      </c>
      <c r="G81" s="187">
        <v>43101</v>
      </c>
      <c r="H81" s="187">
        <v>43121</v>
      </c>
      <c r="I81" s="690" t="s">
        <v>2484</v>
      </c>
      <c r="J81" s="73" t="s">
        <v>86</v>
      </c>
      <c r="K81" s="47"/>
      <c r="L81" s="239">
        <f t="shared" si="5"/>
        <v>0.05</v>
      </c>
      <c r="M81" s="545">
        <f>SUM(L81:L84)</f>
        <v>0.2</v>
      </c>
      <c r="N81" s="545">
        <f>SUM(F81:F84)</f>
        <v>0.2</v>
      </c>
      <c r="O81" s="532">
        <f t="shared" ref="O81:O85" si="13">M81/N81</f>
        <v>1</v>
      </c>
      <c r="P81" s="317" t="s">
        <v>1588</v>
      </c>
      <c r="Q81" s="73"/>
      <c r="R81" s="264"/>
      <c r="S81" s="21"/>
      <c r="T81" s="21"/>
      <c r="U81" s="21"/>
      <c r="V81" s="21"/>
      <c r="W81" s="21"/>
      <c r="X81" s="21"/>
      <c r="Y81" s="21"/>
      <c r="Z81" s="21"/>
      <c r="AA81" s="21"/>
      <c r="AB81" s="21"/>
      <c r="AC81" s="21"/>
    </row>
    <row r="82" spans="1:29" s="265" customFormat="1" ht="66.75" customHeight="1" x14ac:dyDescent="0.2">
      <c r="A82" s="21"/>
      <c r="B82" s="598"/>
      <c r="C82" s="675"/>
      <c r="D82" s="604"/>
      <c r="E82" s="263" t="s">
        <v>982</v>
      </c>
      <c r="F82" s="250">
        <v>0.1</v>
      </c>
      <c r="G82" s="187">
        <v>43122</v>
      </c>
      <c r="H82" s="187">
        <v>43174</v>
      </c>
      <c r="I82" s="691"/>
      <c r="J82" s="73" t="s">
        <v>86</v>
      </c>
      <c r="K82" s="47"/>
      <c r="L82" s="239">
        <f t="shared" si="5"/>
        <v>0.1</v>
      </c>
      <c r="M82" s="587"/>
      <c r="N82" s="587"/>
      <c r="O82" s="533"/>
      <c r="P82" s="317" t="s">
        <v>1589</v>
      </c>
      <c r="Q82" s="73"/>
      <c r="R82" s="264"/>
      <c r="S82" s="21"/>
      <c r="T82" s="21"/>
      <c r="U82" s="21"/>
      <c r="V82" s="21"/>
      <c r="W82" s="21"/>
      <c r="X82" s="21"/>
      <c r="Y82" s="21"/>
      <c r="Z82" s="21"/>
      <c r="AA82" s="21"/>
      <c r="AB82" s="21"/>
      <c r="AC82" s="21"/>
    </row>
    <row r="83" spans="1:29" s="265" customFormat="1" ht="66.75" customHeight="1" x14ac:dyDescent="0.2">
      <c r="A83" s="21"/>
      <c r="B83" s="598"/>
      <c r="C83" s="675"/>
      <c r="D83" s="604"/>
      <c r="E83" s="263" t="s">
        <v>983</v>
      </c>
      <c r="F83" s="250">
        <v>0.03</v>
      </c>
      <c r="G83" s="187">
        <v>43175</v>
      </c>
      <c r="H83" s="187">
        <v>43180</v>
      </c>
      <c r="I83" s="691"/>
      <c r="J83" s="73" t="s">
        <v>86</v>
      </c>
      <c r="K83" s="47"/>
      <c r="L83" s="239">
        <f t="shared" si="5"/>
        <v>0.03</v>
      </c>
      <c r="M83" s="587"/>
      <c r="N83" s="587"/>
      <c r="O83" s="533"/>
      <c r="P83" s="317" t="s">
        <v>1590</v>
      </c>
      <c r="Q83" s="73"/>
      <c r="R83" s="264"/>
      <c r="S83" s="21"/>
      <c r="T83" s="21"/>
      <c r="U83" s="21"/>
      <c r="V83" s="21"/>
      <c r="W83" s="21"/>
      <c r="X83" s="21"/>
      <c r="Y83" s="21"/>
      <c r="Z83" s="21"/>
      <c r="AA83" s="21"/>
      <c r="AB83" s="21"/>
      <c r="AC83" s="21"/>
    </row>
    <row r="84" spans="1:29" s="265" customFormat="1" ht="66.75" customHeight="1" x14ac:dyDescent="0.2">
      <c r="A84" s="21"/>
      <c r="B84" s="598"/>
      <c r="C84" s="675"/>
      <c r="D84" s="604"/>
      <c r="E84" s="263" t="s">
        <v>984</v>
      </c>
      <c r="F84" s="250">
        <v>0.02</v>
      </c>
      <c r="G84" s="187">
        <v>43181</v>
      </c>
      <c r="H84" s="187">
        <v>43186</v>
      </c>
      <c r="I84" s="692"/>
      <c r="J84" s="73" t="s">
        <v>86</v>
      </c>
      <c r="K84" s="47"/>
      <c r="L84" s="239">
        <f t="shared" si="5"/>
        <v>0.02</v>
      </c>
      <c r="M84" s="588"/>
      <c r="N84" s="588"/>
      <c r="O84" s="534"/>
      <c r="P84" s="317" t="s">
        <v>1591</v>
      </c>
      <c r="Q84" s="73"/>
      <c r="R84" s="264"/>
      <c r="S84" s="21"/>
      <c r="T84" s="21"/>
      <c r="U84" s="21"/>
      <c r="V84" s="21"/>
      <c r="W84" s="21"/>
      <c r="X84" s="21"/>
      <c r="Y84" s="21"/>
      <c r="Z84" s="21"/>
      <c r="AA84" s="21"/>
      <c r="AB84" s="21"/>
      <c r="AC84" s="21"/>
    </row>
    <row r="85" spans="1:29" s="265" customFormat="1" ht="66.75" customHeight="1" x14ac:dyDescent="0.2">
      <c r="A85" s="21"/>
      <c r="B85" s="598"/>
      <c r="C85" s="675" t="s">
        <v>972</v>
      </c>
      <c r="D85" s="604">
        <v>0.03</v>
      </c>
      <c r="E85" s="263" t="s">
        <v>985</v>
      </c>
      <c r="F85" s="250">
        <v>0.01</v>
      </c>
      <c r="G85" s="187">
        <v>43187</v>
      </c>
      <c r="H85" s="187">
        <v>43187</v>
      </c>
      <c r="I85" s="694" t="s">
        <v>102</v>
      </c>
      <c r="J85" s="73" t="s">
        <v>86</v>
      </c>
      <c r="K85" s="47"/>
      <c r="L85" s="239">
        <f t="shared" si="5"/>
        <v>0.01</v>
      </c>
      <c r="M85" s="545">
        <f>SUM(L85:L87)</f>
        <v>0.03</v>
      </c>
      <c r="N85" s="545">
        <f>SUM(F85:F87)</f>
        <v>0.03</v>
      </c>
      <c r="O85" s="532">
        <f t="shared" si="13"/>
        <v>1</v>
      </c>
      <c r="P85" s="317" t="s">
        <v>1592</v>
      </c>
      <c r="Q85" s="73"/>
      <c r="R85" s="264"/>
      <c r="S85" s="21"/>
      <c r="T85" s="21"/>
      <c r="U85" s="21"/>
      <c r="V85" s="21"/>
      <c r="W85" s="21"/>
      <c r="X85" s="21"/>
      <c r="Y85" s="21"/>
      <c r="Z85" s="21"/>
      <c r="AA85" s="21"/>
      <c r="AB85" s="21"/>
      <c r="AC85" s="21"/>
    </row>
    <row r="86" spans="1:29" s="265" customFormat="1" ht="40.5" customHeight="1" x14ac:dyDescent="0.2">
      <c r="A86" s="21"/>
      <c r="B86" s="598"/>
      <c r="C86" s="675"/>
      <c r="D86" s="604"/>
      <c r="E86" s="263" t="s">
        <v>986</v>
      </c>
      <c r="F86" s="250">
        <v>0.01</v>
      </c>
      <c r="G86" s="187">
        <v>43188</v>
      </c>
      <c r="H86" s="187">
        <v>43188</v>
      </c>
      <c r="I86" s="694"/>
      <c r="J86" s="73" t="s">
        <v>86</v>
      </c>
      <c r="K86" s="47"/>
      <c r="L86" s="239">
        <f t="shared" si="5"/>
        <v>0.01</v>
      </c>
      <c r="M86" s="587"/>
      <c r="N86" s="587"/>
      <c r="O86" s="533"/>
      <c r="P86" s="317" t="s">
        <v>1593</v>
      </c>
      <c r="Q86" s="73"/>
      <c r="R86" s="264"/>
      <c r="S86" s="21"/>
      <c r="T86" s="21"/>
      <c r="U86" s="21"/>
      <c r="V86" s="21"/>
      <c r="W86" s="21"/>
      <c r="X86" s="21"/>
      <c r="Y86" s="21"/>
      <c r="Z86" s="21"/>
      <c r="AA86" s="21"/>
      <c r="AB86" s="21"/>
      <c r="AC86" s="21"/>
    </row>
    <row r="87" spans="1:29" s="265" customFormat="1" ht="91.5" customHeight="1" x14ac:dyDescent="0.2">
      <c r="A87" s="21"/>
      <c r="B87" s="598"/>
      <c r="C87" s="675"/>
      <c r="D87" s="604"/>
      <c r="E87" s="263" t="s">
        <v>987</v>
      </c>
      <c r="F87" s="250">
        <v>0.01</v>
      </c>
      <c r="G87" s="187">
        <v>43189</v>
      </c>
      <c r="H87" s="187">
        <v>43189</v>
      </c>
      <c r="I87" s="694"/>
      <c r="J87" s="73" t="s">
        <v>86</v>
      </c>
      <c r="K87" s="47"/>
      <c r="L87" s="239">
        <f t="shared" si="5"/>
        <v>0.01</v>
      </c>
      <c r="M87" s="588"/>
      <c r="N87" s="588"/>
      <c r="O87" s="534"/>
      <c r="P87" s="317" t="s">
        <v>1594</v>
      </c>
      <c r="Q87" s="73"/>
      <c r="R87" s="264"/>
      <c r="S87" s="21"/>
      <c r="T87" s="21"/>
      <c r="U87" s="21"/>
      <c r="V87" s="21"/>
      <c r="W87" s="21"/>
      <c r="X87" s="21"/>
      <c r="Y87" s="21"/>
      <c r="Z87" s="21"/>
      <c r="AA87" s="21"/>
      <c r="AB87" s="21"/>
      <c r="AC87" s="21"/>
    </row>
    <row r="88" spans="1:29" s="265" customFormat="1" ht="66.75" customHeight="1" x14ac:dyDescent="0.2">
      <c r="A88" s="21"/>
      <c r="B88" s="598"/>
      <c r="C88" s="675" t="s">
        <v>973</v>
      </c>
      <c r="D88" s="604">
        <v>0.2</v>
      </c>
      <c r="E88" s="263" t="s">
        <v>988</v>
      </c>
      <c r="F88" s="250">
        <v>0.05</v>
      </c>
      <c r="G88" s="187">
        <v>43191</v>
      </c>
      <c r="H88" s="187">
        <v>43211</v>
      </c>
      <c r="I88" s="690" t="s">
        <v>2484</v>
      </c>
      <c r="J88" s="73"/>
      <c r="K88" s="47"/>
      <c r="L88" s="239" t="str">
        <f t="shared" si="5"/>
        <v>0</v>
      </c>
      <c r="M88" s="218" t="str">
        <f t="shared" ref="M88:M110" si="14">L88</f>
        <v>0</v>
      </c>
      <c r="N88" s="218">
        <f t="shared" ref="N88:N110" si="15">F88</f>
        <v>0.05</v>
      </c>
      <c r="O88" s="70" t="str">
        <f t="shared" ref="O88:O114" si="16">IF((M88/N88)&gt;=90%,"META LOGRADA",IF((M88/N88)&gt;=80%, "AVANCE NOTABLE","REPLANIFICAR"))</f>
        <v>REPLANIFICAR</v>
      </c>
      <c r="P88" s="317" t="s">
        <v>1595</v>
      </c>
      <c r="Q88" s="73"/>
      <c r="R88" s="264"/>
      <c r="S88" s="21"/>
      <c r="T88" s="21"/>
      <c r="U88" s="21"/>
      <c r="V88" s="21"/>
      <c r="W88" s="21"/>
      <c r="X88" s="21"/>
      <c r="Y88" s="21"/>
      <c r="Z88" s="21"/>
      <c r="AA88" s="21"/>
      <c r="AB88" s="21"/>
      <c r="AC88" s="21"/>
    </row>
    <row r="89" spans="1:29" s="265" customFormat="1" ht="98.25" customHeight="1" x14ac:dyDescent="0.2">
      <c r="A89" s="21"/>
      <c r="B89" s="598"/>
      <c r="C89" s="675"/>
      <c r="D89" s="604"/>
      <c r="E89" s="263" t="s">
        <v>989</v>
      </c>
      <c r="F89" s="250">
        <v>0.1</v>
      </c>
      <c r="G89" s="187">
        <v>43212</v>
      </c>
      <c r="H89" s="187">
        <v>43266</v>
      </c>
      <c r="I89" s="691"/>
      <c r="J89" s="73"/>
      <c r="K89" s="47"/>
      <c r="L89" s="239" t="str">
        <f t="shared" si="5"/>
        <v>0</v>
      </c>
      <c r="M89" s="545">
        <f>SUM(L89:L91)</f>
        <v>0</v>
      </c>
      <c r="N89" s="545">
        <f>SUM(F89:F91)</f>
        <v>0.15</v>
      </c>
      <c r="O89" s="672" t="str">
        <f t="shared" si="16"/>
        <v>REPLANIFICAR</v>
      </c>
      <c r="P89" s="317" t="s">
        <v>1596</v>
      </c>
      <c r="Q89" s="73"/>
      <c r="R89" s="264"/>
      <c r="S89" s="21"/>
      <c r="T89" s="21"/>
      <c r="U89" s="21"/>
      <c r="V89" s="21"/>
      <c r="W89" s="21"/>
      <c r="X89" s="21"/>
      <c r="Y89" s="21"/>
      <c r="Z89" s="21"/>
      <c r="AA89" s="21"/>
      <c r="AB89" s="21"/>
      <c r="AC89" s="21"/>
    </row>
    <row r="90" spans="1:29" s="265" customFormat="1" ht="66.75" customHeight="1" x14ac:dyDescent="0.2">
      <c r="A90" s="21"/>
      <c r="B90" s="598"/>
      <c r="C90" s="675"/>
      <c r="D90" s="604"/>
      <c r="E90" s="263" t="s">
        <v>990</v>
      </c>
      <c r="F90" s="250">
        <v>0.03</v>
      </c>
      <c r="G90" s="187">
        <v>43267</v>
      </c>
      <c r="H90" s="187">
        <v>43272</v>
      </c>
      <c r="I90" s="691"/>
      <c r="J90" s="73"/>
      <c r="K90" s="47"/>
      <c r="L90" s="239" t="str">
        <f t="shared" si="5"/>
        <v>0</v>
      </c>
      <c r="M90" s="587"/>
      <c r="N90" s="587"/>
      <c r="O90" s="674"/>
      <c r="P90" s="317" t="s">
        <v>1597</v>
      </c>
      <c r="Q90" s="73"/>
      <c r="R90" s="264"/>
      <c r="S90" s="21"/>
      <c r="T90" s="21"/>
      <c r="U90" s="21"/>
      <c r="V90" s="21"/>
      <c r="W90" s="21"/>
      <c r="X90" s="21"/>
      <c r="Y90" s="21"/>
      <c r="Z90" s="21"/>
      <c r="AA90" s="21"/>
      <c r="AB90" s="21"/>
      <c r="AC90" s="21"/>
    </row>
    <row r="91" spans="1:29" s="265" customFormat="1" ht="45" customHeight="1" x14ac:dyDescent="0.2">
      <c r="A91" s="21"/>
      <c r="B91" s="598"/>
      <c r="C91" s="675"/>
      <c r="D91" s="604"/>
      <c r="E91" s="263" t="s">
        <v>991</v>
      </c>
      <c r="F91" s="250">
        <v>0.02</v>
      </c>
      <c r="G91" s="187">
        <v>43273</v>
      </c>
      <c r="H91" s="187">
        <v>43278</v>
      </c>
      <c r="I91" s="692"/>
      <c r="J91" s="73"/>
      <c r="K91" s="47"/>
      <c r="L91" s="239" t="str">
        <f t="shared" si="5"/>
        <v>0</v>
      </c>
      <c r="M91" s="588"/>
      <c r="N91" s="588"/>
      <c r="O91" s="673"/>
      <c r="P91" s="317" t="s">
        <v>1598</v>
      </c>
      <c r="Q91" s="73"/>
      <c r="R91" s="264"/>
      <c r="S91" s="21"/>
      <c r="T91" s="21"/>
      <c r="U91" s="21"/>
      <c r="V91" s="21"/>
      <c r="W91" s="21"/>
      <c r="X91" s="21"/>
      <c r="Y91" s="21"/>
      <c r="Z91" s="21"/>
      <c r="AA91" s="21"/>
      <c r="AB91" s="21"/>
      <c r="AC91" s="21"/>
    </row>
    <row r="92" spans="1:29" s="265" customFormat="1" ht="90.75" customHeight="1" x14ac:dyDescent="0.2">
      <c r="A92" s="21"/>
      <c r="B92" s="598"/>
      <c r="C92" s="675" t="s">
        <v>974</v>
      </c>
      <c r="D92" s="604">
        <v>0.08</v>
      </c>
      <c r="E92" s="263" t="s">
        <v>992</v>
      </c>
      <c r="F92" s="250">
        <v>0.02</v>
      </c>
      <c r="G92" s="187">
        <v>43191</v>
      </c>
      <c r="H92" s="187">
        <v>43211</v>
      </c>
      <c r="I92" s="690" t="s">
        <v>2484</v>
      </c>
      <c r="J92" s="73"/>
      <c r="K92" s="47"/>
      <c r="L92" s="239" t="str">
        <f t="shared" si="5"/>
        <v>0</v>
      </c>
      <c r="M92" s="218" t="str">
        <f t="shared" si="14"/>
        <v>0</v>
      </c>
      <c r="N92" s="218">
        <f t="shared" si="15"/>
        <v>0.02</v>
      </c>
      <c r="O92" s="70" t="str">
        <f t="shared" si="16"/>
        <v>REPLANIFICAR</v>
      </c>
      <c r="P92" s="317" t="s">
        <v>1599</v>
      </c>
      <c r="Q92" s="73"/>
      <c r="R92" s="264"/>
      <c r="S92" s="21"/>
      <c r="T92" s="21"/>
      <c r="U92" s="21"/>
      <c r="V92" s="21"/>
      <c r="W92" s="21"/>
      <c r="X92" s="21"/>
      <c r="Y92" s="21"/>
      <c r="Z92" s="21"/>
      <c r="AA92" s="21"/>
      <c r="AB92" s="21"/>
      <c r="AC92" s="21"/>
    </row>
    <row r="93" spans="1:29" s="265" customFormat="1" ht="84" customHeight="1" x14ac:dyDescent="0.2">
      <c r="A93" s="21"/>
      <c r="B93" s="598"/>
      <c r="C93" s="675"/>
      <c r="D93" s="604"/>
      <c r="E93" s="263" t="s">
        <v>993</v>
      </c>
      <c r="F93" s="250">
        <v>0.04</v>
      </c>
      <c r="G93" s="187">
        <v>43212</v>
      </c>
      <c r="H93" s="187">
        <v>43266</v>
      </c>
      <c r="I93" s="691"/>
      <c r="J93" s="73"/>
      <c r="K93" s="47"/>
      <c r="L93" s="239" t="str">
        <f t="shared" si="5"/>
        <v>0</v>
      </c>
      <c r="M93" s="545">
        <f>SUM(L93:L95)</f>
        <v>0</v>
      </c>
      <c r="N93" s="545">
        <f>SUM(F93:F95)</f>
        <v>6.0000000000000005E-2</v>
      </c>
      <c r="O93" s="672" t="str">
        <f t="shared" si="16"/>
        <v>REPLANIFICAR</v>
      </c>
      <c r="P93" s="317" t="s">
        <v>1600</v>
      </c>
      <c r="Q93" s="73"/>
      <c r="R93" s="264"/>
      <c r="S93" s="21"/>
      <c r="T93" s="21"/>
      <c r="U93" s="21"/>
      <c r="V93" s="21"/>
      <c r="W93" s="21"/>
      <c r="X93" s="21"/>
      <c r="Y93" s="21"/>
      <c r="Z93" s="21"/>
      <c r="AA93" s="21"/>
      <c r="AB93" s="21"/>
      <c r="AC93" s="21"/>
    </row>
    <row r="94" spans="1:29" s="265" customFormat="1" ht="56.25" customHeight="1" x14ac:dyDescent="0.2">
      <c r="A94" s="21"/>
      <c r="B94" s="598"/>
      <c r="C94" s="675"/>
      <c r="D94" s="604"/>
      <c r="E94" s="263" t="s">
        <v>994</v>
      </c>
      <c r="F94" s="250">
        <v>0.01</v>
      </c>
      <c r="G94" s="187">
        <v>43267</v>
      </c>
      <c r="H94" s="187">
        <v>43272</v>
      </c>
      <c r="I94" s="691"/>
      <c r="J94" s="73"/>
      <c r="K94" s="47"/>
      <c r="L94" s="239" t="str">
        <f t="shared" si="5"/>
        <v>0</v>
      </c>
      <c r="M94" s="587"/>
      <c r="N94" s="587"/>
      <c r="O94" s="674"/>
      <c r="P94" s="317" t="s">
        <v>1601</v>
      </c>
      <c r="Q94" s="73"/>
      <c r="R94" s="264"/>
      <c r="S94" s="21"/>
      <c r="T94" s="21"/>
      <c r="U94" s="21"/>
      <c r="V94" s="21"/>
      <c r="W94" s="21"/>
      <c r="X94" s="21"/>
      <c r="Y94" s="21"/>
      <c r="Z94" s="21"/>
      <c r="AA94" s="21"/>
      <c r="AB94" s="21"/>
      <c r="AC94" s="21"/>
    </row>
    <row r="95" spans="1:29" s="265" customFormat="1" ht="36" customHeight="1" x14ac:dyDescent="0.2">
      <c r="A95" s="21"/>
      <c r="B95" s="598"/>
      <c r="C95" s="675"/>
      <c r="D95" s="604"/>
      <c r="E95" s="263" t="s">
        <v>995</v>
      </c>
      <c r="F95" s="250">
        <v>0.01</v>
      </c>
      <c r="G95" s="187">
        <v>43273</v>
      </c>
      <c r="H95" s="187">
        <v>43278</v>
      </c>
      <c r="I95" s="692"/>
      <c r="J95" s="73"/>
      <c r="K95" s="47"/>
      <c r="L95" s="239" t="str">
        <f t="shared" si="5"/>
        <v>0</v>
      </c>
      <c r="M95" s="588"/>
      <c r="N95" s="588"/>
      <c r="O95" s="673"/>
      <c r="P95" s="317" t="s">
        <v>1602</v>
      </c>
      <c r="Q95" s="73"/>
      <c r="R95" s="264"/>
      <c r="S95" s="21"/>
      <c r="T95" s="21"/>
      <c r="U95" s="21"/>
      <c r="V95" s="21"/>
      <c r="W95" s="21"/>
      <c r="X95" s="21"/>
      <c r="Y95" s="21"/>
      <c r="Z95" s="21"/>
      <c r="AA95" s="21"/>
      <c r="AB95" s="21"/>
      <c r="AC95" s="21"/>
    </row>
    <row r="96" spans="1:29" s="265" customFormat="1" ht="50.25" customHeight="1" x14ac:dyDescent="0.2">
      <c r="A96" s="21"/>
      <c r="B96" s="598"/>
      <c r="C96" s="675" t="s">
        <v>975</v>
      </c>
      <c r="D96" s="604">
        <v>0.03</v>
      </c>
      <c r="E96" s="263" t="s">
        <v>996</v>
      </c>
      <c r="F96" s="250">
        <v>0.01</v>
      </c>
      <c r="G96" s="187">
        <v>43279</v>
      </c>
      <c r="H96" s="187">
        <v>43279</v>
      </c>
      <c r="I96" s="694" t="s">
        <v>102</v>
      </c>
      <c r="J96" s="73"/>
      <c r="K96" s="47"/>
      <c r="L96" s="239" t="str">
        <f t="shared" si="5"/>
        <v>0</v>
      </c>
      <c r="M96" s="545">
        <f>SUM(L96:L98)</f>
        <v>0</v>
      </c>
      <c r="N96" s="545">
        <f>SUM(F96:F98)</f>
        <v>0.03</v>
      </c>
      <c r="O96" s="672" t="str">
        <f t="shared" si="16"/>
        <v>REPLANIFICAR</v>
      </c>
      <c r="P96" s="317" t="s">
        <v>1603</v>
      </c>
      <c r="Q96" s="73"/>
      <c r="R96" s="264"/>
      <c r="S96" s="21"/>
      <c r="T96" s="21"/>
      <c r="U96" s="21"/>
      <c r="V96" s="21"/>
      <c r="W96" s="21"/>
      <c r="X96" s="21"/>
      <c r="Y96" s="21"/>
      <c r="Z96" s="21"/>
      <c r="AA96" s="21"/>
      <c r="AB96" s="21"/>
      <c r="AC96" s="21"/>
    </row>
    <row r="97" spans="1:29" s="265" customFormat="1" ht="39.75" customHeight="1" x14ac:dyDescent="0.2">
      <c r="A97" s="21"/>
      <c r="B97" s="598"/>
      <c r="C97" s="675"/>
      <c r="D97" s="604"/>
      <c r="E97" s="263" t="s">
        <v>997</v>
      </c>
      <c r="F97" s="250">
        <v>0.01</v>
      </c>
      <c r="G97" s="187">
        <v>43280</v>
      </c>
      <c r="H97" s="187">
        <v>43280</v>
      </c>
      <c r="I97" s="694"/>
      <c r="J97" s="73"/>
      <c r="K97" s="47"/>
      <c r="L97" s="239" t="str">
        <f t="shared" si="5"/>
        <v>0</v>
      </c>
      <c r="M97" s="587"/>
      <c r="N97" s="587"/>
      <c r="O97" s="674"/>
      <c r="P97" s="317" t="s">
        <v>1604</v>
      </c>
      <c r="Q97" s="73"/>
      <c r="R97" s="264"/>
      <c r="S97" s="21"/>
      <c r="T97" s="21"/>
      <c r="U97" s="21"/>
      <c r="V97" s="21"/>
      <c r="W97" s="21"/>
      <c r="X97" s="21"/>
      <c r="Y97" s="21"/>
      <c r="Z97" s="21"/>
      <c r="AA97" s="21"/>
      <c r="AB97" s="21"/>
      <c r="AC97" s="21"/>
    </row>
    <row r="98" spans="1:29" s="265" customFormat="1" ht="90.75" customHeight="1" x14ac:dyDescent="0.2">
      <c r="A98" s="21"/>
      <c r="B98" s="598"/>
      <c r="C98" s="675"/>
      <c r="D98" s="604"/>
      <c r="E98" s="263" t="s">
        <v>998</v>
      </c>
      <c r="F98" s="250">
        <v>0.01</v>
      </c>
      <c r="G98" s="187">
        <v>43281</v>
      </c>
      <c r="H98" s="187">
        <v>43281</v>
      </c>
      <c r="I98" s="694"/>
      <c r="J98" s="73"/>
      <c r="K98" s="47"/>
      <c r="L98" s="239" t="str">
        <f t="shared" ref="L98:L163" si="17">IF(J98="SI",F98,"0")</f>
        <v>0</v>
      </c>
      <c r="M98" s="588"/>
      <c r="N98" s="588"/>
      <c r="O98" s="673"/>
      <c r="P98" s="317" t="s">
        <v>1605</v>
      </c>
      <c r="Q98" s="73"/>
      <c r="R98" s="264"/>
      <c r="S98" s="21"/>
      <c r="T98" s="21"/>
      <c r="U98" s="21"/>
      <c r="V98" s="21"/>
      <c r="W98" s="21"/>
      <c r="X98" s="21"/>
      <c r="Y98" s="21"/>
      <c r="Z98" s="21"/>
      <c r="AA98" s="21"/>
      <c r="AB98" s="21"/>
      <c r="AC98" s="21"/>
    </row>
    <row r="99" spans="1:29" s="265" customFormat="1" ht="42.75" customHeight="1" x14ac:dyDescent="0.2">
      <c r="A99" s="21"/>
      <c r="B99" s="598"/>
      <c r="C99" s="675" t="s">
        <v>976</v>
      </c>
      <c r="D99" s="604">
        <v>0.16</v>
      </c>
      <c r="E99" s="263" t="s">
        <v>999</v>
      </c>
      <c r="F99" s="250">
        <v>0.04</v>
      </c>
      <c r="G99" s="187">
        <v>43282</v>
      </c>
      <c r="H99" s="187">
        <v>43302</v>
      </c>
      <c r="I99" s="690" t="s">
        <v>2484</v>
      </c>
      <c r="J99" s="73"/>
      <c r="K99" s="47"/>
      <c r="L99" s="239" t="str">
        <f t="shared" si="17"/>
        <v>0</v>
      </c>
      <c r="M99" s="218" t="str">
        <f t="shared" si="14"/>
        <v>0</v>
      </c>
      <c r="N99" s="218">
        <f t="shared" si="15"/>
        <v>0.04</v>
      </c>
      <c r="O99" s="70" t="str">
        <f t="shared" si="16"/>
        <v>REPLANIFICAR</v>
      </c>
      <c r="P99" s="317" t="s">
        <v>1606</v>
      </c>
      <c r="Q99" s="73"/>
      <c r="R99" s="264"/>
      <c r="S99" s="21"/>
      <c r="T99" s="21"/>
      <c r="U99" s="21"/>
      <c r="V99" s="21"/>
      <c r="W99" s="21"/>
      <c r="X99" s="21"/>
      <c r="Y99" s="21"/>
      <c r="Z99" s="21"/>
      <c r="AA99" s="21"/>
      <c r="AB99" s="21"/>
      <c r="AC99" s="21"/>
    </row>
    <row r="100" spans="1:29" s="265" customFormat="1" ht="90.75" customHeight="1" x14ac:dyDescent="0.2">
      <c r="A100" s="21"/>
      <c r="B100" s="598"/>
      <c r="C100" s="675"/>
      <c r="D100" s="604"/>
      <c r="E100" s="263" t="s">
        <v>1000</v>
      </c>
      <c r="F100" s="250">
        <v>0.08</v>
      </c>
      <c r="G100" s="187">
        <v>43303</v>
      </c>
      <c r="H100" s="187">
        <v>43358</v>
      </c>
      <c r="I100" s="691"/>
      <c r="J100" s="73"/>
      <c r="K100" s="47"/>
      <c r="L100" s="239" t="str">
        <f t="shared" si="17"/>
        <v>0</v>
      </c>
      <c r="M100" s="545">
        <f>SUM(L100:L102)</f>
        <v>0</v>
      </c>
      <c r="N100" s="545">
        <f>SUM(F100:F102)</f>
        <v>0.12000000000000001</v>
      </c>
      <c r="O100" s="672" t="str">
        <f t="shared" si="16"/>
        <v>REPLANIFICAR</v>
      </c>
      <c r="P100" s="317" t="s">
        <v>1607</v>
      </c>
      <c r="Q100" s="73"/>
      <c r="R100" s="264"/>
      <c r="S100" s="21"/>
      <c r="T100" s="21"/>
      <c r="U100" s="21"/>
      <c r="V100" s="21"/>
      <c r="W100" s="21"/>
      <c r="X100" s="21"/>
      <c r="Y100" s="21"/>
      <c r="Z100" s="21"/>
      <c r="AA100" s="21"/>
      <c r="AB100" s="21"/>
      <c r="AC100" s="21"/>
    </row>
    <row r="101" spans="1:29" s="265" customFormat="1" ht="49.5" customHeight="1" x14ac:dyDescent="0.2">
      <c r="A101" s="21"/>
      <c r="B101" s="598"/>
      <c r="C101" s="675"/>
      <c r="D101" s="604"/>
      <c r="E101" s="263" t="s">
        <v>1001</v>
      </c>
      <c r="F101" s="250">
        <v>0.02</v>
      </c>
      <c r="G101" s="187">
        <v>43359</v>
      </c>
      <c r="H101" s="187">
        <v>43364</v>
      </c>
      <c r="I101" s="691"/>
      <c r="J101" s="73"/>
      <c r="K101" s="47"/>
      <c r="L101" s="239" t="str">
        <f t="shared" si="17"/>
        <v>0</v>
      </c>
      <c r="M101" s="587"/>
      <c r="N101" s="587"/>
      <c r="O101" s="674"/>
      <c r="P101" s="317" t="s">
        <v>1608</v>
      </c>
      <c r="Q101" s="73"/>
      <c r="R101" s="264"/>
      <c r="S101" s="21"/>
      <c r="T101" s="21"/>
      <c r="U101" s="21"/>
      <c r="V101" s="21"/>
      <c r="W101" s="21"/>
      <c r="X101" s="21"/>
      <c r="Y101" s="21"/>
      <c r="Z101" s="21"/>
      <c r="AA101" s="21"/>
      <c r="AB101" s="21"/>
      <c r="AC101" s="21"/>
    </row>
    <row r="102" spans="1:29" s="265" customFormat="1" ht="37.5" customHeight="1" x14ac:dyDescent="0.2">
      <c r="A102" s="21"/>
      <c r="B102" s="598"/>
      <c r="C102" s="675"/>
      <c r="D102" s="604"/>
      <c r="E102" s="263" t="s">
        <v>1002</v>
      </c>
      <c r="F102" s="250">
        <v>0.02</v>
      </c>
      <c r="G102" s="187">
        <v>43365</v>
      </c>
      <c r="H102" s="187">
        <v>43370</v>
      </c>
      <c r="I102" s="692"/>
      <c r="J102" s="73"/>
      <c r="K102" s="47"/>
      <c r="L102" s="239" t="str">
        <f t="shared" si="17"/>
        <v>0</v>
      </c>
      <c r="M102" s="588"/>
      <c r="N102" s="588"/>
      <c r="O102" s="673"/>
      <c r="P102" s="317" t="s">
        <v>1609</v>
      </c>
      <c r="Q102" s="73"/>
      <c r="R102" s="264"/>
      <c r="S102" s="21"/>
      <c r="T102" s="21"/>
      <c r="U102" s="21"/>
      <c r="V102" s="21"/>
      <c r="W102" s="21"/>
      <c r="X102" s="21"/>
      <c r="Y102" s="21"/>
      <c r="Z102" s="21"/>
      <c r="AA102" s="21"/>
      <c r="AB102" s="21"/>
      <c r="AC102" s="21"/>
    </row>
    <row r="103" spans="1:29" s="265" customFormat="1" ht="30" customHeight="1" x14ac:dyDescent="0.2">
      <c r="A103" s="21"/>
      <c r="B103" s="598"/>
      <c r="C103" s="675" t="s">
        <v>977</v>
      </c>
      <c r="D103" s="604">
        <v>0.08</v>
      </c>
      <c r="E103" s="263" t="s">
        <v>1003</v>
      </c>
      <c r="F103" s="250">
        <v>0.02</v>
      </c>
      <c r="G103" s="187">
        <v>43282</v>
      </c>
      <c r="H103" s="187">
        <v>43302</v>
      </c>
      <c r="I103" s="690" t="s">
        <v>2484</v>
      </c>
      <c r="J103" s="73"/>
      <c r="K103" s="47"/>
      <c r="L103" s="239" t="str">
        <f t="shared" si="17"/>
        <v>0</v>
      </c>
      <c r="M103" s="218" t="str">
        <f t="shared" si="14"/>
        <v>0</v>
      </c>
      <c r="N103" s="218">
        <f t="shared" si="15"/>
        <v>0.02</v>
      </c>
      <c r="O103" s="70" t="str">
        <f t="shared" si="16"/>
        <v>REPLANIFICAR</v>
      </c>
      <c r="P103" s="317" t="s">
        <v>1610</v>
      </c>
      <c r="Q103" s="73"/>
      <c r="R103" s="264"/>
      <c r="S103" s="21"/>
      <c r="T103" s="21"/>
      <c r="U103" s="21"/>
      <c r="V103" s="21"/>
      <c r="W103" s="21"/>
      <c r="X103" s="21"/>
      <c r="Y103" s="21"/>
      <c r="Z103" s="21"/>
      <c r="AA103" s="21"/>
      <c r="AB103" s="21"/>
      <c r="AC103" s="21"/>
    </row>
    <row r="104" spans="1:29" s="265" customFormat="1" ht="32.25" customHeight="1" x14ac:dyDescent="0.2">
      <c r="A104" s="21"/>
      <c r="B104" s="598"/>
      <c r="C104" s="675"/>
      <c r="D104" s="604"/>
      <c r="E104" s="263" t="s">
        <v>1004</v>
      </c>
      <c r="F104" s="250">
        <v>0.04</v>
      </c>
      <c r="G104" s="187">
        <v>43303</v>
      </c>
      <c r="H104" s="187">
        <v>43358</v>
      </c>
      <c r="I104" s="691"/>
      <c r="J104" s="73"/>
      <c r="K104" s="47"/>
      <c r="L104" s="239" t="str">
        <f t="shared" si="17"/>
        <v>0</v>
      </c>
      <c r="M104" s="545">
        <f>SUM(L104:L106)</f>
        <v>0</v>
      </c>
      <c r="N104" s="545">
        <f>SUM(F104:F106)</f>
        <v>6.0000000000000005E-2</v>
      </c>
      <c r="O104" s="672" t="str">
        <f t="shared" si="16"/>
        <v>REPLANIFICAR</v>
      </c>
      <c r="P104" s="317" t="s">
        <v>1611</v>
      </c>
      <c r="Q104" s="73"/>
      <c r="R104" s="264"/>
      <c r="S104" s="21"/>
      <c r="T104" s="21"/>
      <c r="U104" s="21"/>
      <c r="V104" s="21"/>
      <c r="W104" s="21"/>
      <c r="X104" s="21"/>
      <c r="Y104" s="21"/>
      <c r="Z104" s="21"/>
      <c r="AA104" s="21"/>
      <c r="AB104" s="21"/>
      <c r="AC104" s="21"/>
    </row>
    <row r="105" spans="1:29" s="265" customFormat="1" ht="45" customHeight="1" x14ac:dyDescent="0.2">
      <c r="A105" s="21"/>
      <c r="B105" s="598"/>
      <c r="C105" s="675"/>
      <c r="D105" s="604"/>
      <c r="E105" s="263" t="s">
        <v>1005</v>
      </c>
      <c r="F105" s="250">
        <v>0.01</v>
      </c>
      <c r="G105" s="187">
        <v>43359</v>
      </c>
      <c r="H105" s="187">
        <v>43364</v>
      </c>
      <c r="I105" s="691"/>
      <c r="J105" s="73"/>
      <c r="K105" s="47"/>
      <c r="L105" s="239" t="str">
        <f t="shared" si="17"/>
        <v>0</v>
      </c>
      <c r="M105" s="587"/>
      <c r="N105" s="587"/>
      <c r="O105" s="674"/>
      <c r="P105" s="317" t="s">
        <v>1612</v>
      </c>
      <c r="Q105" s="73"/>
      <c r="R105" s="264"/>
      <c r="S105" s="21"/>
      <c r="T105" s="21"/>
      <c r="U105" s="21"/>
      <c r="V105" s="21"/>
      <c r="W105" s="21"/>
      <c r="X105" s="21"/>
      <c r="Y105" s="21"/>
      <c r="Z105" s="21"/>
      <c r="AA105" s="21"/>
      <c r="AB105" s="21"/>
      <c r="AC105" s="21"/>
    </row>
    <row r="106" spans="1:29" s="265" customFormat="1" ht="43.5" customHeight="1" x14ac:dyDescent="0.2">
      <c r="A106" s="21"/>
      <c r="B106" s="598"/>
      <c r="C106" s="675"/>
      <c r="D106" s="604"/>
      <c r="E106" s="263" t="s">
        <v>1006</v>
      </c>
      <c r="F106" s="250">
        <v>0.01</v>
      </c>
      <c r="G106" s="187">
        <v>43365</v>
      </c>
      <c r="H106" s="187">
        <v>43370</v>
      </c>
      <c r="I106" s="692"/>
      <c r="J106" s="73"/>
      <c r="K106" s="47"/>
      <c r="L106" s="239" t="str">
        <f t="shared" si="17"/>
        <v>0</v>
      </c>
      <c r="M106" s="588"/>
      <c r="N106" s="588"/>
      <c r="O106" s="673"/>
      <c r="P106" s="317" t="s">
        <v>1613</v>
      </c>
      <c r="Q106" s="73"/>
      <c r="R106" s="264"/>
      <c r="S106" s="21"/>
      <c r="T106" s="21"/>
      <c r="U106" s="21"/>
      <c r="V106" s="21"/>
      <c r="W106" s="21"/>
      <c r="X106" s="21"/>
      <c r="Y106" s="21"/>
      <c r="Z106" s="21"/>
      <c r="AA106" s="21"/>
      <c r="AB106" s="21"/>
      <c r="AC106" s="21"/>
    </row>
    <row r="107" spans="1:29" s="265" customFormat="1" ht="42.75" customHeight="1" x14ac:dyDescent="0.2">
      <c r="A107" s="21"/>
      <c r="B107" s="598"/>
      <c r="C107" s="675" t="s">
        <v>978</v>
      </c>
      <c r="D107" s="604">
        <v>0.03</v>
      </c>
      <c r="E107" s="263" t="s">
        <v>1007</v>
      </c>
      <c r="F107" s="250">
        <v>0.01</v>
      </c>
      <c r="G107" s="187">
        <v>43371</v>
      </c>
      <c r="H107" s="187">
        <v>43371</v>
      </c>
      <c r="I107" s="694" t="s">
        <v>102</v>
      </c>
      <c r="J107" s="73"/>
      <c r="K107" s="47"/>
      <c r="L107" s="239" t="str">
        <f t="shared" si="17"/>
        <v>0</v>
      </c>
      <c r="M107" s="545">
        <f>SUM(L107:L109)</f>
        <v>0</v>
      </c>
      <c r="N107" s="545">
        <f>SUM(F107:F109)</f>
        <v>0.03</v>
      </c>
      <c r="O107" s="672" t="str">
        <f t="shared" si="16"/>
        <v>REPLANIFICAR</v>
      </c>
      <c r="P107" s="317" t="s">
        <v>1614</v>
      </c>
      <c r="Q107" s="73"/>
      <c r="R107" s="264"/>
      <c r="S107" s="21"/>
      <c r="T107" s="21"/>
      <c r="U107" s="21"/>
      <c r="V107" s="21"/>
      <c r="W107" s="21"/>
      <c r="X107" s="21"/>
      <c r="Y107" s="21"/>
      <c r="Z107" s="21"/>
      <c r="AA107" s="21"/>
      <c r="AB107" s="21"/>
      <c r="AC107" s="21"/>
    </row>
    <row r="108" spans="1:29" s="265" customFormat="1" ht="46.5" customHeight="1" x14ac:dyDescent="0.2">
      <c r="A108" s="21"/>
      <c r="B108" s="598"/>
      <c r="C108" s="675"/>
      <c r="D108" s="604"/>
      <c r="E108" s="263" t="s">
        <v>1008</v>
      </c>
      <c r="F108" s="250">
        <v>0.01</v>
      </c>
      <c r="G108" s="187">
        <v>43372</v>
      </c>
      <c r="H108" s="187">
        <v>43372</v>
      </c>
      <c r="I108" s="694"/>
      <c r="J108" s="73"/>
      <c r="K108" s="47"/>
      <c r="L108" s="239" t="str">
        <f t="shared" si="17"/>
        <v>0</v>
      </c>
      <c r="M108" s="587"/>
      <c r="N108" s="587"/>
      <c r="O108" s="674"/>
      <c r="P108" s="317" t="s">
        <v>1615</v>
      </c>
      <c r="Q108" s="73"/>
      <c r="R108" s="264"/>
      <c r="S108" s="21"/>
      <c r="T108" s="21"/>
      <c r="U108" s="21"/>
      <c r="V108" s="21"/>
      <c r="W108" s="21"/>
      <c r="X108" s="21"/>
      <c r="Y108" s="21"/>
      <c r="Z108" s="21"/>
      <c r="AA108" s="21"/>
      <c r="AB108" s="21"/>
      <c r="AC108" s="21"/>
    </row>
    <row r="109" spans="1:29" s="265" customFormat="1" ht="32.25" customHeight="1" x14ac:dyDescent="0.2">
      <c r="A109" s="21"/>
      <c r="B109" s="598"/>
      <c r="C109" s="675"/>
      <c r="D109" s="604"/>
      <c r="E109" s="263" t="s">
        <v>1009</v>
      </c>
      <c r="F109" s="250">
        <v>0.01</v>
      </c>
      <c r="G109" s="187">
        <v>43373</v>
      </c>
      <c r="H109" s="187">
        <v>43373</v>
      </c>
      <c r="I109" s="694"/>
      <c r="J109" s="73"/>
      <c r="K109" s="47"/>
      <c r="L109" s="239" t="str">
        <f t="shared" si="17"/>
        <v>0</v>
      </c>
      <c r="M109" s="588"/>
      <c r="N109" s="588"/>
      <c r="O109" s="673"/>
      <c r="P109" s="317" t="s">
        <v>1616</v>
      </c>
      <c r="Q109" s="73"/>
      <c r="R109" s="264"/>
      <c r="S109" s="21"/>
      <c r="T109" s="21"/>
      <c r="U109" s="21"/>
      <c r="V109" s="21"/>
      <c r="W109" s="21"/>
      <c r="X109" s="21"/>
      <c r="Y109" s="21"/>
      <c r="Z109" s="21"/>
      <c r="AA109" s="21"/>
      <c r="AB109" s="21"/>
      <c r="AC109" s="21"/>
    </row>
    <row r="110" spans="1:29" s="265" customFormat="1" ht="40.5" customHeight="1" x14ac:dyDescent="0.2">
      <c r="A110" s="21"/>
      <c r="B110" s="598"/>
      <c r="C110" s="675" t="s">
        <v>979</v>
      </c>
      <c r="D110" s="604">
        <v>0.16</v>
      </c>
      <c r="E110" s="263" t="s">
        <v>1010</v>
      </c>
      <c r="F110" s="250">
        <v>0.04</v>
      </c>
      <c r="G110" s="187">
        <v>43374</v>
      </c>
      <c r="H110" s="187">
        <v>43394</v>
      </c>
      <c r="I110" s="690" t="s">
        <v>2484</v>
      </c>
      <c r="J110" s="73"/>
      <c r="K110" s="47"/>
      <c r="L110" s="239" t="str">
        <f t="shared" si="17"/>
        <v>0</v>
      </c>
      <c r="M110" s="218" t="str">
        <f t="shared" si="14"/>
        <v>0</v>
      </c>
      <c r="N110" s="218">
        <f t="shared" si="15"/>
        <v>0.04</v>
      </c>
      <c r="O110" s="70" t="str">
        <f t="shared" si="16"/>
        <v>REPLANIFICAR</v>
      </c>
      <c r="P110" s="317" t="s">
        <v>1617</v>
      </c>
      <c r="Q110" s="73"/>
      <c r="R110" s="264"/>
      <c r="S110" s="21"/>
      <c r="T110" s="21"/>
      <c r="U110" s="21"/>
      <c r="V110" s="21"/>
      <c r="W110" s="21"/>
      <c r="X110" s="21"/>
      <c r="Y110" s="21"/>
      <c r="Z110" s="21"/>
      <c r="AA110" s="21"/>
      <c r="AB110" s="21"/>
      <c r="AC110" s="21"/>
    </row>
    <row r="111" spans="1:29" s="265" customFormat="1" ht="38.25" customHeight="1" x14ac:dyDescent="0.2">
      <c r="A111" s="21"/>
      <c r="B111" s="598"/>
      <c r="C111" s="675"/>
      <c r="D111" s="604"/>
      <c r="E111" s="263" t="s">
        <v>1011</v>
      </c>
      <c r="F111" s="250">
        <v>0.08</v>
      </c>
      <c r="G111" s="187">
        <v>43395</v>
      </c>
      <c r="H111" s="187">
        <v>43449</v>
      </c>
      <c r="I111" s="691"/>
      <c r="J111" s="73"/>
      <c r="K111" s="47"/>
      <c r="L111" s="239" t="str">
        <f t="shared" si="17"/>
        <v>0</v>
      </c>
      <c r="M111" s="545">
        <f>SUM(L111:L113)</f>
        <v>0</v>
      </c>
      <c r="N111" s="545">
        <f>SUM(F111:F113)</f>
        <v>0.12000000000000001</v>
      </c>
      <c r="O111" s="672" t="str">
        <f t="shared" si="16"/>
        <v>REPLANIFICAR</v>
      </c>
      <c r="P111" s="317" t="s">
        <v>1618</v>
      </c>
      <c r="Q111" s="73"/>
      <c r="R111" s="264"/>
      <c r="S111" s="21"/>
      <c r="T111" s="21"/>
      <c r="U111" s="21"/>
      <c r="V111" s="21"/>
      <c r="W111" s="21"/>
      <c r="X111" s="21"/>
      <c r="Y111" s="21"/>
      <c r="Z111" s="21"/>
      <c r="AA111" s="21"/>
      <c r="AB111" s="21"/>
      <c r="AC111" s="21"/>
    </row>
    <row r="112" spans="1:29" s="265" customFormat="1" ht="44.25" customHeight="1" x14ac:dyDescent="0.2">
      <c r="A112" s="21"/>
      <c r="B112" s="598"/>
      <c r="C112" s="675"/>
      <c r="D112" s="604"/>
      <c r="E112" s="263" t="s">
        <v>1012</v>
      </c>
      <c r="F112" s="250">
        <v>0.02</v>
      </c>
      <c r="G112" s="187">
        <v>43450</v>
      </c>
      <c r="H112" s="187">
        <v>43455</v>
      </c>
      <c r="I112" s="691"/>
      <c r="J112" s="73"/>
      <c r="K112" s="47"/>
      <c r="L112" s="239" t="str">
        <f t="shared" si="17"/>
        <v>0</v>
      </c>
      <c r="M112" s="587"/>
      <c r="N112" s="587"/>
      <c r="O112" s="674"/>
      <c r="P112" s="317" t="s">
        <v>1619</v>
      </c>
      <c r="Q112" s="73"/>
      <c r="R112" s="264"/>
      <c r="S112" s="21"/>
      <c r="T112" s="21"/>
      <c r="U112" s="21"/>
      <c r="V112" s="21"/>
      <c r="W112" s="21"/>
      <c r="X112" s="21"/>
      <c r="Y112" s="21"/>
      <c r="Z112" s="21"/>
      <c r="AA112" s="21"/>
      <c r="AB112" s="21"/>
      <c r="AC112" s="21"/>
    </row>
    <row r="113" spans="1:29" s="265" customFormat="1" ht="35.25" customHeight="1" x14ac:dyDescent="0.2">
      <c r="A113" s="21"/>
      <c r="B113" s="598"/>
      <c r="C113" s="675"/>
      <c r="D113" s="604"/>
      <c r="E113" s="263" t="s">
        <v>1013</v>
      </c>
      <c r="F113" s="250">
        <v>0.02</v>
      </c>
      <c r="G113" s="187">
        <v>43456</v>
      </c>
      <c r="H113" s="187">
        <v>43461</v>
      </c>
      <c r="I113" s="692"/>
      <c r="J113" s="73"/>
      <c r="K113" s="47"/>
      <c r="L113" s="239" t="str">
        <f t="shared" si="17"/>
        <v>0</v>
      </c>
      <c r="M113" s="588"/>
      <c r="N113" s="588"/>
      <c r="O113" s="673"/>
      <c r="P113" s="317" t="s">
        <v>1620</v>
      </c>
      <c r="Q113" s="73"/>
      <c r="R113" s="264"/>
      <c r="S113" s="21"/>
      <c r="T113" s="21"/>
      <c r="U113" s="21"/>
      <c r="V113" s="21"/>
      <c r="W113" s="21"/>
      <c r="X113" s="21"/>
      <c r="Y113" s="21"/>
      <c r="Z113" s="21"/>
      <c r="AA113" s="21"/>
      <c r="AB113" s="21"/>
      <c r="AC113" s="21"/>
    </row>
    <row r="114" spans="1:29" s="265" customFormat="1" ht="39" customHeight="1" x14ac:dyDescent="0.2">
      <c r="A114" s="21"/>
      <c r="B114" s="598"/>
      <c r="C114" s="675" t="s">
        <v>980</v>
      </c>
      <c r="D114" s="604">
        <v>0.03</v>
      </c>
      <c r="E114" s="263" t="s">
        <v>1014</v>
      </c>
      <c r="F114" s="250">
        <v>0.01</v>
      </c>
      <c r="G114" s="187">
        <v>43462</v>
      </c>
      <c r="H114" s="187">
        <v>43462</v>
      </c>
      <c r="I114" s="694" t="s">
        <v>102</v>
      </c>
      <c r="J114" s="73"/>
      <c r="K114" s="47"/>
      <c r="L114" s="239" t="str">
        <f t="shared" si="17"/>
        <v>0</v>
      </c>
      <c r="M114" s="545">
        <f>SUM(L114:L116)</f>
        <v>0</v>
      </c>
      <c r="N114" s="545">
        <f>SUM(F114:F116)</f>
        <v>0.03</v>
      </c>
      <c r="O114" s="672" t="str">
        <f t="shared" si="16"/>
        <v>REPLANIFICAR</v>
      </c>
      <c r="P114" s="317" t="s">
        <v>1621</v>
      </c>
      <c r="Q114" s="73"/>
      <c r="R114" s="264"/>
      <c r="S114" s="21"/>
      <c r="T114" s="21"/>
      <c r="U114" s="21"/>
      <c r="V114" s="21"/>
      <c r="W114" s="21"/>
      <c r="X114" s="21"/>
      <c r="Y114" s="21"/>
      <c r="Z114" s="21"/>
      <c r="AA114" s="21"/>
      <c r="AB114" s="21"/>
      <c r="AC114" s="21"/>
    </row>
    <row r="115" spans="1:29" s="265" customFormat="1" ht="34.5" customHeight="1" x14ac:dyDescent="0.2">
      <c r="A115" s="21"/>
      <c r="B115" s="598"/>
      <c r="C115" s="675"/>
      <c r="D115" s="604"/>
      <c r="E115" s="263" t="s">
        <v>1015</v>
      </c>
      <c r="F115" s="250">
        <v>0.01</v>
      </c>
      <c r="G115" s="187">
        <v>43463</v>
      </c>
      <c r="H115" s="187">
        <v>43463</v>
      </c>
      <c r="I115" s="694"/>
      <c r="J115" s="73"/>
      <c r="K115" s="47"/>
      <c r="L115" s="239" t="str">
        <f t="shared" si="17"/>
        <v>0</v>
      </c>
      <c r="M115" s="587"/>
      <c r="N115" s="587"/>
      <c r="O115" s="674"/>
      <c r="P115" s="317" t="s">
        <v>1622</v>
      </c>
      <c r="Q115" s="73"/>
      <c r="R115" s="264"/>
      <c r="S115" s="21"/>
      <c r="T115" s="21"/>
      <c r="U115" s="21"/>
      <c r="V115" s="21"/>
      <c r="W115" s="21"/>
      <c r="X115" s="21"/>
      <c r="Y115" s="21"/>
      <c r="Z115" s="21"/>
      <c r="AA115" s="21"/>
      <c r="AB115" s="21"/>
      <c r="AC115" s="21"/>
    </row>
    <row r="116" spans="1:29" s="265" customFormat="1" ht="37.5" customHeight="1" x14ac:dyDescent="0.2">
      <c r="A116" s="21"/>
      <c r="B116" s="598"/>
      <c r="C116" s="675"/>
      <c r="D116" s="604"/>
      <c r="E116" s="263" t="s">
        <v>1016</v>
      </c>
      <c r="F116" s="250">
        <v>0.01</v>
      </c>
      <c r="G116" s="187">
        <v>43464</v>
      </c>
      <c r="H116" s="187">
        <v>43464</v>
      </c>
      <c r="I116" s="694"/>
      <c r="J116" s="73"/>
      <c r="K116" s="47"/>
      <c r="L116" s="239" t="str">
        <f t="shared" si="17"/>
        <v>0</v>
      </c>
      <c r="M116" s="588"/>
      <c r="N116" s="588"/>
      <c r="O116" s="673"/>
      <c r="P116" s="317" t="s">
        <v>1623</v>
      </c>
      <c r="Q116" s="73"/>
      <c r="R116" s="264"/>
      <c r="S116" s="21"/>
      <c r="T116" s="21"/>
      <c r="U116" s="21"/>
      <c r="V116" s="21"/>
      <c r="W116" s="21"/>
      <c r="X116" s="21"/>
      <c r="Y116" s="21"/>
      <c r="Z116" s="21"/>
      <c r="AA116" s="21"/>
      <c r="AB116" s="21"/>
      <c r="AC116" s="21"/>
    </row>
    <row r="117" spans="1:29" s="265" customFormat="1" ht="12" x14ac:dyDescent="0.2">
      <c r="A117" s="21"/>
      <c r="B117" s="605"/>
      <c r="C117" s="605"/>
      <c r="D117" s="605"/>
      <c r="E117" s="605"/>
      <c r="F117" s="605"/>
      <c r="G117" s="605"/>
      <c r="H117" s="605"/>
      <c r="I117" s="605"/>
      <c r="J117" s="605"/>
      <c r="K117" s="605"/>
      <c r="L117" s="605"/>
      <c r="M117" s="605"/>
      <c r="N117" s="629"/>
      <c r="O117" s="629"/>
      <c r="P117" s="605"/>
      <c r="Q117" s="605"/>
      <c r="R117" s="605"/>
      <c r="S117" s="21"/>
      <c r="T117" s="21"/>
      <c r="U117" s="21"/>
      <c r="V117" s="21"/>
      <c r="W117" s="21"/>
      <c r="X117" s="21"/>
      <c r="Y117" s="21"/>
      <c r="Z117" s="21"/>
      <c r="AA117" s="21"/>
      <c r="AB117" s="21"/>
      <c r="AC117" s="21"/>
    </row>
    <row r="118" spans="1:29" s="265" customFormat="1" ht="42" customHeight="1" x14ac:dyDescent="0.2">
      <c r="A118" s="21"/>
      <c r="B118" s="598" t="s">
        <v>884</v>
      </c>
      <c r="C118" s="675" t="s">
        <v>1017</v>
      </c>
      <c r="D118" s="604">
        <v>0.15</v>
      </c>
      <c r="E118" s="263" t="s">
        <v>1023</v>
      </c>
      <c r="F118" s="250">
        <v>7.0000000000000007E-2</v>
      </c>
      <c r="G118" s="187">
        <v>43132</v>
      </c>
      <c r="H118" s="187">
        <v>43134</v>
      </c>
      <c r="I118" s="676" t="s">
        <v>2481</v>
      </c>
      <c r="J118" s="73"/>
      <c r="K118" s="62"/>
      <c r="L118" s="239" t="str">
        <f t="shared" si="17"/>
        <v>0</v>
      </c>
      <c r="M118" s="545">
        <f>SUM(L118:L119)</f>
        <v>0</v>
      </c>
      <c r="N118" s="545">
        <f>SUM(F118:F119)</f>
        <v>0.15000000000000002</v>
      </c>
      <c r="O118" s="532">
        <f t="shared" ref="O118:O125" si="18">M118/N118</f>
        <v>0</v>
      </c>
      <c r="P118" s="317" t="s">
        <v>1624</v>
      </c>
      <c r="Q118" s="73"/>
      <c r="R118" s="264"/>
      <c r="S118" s="21"/>
      <c r="T118" s="21"/>
      <c r="U118" s="21"/>
      <c r="V118" s="21"/>
      <c r="W118" s="21"/>
      <c r="X118" s="21"/>
      <c r="Y118" s="21"/>
      <c r="Z118" s="21"/>
      <c r="AA118" s="21"/>
      <c r="AB118" s="21"/>
      <c r="AC118" s="21"/>
    </row>
    <row r="119" spans="1:29" s="265" customFormat="1" ht="49.5" customHeight="1" x14ac:dyDescent="0.2">
      <c r="A119" s="21"/>
      <c r="B119" s="598"/>
      <c r="C119" s="675"/>
      <c r="D119" s="604"/>
      <c r="E119" s="263" t="s">
        <v>1024</v>
      </c>
      <c r="F119" s="250">
        <v>0.08</v>
      </c>
      <c r="G119" s="187">
        <v>43135</v>
      </c>
      <c r="H119" s="187">
        <v>43138</v>
      </c>
      <c r="I119" s="676"/>
      <c r="J119" s="73"/>
      <c r="K119" s="62"/>
      <c r="L119" s="239" t="str">
        <f t="shared" si="17"/>
        <v>0</v>
      </c>
      <c r="M119" s="588"/>
      <c r="N119" s="588"/>
      <c r="O119" s="534"/>
      <c r="P119" s="317" t="s">
        <v>1625</v>
      </c>
      <c r="Q119" s="73"/>
      <c r="R119" s="264"/>
      <c r="S119" s="21"/>
      <c r="T119" s="21"/>
      <c r="U119" s="21"/>
      <c r="V119" s="21"/>
      <c r="W119" s="21"/>
      <c r="X119" s="21"/>
      <c r="Y119" s="21"/>
      <c r="Z119" s="21"/>
      <c r="AA119" s="21"/>
      <c r="AB119" s="21"/>
      <c r="AC119" s="21"/>
    </row>
    <row r="120" spans="1:29" s="265" customFormat="1" ht="46.5" customHeight="1" x14ac:dyDescent="0.2">
      <c r="A120" s="21"/>
      <c r="B120" s="598"/>
      <c r="C120" s="675" t="s">
        <v>1018</v>
      </c>
      <c r="D120" s="604">
        <v>0.15</v>
      </c>
      <c r="E120" s="263" t="s">
        <v>1025</v>
      </c>
      <c r="F120" s="250">
        <v>0.1</v>
      </c>
      <c r="G120" s="187">
        <v>43137</v>
      </c>
      <c r="H120" s="187">
        <v>43146</v>
      </c>
      <c r="I120" s="676" t="s">
        <v>101</v>
      </c>
      <c r="J120" s="73"/>
      <c r="K120" s="62"/>
      <c r="L120" s="239" t="str">
        <f t="shared" si="17"/>
        <v>0</v>
      </c>
      <c r="M120" s="545">
        <f>SUM(L120:L121)</f>
        <v>0</v>
      </c>
      <c r="N120" s="545">
        <f>SUM(F120:F121)</f>
        <v>0.2</v>
      </c>
      <c r="O120" s="532">
        <f t="shared" si="18"/>
        <v>0</v>
      </c>
      <c r="P120" s="317" t="s">
        <v>1626</v>
      </c>
      <c r="Q120" s="73"/>
      <c r="R120" s="264"/>
      <c r="S120" s="21"/>
      <c r="T120" s="21"/>
      <c r="U120" s="21"/>
      <c r="V120" s="21"/>
      <c r="W120" s="21"/>
      <c r="X120" s="21"/>
      <c r="Y120" s="21"/>
      <c r="Z120" s="21"/>
      <c r="AA120" s="21"/>
      <c r="AB120" s="21"/>
      <c r="AC120" s="21"/>
    </row>
    <row r="121" spans="1:29" s="265" customFormat="1" ht="45" customHeight="1" x14ac:dyDescent="0.2">
      <c r="A121" s="21"/>
      <c r="B121" s="598"/>
      <c r="C121" s="675"/>
      <c r="D121" s="604"/>
      <c r="E121" s="263" t="s">
        <v>1026</v>
      </c>
      <c r="F121" s="250">
        <v>0.1</v>
      </c>
      <c r="G121" s="187">
        <v>43147</v>
      </c>
      <c r="H121" s="187">
        <v>43159</v>
      </c>
      <c r="I121" s="676"/>
      <c r="J121" s="73"/>
      <c r="K121" s="62"/>
      <c r="L121" s="239" t="str">
        <f t="shared" si="17"/>
        <v>0</v>
      </c>
      <c r="M121" s="588"/>
      <c r="N121" s="588"/>
      <c r="O121" s="534"/>
      <c r="P121" s="317" t="s">
        <v>1627</v>
      </c>
      <c r="Q121" s="73"/>
      <c r="R121" s="264"/>
      <c r="S121" s="21"/>
      <c r="T121" s="21"/>
      <c r="U121" s="21"/>
      <c r="V121" s="21"/>
      <c r="W121" s="21"/>
      <c r="X121" s="21"/>
      <c r="Y121" s="21"/>
      <c r="Z121" s="21"/>
      <c r="AA121" s="21"/>
      <c r="AB121" s="21"/>
      <c r="AC121" s="21"/>
    </row>
    <row r="122" spans="1:29" s="265" customFormat="1" ht="35.25" customHeight="1" x14ac:dyDescent="0.2">
      <c r="A122" s="21"/>
      <c r="B122" s="598"/>
      <c r="C122" s="675" t="s">
        <v>1019</v>
      </c>
      <c r="D122" s="604">
        <v>0.2</v>
      </c>
      <c r="E122" s="263" t="s">
        <v>1027</v>
      </c>
      <c r="F122" s="250">
        <v>7.0000000000000007E-2</v>
      </c>
      <c r="G122" s="187">
        <v>43160</v>
      </c>
      <c r="H122" s="187">
        <v>43162</v>
      </c>
      <c r="I122" s="676" t="s">
        <v>74</v>
      </c>
      <c r="J122" s="73"/>
      <c r="K122" s="62"/>
      <c r="L122" s="239" t="str">
        <f t="shared" si="17"/>
        <v>0</v>
      </c>
      <c r="M122" s="545">
        <f>SUM(L122:L124)</f>
        <v>0</v>
      </c>
      <c r="N122" s="545">
        <f>SUM(F122:F124)</f>
        <v>0.2</v>
      </c>
      <c r="O122" s="532">
        <f t="shared" si="18"/>
        <v>0</v>
      </c>
      <c r="P122" s="317" t="s">
        <v>1628</v>
      </c>
      <c r="Q122" s="73"/>
      <c r="R122" s="264"/>
      <c r="S122" s="21"/>
      <c r="T122" s="21"/>
      <c r="U122" s="21"/>
      <c r="V122" s="21"/>
      <c r="W122" s="21"/>
      <c r="X122" s="21"/>
      <c r="Y122" s="21"/>
      <c r="Z122" s="21"/>
      <c r="AA122" s="21"/>
      <c r="AB122" s="21"/>
      <c r="AC122" s="21"/>
    </row>
    <row r="123" spans="1:29" s="265" customFormat="1" ht="42" customHeight="1" x14ac:dyDescent="0.2">
      <c r="A123" s="21"/>
      <c r="B123" s="598"/>
      <c r="C123" s="675"/>
      <c r="D123" s="604"/>
      <c r="E123" s="263" t="s">
        <v>1028</v>
      </c>
      <c r="F123" s="250">
        <v>0.03</v>
      </c>
      <c r="G123" s="187">
        <v>43163</v>
      </c>
      <c r="H123" s="187">
        <v>43166</v>
      </c>
      <c r="I123" s="676"/>
      <c r="J123" s="73"/>
      <c r="K123" s="62"/>
      <c r="L123" s="239" t="str">
        <f t="shared" si="17"/>
        <v>0</v>
      </c>
      <c r="M123" s="587"/>
      <c r="N123" s="587"/>
      <c r="O123" s="533"/>
      <c r="P123" s="317" t="s">
        <v>1629</v>
      </c>
      <c r="Q123" s="73"/>
      <c r="R123" s="264"/>
      <c r="S123" s="21"/>
      <c r="T123" s="21"/>
      <c r="U123" s="21"/>
      <c r="V123" s="21"/>
      <c r="W123" s="21"/>
      <c r="X123" s="21"/>
      <c r="Y123" s="21"/>
      <c r="Z123" s="21"/>
      <c r="AA123" s="21"/>
      <c r="AB123" s="21"/>
      <c r="AC123" s="21"/>
    </row>
    <row r="124" spans="1:29" s="265" customFormat="1" ht="33.75" customHeight="1" x14ac:dyDescent="0.2">
      <c r="A124" s="21"/>
      <c r="B124" s="598"/>
      <c r="C124" s="675"/>
      <c r="D124" s="604"/>
      <c r="E124" s="263" t="s">
        <v>1029</v>
      </c>
      <c r="F124" s="250">
        <v>0.1</v>
      </c>
      <c r="G124" s="187">
        <v>43167</v>
      </c>
      <c r="H124" s="187">
        <v>43174</v>
      </c>
      <c r="I124" s="676"/>
      <c r="J124" s="73"/>
      <c r="K124" s="62"/>
      <c r="L124" s="239" t="str">
        <f t="shared" si="17"/>
        <v>0</v>
      </c>
      <c r="M124" s="588"/>
      <c r="N124" s="588"/>
      <c r="O124" s="534"/>
      <c r="P124" s="317" t="s">
        <v>1630</v>
      </c>
      <c r="Q124" s="73"/>
      <c r="R124" s="264"/>
      <c r="S124" s="21"/>
      <c r="T124" s="21"/>
      <c r="U124" s="21"/>
      <c r="V124" s="21"/>
      <c r="W124" s="21"/>
      <c r="X124" s="21"/>
      <c r="Y124" s="21"/>
      <c r="Z124" s="21"/>
      <c r="AA124" s="21"/>
      <c r="AB124" s="21"/>
      <c r="AC124" s="21"/>
    </row>
    <row r="125" spans="1:29" s="265" customFormat="1" ht="57.75" customHeight="1" x14ac:dyDescent="0.2">
      <c r="A125" s="21"/>
      <c r="B125" s="598"/>
      <c r="C125" s="675" t="s">
        <v>1020</v>
      </c>
      <c r="D125" s="604">
        <v>0.35</v>
      </c>
      <c r="E125" s="263" t="s">
        <v>1030</v>
      </c>
      <c r="F125" s="250">
        <v>0.05</v>
      </c>
      <c r="G125" s="187">
        <v>43175</v>
      </c>
      <c r="H125" s="187">
        <v>43182</v>
      </c>
      <c r="I125" s="676" t="s">
        <v>74</v>
      </c>
      <c r="J125" s="73"/>
      <c r="K125" s="19"/>
      <c r="L125" s="239" t="str">
        <f t="shared" si="17"/>
        <v>0</v>
      </c>
      <c r="M125" s="218" t="str">
        <f t="shared" ref="M125:M129" si="19">L125</f>
        <v>0</v>
      </c>
      <c r="N125" s="218">
        <f t="shared" ref="N125:N129" si="20">F125</f>
        <v>0.05</v>
      </c>
      <c r="O125" s="403">
        <f t="shared" si="18"/>
        <v>0</v>
      </c>
      <c r="P125" s="317" t="s">
        <v>1631</v>
      </c>
      <c r="Q125" s="73"/>
      <c r="R125" s="19"/>
      <c r="S125" s="21"/>
      <c r="T125" s="21"/>
      <c r="U125" s="21"/>
      <c r="V125" s="21"/>
      <c r="W125" s="21"/>
      <c r="X125" s="21"/>
      <c r="Y125" s="21"/>
      <c r="Z125" s="21"/>
      <c r="AA125" s="21"/>
      <c r="AB125" s="21"/>
      <c r="AC125" s="21"/>
    </row>
    <row r="126" spans="1:29" s="265" customFormat="1" ht="45" customHeight="1" x14ac:dyDescent="0.2">
      <c r="A126" s="21"/>
      <c r="B126" s="598"/>
      <c r="C126" s="675"/>
      <c r="D126" s="604"/>
      <c r="E126" s="263" t="s">
        <v>1031</v>
      </c>
      <c r="F126" s="250">
        <v>0.15</v>
      </c>
      <c r="G126" s="187">
        <v>43183</v>
      </c>
      <c r="H126" s="187">
        <v>43195</v>
      </c>
      <c r="I126" s="676"/>
      <c r="J126" s="73"/>
      <c r="K126" s="19"/>
      <c r="L126" s="239" t="str">
        <f t="shared" si="17"/>
        <v>0</v>
      </c>
      <c r="M126" s="545">
        <f>SUM(L126:L127)</f>
        <v>0</v>
      </c>
      <c r="N126" s="545">
        <f>SUM(F126:F127)</f>
        <v>0.25</v>
      </c>
      <c r="O126" s="672" t="str">
        <f t="shared" ref="O126:O130" si="21">IF((M126/N126)&gt;=90%,"META LOGRADA",IF((M126/N126)&gt;=80%, "AVANCE NOTABLE","REPLANIFICAR"))</f>
        <v>REPLANIFICAR</v>
      </c>
      <c r="P126" s="317" t="s">
        <v>1632</v>
      </c>
      <c r="Q126" s="73"/>
      <c r="R126" s="19"/>
      <c r="S126" s="21"/>
      <c r="T126" s="21"/>
      <c r="U126" s="21"/>
      <c r="V126" s="21"/>
      <c r="W126" s="21"/>
      <c r="X126" s="21"/>
      <c r="Y126" s="21"/>
      <c r="Z126" s="21"/>
      <c r="AA126" s="21"/>
      <c r="AB126" s="21"/>
      <c r="AC126" s="21"/>
    </row>
    <row r="127" spans="1:29" s="265" customFormat="1" ht="45.75" customHeight="1" x14ac:dyDescent="0.2">
      <c r="A127" s="21"/>
      <c r="B127" s="598"/>
      <c r="C127" s="675"/>
      <c r="D127" s="604"/>
      <c r="E127" s="263" t="s">
        <v>1032</v>
      </c>
      <c r="F127" s="250">
        <v>0.1</v>
      </c>
      <c r="G127" s="187">
        <v>43196</v>
      </c>
      <c r="H127" s="187">
        <v>43205</v>
      </c>
      <c r="I127" s="676"/>
      <c r="J127" s="73"/>
      <c r="K127" s="19"/>
      <c r="L127" s="239" t="str">
        <f t="shared" si="17"/>
        <v>0</v>
      </c>
      <c r="M127" s="588"/>
      <c r="N127" s="588"/>
      <c r="O127" s="673"/>
      <c r="P127" s="317" t="s">
        <v>1633</v>
      </c>
      <c r="Q127" s="73"/>
      <c r="R127" s="19"/>
      <c r="S127" s="21"/>
      <c r="T127" s="21"/>
      <c r="U127" s="21"/>
      <c r="V127" s="21"/>
      <c r="W127" s="21"/>
      <c r="X127" s="21"/>
      <c r="Y127" s="21"/>
      <c r="Z127" s="21"/>
      <c r="AA127" s="21"/>
      <c r="AB127" s="21"/>
      <c r="AC127" s="21"/>
    </row>
    <row r="128" spans="1:29" s="265" customFormat="1" ht="34.5" customHeight="1" x14ac:dyDescent="0.2">
      <c r="A128" s="21"/>
      <c r="B128" s="598"/>
      <c r="C128" s="675" t="s">
        <v>1021</v>
      </c>
      <c r="D128" s="604">
        <v>0.1</v>
      </c>
      <c r="E128" s="263" t="s">
        <v>1033</v>
      </c>
      <c r="F128" s="250">
        <v>0.03</v>
      </c>
      <c r="G128" s="187">
        <v>43206</v>
      </c>
      <c r="H128" s="187">
        <v>43210</v>
      </c>
      <c r="I128" s="676" t="s">
        <v>2485</v>
      </c>
      <c r="J128" s="73"/>
      <c r="K128" s="19"/>
      <c r="L128" s="239" t="str">
        <f t="shared" si="17"/>
        <v>0</v>
      </c>
      <c r="M128" s="218" t="str">
        <f t="shared" si="19"/>
        <v>0</v>
      </c>
      <c r="N128" s="218">
        <f t="shared" si="20"/>
        <v>0.03</v>
      </c>
      <c r="O128" s="70" t="str">
        <f t="shared" si="21"/>
        <v>REPLANIFICAR</v>
      </c>
      <c r="P128" s="317" t="s">
        <v>1634</v>
      </c>
      <c r="Q128" s="73"/>
      <c r="R128" s="19"/>
      <c r="S128" s="21"/>
      <c r="T128" s="21"/>
      <c r="U128" s="21"/>
      <c r="V128" s="21"/>
      <c r="W128" s="21"/>
      <c r="X128" s="21"/>
      <c r="Y128" s="21"/>
      <c r="Z128" s="21"/>
      <c r="AA128" s="21"/>
      <c r="AB128" s="21"/>
      <c r="AC128" s="21"/>
    </row>
    <row r="129" spans="1:29" s="265" customFormat="1" ht="44.25" customHeight="1" x14ac:dyDescent="0.2">
      <c r="A129" s="21"/>
      <c r="B129" s="598"/>
      <c r="C129" s="675"/>
      <c r="D129" s="604"/>
      <c r="E129" s="263" t="s">
        <v>1034</v>
      </c>
      <c r="F129" s="250">
        <v>7.0000000000000007E-2</v>
      </c>
      <c r="G129" s="187">
        <v>43211</v>
      </c>
      <c r="H129" s="187">
        <v>43235</v>
      </c>
      <c r="I129" s="676"/>
      <c r="J129" s="73"/>
      <c r="K129" s="19"/>
      <c r="L129" s="239" t="str">
        <f t="shared" si="17"/>
        <v>0</v>
      </c>
      <c r="M129" s="218" t="str">
        <f t="shared" si="19"/>
        <v>0</v>
      </c>
      <c r="N129" s="218">
        <f t="shared" si="20"/>
        <v>7.0000000000000007E-2</v>
      </c>
      <c r="O129" s="70" t="str">
        <f t="shared" si="21"/>
        <v>REPLANIFICAR</v>
      </c>
      <c r="P129" s="317" t="s">
        <v>1635</v>
      </c>
      <c r="Q129" s="73"/>
      <c r="R129" s="19"/>
      <c r="S129" s="21"/>
      <c r="T129" s="21"/>
      <c r="U129" s="21"/>
      <c r="V129" s="21"/>
      <c r="W129" s="21"/>
      <c r="X129" s="21"/>
      <c r="Y129" s="21"/>
      <c r="Z129" s="21"/>
      <c r="AA129" s="21"/>
      <c r="AB129" s="21"/>
      <c r="AC129" s="21"/>
    </row>
    <row r="130" spans="1:29" s="265" customFormat="1" ht="53.25" customHeight="1" x14ac:dyDescent="0.2">
      <c r="A130" s="21"/>
      <c r="B130" s="598"/>
      <c r="C130" s="675" t="s">
        <v>1022</v>
      </c>
      <c r="D130" s="604">
        <v>0.05</v>
      </c>
      <c r="E130" s="263" t="s">
        <v>1035</v>
      </c>
      <c r="F130" s="250">
        <v>0.03</v>
      </c>
      <c r="G130" s="187">
        <v>43236</v>
      </c>
      <c r="H130" s="187">
        <v>43240</v>
      </c>
      <c r="I130" s="676" t="s">
        <v>2485</v>
      </c>
      <c r="J130" s="73"/>
      <c r="K130" s="19"/>
      <c r="L130" s="239" t="str">
        <f t="shared" si="17"/>
        <v>0</v>
      </c>
      <c r="M130" s="545">
        <f>SUM(L130:L131)</f>
        <v>0</v>
      </c>
      <c r="N130" s="545">
        <f>SUM(F130:F131)</f>
        <v>0.05</v>
      </c>
      <c r="O130" s="672" t="str">
        <f t="shared" si="21"/>
        <v>REPLANIFICAR</v>
      </c>
      <c r="P130" s="317" t="s">
        <v>1636</v>
      </c>
      <c r="Q130" s="73"/>
      <c r="R130" s="19"/>
      <c r="S130" s="21"/>
      <c r="T130" s="21"/>
      <c r="U130" s="21"/>
      <c r="V130" s="21"/>
      <c r="W130" s="21"/>
      <c r="X130" s="21"/>
      <c r="Y130" s="21"/>
      <c r="Z130" s="21"/>
      <c r="AA130" s="21"/>
      <c r="AB130" s="21"/>
      <c r="AC130" s="21"/>
    </row>
    <row r="131" spans="1:29" s="265" customFormat="1" ht="54.75" customHeight="1" x14ac:dyDescent="0.2">
      <c r="A131" s="21"/>
      <c r="B131" s="598"/>
      <c r="C131" s="675"/>
      <c r="D131" s="604"/>
      <c r="E131" s="263" t="s">
        <v>1036</v>
      </c>
      <c r="F131" s="250">
        <v>0.02</v>
      </c>
      <c r="G131" s="187">
        <v>43241</v>
      </c>
      <c r="H131" s="187">
        <v>43245</v>
      </c>
      <c r="I131" s="676"/>
      <c r="J131" s="73"/>
      <c r="K131" s="19"/>
      <c r="L131" s="239" t="str">
        <f t="shared" si="17"/>
        <v>0</v>
      </c>
      <c r="M131" s="588"/>
      <c r="N131" s="588"/>
      <c r="O131" s="673"/>
      <c r="P131" s="317" t="s">
        <v>1637</v>
      </c>
      <c r="Q131" s="73"/>
      <c r="R131" s="19"/>
      <c r="S131" s="21"/>
      <c r="T131" s="21"/>
      <c r="U131" s="21"/>
      <c r="V131" s="21"/>
      <c r="W131" s="21"/>
      <c r="X131" s="21"/>
      <c r="Y131" s="21"/>
      <c r="Z131" s="21"/>
      <c r="AA131" s="21"/>
      <c r="AB131" s="21"/>
      <c r="AC131" s="21"/>
    </row>
    <row r="132" spans="1:29" s="265" customFormat="1" ht="12" x14ac:dyDescent="0.2">
      <c r="A132" s="21"/>
      <c r="B132" s="605"/>
      <c r="C132" s="605"/>
      <c r="D132" s="605"/>
      <c r="E132" s="605"/>
      <c r="F132" s="605"/>
      <c r="G132" s="605"/>
      <c r="H132" s="605"/>
      <c r="I132" s="605"/>
      <c r="J132" s="605"/>
      <c r="K132" s="605"/>
      <c r="L132" s="605"/>
      <c r="M132" s="605"/>
      <c r="N132" s="629"/>
      <c r="O132" s="629"/>
      <c r="P132" s="605"/>
      <c r="Q132" s="605"/>
      <c r="R132" s="605"/>
      <c r="S132" s="21"/>
      <c r="T132" s="21"/>
      <c r="U132" s="21"/>
      <c r="V132" s="21"/>
      <c r="W132" s="21"/>
      <c r="X132" s="21"/>
      <c r="Y132" s="21"/>
      <c r="Z132" s="21"/>
      <c r="AA132" s="21"/>
      <c r="AB132" s="21"/>
      <c r="AC132" s="21"/>
    </row>
    <row r="133" spans="1:29" s="265" customFormat="1" ht="36" x14ac:dyDescent="0.2">
      <c r="A133" s="21"/>
      <c r="B133" s="598" t="s">
        <v>885</v>
      </c>
      <c r="C133" s="698" t="s">
        <v>1037</v>
      </c>
      <c r="D133" s="604">
        <v>0.1</v>
      </c>
      <c r="E133" s="263" t="s">
        <v>1043</v>
      </c>
      <c r="F133" s="250">
        <v>0.05</v>
      </c>
      <c r="G133" s="187">
        <v>43191</v>
      </c>
      <c r="H133" s="187">
        <v>43192</v>
      </c>
      <c r="I133" s="694" t="s">
        <v>2481</v>
      </c>
      <c r="J133" s="73"/>
      <c r="K133" s="19"/>
      <c r="L133" s="239" t="str">
        <f t="shared" si="17"/>
        <v>0</v>
      </c>
      <c r="M133" s="545">
        <f>SUM(L133:L134)</f>
        <v>0</v>
      </c>
      <c r="N133" s="545">
        <f>SUM(F133:F134)</f>
        <v>0.1</v>
      </c>
      <c r="O133" s="672" t="str">
        <f t="shared" ref="O133:O144" si="22">IF((M133/N133)&gt;=90%,"META LOGRADA",IF((M133/N133)&gt;=80%, "AVANCE NOTABLE","REPLANIFICAR"))</f>
        <v>REPLANIFICAR</v>
      </c>
      <c r="P133" s="317" t="s">
        <v>1638</v>
      </c>
      <c r="Q133" s="73"/>
      <c r="R133" s="19"/>
      <c r="S133" s="21"/>
      <c r="T133" s="21"/>
      <c r="U133" s="21"/>
      <c r="V133" s="21"/>
      <c r="W133" s="21"/>
      <c r="X133" s="21"/>
      <c r="Y133" s="21"/>
      <c r="Z133" s="21"/>
      <c r="AA133" s="21"/>
      <c r="AB133" s="21"/>
      <c r="AC133" s="21"/>
    </row>
    <row r="134" spans="1:29" s="265" customFormat="1" ht="48" x14ac:dyDescent="0.2">
      <c r="A134" s="21"/>
      <c r="B134" s="598"/>
      <c r="C134" s="698"/>
      <c r="D134" s="604"/>
      <c r="E134" s="263" t="s">
        <v>1044</v>
      </c>
      <c r="F134" s="250">
        <v>0.05</v>
      </c>
      <c r="G134" s="187">
        <v>43193</v>
      </c>
      <c r="H134" s="187">
        <v>43197</v>
      </c>
      <c r="I134" s="694"/>
      <c r="J134" s="73"/>
      <c r="K134" s="19"/>
      <c r="L134" s="239" t="str">
        <f t="shared" si="17"/>
        <v>0</v>
      </c>
      <c r="M134" s="588"/>
      <c r="N134" s="588"/>
      <c r="O134" s="673"/>
      <c r="P134" s="317" t="s">
        <v>1639</v>
      </c>
      <c r="Q134" s="73"/>
      <c r="R134" s="19"/>
      <c r="S134" s="21"/>
      <c r="T134" s="21"/>
      <c r="U134" s="21"/>
      <c r="V134" s="21"/>
      <c r="W134" s="21"/>
      <c r="X134" s="21"/>
      <c r="Y134" s="21"/>
      <c r="Z134" s="21"/>
      <c r="AA134" s="21"/>
      <c r="AB134" s="21"/>
      <c r="AC134" s="21"/>
    </row>
    <row r="135" spans="1:29" s="265" customFormat="1" ht="36" x14ac:dyDescent="0.2">
      <c r="A135" s="21"/>
      <c r="B135" s="598"/>
      <c r="C135" s="675" t="s">
        <v>1038</v>
      </c>
      <c r="D135" s="604">
        <v>0.15</v>
      </c>
      <c r="E135" s="263" t="s">
        <v>1045</v>
      </c>
      <c r="F135" s="250">
        <v>0.05</v>
      </c>
      <c r="G135" s="187">
        <v>43198</v>
      </c>
      <c r="H135" s="187">
        <v>43201</v>
      </c>
      <c r="I135" s="694" t="s">
        <v>2481</v>
      </c>
      <c r="J135" s="73"/>
      <c r="K135" s="19"/>
      <c r="L135" s="239" t="str">
        <f t="shared" si="17"/>
        <v>0</v>
      </c>
      <c r="M135" s="545">
        <f>SUM(L135:L136)</f>
        <v>0</v>
      </c>
      <c r="N135" s="545">
        <f>SUM(F135:F136)</f>
        <v>0.15000000000000002</v>
      </c>
      <c r="O135" s="672" t="str">
        <f t="shared" si="22"/>
        <v>REPLANIFICAR</v>
      </c>
      <c r="P135" s="317" t="s">
        <v>1640</v>
      </c>
      <c r="Q135" s="73"/>
      <c r="R135" s="19"/>
      <c r="S135" s="21"/>
      <c r="T135" s="21"/>
      <c r="U135" s="21"/>
      <c r="V135" s="21"/>
      <c r="W135" s="21"/>
      <c r="X135" s="21"/>
      <c r="Y135" s="21"/>
      <c r="Z135" s="21"/>
      <c r="AA135" s="21"/>
      <c r="AB135" s="21"/>
      <c r="AC135" s="21"/>
    </row>
    <row r="136" spans="1:29" s="265" customFormat="1" ht="36" x14ac:dyDescent="0.2">
      <c r="A136" s="21"/>
      <c r="B136" s="598"/>
      <c r="C136" s="675"/>
      <c r="D136" s="604"/>
      <c r="E136" s="263" t="s">
        <v>1046</v>
      </c>
      <c r="F136" s="250">
        <v>0.1</v>
      </c>
      <c r="G136" s="187">
        <v>43202</v>
      </c>
      <c r="H136" s="187">
        <v>43212</v>
      </c>
      <c r="I136" s="694"/>
      <c r="J136" s="73"/>
      <c r="K136" s="19"/>
      <c r="L136" s="239" t="str">
        <f t="shared" si="17"/>
        <v>0</v>
      </c>
      <c r="M136" s="588"/>
      <c r="N136" s="588"/>
      <c r="O136" s="673"/>
      <c r="P136" s="317" t="s">
        <v>1641</v>
      </c>
      <c r="Q136" s="73"/>
      <c r="R136" s="19"/>
      <c r="S136" s="21"/>
      <c r="T136" s="21"/>
      <c r="U136" s="21"/>
      <c r="V136" s="21"/>
      <c r="W136" s="21"/>
      <c r="X136" s="21"/>
      <c r="Y136" s="21"/>
      <c r="Z136" s="21"/>
      <c r="AA136" s="21"/>
      <c r="AB136" s="21"/>
      <c r="AC136" s="21"/>
    </row>
    <row r="137" spans="1:29" s="265" customFormat="1" ht="24" x14ac:dyDescent="0.2">
      <c r="A137" s="21"/>
      <c r="B137" s="598"/>
      <c r="C137" s="675" t="s">
        <v>1039</v>
      </c>
      <c r="D137" s="604">
        <v>0.2</v>
      </c>
      <c r="E137" s="263" t="s">
        <v>1047</v>
      </c>
      <c r="F137" s="250">
        <v>0.08</v>
      </c>
      <c r="G137" s="187">
        <v>43213</v>
      </c>
      <c r="H137" s="187">
        <v>43218</v>
      </c>
      <c r="I137" s="695" t="s">
        <v>2486</v>
      </c>
      <c r="J137" s="73"/>
      <c r="K137" s="19"/>
      <c r="L137" s="239" t="str">
        <f t="shared" si="17"/>
        <v>0</v>
      </c>
      <c r="M137" s="218" t="str">
        <f t="shared" ref="M137:M139" si="23">L137</f>
        <v>0</v>
      </c>
      <c r="N137" s="218">
        <f t="shared" ref="N137:N139" si="24">F137</f>
        <v>0.08</v>
      </c>
      <c r="O137" s="70" t="str">
        <f t="shared" si="22"/>
        <v>REPLANIFICAR</v>
      </c>
      <c r="P137" s="317" t="s">
        <v>1642</v>
      </c>
      <c r="Q137" s="73"/>
      <c r="R137" s="19"/>
      <c r="S137" s="21"/>
      <c r="T137" s="21"/>
      <c r="U137" s="21"/>
      <c r="V137" s="21"/>
      <c r="W137" s="21"/>
      <c r="X137" s="21"/>
      <c r="Y137" s="21"/>
      <c r="Z137" s="21"/>
      <c r="AA137" s="21"/>
      <c r="AB137" s="21"/>
      <c r="AC137" s="21"/>
    </row>
    <row r="138" spans="1:29" s="265" customFormat="1" ht="46.5" customHeight="1" x14ac:dyDescent="0.2">
      <c r="A138" s="21"/>
      <c r="B138" s="598"/>
      <c r="C138" s="675"/>
      <c r="D138" s="604"/>
      <c r="E138" s="263" t="s">
        <v>1048</v>
      </c>
      <c r="F138" s="250">
        <v>0.12</v>
      </c>
      <c r="G138" s="187">
        <v>43219</v>
      </c>
      <c r="H138" s="187">
        <v>43235</v>
      </c>
      <c r="I138" s="696"/>
      <c r="J138" s="73"/>
      <c r="K138" s="19"/>
      <c r="L138" s="239" t="str">
        <f t="shared" si="17"/>
        <v>0</v>
      </c>
      <c r="M138" s="218" t="str">
        <f t="shared" si="23"/>
        <v>0</v>
      </c>
      <c r="N138" s="218">
        <f t="shared" si="24"/>
        <v>0.12</v>
      </c>
      <c r="O138" s="70" t="str">
        <f t="shared" si="22"/>
        <v>REPLANIFICAR</v>
      </c>
      <c r="P138" s="317" t="s">
        <v>1643</v>
      </c>
      <c r="Q138" s="73"/>
      <c r="R138" s="19"/>
      <c r="S138" s="21"/>
      <c r="T138" s="21"/>
      <c r="U138" s="21"/>
      <c r="V138" s="21"/>
      <c r="W138" s="21"/>
      <c r="X138" s="21"/>
      <c r="Y138" s="21"/>
      <c r="Z138" s="21"/>
      <c r="AA138" s="21"/>
      <c r="AB138" s="21"/>
      <c r="AC138" s="21"/>
    </row>
    <row r="139" spans="1:29" s="265" customFormat="1" ht="24" x14ac:dyDescent="0.2">
      <c r="A139" s="21"/>
      <c r="B139" s="598"/>
      <c r="C139" s="675" t="s">
        <v>1040</v>
      </c>
      <c r="D139" s="604">
        <v>0.4</v>
      </c>
      <c r="E139" s="263" t="s">
        <v>1049</v>
      </c>
      <c r="F139" s="250">
        <v>0.15</v>
      </c>
      <c r="G139" s="187">
        <v>43236</v>
      </c>
      <c r="H139" s="187">
        <v>43246</v>
      </c>
      <c r="I139" s="695" t="s">
        <v>2486</v>
      </c>
      <c r="J139" s="73"/>
      <c r="K139" s="19"/>
      <c r="L139" s="239" t="str">
        <f t="shared" si="17"/>
        <v>0</v>
      </c>
      <c r="M139" s="218" t="str">
        <f t="shared" si="23"/>
        <v>0</v>
      </c>
      <c r="N139" s="218">
        <f t="shared" si="24"/>
        <v>0.15</v>
      </c>
      <c r="O139" s="70" t="str">
        <f t="shared" si="22"/>
        <v>REPLANIFICAR</v>
      </c>
      <c r="P139" s="317" t="s">
        <v>1644</v>
      </c>
      <c r="Q139" s="73"/>
      <c r="R139" s="19"/>
      <c r="S139" s="21"/>
      <c r="T139" s="21"/>
      <c r="U139" s="21"/>
      <c r="V139" s="21"/>
      <c r="W139" s="21"/>
      <c r="X139" s="21"/>
      <c r="Y139" s="21"/>
      <c r="Z139" s="21"/>
      <c r="AA139" s="21"/>
      <c r="AB139" s="21"/>
      <c r="AC139" s="21"/>
    </row>
    <row r="140" spans="1:29" s="265" customFormat="1" ht="49.5" customHeight="1" x14ac:dyDescent="0.2">
      <c r="A140" s="21"/>
      <c r="B140" s="598"/>
      <c r="C140" s="675"/>
      <c r="D140" s="604"/>
      <c r="E140" s="263" t="s">
        <v>1050</v>
      </c>
      <c r="F140" s="250">
        <v>0.15</v>
      </c>
      <c r="G140" s="187">
        <v>43247</v>
      </c>
      <c r="H140" s="187">
        <v>43261</v>
      </c>
      <c r="I140" s="697"/>
      <c r="J140" s="73"/>
      <c r="K140" s="19"/>
      <c r="L140" s="239" t="str">
        <f t="shared" si="17"/>
        <v>0</v>
      </c>
      <c r="M140" s="545">
        <f>SUM(L140:L141)</f>
        <v>0</v>
      </c>
      <c r="N140" s="545">
        <f>SUM(F140:F141)</f>
        <v>0.25</v>
      </c>
      <c r="O140" s="672" t="str">
        <f t="shared" si="22"/>
        <v>REPLANIFICAR</v>
      </c>
      <c r="P140" s="317" t="s">
        <v>1645</v>
      </c>
      <c r="Q140" s="73"/>
      <c r="R140" s="19"/>
      <c r="S140" s="21"/>
      <c r="T140" s="21"/>
      <c r="U140" s="21"/>
      <c r="V140" s="21"/>
      <c r="W140" s="21"/>
      <c r="X140" s="21"/>
      <c r="Y140" s="21"/>
      <c r="Z140" s="21"/>
      <c r="AA140" s="21"/>
      <c r="AB140" s="21"/>
      <c r="AC140" s="21"/>
    </row>
    <row r="141" spans="1:29" s="265" customFormat="1" ht="36" x14ac:dyDescent="0.2">
      <c r="A141" s="21"/>
      <c r="B141" s="598"/>
      <c r="C141" s="675"/>
      <c r="D141" s="604"/>
      <c r="E141" s="263" t="s">
        <v>1051</v>
      </c>
      <c r="F141" s="250">
        <v>0.1</v>
      </c>
      <c r="G141" s="187">
        <v>43262</v>
      </c>
      <c r="H141" s="187">
        <v>43267</v>
      </c>
      <c r="I141" s="696"/>
      <c r="J141" s="73"/>
      <c r="K141" s="19"/>
      <c r="L141" s="239" t="str">
        <f t="shared" si="17"/>
        <v>0</v>
      </c>
      <c r="M141" s="588"/>
      <c r="N141" s="588"/>
      <c r="O141" s="673"/>
      <c r="P141" s="317" t="s">
        <v>1646</v>
      </c>
      <c r="Q141" s="73"/>
      <c r="R141" s="19"/>
      <c r="S141" s="21"/>
      <c r="T141" s="21"/>
      <c r="U141" s="21"/>
      <c r="V141" s="21"/>
      <c r="W141" s="21"/>
      <c r="X141" s="21"/>
      <c r="Y141" s="21"/>
      <c r="Z141" s="21"/>
      <c r="AA141" s="21"/>
      <c r="AB141" s="21"/>
      <c r="AC141" s="21"/>
    </row>
    <row r="142" spans="1:29" s="265" customFormat="1" ht="33" customHeight="1" x14ac:dyDescent="0.2">
      <c r="A142" s="21"/>
      <c r="B142" s="598"/>
      <c r="C142" s="675" t="s">
        <v>1041</v>
      </c>
      <c r="D142" s="604">
        <v>0.05</v>
      </c>
      <c r="E142" s="350" t="s">
        <v>1052</v>
      </c>
      <c r="F142" s="250">
        <v>0.02</v>
      </c>
      <c r="G142" s="187">
        <v>43268</v>
      </c>
      <c r="H142" s="187">
        <v>43270</v>
      </c>
      <c r="I142" s="697" t="s">
        <v>2486</v>
      </c>
      <c r="J142" s="73"/>
      <c r="K142" s="19"/>
      <c r="L142" s="239" t="str">
        <f t="shared" si="17"/>
        <v>0</v>
      </c>
      <c r="M142" s="545">
        <f>SUM(L142:L143)</f>
        <v>0</v>
      </c>
      <c r="N142" s="545">
        <f>SUM(F142:F143)</f>
        <v>0.05</v>
      </c>
      <c r="O142" s="672" t="str">
        <f t="shared" si="22"/>
        <v>REPLANIFICAR</v>
      </c>
      <c r="P142" s="317" t="s">
        <v>1647</v>
      </c>
      <c r="Q142" s="73"/>
      <c r="R142" s="19"/>
      <c r="S142" s="21"/>
      <c r="T142" s="21"/>
      <c r="U142" s="21"/>
      <c r="V142" s="21"/>
      <c r="W142" s="21"/>
      <c r="X142" s="21"/>
      <c r="Y142" s="21"/>
      <c r="Z142" s="21"/>
      <c r="AA142" s="21"/>
      <c r="AB142" s="21"/>
      <c r="AC142" s="21"/>
    </row>
    <row r="143" spans="1:29" s="265" customFormat="1" ht="29.25" customHeight="1" x14ac:dyDescent="0.2">
      <c r="A143" s="21"/>
      <c r="B143" s="598"/>
      <c r="C143" s="675"/>
      <c r="D143" s="604"/>
      <c r="E143" s="263" t="s">
        <v>1053</v>
      </c>
      <c r="F143" s="250">
        <v>0.03</v>
      </c>
      <c r="G143" s="187">
        <v>43271</v>
      </c>
      <c r="H143" s="187">
        <v>43273</v>
      </c>
      <c r="I143" s="697"/>
      <c r="J143" s="73"/>
      <c r="K143" s="19"/>
      <c r="L143" s="239" t="str">
        <f t="shared" si="17"/>
        <v>0</v>
      </c>
      <c r="M143" s="588"/>
      <c r="N143" s="588"/>
      <c r="O143" s="673"/>
      <c r="P143" s="317" t="s">
        <v>1648</v>
      </c>
      <c r="Q143" s="73"/>
      <c r="R143" s="19"/>
      <c r="S143" s="21"/>
      <c r="T143" s="21"/>
      <c r="U143" s="21"/>
      <c r="V143" s="21"/>
      <c r="W143" s="21"/>
      <c r="X143" s="21"/>
      <c r="Y143" s="21"/>
      <c r="Z143" s="21"/>
      <c r="AA143" s="21"/>
      <c r="AB143" s="21"/>
      <c r="AC143" s="21"/>
    </row>
    <row r="144" spans="1:29" s="265" customFormat="1" ht="28.5" customHeight="1" x14ac:dyDescent="0.2">
      <c r="A144" s="21"/>
      <c r="B144" s="598"/>
      <c r="C144" s="675" t="s">
        <v>1042</v>
      </c>
      <c r="D144" s="604">
        <v>0.1</v>
      </c>
      <c r="E144" s="263" t="s">
        <v>1054</v>
      </c>
      <c r="F144" s="250">
        <v>7.0000000000000007E-2</v>
      </c>
      <c r="G144" s="187">
        <v>43274</v>
      </c>
      <c r="H144" s="187">
        <v>43278</v>
      </c>
      <c r="I144" s="695" t="s">
        <v>2486</v>
      </c>
      <c r="J144" s="73"/>
      <c r="K144" s="19"/>
      <c r="L144" s="239" t="str">
        <f t="shared" si="17"/>
        <v>0</v>
      </c>
      <c r="M144" s="545">
        <f>SUM(L144:L145)</f>
        <v>0</v>
      </c>
      <c r="N144" s="545">
        <f>SUM(F144:F145)</f>
        <v>0.1</v>
      </c>
      <c r="O144" s="672" t="str">
        <f t="shared" si="22"/>
        <v>REPLANIFICAR</v>
      </c>
      <c r="P144" s="317" t="s">
        <v>1649</v>
      </c>
      <c r="Q144" s="73"/>
      <c r="R144" s="19"/>
      <c r="S144" s="21"/>
      <c r="T144" s="21"/>
      <c r="U144" s="21"/>
      <c r="V144" s="21"/>
      <c r="W144" s="21"/>
      <c r="X144" s="21"/>
      <c r="Y144" s="21"/>
      <c r="Z144" s="21"/>
      <c r="AA144" s="21"/>
      <c r="AB144" s="21"/>
      <c r="AC144" s="21"/>
    </row>
    <row r="145" spans="1:29" s="265" customFormat="1" ht="48" customHeight="1" x14ac:dyDescent="0.2">
      <c r="A145" s="21"/>
      <c r="B145" s="598"/>
      <c r="C145" s="675"/>
      <c r="D145" s="604"/>
      <c r="E145" s="263" t="s">
        <v>1055</v>
      </c>
      <c r="F145" s="250">
        <v>0.03</v>
      </c>
      <c r="G145" s="187">
        <v>43279</v>
      </c>
      <c r="H145" s="187">
        <v>43281</v>
      </c>
      <c r="I145" s="696"/>
      <c r="J145" s="73"/>
      <c r="K145" s="19"/>
      <c r="L145" s="239" t="str">
        <f t="shared" si="17"/>
        <v>0</v>
      </c>
      <c r="M145" s="588"/>
      <c r="N145" s="588"/>
      <c r="O145" s="673"/>
      <c r="P145" s="317" t="s">
        <v>1650</v>
      </c>
      <c r="Q145" s="73"/>
      <c r="R145" s="19"/>
      <c r="S145" s="21"/>
      <c r="T145" s="21"/>
      <c r="U145" s="21"/>
      <c r="V145" s="21"/>
      <c r="W145" s="21"/>
      <c r="X145" s="21"/>
      <c r="Y145" s="21"/>
      <c r="Z145" s="21"/>
      <c r="AA145" s="21"/>
      <c r="AB145" s="21"/>
      <c r="AC145" s="21"/>
    </row>
    <row r="146" spans="1:29" s="265" customFormat="1" ht="12" x14ac:dyDescent="0.2">
      <c r="A146" s="21"/>
      <c r="B146" s="605"/>
      <c r="C146" s="605"/>
      <c r="D146" s="605"/>
      <c r="E146" s="605"/>
      <c r="F146" s="605"/>
      <c r="G146" s="605"/>
      <c r="H146" s="605"/>
      <c r="I146" s="605"/>
      <c r="J146" s="605"/>
      <c r="K146" s="605"/>
      <c r="L146" s="605"/>
      <c r="M146" s="605"/>
      <c r="N146" s="629"/>
      <c r="O146" s="629"/>
      <c r="P146" s="605"/>
      <c r="Q146" s="605"/>
      <c r="R146" s="605"/>
      <c r="S146" s="21"/>
      <c r="T146" s="21"/>
      <c r="U146" s="21"/>
      <c r="V146" s="21"/>
      <c r="W146" s="21"/>
      <c r="X146" s="21"/>
      <c r="Y146" s="21"/>
      <c r="Z146" s="21"/>
      <c r="AA146" s="21"/>
      <c r="AB146" s="21"/>
      <c r="AC146" s="21"/>
    </row>
    <row r="147" spans="1:29" s="265" customFormat="1" ht="41.25" customHeight="1" x14ac:dyDescent="0.2">
      <c r="A147" s="21"/>
      <c r="B147" s="598" t="s">
        <v>886</v>
      </c>
      <c r="C147" s="675" t="s">
        <v>1056</v>
      </c>
      <c r="D147" s="604">
        <v>0.1</v>
      </c>
      <c r="E147" s="263" t="s">
        <v>1062</v>
      </c>
      <c r="F147" s="250">
        <v>0.05</v>
      </c>
      <c r="G147" s="187">
        <v>43191</v>
      </c>
      <c r="H147" s="187">
        <v>43195</v>
      </c>
      <c r="I147" s="694" t="s">
        <v>102</v>
      </c>
      <c r="J147" s="73"/>
      <c r="K147" s="19"/>
      <c r="L147" s="342" t="str">
        <f t="shared" si="17"/>
        <v>0</v>
      </c>
      <c r="M147" s="545">
        <f>SUM(L147:L151)</f>
        <v>0</v>
      </c>
      <c r="N147" s="545">
        <f>SUM(F147:F151)</f>
        <v>0.35</v>
      </c>
      <c r="O147" s="672" t="str">
        <f t="shared" ref="O147:O160" si="25">IF((M147/N147)&gt;=90%,"META LOGRADA",IF((M147/N147)&gt;=80%, "AVANCE NOTABLE","REPLANIFICAR"))</f>
        <v>REPLANIFICAR</v>
      </c>
      <c r="P147" s="317" t="s">
        <v>1651</v>
      </c>
      <c r="Q147" s="73"/>
      <c r="R147" s="19"/>
      <c r="S147" s="21"/>
      <c r="T147" s="21"/>
      <c r="U147" s="21"/>
      <c r="V147" s="21"/>
      <c r="W147" s="21"/>
      <c r="X147" s="21"/>
      <c r="Y147" s="21"/>
      <c r="Z147" s="21"/>
      <c r="AA147" s="21"/>
      <c r="AB147" s="21"/>
      <c r="AC147" s="21"/>
    </row>
    <row r="148" spans="1:29" s="265" customFormat="1" ht="45" customHeight="1" x14ac:dyDescent="0.2">
      <c r="A148" s="21"/>
      <c r="B148" s="598"/>
      <c r="C148" s="675"/>
      <c r="D148" s="604"/>
      <c r="E148" s="263" t="s">
        <v>1063</v>
      </c>
      <c r="F148" s="250">
        <v>0.05</v>
      </c>
      <c r="G148" s="187">
        <v>43196</v>
      </c>
      <c r="H148" s="187">
        <v>43205</v>
      </c>
      <c r="I148" s="694"/>
      <c r="J148" s="73"/>
      <c r="K148" s="19"/>
      <c r="L148" s="342" t="str">
        <f t="shared" si="17"/>
        <v>0</v>
      </c>
      <c r="M148" s="587"/>
      <c r="N148" s="587"/>
      <c r="O148" s="674"/>
      <c r="P148" s="317" t="s">
        <v>1652</v>
      </c>
      <c r="Q148" s="73"/>
      <c r="R148" s="19"/>
      <c r="S148" s="21"/>
      <c r="T148" s="21"/>
      <c r="U148" s="21"/>
      <c r="V148" s="21"/>
      <c r="W148" s="21"/>
      <c r="X148" s="21"/>
      <c r="Y148" s="21"/>
      <c r="Z148" s="21"/>
      <c r="AA148" s="21"/>
      <c r="AB148" s="21"/>
      <c r="AC148" s="21"/>
    </row>
    <row r="149" spans="1:29" s="265" customFormat="1" ht="42.75" customHeight="1" x14ac:dyDescent="0.2">
      <c r="A149" s="21"/>
      <c r="B149" s="598"/>
      <c r="C149" s="675" t="s">
        <v>1057</v>
      </c>
      <c r="D149" s="604">
        <v>0.25</v>
      </c>
      <c r="E149" s="263" t="s">
        <v>1064</v>
      </c>
      <c r="F149" s="250">
        <v>0.05</v>
      </c>
      <c r="G149" s="187">
        <v>43206</v>
      </c>
      <c r="H149" s="187">
        <v>43208</v>
      </c>
      <c r="I149" s="695" t="s">
        <v>2487</v>
      </c>
      <c r="J149" s="73"/>
      <c r="K149" s="19"/>
      <c r="L149" s="342" t="str">
        <f t="shared" si="17"/>
        <v>0</v>
      </c>
      <c r="M149" s="587"/>
      <c r="N149" s="587"/>
      <c r="O149" s="674"/>
      <c r="P149" s="317" t="s">
        <v>1653</v>
      </c>
      <c r="Q149" s="73"/>
      <c r="R149" s="19"/>
      <c r="S149" s="21"/>
      <c r="T149" s="21"/>
      <c r="U149" s="21"/>
      <c r="V149" s="21"/>
      <c r="W149" s="21"/>
      <c r="X149" s="21"/>
      <c r="Y149" s="21"/>
      <c r="Z149" s="21"/>
      <c r="AA149" s="21"/>
      <c r="AB149" s="21"/>
      <c r="AC149" s="21"/>
    </row>
    <row r="150" spans="1:29" s="265" customFormat="1" ht="40.5" customHeight="1" x14ac:dyDescent="0.2">
      <c r="A150" s="21"/>
      <c r="B150" s="598"/>
      <c r="C150" s="675"/>
      <c r="D150" s="604"/>
      <c r="E150" s="263" t="s">
        <v>1065</v>
      </c>
      <c r="F150" s="250">
        <v>0.1</v>
      </c>
      <c r="G150" s="187">
        <v>43209</v>
      </c>
      <c r="H150" s="187">
        <v>43210</v>
      </c>
      <c r="I150" s="697"/>
      <c r="J150" s="73"/>
      <c r="K150" s="19"/>
      <c r="L150" s="342" t="str">
        <f t="shared" si="17"/>
        <v>0</v>
      </c>
      <c r="M150" s="587"/>
      <c r="N150" s="587"/>
      <c r="O150" s="674"/>
      <c r="P150" s="317" t="s">
        <v>1654</v>
      </c>
      <c r="Q150" s="73"/>
      <c r="R150" s="19"/>
      <c r="S150" s="21"/>
      <c r="T150" s="21"/>
      <c r="U150" s="21"/>
      <c r="V150" s="21"/>
      <c r="W150" s="21"/>
      <c r="X150" s="21"/>
      <c r="Y150" s="21"/>
      <c r="Z150" s="21"/>
      <c r="AA150" s="21"/>
      <c r="AB150" s="21"/>
      <c r="AC150" s="21"/>
    </row>
    <row r="151" spans="1:29" s="265" customFormat="1" ht="41.25" customHeight="1" x14ac:dyDescent="0.2">
      <c r="A151" s="21"/>
      <c r="B151" s="598"/>
      <c r="C151" s="675"/>
      <c r="D151" s="604"/>
      <c r="E151" s="263" t="s">
        <v>1066</v>
      </c>
      <c r="F151" s="250">
        <v>0.1</v>
      </c>
      <c r="G151" s="187">
        <v>43211</v>
      </c>
      <c r="H151" s="187">
        <v>43213</v>
      </c>
      <c r="I151" s="696"/>
      <c r="J151" s="73"/>
      <c r="K151" s="19"/>
      <c r="L151" s="342" t="str">
        <f t="shared" si="17"/>
        <v>0</v>
      </c>
      <c r="M151" s="588"/>
      <c r="N151" s="588"/>
      <c r="O151" s="673"/>
      <c r="P151" s="317" t="s">
        <v>1655</v>
      </c>
      <c r="Q151" s="73"/>
      <c r="R151" s="19"/>
      <c r="S151" s="21"/>
      <c r="T151" s="21"/>
      <c r="U151" s="21"/>
      <c r="V151" s="21"/>
      <c r="W151" s="21"/>
      <c r="X151" s="21"/>
      <c r="Y151" s="21"/>
      <c r="Z151" s="21"/>
      <c r="AA151" s="21"/>
      <c r="AB151" s="21"/>
      <c r="AC151" s="21"/>
    </row>
    <row r="152" spans="1:29" s="265" customFormat="1" ht="44.25" customHeight="1" x14ac:dyDescent="0.2">
      <c r="A152" s="21"/>
      <c r="B152" s="598"/>
      <c r="C152" s="675" t="s">
        <v>1058</v>
      </c>
      <c r="D152" s="604">
        <v>0.15</v>
      </c>
      <c r="E152" s="263" t="s">
        <v>1067</v>
      </c>
      <c r="F152" s="250">
        <v>0.02</v>
      </c>
      <c r="G152" s="187">
        <v>43214</v>
      </c>
      <c r="H152" s="187">
        <v>43214</v>
      </c>
      <c r="I152" s="695" t="s">
        <v>2487</v>
      </c>
      <c r="J152" s="73"/>
      <c r="K152" s="19"/>
      <c r="L152" s="239" t="str">
        <f t="shared" si="17"/>
        <v>0</v>
      </c>
      <c r="M152" s="545">
        <f>SUM(L152:L154)</f>
        <v>0</v>
      </c>
      <c r="N152" s="545">
        <f>SUM(F152:F154)</f>
        <v>0.15000000000000002</v>
      </c>
      <c r="O152" s="672" t="str">
        <f t="shared" si="25"/>
        <v>REPLANIFICAR</v>
      </c>
      <c r="P152" s="317" t="s">
        <v>1656</v>
      </c>
      <c r="Q152" s="73"/>
      <c r="R152" s="19"/>
      <c r="S152" s="21"/>
      <c r="T152" s="21"/>
      <c r="U152" s="21"/>
      <c r="V152" s="21"/>
      <c r="W152" s="21"/>
      <c r="X152" s="21"/>
      <c r="Y152" s="21"/>
      <c r="Z152" s="21"/>
      <c r="AA152" s="21"/>
      <c r="AB152" s="21"/>
      <c r="AC152" s="21"/>
    </row>
    <row r="153" spans="1:29" s="265" customFormat="1" ht="42.75" customHeight="1" x14ac:dyDescent="0.2">
      <c r="A153" s="21"/>
      <c r="B153" s="598"/>
      <c r="C153" s="675"/>
      <c r="D153" s="604"/>
      <c r="E153" s="263" t="s">
        <v>1068</v>
      </c>
      <c r="F153" s="250">
        <v>0.06</v>
      </c>
      <c r="G153" s="187">
        <v>43215</v>
      </c>
      <c r="H153" s="187">
        <v>43217</v>
      </c>
      <c r="I153" s="697"/>
      <c r="J153" s="73"/>
      <c r="K153" s="19"/>
      <c r="L153" s="239" t="str">
        <f t="shared" si="17"/>
        <v>0</v>
      </c>
      <c r="M153" s="587"/>
      <c r="N153" s="587"/>
      <c r="O153" s="674"/>
      <c r="P153" s="317" t="s">
        <v>1657</v>
      </c>
      <c r="Q153" s="73"/>
      <c r="R153" s="19"/>
      <c r="S153" s="21"/>
      <c r="T153" s="21"/>
      <c r="U153" s="21"/>
      <c r="V153" s="21"/>
      <c r="W153" s="21"/>
      <c r="X153" s="21"/>
      <c r="Y153" s="21"/>
      <c r="Z153" s="21"/>
      <c r="AA153" s="21"/>
      <c r="AB153" s="21"/>
      <c r="AC153" s="21"/>
    </row>
    <row r="154" spans="1:29" s="265" customFormat="1" ht="42" customHeight="1" x14ac:dyDescent="0.2">
      <c r="A154" s="21"/>
      <c r="B154" s="598"/>
      <c r="C154" s="675"/>
      <c r="D154" s="604"/>
      <c r="E154" s="263" t="s">
        <v>1069</v>
      </c>
      <c r="F154" s="250">
        <v>7.0000000000000007E-2</v>
      </c>
      <c r="G154" s="187">
        <v>43218</v>
      </c>
      <c r="H154" s="187">
        <v>43220</v>
      </c>
      <c r="I154" s="696"/>
      <c r="J154" s="73"/>
      <c r="K154" s="19"/>
      <c r="L154" s="239" t="str">
        <f t="shared" si="17"/>
        <v>0</v>
      </c>
      <c r="M154" s="588"/>
      <c r="N154" s="588"/>
      <c r="O154" s="673"/>
      <c r="P154" s="317" t="s">
        <v>1658</v>
      </c>
      <c r="Q154" s="73"/>
      <c r="R154" s="19"/>
      <c r="S154" s="21"/>
      <c r="T154" s="21"/>
      <c r="U154" s="21"/>
      <c r="V154" s="21"/>
      <c r="W154" s="21"/>
      <c r="X154" s="21"/>
      <c r="Y154" s="21"/>
      <c r="Z154" s="21"/>
      <c r="AA154" s="21"/>
      <c r="AB154" s="21"/>
      <c r="AC154" s="21"/>
    </row>
    <row r="155" spans="1:29" s="265" customFormat="1" ht="45" customHeight="1" x14ac:dyDescent="0.2">
      <c r="A155" s="21"/>
      <c r="B155" s="598"/>
      <c r="C155" s="675" t="s">
        <v>1059</v>
      </c>
      <c r="D155" s="604">
        <v>0.25</v>
      </c>
      <c r="E155" s="263" t="s">
        <v>1070</v>
      </c>
      <c r="F155" s="250">
        <v>0.05</v>
      </c>
      <c r="G155" s="187">
        <v>43221</v>
      </c>
      <c r="H155" s="187">
        <v>43227</v>
      </c>
      <c r="I155" s="695" t="s">
        <v>2487</v>
      </c>
      <c r="J155" s="73"/>
      <c r="K155" s="19"/>
      <c r="L155" s="239" t="str">
        <f t="shared" si="17"/>
        <v>0</v>
      </c>
      <c r="M155" s="545">
        <f>SUM(L155:L156)</f>
        <v>0</v>
      </c>
      <c r="N155" s="545">
        <f>SUM(F155:F156)</f>
        <v>0.25</v>
      </c>
      <c r="O155" s="672" t="str">
        <f t="shared" si="25"/>
        <v>REPLANIFICAR</v>
      </c>
      <c r="P155" s="317" t="s">
        <v>1659</v>
      </c>
      <c r="Q155" s="73"/>
      <c r="R155" s="19"/>
      <c r="S155" s="21"/>
      <c r="T155" s="21"/>
      <c r="U155" s="21"/>
      <c r="V155" s="21"/>
      <c r="W155" s="21"/>
      <c r="X155" s="21"/>
      <c r="Y155" s="21"/>
      <c r="Z155" s="21"/>
      <c r="AA155" s="21"/>
      <c r="AB155" s="21"/>
      <c r="AC155" s="21"/>
    </row>
    <row r="156" spans="1:29" s="265" customFormat="1" ht="34.5" customHeight="1" x14ac:dyDescent="0.2">
      <c r="A156" s="21"/>
      <c r="B156" s="598"/>
      <c r="C156" s="675"/>
      <c r="D156" s="604"/>
      <c r="E156" s="263" t="s">
        <v>1071</v>
      </c>
      <c r="F156" s="250">
        <v>0.2</v>
      </c>
      <c r="G156" s="187">
        <v>43228</v>
      </c>
      <c r="H156" s="187">
        <v>43250</v>
      </c>
      <c r="I156" s="696"/>
      <c r="J156" s="73"/>
      <c r="K156" s="19"/>
      <c r="L156" s="239" t="str">
        <f t="shared" si="17"/>
        <v>0</v>
      </c>
      <c r="M156" s="588"/>
      <c r="N156" s="588"/>
      <c r="O156" s="673"/>
      <c r="P156" s="317" t="s">
        <v>1660</v>
      </c>
      <c r="Q156" s="73"/>
      <c r="R156" s="19"/>
      <c r="S156" s="21"/>
      <c r="T156" s="21"/>
      <c r="U156" s="21"/>
      <c r="V156" s="21"/>
      <c r="W156" s="21"/>
      <c r="X156" s="21"/>
      <c r="Y156" s="21"/>
      <c r="Z156" s="21"/>
      <c r="AA156" s="21"/>
      <c r="AB156" s="21"/>
      <c r="AC156" s="21"/>
    </row>
    <row r="157" spans="1:29" s="265" customFormat="1" ht="61.5" customHeight="1" x14ac:dyDescent="0.2">
      <c r="A157" s="21"/>
      <c r="B157" s="598"/>
      <c r="C157" s="675" t="s">
        <v>1060</v>
      </c>
      <c r="D157" s="604">
        <v>0.2</v>
      </c>
      <c r="E157" s="263" t="s">
        <v>1072</v>
      </c>
      <c r="F157" s="250">
        <v>0.09</v>
      </c>
      <c r="G157" s="187">
        <v>43252</v>
      </c>
      <c r="H157" s="187">
        <v>43256</v>
      </c>
      <c r="I157" s="695" t="s">
        <v>2487</v>
      </c>
      <c r="J157" s="73"/>
      <c r="K157" s="19"/>
      <c r="L157" s="239" t="str">
        <f t="shared" si="17"/>
        <v>0</v>
      </c>
      <c r="M157" s="545">
        <f>SUM(L157:L159)</f>
        <v>0</v>
      </c>
      <c r="N157" s="545">
        <f>SUM(F157:F159)</f>
        <v>0.19999999999999998</v>
      </c>
      <c r="O157" s="672" t="str">
        <f t="shared" si="25"/>
        <v>REPLANIFICAR</v>
      </c>
      <c r="P157" s="317" t="s">
        <v>1661</v>
      </c>
      <c r="Q157" s="73"/>
      <c r="R157" s="19"/>
      <c r="S157" s="21"/>
      <c r="T157" s="21"/>
      <c r="U157" s="21"/>
      <c r="V157" s="21"/>
      <c r="W157" s="21"/>
      <c r="X157" s="21"/>
      <c r="Y157" s="21"/>
      <c r="Z157" s="21"/>
      <c r="AA157" s="21"/>
      <c r="AB157" s="21"/>
      <c r="AC157" s="21"/>
    </row>
    <row r="158" spans="1:29" s="265" customFormat="1" ht="65.25" customHeight="1" x14ac:dyDescent="0.2">
      <c r="A158" s="21"/>
      <c r="B158" s="598"/>
      <c r="C158" s="675"/>
      <c r="D158" s="604"/>
      <c r="E158" s="263" t="s">
        <v>1073</v>
      </c>
      <c r="F158" s="250">
        <v>0.08</v>
      </c>
      <c r="G158" s="187">
        <v>43257</v>
      </c>
      <c r="H158" s="187">
        <v>43261</v>
      </c>
      <c r="I158" s="697"/>
      <c r="J158" s="73"/>
      <c r="K158" s="19"/>
      <c r="L158" s="239" t="str">
        <f t="shared" si="17"/>
        <v>0</v>
      </c>
      <c r="M158" s="587"/>
      <c r="N158" s="587"/>
      <c r="O158" s="674"/>
      <c r="P158" s="317" t="s">
        <v>1662</v>
      </c>
      <c r="Q158" s="73"/>
      <c r="R158" s="19"/>
      <c r="S158" s="21"/>
      <c r="T158" s="21"/>
      <c r="U158" s="21"/>
      <c r="V158" s="21"/>
      <c r="W158" s="21"/>
      <c r="X158" s="21"/>
      <c r="Y158" s="21"/>
      <c r="Z158" s="21"/>
      <c r="AA158" s="21"/>
      <c r="AB158" s="21"/>
      <c r="AC158" s="21"/>
    </row>
    <row r="159" spans="1:29" s="265" customFormat="1" ht="54.75" customHeight="1" x14ac:dyDescent="0.2">
      <c r="A159" s="21"/>
      <c r="B159" s="598"/>
      <c r="C159" s="675"/>
      <c r="D159" s="604"/>
      <c r="E159" s="263" t="s">
        <v>1074</v>
      </c>
      <c r="F159" s="250">
        <v>0.03</v>
      </c>
      <c r="G159" s="187">
        <v>43262</v>
      </c>
      <c r="H159" s="187">
        <v>43266</v>
      </c>
      <c r="I159" s="696"/>
      <c r="J159" s="73"/>
      <c r="K159" s="19"/>
      <c r="L159" s="239" t="str">
        <f t="shared" si="17"/>
        <v>0</v>
      </c>
      <c r="M159" s="588"/>
      <c r="N159" s="588"/>
      <c r="O159" s="673"/>
      <c r="P159" s="317" t="s">
        <v>1663</v>
      </c>
      <c r="Q159" s="73"/>
      <c r="R159" s="19"/>
      <c r="S159" s="21"/>
      <c r="T159" s="21"/>
      <c r="U159" s="21"/>
      <c r="V159" s="21"/>
      <c r="W159" s="21"/>
      <c r="X159" s="21"/>
      <c r="Y159" s="21"/>
      <c r="Z159" s="21"/>
      <c r="AA159" s="21"/>
      <c r="AB159" s="21"/>
      <c r="AC159" s="21"/>
    </row>
    <row r="160" spans="1:29" s="265" customFormat="1" ht="43.5" customHeight="1" x14ac:dyDescent="0.2">
      <c r="A160" s="21"/>
      <c r="B160" s="598"/>
      <c r="C160" s="675" t="s">
        <v>1061</v>
      </c>
      <c r="D160" s="604">
        <v>0.05</v>
      </c>
      <c r="E160" s="263" t="s">
        <v>1075</v>
      </c>
      <c r="F160" s="250">
        <v>0.03</v>
      </c>
      <c r="G160" s="187">
        <v>43267</v>
      </c>
      <c r="H160" s="187">
        <v>43269</v>
      </c>
      <c r="I160" s="695" t="s">
        <v>2487</v>
      </c>
      <c r="J160" s="73"/>
      <c r="K160" s="19"/>
      <c r="L160" s="239" t="str">
        <f t="shared" si="17"/>
        <v>0</v>
      </c>
      <c r="M160" s="545">
        <f>SUM(L160:L161)</f>
        <v>0</v>
      </c>
      <c r="N160" s="545">
        <f>SUM(F160:F161)</f>
        <v>0.05</v>
      </c>
      <c r="O160" s="672" t="str">
        <f t="shared" si="25"/>
        <v>REPLANIFICAR</v>
      </c>
      <c r="P160" s="317" t="s">
        <v>1664</v>
      </c>
      <c r="Q160" s="73"/>
      <c r="R160" s="19"/>
      <c r="S160" s="21"/>
      <c r="T160" s="21"/>
      <c r="U160" s="21"/>
      <c r="V160" s="21"/>
      <c r="W160" s="21"/>
      <c r="X160" s="21"/>
      <c r="Y160" s="21"/>
      <c r="Z160" s="21"/>
      <c r="AA160" s="21"/>
      <c r="AB160" s="21"/>
      <c r="AC160" s="21"/>
    </row>
    <row r="161" spans="1:29" s="265" customFormat="1" ht="56.25" customHeight="1" x14ac:dyDescent="0.2">
      <c r="A161" s="21"/>
      <c r="B161" s="598"/>
      <c r="C161" s="675"/>
      <c r="D161" s="604"/>
      <c r="E161" s="263" t="s">
        <v>1076</v>
      </c>
      <c r="F161" s="250">
        <v>0.02</v>
      </c>
      <c r="G161" s="187">
        <v>43270</v>
      </c>
      <c r="H161" s="187">
        <v>43274</v>
      </c>
      <c r="I161" s="696"/>
      <c r="J161" s="73"/>
      <c r="K161" s="19"/>
      <c r="L161" s="239" t="str">
        <f t="shared" si="17"/>
        <v>0</v>
      </c>
      <c r="M161" s="588"/>
      <c r="N161" s="588"/>
      <c r="O161" s="673"/>
      <c r="P161" s="317" t="s">
        <v>1665</v>
      </c>
      <c r="Q161" s="73"/>
      <c r="R161" s="19"/>
      <c r="S161" s="21"/>
      <c r="T161" s="21"/>
      <c r="U161" s="21"/>
      <c r="V161" s="21"/>
      <c r="W161" s="21"/>
      <c r="X161" s="21"/>
      <c r="Y161" s="21"/>
      <c r="Z161" s="21"/>
      <c r="AA161" s="21"/>
      <c r="AB161" s="21"/>
      <c r="AC161" s="21"/>
    </row>
    <row r="162" spans="1:29" s="265" customFormat="1" ht="12" x14ac:dyDescent="0.2">
      <c r="A162" s="21"/>
      <c r="B162" s="605"/>
      <c r="C162" s="605"/>
      <c r="D162" s="605"/>
      <c r="E162" s="605"/>
      <c r="F162" s="605"/>
      <c r="G162" s="605"/>
      <c r="H162" s="605"/>
      <c r="I162" s="605"/>
      <c r="J162" s="605"/>
      <c r="K162" s="605"/>
      <c r="L162" s="605"/>
      <c r="M162" s="605"/>
      <c r="N162" s="629"/>
      <c r="O162" s="629"/>
      <c r="P162" s="605"/>
      <c r="Q162" s="605"/>
      <c r="R162" s="605"/>
      <c r="S162" s="21"/>
      <c r="T162" s="21"/>
      <c r="U162" s="21"/>
      <c r="V162" s="21"/>
      <c r="W162" s="21"/>
      <c r="X162" s="21"/>
      <c r="Y162" s="21"/>
      <c r="Z162" s="21"/>
      <c r="AA162" s="21"/>
      <c r="AB162" s="21"/>
      <c r="AC162" s="21"/>
    </row>
    <row r="163" spans="1:29" s="265" customFormat="1" ht="65.25" customHeight="1" x14ac:dyDescent="0.2">
      <c r="A163" s="21"/>
      <c r="B163" s="598" t="s">
        <v>887</v>
      </c>
      <c r="C163" s="675" t="s">
        <v>1077</v>
      </c>
      <c r="D163" s="604">
        <v>0.4</v>
      </c>
      <c r="E163" s="263" t="s">
        <v>1081</v>
      </c>
      <c r="F163" s="250">
        <v>0.2</v>
      </c>
      <c r="G163" s="187">
        <v>43282</v>
      </c>
      <c r="H163" s="187">
        <v>43288</v>
      </c>
      <c r="I163" s="694" t="s">
        <v>101</v>
      </c>
      <c r="J163" s="73"/>
      <c r="K163" s="19"/>
      <c r="L163" s="239" t="str">
        <f t="shared" si="17"/>
        <v>0</v>
      </c>
      <c r="M163" s="545" t="str">
        <f t="shared" ref="M163" si="26">L163</f>
        <v>0</v>
      </c>
      <c r="N163" s="545">
        <f t="shared" ref="N163" si="27">F163</f>
        <v>0.2</v>
      </c>
      <c r="O163" s="672" t="str">
        <f t="shared" ref="O163" si="28">IF((M163/N163)&gt;=90%,"META LOGRADA",IF((M163/N163)&gt;=80%, "AVANCE NOTABLE","REPLANIFICAR"))</f>
        <v>REPLANIFICAR</v>
      </c>
      <c r="P163" s="317" t="s">
        <v>1666</v>
      </c>
      <c r="Q163" s="73"/>
      <c r="R163" s="19"/>
      <c r="S163" s="21"/>
      <c r="T163" s="21"/>
      <c r="U163" s="21"/>
      <c r="V163" s="21"/>
      <c r="W163" s="21"/>
      <c r="X163" s="21"/>
      <c r="Y163" s="21"/>
      <c r="Z163" s="21"/>
      <c r="AA163" s="21"/>
      <c r="AB163" s="21"/>
      <c r="AC163" s="21"/>
    </row>
    <row r="164" spans="1:29" s="265" customFormat="1" ht="50.25" customHeight="1" x14ac:dyDescent="0.2">
      <c r="A164" s="21"/>
      <c r="B164" s="598"/>
      <c r="C164" s="675"/>
      <c r="D164" s="604"/>
      <c r="E164" s="263" t="s">
        <v>1082</v>
      </c>
      <c r="F164" s="250">
        <v>0.1</v>
      </c>
      <c r="G164" s="187">
        <v>43289</v>
      </c>
      <c r="H164" s="187">
        <v>43295</v>
      </c>
      <c r="I164" s="694"/>
      <c r="J164" s="73"/>
      <c r="K164" s="19"/>
      <c r="L164" s="239" t="str">
        <f t="shared" ref="L164:L188" si="29">IF(J164="SI",F164,"0")</f>
        <v>0</v>
      </c>
      <c r="M164" s="587"/>
      <c r="N164" s="587"/>
      <c r="O164" s="674"/>
      <c r="P164" s="317" t="s">
        <v>1667</v>
      </c>
      <c r="Q164" s="73"/>
      <c r="R164" s="19"/>
      <c r="S164" s="21"/>
      <c r="T164" s="21"/>
      <c r="U164" s="21"/>
      <c r="V164" s="21"/>
      <c r="W164" s="21"/>
      <c r="X164" s="21"/>
      <c r="Y164" s="21"/>
      <c r="Z164" s="21"/>
      <c r="AA164" s="21"/>
      <c r="AB164" s="21"/>
      <c r="AC164" s="21"/>
    </row>
    <row r="165" spans="1:29" s="265" customFormat="1" ht="40.5" customHeight="1" x14ac:dyDescent="0.2">
      <c r="A165" s="21"/>
      <c r="B165" s="598"/>
      <c r="C165" s="675"/>
      <c r="D165" s="604"/>
      <c r="E165" s="263" t="s">
        <v>1083</v>
      </c>
      <c r="F165" s="250">
        <v>0.1</v>
      </c>
      <c r="G165" s="187">
        <v>43296</v>
      </c>
      <c r="H165" s="187">
        <v>43296</v>
      </c>
      <c r="I165" s="694"/>
      <c r="J165" s="73"/>
      <c r="K165" s="19"/>
      <c r="L165" s="239" t="str">
        <f t="shared" si="29"/>
        <v>0</v>
      </c>
      <c r="M165" s="588"/>
      <c r="N165" s="588"/>
      <c r="O165" s="673"/>
      <c r="P165" s="317" t="s">
        <v>1668</v>
      </c>
      <c r="Q165" s="73"/>
      <c r="R165" s="19"/>
      <c r="S165" s="21"/>
      <c r="T165" s="21"/>
      <c r="U165" s="21"/>
      <c r="V165" s="21"/>
      <c r="W165" s="21"/>
      <c r="X165" s="21"/>
      <c r="Y165" s="21"/>
      <c r="Z165" s="21"/>
      <c r="AA165" s="21"/>
      <c r="AB165" s="21"/>
      <c r="AC165" s="21"/>
    </row>
    <row r="166" spans="1:29" s="265" customFormat="1" ht="54" customHeight="1" x14ac:dyDescent="0.2">
      <c r="A166" s="21"/>
      <c r="B166" s="598"/>
      <c r="C166" s="675" t="s">
        <v>1078</v>
      </c>
      <c r="D166" s="604">
        <v>0.1</v>
      </c>
      <c r="E166" s="263" t="s">
        <v>1084</v>
      </c>
      <c r="F166" s="250">
        <v>0.05</v>
      </c>
      <c r="G166" s="187">
        <v>43297</v>
      </c>
      <c r="H166" s="187">
        <v>43304</v>
      </c>
      <c r="I166" s="694" t="s">
        <v>102</v>
      </c>
      <c r="J166" s="73"/>
      <c r="K166" s="19"/>
      <c r="L166" s="239" t="str">
        <f t="shared" si="29"/>
        <v>0</v>
      </c>
      <c r="M166" s="545" t="str">
        <f t="shared" ref="M166:M171" si="30">L166</f>
        <v>0</v>
      </c>
      <c r="N166" s="545">
        <f t="shared" ref="N166:N171" si="31">F166</f>
        <v>0.05</v>
      </c>
      <c r="O166" s="672" t="str">
        <f t="shared" ref="O166:O171" si="32">IF((M166/N166)&gt;=90%,"META LOGRADA",IF((M166/N166)&gt;=80%, "AVANCE NOTABLE","REPLANIFICAR"))</f>
        <v>REPLANIFICAR</v>
      </c>
      <c r="P166" s="317" t="s">
        <v>1669</v>
      </c>
      <c r="Q166" s="73"/>
      <c r="R166" s="19"/>
      <c r="S166" s="21"/>
      <c r="T166" s="21"/>
      <c r="U166" s="21"/>
      <c r="V166" s="21"/>
      <c r="W166" s="21"/>
      <c r="X166" s="21"/>
      <c r="Y166" s="21"/>
      <c r="Z166" s="21"/>
      <c r="AA166" s="21"/>
      <c r="AB166" s="21"/>
      <c r="AC166" s="21"/>
    </row>
    <row r="167" spans="1:29" s="265" customFormat="1" ht="44.25" customHeight="1" x14ac:dyDescent="0.2">
      <c r="A167" s="21"/>
      <c r="B167" s="598"/>
      <c r="C167" s="675"/>
      <c r="D167" s="604"/>
      <c r="E167" s="263" t="s">
        <v>1085</v>
      </c>
      <c r="F167" s="250">
        <v>0.05</v>
      </c>
      <c r="G167" s="187">
        <v>43305</v>
      </c>
      <c r="H167" s="187">
        <v>43311</v>
      </c>
      <c r="I167" s="694"/>
      <c r="J167" s="73"/>
      <c r="K167" s="19"/>
      <c r="L167" s="239" t="str">
        <f t="shared" si="29"/>
        <v>0</v>
      </c>
      <c r="M167" s="588"/>
      <c r="N167" s="588"/>
      <c r="O167" s="673"/>
      <c r="P167" s="317" t="s">
        <v>1670</v>
      </c>
      <c r="Q167" s="73"/>
      <c r="R167" s="19"/>
      <c r="S167" s="21"/>
      <c r="T167" s="21"/>
      <c r="U167" s="21"/>
      <c r="V167" s="21"/>
      <c r="W167" s="21"/>
      <c r="X167" s="21"/>
      <c r="Y167" s="21"/>
      <c r="Z167" s="21"/>
      <c r="AA167" s="21"/>
      <c r="AB167" s="21"/>
      <c r="AC167" s="21"/>
    </row>
    <row r="168" spans="1:29" s="265" customFormat="1" ht="82.5" customHeight="1" x14ac:dyDescent="0.2">
      <c r="A168" s="21"/>
      <c r="B168" s="598"/>
      <c r="C168" s="698" t="s">
        <v>1079</v>
      </c>
      <c r="D168" s="604">
        <v>0.4</v>
      </c>
      <c r="E168" s="263" t="s">
        <v>1086</v>
      </c>
      <c r="F168" s="250">
        <v>0.05</v>
      </c>
      <c r="G168" s="187">
        <v>43313</v>
      </c>
      <c r="H168" s="187">
        <v>43313</v>
      </c>
      <c r="I168" s="695" t="s">
        <v>2488</v>
      </c>
      <c r="J168" s="73"/>
      <c r="K168" s="19"/>
      <c r="L168" s="239" t="str">
        <f t="shared" si="29"/>
        <v>0</v>
      </c>
      <c r="M168" s="218" t="str">
        <f t="shared" si="30"/>
        <v>0</v>
      </c>
      <c r="N168" s="218">
        <f t="shared" si="31"/>
        <v>0.05</v>
      </c>
      <c r="O168" s="70" t="str">
        <f t="shared" si="32"/>
        <v>REPLANIFICAR</v>
      </c>
      <c r="P168" s="317" t="s">
        <v>1671</v>
      </c>
      <c r="Q168" s="73"/>
      <c r="R168" s="19"/>
      <c r="S168" s="21"/>
      <c r="T168" s="21"/>
      <c r="U168" s="21"/>
      <c r="V168" s="21"/>
      <c r="W168" s="21"/>
      <c r="X168" s="21"/>
      <c r="Y168" s="21"/>
      <c r="Z168" s="21"/>
      <c r="AA168" s="21"/>
      <c r="AB168" s="21"/>
      <c r="AC168" s="21"/>
    </row>
    <row r="169" spans="1:29" s="265" customFormat="1" ht="42" customHeight="1" x14ac:dyDescent="0.2">
      <c r="A169" s="21"/>
      <c r="B169" s="598"/>
      <c r="C169" s="698"/>
      <c r="D169" s="604"/>
      <c r="E169" s="263" t="s">
        <v>1087</v>
      </c>
      <c r="F169" s="250">
        <v>0.2</v>
      </c>
      <c r="G169" s="187">
        <v>43345</v>
      </c>
      <c r="H169" s="187">
        <v>43345</v>
      </c>
      <c r="I169" s="697"/>
      <c r="J169" s="73"/>
      <c r="K169" s="19"/>
      <c r="L169" s="239" t="str">
        <f t="shared" si="29"/>
        <v>0</v>
      </c>
      <c r="M169" s="545" t="str">
        <f t="shared" si="30"/>
        <v>0</v>
      </c>
      <c r="N169" s="545">
        <f t="shared" si="31"/>
        <v>0.2</v>
      </c>
      <c r="O169" s="672" t="str">
        <f t="shared" si="32"/>
        <v>REPLANIFICAR</v>
      </c>
      <c r="P169" s="317" t="s">
        <v>1672</v>
      </c>
      <c r="Q169" s="73"/>
      <c r="R169" s="19"/>
      <c r="S169" s="21"/>
      <c r="T169" s="21"/>
      <c r="U169" s="21"/>
      <c r="V169" s="21"/>
      <c r="W169" s="21"/>
      <c r="X169" s="21"/>
      <c r="Y169" s="21"/>
      <c r="Z169" s="21"/>
      <c r="AA169" s="21"/>
      <c r="AB169" s="21"/>
      <c r="AC169" s="21"/>
    </row>
    <row r="170" spans="1:29" s="265" customFormat="1" ht="53.25" customHeight="1" x14ac:dyDescent="0.2">
      <c r="A170" s="21"/>
      <c r="B170" s="598"/>
      <c r="C170" s="698"/>
      <c r="D170" s="604"/>
      <c r="E170" s="263" t="s">
        <v>1088</v>
      </c>
      <c r="F170" s="250">
        <v>0.15</v>
      </c>
      <c r="G170" s="187">
        <v>43346</v>
      </c>
      <c r="H170" s="187">
        <v>43358</v>
      </c>
      <c r="I170" s="696"/>
      <c r="J170" s="73"/>
      <c r="K170" s="19"/>
      <c r="L170" s="239" t="str">
        <f t="shared" si="29"/>
        <v>0</v>
      </c>
      <c r="M170" s="588"/>
      <c r="N170" s="588"/>
      <c r="O170" s="673"/>
      <c r="P170" s="317" t="s">
        <v>1673</v>
      </c>
      <c r="Q170" s="73"/>
      <c r="R170" s="19"/>
      <c r="S170" s="21"/>
      <c r="T170" s="21"/>
      <c r="U170" s="21"/>
      <c r="V170" s="21"/>
      <c r="W170" s="21"/>
      <c r="X170" s="21"/>
      <c r="Y170" s="21"/>
      <c r="Z170" s="21"/>
      <c r="AA170" s="21"/>
      <c r="AB170" s="21"/>
      <c r="AC170" s="21"/>
    </row>
    <row r="171" spans="1:29" s="265" customFormat="1" ht="39" customHeight="1" x14ac:dyDescent="0.2">
      <c r="A171" s="21"/>
      <c r="B171" s="598"/>
      <c r="C171" s="675" t="s">
        <v>1080</v>
      </c>
      <c r="D171" s="604">
        <v>0.1</v>
      </c>
      <c r="E171" s="263" t="s">
        <v>1089</v>
      </c>
      <c r="F171" s="250">
        <v>0.05</v>
      </c>
      <c r="G171" s="187">
        <v>43359</v>
      </c>
      <c r="H171" s="187">
        <v>43362</v>
      </c>
      <c r="I171" s="695" t="s">
        <v>2488</v>
      </c>
      <c r="J171" s="73"/>
      <c r="K171" s="19"/>
      <c r="L171" s="239" t="str">
        <f t="shared" si="29"/>
        <v>0</v>
      </c>
      <c r="M171" s="545" t="str">
        <f t="shared" si="30"/>
        <v>0</v>
      </c>
      <c r="N171" s="545">
        <f t="shared" si="31"/>
        <v>0.05</v>
      </c>
      <c r="O171" s="672" t="str">
        <f t="shared" si="32"/>
        <v>REPLANIFICAR</v>
      </c>
      <c r="P171" s="317" t="s">
        <v>1675</v>
      </c>
      <c r="Q171" s="73"/>
      <c r="R171" s="19"/>
      <c r="S171" s="21"/>
      <c r="T171" s="21"/>
      <c r="U171" s="21"/>
      <c r="V171" s="21"/>
      <c r="W171" s="21"/>
      <c r="X171" s="21"/>
      <c r="Y171" s="21"/>
      <c r="Z171" s="21"/>
      <c r="AA171" s="21"/>
      <c r="AB171" s="21"/>
      <c r="AC171" s="21"/>
    </row>
    <row r="172" spans="1:29" s="265" customFormat="1" ht="29.25" customHeight="1" x14ac:dyDescent="0.2">
      <c r="A172" s="21"/>
      <c r="B172" s="598"/>
      <c r="C172" s="675"/>
      <c r="D172" s="604"/>
      <c r="E172" s="413" t="s">
        <v>1090</v>
      </c>
      <c r="F172" s="250">
        <v>0.05</v>
      </c>
      <c r="G172" s="187">
        <v>43363</v>
      </c>
      <c r="H172" s="187">
        <v>43366</v>
      </c>
      <c r="I172" s="696"/>
      <c r="J172" s="73"/>
      <c r="K172" s="19"/>
      <c r="L172" s="239" t="str">
        <f t="shared" si="29"/>
        <v>0</v>
      </c>
      <c r="M172" s="588"/>
      <c r="N172" s="588"/>
      <c r="O172" s="673"/>
      <c r="P172" s="317" t="s">
        <v>1674</v>
      </c>
      <c r="Q172" s="73"/>
      <c r="R172" s="19"/>
      <c r="S172" s="21"/>
      <c r="T172" s="21"/>
      <c r="U172" s="21"/>
      <c r="V172" s="21"/>
      <c r="W172" s="21"/>
      <c r="X172" s="21"/>
      <c r="Y172" s="21"/>
      <c r="Z172" s="21"/>
      <c r="AA172" s="21"/>
      <c r="AB172" s="21"/>
      <c r="AC172" s="21"/>
    </row>
    <row r="173" spans="1:29" s="265" customFormat="1" ht="12" x14ac:dyDescent="0.2">
      <c r="A173" s="21"/>
      <c r="B173" s="605"/>
      <c r="C173" s="605"/>
      <c r="D173" s="605"/>
      <c r="E173" s="605"/>
      <c r="F173" s="605"/>
      <c r="G173" s="605"/>
      <c r="H173" s="605"/>
      <c r="I173" s="605"/>
      <c r="J173" s="605"/>
      <c r="K173" s="605"/>
      <c r="L173" s="605"/>
      <c r="M173" s="605"/>
      <c r="N173" s="629"/>
      <c r="O173" s="629"/>
      <c r="P173" s="605"/>
      <c r="Q173" s="605"/>
      <c r="R173" s="605"/>
      <c r="S173" s="21"/>
      <c r="T173" s="21"/>
      <c r="U173" s="21"/>
      <c r="V173" s="21"/>
      <c r="W173" s="21"/>
      <c r="X173" s="21"/>
      <c r="Y173" s="21"/>
      <c r="Z173" s="21"/>
      <c r="AA173" s="21"/>
      <c r="AB173" s="21"/>
      <c r="AC173" s="21"/>
    </row>
    <row r="174" spans="1:29" s="265" customFormat="1" ht="51.75" customHeight="1" x14ac:dyDescent="0.2">
      <c r="A174" s="21"/>
      <c r="B174" s="598" t="s">
        <v>888</v>
      </c>
      <c r="C174" s="675" t="s">
        <v>1091</v>
      </c>
      <c r="D174" s="604">
        <v>0.2</v>
      </c>
      <c r="E174" s="263" t="s">
        <v>1096</v>
      </c>
      <c r="F174" s="250">
        <v>0.1</v>
      </c>
      <c r="G174" s="237">
        <v>43282</v>
      </c>
      <c r="H174" s="237">
        <v>43284</v>
      </c>
      <c r="I174" s="690" t="s">
        <v>102</v>
      </c>
      <c r="J174" s="73"/>
      <c r="K174" s="62"/>
      <c r="L174" s="239" t="str">
        <f t="shared" si="29"/>
        <v>0</v>
      </c>
      <c r="M174" s="545">
        <f>SUM(L174:L175)</f>
        <v>0</v>
      </c>
      <c r="N174" s="545">
        <f>SUM(F174:F175)</f>
        <v>0.2</v>
      </c>
      <c r="O174" s="672" t="str">
        <f t="shared" ref="O174:O182" si="33">IF((M174/N174)&gt;=90%,"META LOGRADA",IF((M174/N174)&gt;=80%, "AVANCE NOTABLE","REPLANIFICAR"))</f>
        <v>REPLANIFICAR</v>
      </c>
      <c r="P174" s="317" t="s">
        <v>1676</v>
      </c>
      <c r="Q174" s="73"/>
      <c r="R174" s="264"/>
      <c r="S174" s="21"/>
      <c r="T174" s="21"/>
      <c r="U174" s="21"/>
      <c r="V174" s="21"/>
      <c r="W174" s="21"/>
      <c r="X174" s="21"/>
      <c r="Y174" s="21"/>
      <c r="Z174" s="21"/>
      <c r="AA174" s="21"/>
      <c r="AB174" s="21"/>
      <c r="AC174" s="21"/>
    </row>
    <row r="175" spans="1:29" s="265" customFormat="1" ht="48" x14ac:dyDescent="0.2">
      <c r="A175" s="21"/>
      <c r="B175" s="598"/>
      <c r="C175" s="675"/>
      <c r="D175" s="604"/>
      <c r="E175" s="263" t="s">
        <v>1097</v>
      </c>
      <c r="F175" s="250">
        <v>0.1</v>
      </c>
      <c r="G175" s="237">
        <v>43284</v>
      </c>
      <c r="H175" s="237">
        <v>43286</v>
      </c>
      <c r="I175" s="691"/>
      <c r="J175" s="73"/>
      <c r="K175" s="62"/>
      <c r="L175" s="239" t="str">
        <f t="shared" si="29"/>
        <v>0</v>
      </c>
      <c r="M175" s="588"/>
      <c r="N175" s="588"/>
      <c r="O175" s="673"/>
      <c r="P175" s="317" t="s">
        <v>1677</v>
      </c>
      <c r="Q175" s="73"/>
      <c r="R175" s="264"/>
      <c r="S175" s="21"/>
      <c r="T175" s="21"/>
      <c r="U175" s="21"/>
      <c r="V175" s="21"/>
      <c r="W175" s="21"/>
      <c r="X175" s="21"/>
      <c r="Y175" s="21"/>
      <c r="Z175" s="21"/>
      <c r="AA175" s="21"/>
      <c r="AB175" s="21"/>
      <c r="AC175" s="21"/>
    </row>
    <row r="176" spans="1:29" s="265" customFormat="1" ht="36" customHeight="1" x14ac:dyDescent="0.2">
      <c r="A176" s="21"/>
      <c r="B176" s="598"/>
      <c r="C176" s="675" t="s">
        <v>1092</v>
      </c>
      <c r="D176" s="604">
        <v>0.2</v>
      </c>
      <c r="E176" s="263" t="s">
        <v>1098</v>
      </c>
      <c r="F176" s="250">
        <v>0.1</v>
      </c>
      <c r="G176" s="187">
        <v>43287</v>
      </c>
      <c r="H176" s="187">
        <v>43290</v>
      </c>
      <c r="I176" s="690" t="s">
        <v>102</v>
      </c>
      <c r="J176" s="73"/>
      <c r="K176" s="62"/>
      <c r="L176" s="239" t="str">
        <f t="shared" si="29"/>
        <v>0</v>
      </c>
      <c r="M176" s="545">
        <f>SUM(L176:L177)</f>
        <v>0</v>
      </c>
      <c r="N176" s="545">
        <f>SUM(F176:F177)</f>
        <v>0.2</v>
      </c>
      <c r="O176" s="672" t="str">
        <f t="shared" si="33"/>
        <v>REPLANIFICAR</v>
      </c>
      <c r="P176" s="317" t="s">
        <v>1678</v>
      </c>
      <c r="Q176" s="73"/>
      <c r="R176" s="264"/>
      <c r="S176" s="21"/>
      <c r="T176" s="21"/>
      <c r="U176" s="21"/>
      <c r="V176" s="21"/>
      <c r="W176" s="21"/>
      <c r="X176" s="21"/>
      <c r="Y176" s="21"/>
      <c r="Z176" s="21"/>
      <c r="AA176" s="21"/>
      <c r="AB176" s="21"/>
      <c r="AC176" s="21"/>
    </row>
    <row r="177" spans="1:29" s="265" customFormat="1" ht="36" x14ac:dyDescent="0.2">
      <c r="A177" s="21"/>
      <c r="B177" s="598"/>
      <c r="C177" s="675"/>
      <c r="D177" s="604"/>
      <c r="E177" s="263" t="s">
        <v>1099</v>
      </c>
      <c r="F177" s="250">
        <v>0.1</v>
      </c>
      <c r="G177" s="187">
        <v>43291</v>
      </c>
      <c r="H177" s="187">
        <v>43293</v>
      </c>
      <c r="I177" s="691"/>
      <c r="J177" s="73"/>
      <c r="K177" s="62"/>
      <c r="L177" s="239" t="str">
        <f t="shared" si="29"/>
        <v>0</v>
      </c>
      <c r="M177" s="588"/>
      <c r="N177" s="588"/>
      <c r="O177" s="673"/>
      <c r="P177" s="317" t="s">
        <v>1679</v>
      </c>
      <c r="Q177" s="73"/>
      <c r="R177" s="264"/>
      <c r="S177" s="21"/>
      <c r="T177" s="21"/>
      <c r="U177" s="21"/>
      <c r="V177" s="21"/>
      <c r="W177" s="21"/>
      <c r="X177" s="21"/>
      <c r="Y177" s="21"/>
      <c r="Z177" s="21"/>
      <c r="AA177" s="21"/>
      <c r="AB177" s="21"/>
      <c r="AC177" s="21"/>
    </row>
    <row r="178" spans="1:29" s="265" customFormat="1" ht="54" customHeight="1" x14ac:dyDescent="0.2">
      <c r="A178" s="21"/>
      <c r="B178" s="598"/>
      <c r="C178" s="675" t="s">
        <v>1093</v>
      </c>
      <c r="D178" s="604">
        <v>0.15</v>
      </c>
      <c r="E178" s="263" t="s">
        <v>1100</v>
      </c>
      <c r="F178" s="250">
        <v>0.05</v>
      </c>
      <c r="G178" s="187">
        <v>43294</v>
      </c>
      <c r="H178" s="187">
        <v>43296</v>
      </c>
      <c r="I178" s="676" t="s">
        <v>102</v>
      </c>
      <c r="J178" s="73"/>
      <c r="K178" s="62"/>
      <c r="L178" s="239" t="str">
        <f t="shared" si="29"/>
        <v>0</v>
      </c>
      <c r="M178" s="545">
        <f>SUM(L178:L179)</f>
        <v>0</v>
      </c>
      <c r="N178" s="545">
        <f>SUM(F178:F179)</f>
        <v>0.15000000000000002</v>
      </c>
      <c r="O178" s="672" t="str">
        <f t="shared" si="33"/>
        <v>REPLANIFICAR</v>
      </c>
      <c r="P178" s="317" t="s">
        <v>1680</v>
      </c>
      <c r="Q178" s="73"/>
      <c r="R178" s="264"/>
      <c r="S178" s="21"/>
      <c r="T178" s="21"/>
      <c r="U178" s="21"/>
      <c r="V178" s="21"/>
      <c r="W178" s="21"/>
      <c r="X178" s="21"/>
      <c r="Y178" s="21"/>
      <c r="Z178" s="21"/>
      <c r="AA178" s="21"/>
      <c r="AB178" s="21"/>
      <c r="AC178" s="21"/>
    </row>
    <row r="179" spans="1:29" s="265" customFormat="1" ht="59.25" customHeight="1" x14ac:dyDescent="0.2">
      <c r="A179" s="21"/>
      <c r="B179" s="598"/>
      <c r="C179" s="675"/>
      <c r="D179" s="604"/>
      <c r="E179" s="263" t="s">
        <v>1101</v>
      </c>
      <c r="F179" s="250">
        <v>0.1</v>
      </c>
      <c r="G179" s="187">
        <v>43297</v>
      </c>
      <c r="H179" s="187">
        <v>43299</v>
      </c>
      <c r="I179" s="676"/>
      <c r="J179" s="73"/>
      <c r="K179" s="62"/>
      <c r="L179" s="239" t="str">
        <f t="shared" si="29"/>
        <v>0</v>
      </c>
      <c r="M179" s="588"/>
      <c r="N179" s="588"/>
      <c r="O179" s="673"/>
      <c r="P179" s="317" t="s">
        <v>1681</v>
      </c>
      <c r="Q179" s="73"/>
      <c r="R179" s="264"/>
      <c r="S179" s="21"/>
      <c r="T179" s="21"/>
      <c r="U179" s="21"/>
      <c r="V179" s="21"/>
      <c r="W179" s="21"/>
      <c r="X179" s="21"/>
      <c r="Y179" s="21"/>
      <c r="Z179" s="21"/>
      <c r="AA179" s="21"/>
      <c r="AB179" s="21"/>
      <c r="AC179" s="21"/>
    </row>
    <row r="180" spans="1:29" s="265" customFormat="1" ht="49.5" customHeight="1" x14ac:dyDescent="0.2">
      <c r="A180" s="21"/>
      <c r="B180" s="598"/>
      <c r="C180" s="675" t="s">
        <v>1094</v>
      </c>
      <c r="D180" s="604">
        <v>0.4</v>
      </c>
      <c r="E180" s="263" t="s">
        <v>1102</v>
      </c>
      <c r="F180" s="250">
        <v>0.3</v>
      </c>
      <c r="G180" s="187">
        <v>43300</v>
      </c>
      <c r="H180" s="187">
        <v>43307</v>
      </c>
      <c r="I180" s="676" t="s">
        <v>239</v>
      </c>
      <c r="J180" s="73"/>
      <c r="K180" s="19"/>
      <c r="L180" s="239" t="str">
        <f t="shared" si="29"/>
        <v>0</v>
      </c>
      <c r="M180" s="545">
        <f>SUM(L180:L181)</f>
        <v>0</v>
      </c>
      <c r="N180" s="545">
        <f>SUM(F180:F181)</f>
        <v>0.4</v>
      </c>
      <c r="O180" s="672" t="str">
        <f t="shared" si="33"/>
        <v>REPLANIFICAR</v>
      </c>
      <c r="P180" s="317" t="s">
        <v>1682</v>
      </c>
      <c r="Q180" s="73"/>
      <c r="R180" s="19"/>
      <c r="S180" s="21"/>
      <c r="T180" s="21"/>
      <c r="U180" s="21"/>
      <c r="V180" s="21"/>
      <c r="W180" s="21"/>
      <c r="X180" s="21"/>
      <c r="Y180" s="21"/>
      <c r="Z180" s="21"/>
      <c r="AA180" s="21"/>
      <c r="AB180" s="21"/>
      <c r="AC180" s="21"/>
    </row>
    <row r="181" spans="1:29" s="265" customFormat="1" ht="60.75" customHeight="1" x14ac:dyDescent="0.2">
      <c r="A181" s="21"/>
      <c r="B181" s="598"/>
      <c r="C181" s="675"/>
      <c r="D181" s="604"/>
      <c r="E181" s="263" t="s">
        <v>1103</v>
      </c>
      <c r="F181" s="250">
        <v>0.1</v>
      </c>
      <c r="G181" s="187">
        <v>43308</v>
      </c>
      <c r="H181" s="187">
        <v>43310</v>
      </c>
      <c r="I181" s="676"/>
      <c r="J181" s="73"/>
      <c r="K181" s="19"/>
      <c r="L181" s="239" t="str">
        <f t="shared" si="29"/>
        <v>0</v>
      </c>
      <c r="M181" s="588"/>
      <c r="N181" s="588"/>
      <c r="O181" s="673"/>
      <c r="P181" s="317" t="s">
        <v>1683</v>
      </c>
      <c r="Q181" s="73"/>
      <c r="R181" s="19"/>
      <c r="S181" s="21"/>
      <c r="T181" s="21"/>
      <c r="U181" s="21"/>
      <c r="V181" s="21"/>
      <c r="W181" s="21"/>
      <c r="X181" s="21"/>
      <c r="Y181" s="21"/>
      <c r="Z181" s="21"/>
      <c r="AA181" s="21"/>
      <c r="AB181" s="21"/>
      <c r="AC181" s="21"/>
    </row>
    <row r="182" spans="1:29" s="265" customFormat="1" ht="30.75" customHeight="1" x14ac:dyDescent="0.2">
      <c r="A182" s="21"/>
      <c r="B182" s="598"/>
      <c r="C182" s="675" t="s">
        <v>1095</v>
      </c>
      <c r="D182" s="604">
        <v>0.05</v>
      </c>
      <c r="E182" s="263" t="s">
        <v>1104</v>
      </c>
      <c r="F182" s="250">
        <v>0.03</v>
      </c>
      <c r="G182" s="187">
        <v>43311</v>
      </c>
      <c r="H182" s="187">
        <v>43311</v>
      </c>
      <c r="I182" s="690" t="s">
        <v>1874</v>
      </c>
      <c r="J182" s="73"/>
      <c r="K182" s="19"/>
      <c r="L182" s="239" t="str">
        <f t="shared" si="29"/>
        <v>0</v>
      </c>
      <c r="M182" s="545">
        <f>SUM(L182:L183)</f>
        <v>0</v>
      </c>
      <c r="N182" s="545">
        <f>SUM(F182:F183)</f>
        <v>0.05</v>
      </c>
      <c r="O182" s="672" t="str">
        <f t="shared" si="33"/>
        <v>REPLANIFICAR</v>
      </c>
      <c r="P182" s="317" t="s">
        <v>1684</v>
      </c>
      <c r="Q182" s="73"/>
      <c r="R182" s="19"/>
      <c r="S182" s="21"/>
      <c r="T182" s="21"/>
      <c r="U182" s="21"/>
      <c r="V182" s="21"/>
      <c r="W182" s="21"/>
      <c r="X182" s="21"/>
      <c r="Y182" s="21"/>
      <c r="Z182" s="21"/>
      <c r="AA182" s="21"/>
      <c r="AB182" s="21"/>
      <c r="AC182" s="21"/>
    </row>
    <row r="183" spans="1:29" s="265" customFormat="1" ht="44.25" customHeight="1" x14ac:dyDescent="0.2">
      <c r="A183" s="21"/>
      <c r="B183" s="598"/>
      <c r="C183" s="675"/>
      <c r="D183" s="604"/>
      <c r="E183" s="413" t="s">
        <v>1105</v>
      </c>
      <c r="F183" s="250">
        <v>0.02</v>
      </c>
      <c r="G183" s="187">
        <v>43312</v>
      </c>
      <c r="H183" s="187">
        <v>43312</v>
      </c>
      <c r="I183" s="692"/>
      <c r="J183" s="73"/>
      <c r="K183" s="19"/>
      <c r="L183" s="239" t="str">
        <f t="shared" si="29"/>
        <v>0</v>
      </c>
      <c r="M183" s="588"/>
      <c r="N183" s="588"/>
      <c r="O183" s="673"/>
      <c r="P183" s="317" t="s">
        <v>1685</v>
      </c>
      <c r="Q183" s="73"/>
      <c r="R183" s="19"/>
      <c r="S183" s="21"/>
      <c r="T183" s="21"/>
      <c r="U183" s="21"/>
      <c r="V183" s="21"/>
      <c r="W183" s="21"/>
      <c r="X183" s="21"/>
      <c r="Y183" s="21"/>
      <c r="Z183" s="21"/>
      <c r="AA183" s="21"/>
      <c r="AB183" s="21"/>
      <c r="AC183" s="21"/>
    </row>
    <row r="184" spans="1:29" s="265" customFormat="1" ht="12" x14ac:dyDescent="0.2">
      <c r="A184" s="21"/>
      <c r="B184" s="605" t="s">
        <v>889</v>
      </c>
      <c r="C184" s="605"/>
      <c r="D184" s="605"/>
      <c r="E184" s="605"/>
      <c r="F184" s="605"/>
      <c r="G184" s="605"/>
      <c r="H184" s="605"/>
      <c r="I184" s="605"/>
      <c r="J184" s="605"/>
      <c r="K184" s="605"/>
      <c r="L184" s="605"/>
      <c r="M184" s="605"/>
      <c r="N184" s="629"/>
      <c r="O184" s="629"/>
      <c r="P184" s="605"/>
      <c r="Q184" s="605"/>
      <c r="R184" s="605"/>
      <c r="S184" s="21"/>
      <c r="T184" s="21"/>
      <c r="U184" s="21"/>
      <c r="V184" s="21"/>
      <c r="W184" s="21"/>
      <c r="X184" s="21"/>
      <c r="Y184" s="21"/>
      <c r="Z184" s="21"/>
      <c r="AA184" s="21"/>
      <c r="AB184" s="21"/>
      <c r="AC184" s="21"/>
    </row>
    <row r="185" spans="1:29" s="265" customFormat="1" ht="32.25" customHeight="1" x14ac:dyDescent="0.2">
      <c r="A185" s="21"/>
      <c r="B185" s="620" t="s">
        <v>890</v>
      </c>
      <c r="C185" s="675" t="s">
        <v>1106</v>
      </c>
      <c r="D185" s="604">
        <v>0.3</v>
      </c>
      <c r="E185" s="263" t="s">
        <v>1108</v>
      </c>
      <c r="F185" s="250">
        <v>0.1</v>
      </c>
      <c r="G185" s="237">
        <v>43282</v>
      </c>
      <c r="H185" s="237">
        <v>43283</v>
      </c>
      <c r="I185" s="676" t="s">
        <v>2489</v>
      </c>
      <c r="J185" s="73"/>
      <c r="K185" s="62"/>
      <c r="L185" s="239" t="str">
        <f t="shared" si="29"/>
        <v>0</v>
      </c>
      <c r="M185" s="545">
        <f>SUM(L185:L186)</f>
        <v>0</v>
      </c>
      <c r="N185" s="545">
        <f>SUM(F185:F186)</f>
        <v>0.30000000000000004</v>
      </c>
      <c r="O185" s="672" t="str">
        <f t="shared" ref="O185:O187" si="34">IF((M185/N185)&gt;=90%,"META LOGRADA",IF((M185/N185)&gt;=80%, "AVANCE NOTABLE","REPLANIFICAR"))</f>
        <v>REPLANIFICAR</v>
      </c>
      <c r="P185" s="317" t="s">
        <v>1686</v>
      </c>
      <c r="Q185" s="73"/>
      <c r="R185" s="264"/>
      <c r="S185" s="21"/>
      <c r="T185" s="21"/>
      <c r="U185" s="21"/>
      <c r="V185" s="21"/>
      <c r="W185" s="21"/>
      <c r="X185" s="21"/>
      <c r="Y185" s="21"/>
      <c r="Z185" s="21"/>
      <c r="AA185" s="21"/>
      <c r="AB185" s="21"/>
      <c r="AC185" s="21"/>
    </row>
    <row r="186" spans="1:29" s="265" customFormat="1" ht="42" customHeight="1" x14ac:dyDescent="0.2">
      <c r="A186" s="21"/>
      <c r="B186" s="620"/>
      <c r="C186" s="675"/>
      <c r="D186" s="604"/>
      <c r="E186" s="263" t="s">
        <v>1109</v>
      </c>
      <c r="F186" s="250">
        <v>0.2</v>
      </c>
      <c r="G186" s="237">
        <v>43284</v>
      </c>
      <c r="H186" s="237">
        <v>43288</v>
      </c>
      <c r="I186" s="676"/>
      <c r="J186" s="73"/>
      <c r="K186" s="62"/>
      <c r="L186" s="239" t="str">
        <f t="shared" si="29"/>
        <v>0</v>
      </c>
      <c r="M186" s="588"/>
      <c r="N186" s="588"/>
      <c r="O186" s="673"/>
      <c r="P186" s="317" t="s">
        <v>1687</v>
      </c>
      <c r="Q186" s="73"/>
      <c r="R186" s="264"/>
      <c r="S186" s="21"/>
      <c r="T186" s="21"/>
      <c r="U186" s="21"/>
      <c r="V186" s="21"/>
      <c r="W186" s="21"/>
      <c r="X186" s="21"/>
      <c r="Y186" s="21"/>
      <c r="Z186" s="21"/>
      <c r="AA186" s="21"/>
      <c r="AB186" s="21"/>
      <c r="AC186" s="21"/>
    </row>
    <row r="187" spans="1:29" s="265" customFormat="1" ht="30.75" customHeight="1" x14ac:dyDescent="0.2">
      <c r="A187" s="21"/>
      <c r="B187" s="620"/>
      <c r="C187" s="675" t="s">
        <v>1107</v>
      </c>
      <c r="D187" s="604">
        <v>0.7</v>
      </c>
      <c r="E187" s="263" t="s">
        <v>1110</v>
      </c>
      <c r="F187" s="250">
        <v>0.6</v>
      </c>
      <c r="G187" s="237">
        <v>43289</v>
      </c>
      <c r="H187" s="237">
        <v>43301</v>
      </c>
      <c r="I187" s="676" t="s">
        <v>2489</v>
      </c>
      <c r="J187" s="73"/>
      <c r="K187" s="62"/>
      <c r="L187" s="239" t="str">
        <f t="shared" si="29"/>
        <v>0</v>
      </c>
      <c r="M187" s="545">
        <f>SUM(L187:L188)</f>
        <v>0</v>
      </c>
      <c r="N187" s="545">
        <f>SUM(F187:F188)</f>
        <v>0.7</v>
      </c>
      <c r="O187" s="672" t="str">
        <f t="shared" si="34"/>
        <v>REPLANIFICAR</v>
      </c>
      <c r="P187" s="317" t="s">
        <v>1688</v>
      </c>
      <c r="Q187" s="73"/>
      <c r="R187" s="264"/>
      <c r="S187" s="21"/>
      <c r="T187" s="21"/>
      <c r="U187" s="21"/>
      <c r="V187" s="21"/>
      <c r="W187" s="21"/>
      <c r="X187" s="21"/>
      <c r="Y187" s="21"/>
      <c r="Z187" s="21"/>
      <c r="AA187" s="21"/>
      <c r="AB187" s="21"/>
      <c r="AC187" s="21"/>
    </row>
    <row r="188" spans="1:29" s="265" customFormat="1" ht="36.75" customHeight="1" x14ac:dyDescent="0.2">
      <c r="A188" s="21"/>
      <c r="B188" s="620"/>
      <c r="C188" s="675"/>
      <c r="D188" s="604"/>
      <c r="E188" s="263" t="s">
        <v>1111</v>
      </c>
      <c r="F188" s="250">
        <v>0.1</v>
      </c>
      <c r="G188" s="237">
        <v>43302</v>
      </c>
      <c r="H188" s="237">
        <v>43303</v>
      </c>
      <c r="I188" s="676"/>
      <c r="J188" s="73"/>
      <c r="K188" s="62"/>
      <c r="L188" s="239" t="str">
        <f t="shared" si="29"/>
        <v>0</v>
      </c>
      <c r="M188" s="588"/>
      <c r="N188" s="588"/>
      <c r="O188" s="673"/>
      <c r="P188" s="317" t="s">
        <v>1689</v>
      </c>
      <c r="Q188" s="73"/>
      <c r="R188" s="264"/>
      <c r="S188" s="21"/>
      <c r="T188" s="21"/>
      <c r="U188" s="21"/>
      <c r="V188" s="21"/>
      <c r="W188" s="21"/>
      <c r="X188" s="21"/>
      <c r="Y188" s="21"/>
      <c r="Z188" s="21"/>
      <c r="AA188" s="21"/>
      <c r="AB188" s="21"/>
      <c r="AC188" s="21"/>
    </row>
    <row r="189" spans="1:29" s="265" customFormat="1" ht="12" x14ac:dyDescent="0.2">
      <c r="A189" s="21"/>
      <c r="B189" s="605"/>
      <c r="C189" s="605"/>
      <c r="D189" s="605"/>
      <c r="E189" s="605"/>
      <c r="F189" s="605"/>
      <c r="G189" s="605"/>
      <c r="H189" s="605"/>
      <c r="I189" s="605"/>
      <c r="J189" s="605"/>
      <c r="K189" s="605"/>
      <c r="L189" s="605"/>
      <c r="M189" s="605"/>
      <c r="N189" s="701"/>
      <c r="O189" s="701"/>
      <c r="P189" s="605"/>
      <c r="Q189" s="605"/>
      <c r="R189" s="605"/>
      <c r="S189" s="21"/>
      <c r="T189" s="21"/>
      <c r="U189" s="21"/>
      <c r="V189" s="21"/>
      <c r="W189" s="21"/>
      <c r="X189" s="21"/>
      <c r="Y189" s="21"/>
      <c r="Z189" s="21"/>
      <c r="AA189" s="21"/>
      <c r="AB189" s="21"/>
      <c r="AC189" s="21"/>
    </row>
    <row r="190" spans="1:29" s="265" customFormat="1" ht="48" customHeight="1" x14ac:dyDescent="0.2">
      <c r="A190" s="21"/>
      <c r="B190" s="248" t="s">
        <v>240</v>
      </c>
      <c r="C190" s="699" t="s">
        <v>2491</v>
      </c>
      <c r="D190" s="700"/>
      <c r="E190" s="700"/>
      <c r="F190" s="700"/>
      <c r="G190" s="700"/>
      <c r="H190" s="700"/>
      <c r="I190" s="700"/>
      <c r="J190" s="700"/>
      <c r="K190" s="700"/>
      <c r="L190" s="700"/>
      <c r="M190" s="700"/>
      <c r="N190" s="700"/>
      <c r="O190" s="700"/>
      <c r="P190" s="700"/>
      <c r="Q190" s="73"/>
      <c r="R190" s="264"/>
      <c r="S190" s="21"/>
      <c r="T190" s="21"/>
      <c r="U190" s="21"/>
      <c r="V190" s="21"/>
      <c r="W190" s="21"/>
      <c r="X190" s="21"/>
      <c r="Y190" s="21"/>
      <c r="Z190" s="21"/>
      <c r="AA190" s="21"/>
      <c r="AB190" s="21"/>
      <c r="AC190" s="21"/>
    </row>
    <row r="191" spans="1:29" s="265" customFormat="1" ht="12" x14ac:dyDescent="0.2">
      <c r="A191" s="21"/>
      <c r="B191" s="605"/>
      <c r="C191" s="605"/>
      <c r="D191" s="605"/>
      <c r="E191" s="605"/>
      <c r="F191" s="605"/>
      <c r="G191" s="605"/>
      <c r="H191" s="605"/>
      <c r="I191" s="605"/>
      <c r="J191" s="605"/>
      <c r="K191" s="605"/>
      <c r="L191" s="605"/>
      <c r="M191" s="605"/>
      <c r="N191" s="665"/>
      <c r="O191" s="665"/>
      <c r="P191" s="605"/>
      <c r="Q191" s="605"/>
      <c r="R191" s="605"/>
      <c r="S191" s="21"/>
      <c r="T191" s="21"/>
      <c r="U191" s="21"/>
      <c r="V191" s="21"/>
      <c r="W191" s="21"/>
      <c r="X191" s="21"/>
      <c r="Y191" s="21"/>
      <c r="Z191" s="21"/>
      <c r="AA191" s="21"/>
      <c r="AB191" s="21"/>
      <c r="AC191" s="21"/>
    </row>
    <row r="192" spans="1:29" s="265" customFormat="1" ht="84" customHeight="1" x14ac:dyDescent="0.2">
      <c r="A192" s="21"/>
      <c r="B192" s="586" t="s">
        <v>891</v>
      </c>
      <c r="C192" s="599" t="s">
        <v>1112</v>
      </c>
      <c r="D192" s="604">
        <v>1</v>
      </c>
      <c r="E192" s="268" t="s">
        <v>1113</v>
      </c>
      <c r="F192" s="250">
        <v>0.5</v>
      </c>
      <c r="G192" s="237">
        <v>43160</v>
      </c>
      <c r="H192" s="237">
        <v>43220</v>
      </c>
      <c r="I192" s="228" t="s">
        <v>2490</v>
      </c>
      <c r="J192" s="73"/>
      <c r="K192" s="62"/>
      <c r="L192" s="239" t="str">
        <f t="shared" ref="L192:L194" si="35">IF(J192="SI",F192,"0")</f>
        <v>0</v>
      </c>
      <c r="M192" s="218" t="str">
        <f t="shared" ref="M192:M194" si="36">L192</f>
        <v>0</v>
      </c>
      <c r="N192" s="218">
        <f t="shared" ref="N192:N194" si="37">F192</f>
        <v>0.5</v>
      </c>
      <c r="O192" s="70" t="str">
        <f t="shared" ref="O192:O194" si="38">IF((M192/N192)&gt;=90%,"META LOGRADA",IF((M192/N192)&gt;=80%, "AVANCE NOTABLE","REPLANIFICAR"))</f>
        <v>REPLANIFICAR</v>
      </c>
      <c r="P192" s="354" t="s">
        <v>1690</v>
      </c>
      <c r="Q192" s="73"/>
      <c r="R192" s="264"/>
      <c r="S192" s="21"/>
      <c r="T192" s="21"/>
      <c r="U192" s="21"/>
      <c r="V192" s="21"/>
      <c r="W192" s="21"/>
      <c r="X192" s="21"/>
      <c r="Y192" s="21"/>
      <c r="Z192" s="21"/>
      <c r="AA192" s="21"/>
      <c r="AB192" s="21"/>
      <c r="AC192" s="21"/>
    </row>
    <row r="193" spans="1:41" s="265" customFormat="1" ht="51" customHeight="1" x14ac:dyDescent="0.2">
      <c r="A193" s="21"/>
      <c r="B193" s="586"/>
      <c r="C193" s="599"/>
      <c r="D193" s="604"/>
      <c r="E193" s="268" t="s">
        <v>1114</v>
      </c>
      <c r="F193" s="250">
        <v>0.1</v>
      </c>
      <c r="G193" s="237">
        <v>43221</v>
      </c>
      <c r="H193" s="237">
        <v>43281</v>
      </c>
      <c r="I193" s="228" t="s">
        <v>228</v>
      </c>
      <c r="J193" s="73"/>
      <c r="K193" s="62"/>
      <c r="L193" s="239" t="str">
        <f t="shared" si="35"/>
        <v>0</v>
      </c>
      <c r="M193" s="218" t="str">
        <f t="shared" si="36"/>
        <v>0</v>
      </c>
      <c r="N193" s="218">
        <f t="shared" si="37"/>
        <v>0.1</v>
      </c>
      <c r="O193" s="70" t="str">
        <f t="shared" si="38"/>
        <v>REPLANIFICAR</v>
      </c>
      <c r="P193" s="354" t="s">
        <v>1691</v>
      </c>
      <c r="Q193" s="73"/>
      <c r="R193" s="264"/>
      <c r="S193" s="21"/>
      <c r="T193" s="21"/>
      <c r="U193" s="21"/>
      <c r="V193" s="21"/>
      <c r="W193" s="21"/>
      <c r="X193" s="21"/>
      <c r="Y193" s="21"/>
      <c r="Z193" s="21"/>
      <c r="AA193" s="21"/>
      <c r="AB193" s="21"/>
      <c r="AC193" s="21"/>
    </row>
    <row r="194" spans="1:41" s="265" customFormat="1" ht="86.25" customHeight="1" x14ac:dyDescent="0.2">
      <c r="A194" s="21"/>
      <c r="B194" s="586"/>
      <c r="C194" s="599"/>
      <c r="D194" s="604"/>
      <c r="E194" s="268" t="s">
        <v>1115</v>
      </c>
      <c r="F194" s="250">
        <v>0.4</v>
      </c>
      <c r="G194" s="237">
        <v>43282</v>
      </c>
      <c r="H194" s="237">
        <v>43464</v>
      </c>
      <c r="I194" s="228" t="s">
        <v>2490</v>
      </c>
      <c r="J194" s="73"/>
      <c r="K194" s="62"/>
      <c r="L194" s="239" t="str">
        <f t="shared" si="35"/>
        <v>0</v>
      </c>
      <c r="M194" s="218" t="str">
        <f t="shared" si="36"/>
        <v>0</v>
      </c>
      <c r="N194" s="218">
        <f t="shared" si="37"/>
        <v>0.4</v>
      </c>
      <c r="O194" s="70" t="str">
        <f t="shared" si="38"/>
        <v>REPLANIFICAR</v>
      </c>
      <c r="P194" s="354" t="s">
        <v>1692</v>
      </c>
      <c r="Q194" s="73"/>
      <c r="R194" s="264"/>
      <c r="S194" s="21"/>
      <c r="T194" s="21"/>
      <c r="U194" s="21"/>
      <c r="V194" s="21"/>
      <c r="W194" s="21"/>
      <c r="X194" s="21"/>
      <c r="Y194" s="21"/>
      <c r="Z194" s="21"/>
      <c r="AA194" s="21"/>
      <c r="AB194" s="21"/>
      <c r="AC194" s="21"/>
    </row>
    <row r="195" spans="1:41" ht="15" customHeight="1" x14ac:dyDescent="0.25">
      <c r="A195" s="1"/>
      <c r="B195" s="241" t="s">
        <v>12</v>
      </c>
      <c r="C195" s="627" t="s">
        <v>13</v>
      </c>
      <c r="D195" s="627"/>
      <c r="E195" s="627"/>
      <c r="F195" s="627"/>
      <c r="G195" s="627"/>
      <c r="H195" s="627"/>
      <c r="I195" s="627"/>
      <c r="J195" s="627"/>
      <c r="K195" s="627"/>
      <c r="L195" s="627"/>
      <c r="M195" s="627"/>
      <c r="N195" s="677"/>
      <c r="O195" s="677"/>
      <c r="P195" s="627"/>
      <c r="Q195" s="627"/>
      <c r="R195" s="627"/>
      <c r="S195" s="1"/>
      <c r="T195" s="1"/>
      <c r="U195" s="18"/>
      <c r="V195" s="2" t="s">
        <v>86</v>
      </c>
      <c r="W195" s="20"/>
      <c r="X195" s="21" t="s">
        <v>51</v>
      </c>
      <c r="Y195" s="18"/>
      <c r="Z195" s="2" t="s">
        <v>90</v>
      </c>
      <c r="AA195" s="1"/>
      <c r="AB195" s="1"/>
    </row>
    <row r="196" spans="1:41" ht="15" customHeight="1" x14ac:dyDescent="0.25">
      <c r="A196" s="1"/>
      <c r="B196" s="241" t="s">
        <v>14</v>
      </c>
      <c r="C196" s="627" t="s">
        <v>15</v>
      </c>
      <c r="D196" s="627"/>
      <c r="E196" s="627"/>
      <c r="F196" s="627"/>
      <c r="G196" s="627"/>
      <c r="H196" s="627"/>
      <c r="I196" s="627"/>
      <c r="J196" s="627"/>
      <c r="K196" s="627"/>
      <c r="L196" s="627"/>
      <c r="M196" s="627"/>
      <c r="N196" s="627"/>
      <c r="O196" s="627"/>
      <c r="P196" s="627"/>
      <c r="Q196" s="627"/>
      <c r="R196" s="627"/>
      <c r="S196" s="1"/>
      <c r="T196" s="1"/>
      <c r="U196" s="16"/>
      <c r="V196" s="2" t="s">
        <v>88</v>
      </c>
      <c r="W196" s="22"/>
      <c r="X196" s="21" t="s">
        <v>52</v>
      </c>
      <c r="Y196" s="17"/>
      <c r="Z196" s="2" t="s">
        <v>81</v>
      </c>
      <c r="AA196" s="1"/>
      <c r="AB196" s="1"/>
    </row>
    <row r="197" spans="1:41" ht="27.75" customHeight="1" x14ac:dyDescent="0.25">
      <c r="A197" s="1"/>
      <c r="B197" s="241" t="s">
        <v>16</v>
      </c>
      <c r="C197" s="627" t="s">
        <v>17</v>
      </c>
      <c r="D197" s="627"/>
      <c r="E197" s="627"/>
      <c r="F197" s="627"/>
      <c r="G197" s="627"/>
      <c r="H197" s="627"/>
      <c r="I197" s="627"/>
      <c r="J197" s="627"/>
      <c r="K197" s="627"/>
      <c r="L197" s="627"/>
      <c r="M197" s="627"/>
      <c r="N197" s="627"/>
      <c r="O197" s="627"/>
      <c r="P197" s="627"/>
      <c r="Q197" s="627"/>
      <c r="R197" s="627"/>
      <c r="S197" s="1"/>
      <c r="T197" s="1"/>
      <c r="U197" s="17"/>
      <c r="V197" s="2" t="s">
        <v>87</v>
      </c>
      <c r="W197" s="23"/>
      <c r="X197" s="21" t="s">
        <v>53</v>
      </c>
      <c r="Y197" s="1"/>
      <c r="Z197" s="1"/>
      <c r="AA197" s="1"/>
      <c r="AB197" s="1"/>
    </row>
    <row r="198" spans="1:41" ht="15" customHeight="1" x14ac:dyDescent="0.25">
      <c r="A198" s="1"/>
      <c r="B198" s="575" t="s">
        <v>4</v>
      </c>
      <c r="C198" s="575"/>
      <c r="D198" s="575"/>
      <c r="E198" s="575"/>
      <c r="F198" s="575"/>
      <c r="G198" s="575"/>
      <c r="H198" s="575"/>
      <c r="I198" s="575"/>
      <c r="J198" s="575" t="s">
        <v>5</v>
      </c>
      <c r="K198" s="575"/>
      <c r="L198" s="575"/>
      <c r="M198" s="575"/>
      <c r="N198" s="575"/>
      <c r="O198" s="575"/>
      <c r="P198" s="575" t="s">
        <v>79</v>
      </c>
      <c r="Q198" s="575"/>
      <c r="R198" s="575"/>
      <c r="S198" s="1"/>
      <c r="T198" s="1"/>
      <c r="U198" s="1"/>
      <c r="V198" s="1"/>
      <c r="W198" s="1"/>
      <c r="X198" s="1"/>
      <c r="Y198" s="1"/>
      <c r="Z198" s="1"/>
      <c r="AA198" s="1"/>
      <c r="AB198" s="1"/>
      <c r="AC198"/>
      <c r="AD198"/>
      <c r="AE198" s="1"/>
      <c r="AF198" s="1"/>
      <c r="AG198" s="1"/>
      <c r="AH198" s="1"/>
    </row>
    <row r="199" spans="1:41" ht="25.5" customHeight="1" x14ac:dyDescent="0.25">
      <c r="A199" s="1"/>
      <c r="B199" s="547" t="s">
        <v>0</v>
      </c>
      <c r="C199" s="547" t="s">
        <v>2</v>
      </c>
      <c r="D199" s="548" t="s">
        <v>91</v>
      </c>
      <c r="E199" s="547" t="s">
        <v>80</v>
      </c>
      <c r="F199" s="548" t="s">
        <v>89</v>
      </c>
      <c r="G199" s="553" t="s">
        <v>69</v>
      </c>
      <c r="H199" s="547"/>
      <c r="I199" s="693" t="s">
        <v>70</v>
      </c>
      <c r="J199" s="553" t="s">
        <v>83</v>
      </c>
      <c r="K199" s="553" t="s">
        <v>6</v>
      </c>
      <c r="L199" s="548" t="s">
        <v>84</v>
      </c>
      <c r="M199" s="548" t="s">
        <v>94</v>
      </c>
      <c r="N199" s="548" t="s">
        <v>1</v>
      </c>
      <c r="O199" s="552" t="s">
        <v>92</v>
      </c>
      <c r="P199" s="553" t="s">
        <v>82</v>
      </c>
      <c r="Q199" s="548" t="s">
        <v>95</v>
      </c>
      <c r="R199" s="548" t="s">
        <v>6</v>
      </c>
      <c r="S199" s="1"/>
      <c r="T199" s="1"/>
      <c r="U199" s="1"/>
      <c r="V199" s="1"/>
      <c r="W199" s="1"/>
      <c r="X199" s="1"/>
      <c r="Y199" s="1"/>
      <c r="Z199" s="1"/>
      <c r="AA199" s="1"/>
      <c r="AB199" s="1"/>
      <c r="AC199" s="1"/>
      <c r="AD199" s="1"/>
      <c r="AE199" s="1"/>
      <c r="AF199" s="1"/>
      <c r="AG199" s="1"/>
    </row>
    <row r="200" spans="1:41" ht="36.75" customHeight="1" x14ac:dyDescent="0.25">
      <c r="A200" s="1"/>
      <c r="B200" s="547"/>
      <c r="C200" s="547"/>
      <c r="D200" s="548"/>
      <c r="E200" s="547"/>
      <c r="F200" s="548"/>
      <c r="G200" s="49" t="s">
        <v>63</v>
      </c>
      <c r="H200" s="49" t="s">
        <v>64</v>
      </c>
      <c r="I200" s="693"/>
      <c r="J200" s="553"/>
      <c r="K200" s="553"/>
      <c r="L200" s="548"/>
      <c r="M200" s="548"/>
      <c r="N200" s="657"/>
      <c r="O200" s="662"/>
      <c r="P200" s="553"/>
      <c r="Q200" s="548"/>
      <c r="R200" s="548"/>
      <c r="S200" s="1"/>
      <c r="T200" s="1"/>
      <c r="U200" s="1"/>
      <c r="V200" s="1"/>
      <c r="W200" s="1"/>
      <c r="X200" s="1"/>
      <c r="Y200" s="1"/>
      <c r="Z200" s="1"/>
      <c r="AA200" s="1"/>
      <c r="AB200" s="1"/>
      <c r="AC200" s="1"/>
      <c r="AD200" s="1"/>
      <c r="AE200" s="1"/>
      <c r="AF200" s="1"/>
      <c r="AG200" s="1"/>
    </row>
    <row r="201" spans="1:41" ht="84.75" customHeight="1" x14ac:dyDescent="0.25">
      <c r="A201" s="1"/>
      <c r="B201" s="246" t="s">
        <v>892</v>
      </c>
      <c r="C201" s="244" t="s">
        <v>1116</v>
      </c>
      <c r="D201" s="249">
        <v>1</v>
      </c>
      <c r="E201" s="263" t="s">
        <v>1694</v>
      </c>
      <c r="F201" s="249">
        <v>1</v>
      </c>
      <c r="G201" s="237">
        <v>43325</v>
      </c>
      <c r="H201" s="237">
        <v>43462</v>
      </c>
      <c r="I201" s="228" t="s">
        <v>1873</v>
      </c>
      <c r="J201" s="73"/>
      <c r="K201" s="10"/>
      <c r="L201" s="239" t="str">
        <f t="shared" ref="L201" si="39">IF(J201="SI",F201,"0")</f>
        <v>0</v>
      </c>
      <c r="M201" s="218" t="str">
        <f t="shared" ref="M201" si="40">L201</f>
        <v>0</v>
      </c>
      <c r="N201" s="218">
        <f t="shared" ref="N201" si="41">F201</f>
        <v>1</v>
      </c>
      <c r="O201" s="70" t="str">
        <f t="shared" ref="O201" si="42">IF((M201/N201)&gt;=90%,"META LOGRADA",IF((M201/N201)&gt;=80%, "AVANCE NOTABLE","REPLANIFICAR"))</f>
        <v>REPLANIFICAR</v>
      </c>
      <c r="P201" s="357" t="s">
        <v>1693</v>
      </c>
      <c r="Q201" s="73"/>
      <c r="R201" s="5"/>
      <c r="S201" s="1"/>
      <c r="T201" s="1"/>
      <c r="U201" s="1"/>
      <c r="V201" s="1"/>
      <c r="W201" s="1"/>
      <c r="X201"/>
      <c r="Y201"/>
      <c r="Z201" s="1"/>
    </row>
    <row r="202" spans="1:41" s="265" customFormat="1" ht="12" x14ac:dyDescent="0.2">
      <c r="A202" s="21"/>
      <c r="B202" s="269"/>
      <c r="C202" s="81"/>
      <c r="D202" s="270"/>
      <c r="E202" s="271"/>
      <c r="F202" s="270"/>
      <c r="G202" s="80"/>
      <c r="H202" s="80"/>
      <c r="I202" s="69"/>
      <c r="J202" s="196"/>
      <c r="K202" s="272"/>
      <c r="L202" s="273"/>
      <c r="M202" s="8"/>
      <c r="N202" s="8"/>
      <c r="O202" s="313"/>
      <c r="P202" s="274"/>
      <c r="Q202" s="196"/>
      <c r="R202" s="267"/>
      <c r="S202" s="21"/>
      <c r="T202" s="21"/>
      <c r="U202" s="21"/>
      <c r="V202" s="21"/>
      <c r="W202" s="21"/>
      <c r="X202" s="21"/>
      <c r="Y202" s="21"/>
      <c r="Z202" s="21"/>
      <c r="AA202" s="21"/>
      <c r="AB202" s="21"/>
      <c r="AC202" s="21"/>
    </row>
    <row r="203" spans="1:41" x14ac:dyDescent="0.25">
      <c r="B203" s="1"/>
      <c r="C203" s="262"/>
      <c r="D203" s="1"/>
      <c r="E203" s="1"/>
      <c r="F203" s="1"/>
      <c r="G203" s="1"/>
      <c r="H203" s="1"/>
      <c r="I203" s="452"/>
      <c r="J203" s="1"/>
      <c r="K203" s="1"/>
      <c r="L203" s="1"/>
      <c r="M203" s="1"/>
      <c r="N203" s="1"/>
      <c r="O203" s="1"/>
      <c r="P203" s="1"/>
      <c r="Q203" s="1"/>
      <c r="R203" s="1"/>
      <c r="S203" s="1"/>
      <c r="T203" s="1"/>
      <c r="U203" s="1"/>
      <c r="V203" s="1"/>
      <c r="W203" s="1"/>
    </row>
    <row r="204" spans="1:41" x14ac:dyDescent="0.25">
      <c r="B204" s="1"/>
      <c r="C204" s="262"/>
      <c r="D204" s="1"/>
      <c r="E204" s="1"/>
      <c r="F204" s="1"/>
      <c r="G204" s="1"/>
      <c r="H204" s="1"/>
      <c r="I204" s="452"/>
      <c r="J204" s="1"/>
      <c r="K204" s="1"/>
      <c r="L204" s="1"/>
      <c r="M204" s="1"/>
      <c r="N204" s="1"/>
      <c r="O204" s="1"/>
      <c r="P204" s="1"/>
      <c r="Q204" s="1"/>
      <c r="R204" s="1"/>
      <c r="S204" s="1"/>
      <c r="T204" s="1"/>
      <c r="U204" s="1"/>
      <c r="V204" s="1"/>
      <c r="W204" s="1"/>
    </row>
    <row r="205" spans="1:41" ht="22.5" hidden="1" x14ac:dyDescent="0.25">
      <c r="A205" s="1"/>
      <c r="B205" s="593" t="s">
        <v>31</v>
      </c>
      <c r="C205" s="593"/>
      <c r="D205" s="593"/>
      <c r="E205" s="593"/>
      <c r="F205" s="593"/>
      <c r="G205" s="593"/>
      <c r="H205" s="593"/>
      <c r="I205" s="593"/>
      <c r="J205" s="593"/>
      <c r="K205" s="593"/>
      <c r="L205"/>
      <c r="M205"/>
      <c r="N205"/>
      <c r="O205"/>
      <c r="P205"/>
      <c r="Q205"/>
      <c r="R205"/>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35.25" hidden="1" customHeight="1" x14ac:dyDescent="0.25">
      <c r="A206" s="1"/>
      <c r="B206" s="574" t="s">
        <v>7</v>
      </c>
      <c r="C206" s="574"/>
      <c r="D206" s="574"/>
      <c r="E206" s="574" t="s">
        <v>8</v>
      </c>
      <c r="F206" s="574"/>
      <c r="G206" s="574"/>
      <c r="H206" s="574" t="s">
        <v>9</v>
      </c>
      <c r="I206" s="574"/>
      <c r="J206" s="227" t="s">
        <v>354</v>
      </c>
      <c r="K206" s="227" t="s">
        <v>10</v>
      </c>
      <c r="L206"/>
      <c r="M206"/>
      <c r="N206"/>
      <c r="O206"/>
      <c r="P206"/>
      <c r="Q206"/>
      <c r="R206"/>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5" hidden="1" customHeight="1" x14ac:dyDescent="0.25">
      <c r="A207" s="1"/>
      <c r="B207" s="572"/>
      <c r="C207" s="572"/>
      <c r="D207" s="572"/>
      <c r="E207" s="572"/>
      <c r="F207" s="572"/>
      <c r="G207" s="572"/>
      <c r="H207" s="572"/>
      <c r="I207" s="572"/>
      <c r="J207" s="312"/>
      <c r="K207" s="312"/>
      <c r="L207"/>
      <c r="M207"/>
      <c r="N207"/>
      <c r="O207"/>
      <c r="P207"/>
      <c r="Q207" s="50"/>
      <c r="R207" s="50"/>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5" hidden="1" customHeight="1" x14ac:dyDescent="0.25">
      <c r="A208" s="1"/>
      <c r="B208" s="572"/>
      <c r="C208" s="572"/>
      <c r="D208" s="572"/>
      <c r="E208" s="572"/>
      <c r="F208" s="572"/>
      <c r="G208" s="572"/>
      <c r="H208" s="572"/>
      <c r="I208" s="572"/>
      <c r="J208" s="312"/>
      <c r="K208" s="312"/>
      <c r="L208"/>
      <c r="M208"/>
      <c r="N208"/>
      <c r="O208"/>
      <c r="P208"/>
      <c r="Q208" s="50"/>
      <c r="R208" s="50"/>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5" hidden="1" customHeight="1" x14ac:dyDescent="0.25">
      <c r="A209" s="1"/>
      <c r="B209" s="572"/>
      <c r="C209" s="572"/>
      <c r="D209" s="572"/>
      <c r="E209" s="572"/>
      <c r="F209" s="572"/>
      <c r="G209" s="572"/>
      <c r="H209" s="572"/>
      <c r="I209" s="572"/>
      <c r="J209" s="312"/>
      <c r="K209" s="312"/>
      <c r="L209"/>
      <c r="M209"/>
      <c r="N209"/>
      <c r="O209"/>
      <c r="P209"/>
      <c r="Q209" s="50"/>
      <c r="R209" s="50"/>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5" hidden="1" customHeight="1" x14ac:dyDescent="0.25">
      <c r="A210" s="1"/>
      <c r="B210" s="572"/>
      <c r="C210" s="572"/>
      <c r="D210" s="572"/>
      <c r="E210" s="572"/>
      <c r="F210" s="572"/>
      <c r="G210" s="572"/>
      <c r="H210" s="572"/>
      <c r="I210" s="572"/>
      <c r="J210" s="312"/>
      <c r="K210" s="312"/>
      <c r="L210"/>
      <c r="M210"/>
      <c r="N210"/>
      <c r="O210"/>
      <c r="P210"/>
      <c r="Q210" s="50"/>
      <c r="R210" s="50"/>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5" hidden="1" customHeight="1" x14ac:dyDescent="0.25">
      <c r="A211" s="1"/>
      <c r="B211" s="572"/>
      <c r="C211" s="572"/>
      <c r="D211" s="572"/>
      <c r="E211" s="572"/>
      <c r="F211" s="572"/>
      <c r="G211" s="572"/>
      <c r="H211" s="572"/>
      <c r="I211" s="572"/>
      <c r="J211" s="312"/>
      <c r="K211" s="312"/>
      <c r="L211"/>
      <c r="M211"/>
      <c r="N211"/>
      <c r="O211"/>
      <c r="P211"/>
      <c r="Q211" s="50"/>
      <c r="R211" s="50"/>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5" hidden="1" customHeight="1" x14ac:dyDescent="0.25">
      <c r="A212" s="1"/>
      <c r="B212" s="572"/>
      <c r="C212" s="572"/>
      <c r="D212" s="572"/>
      <c r="E212" s="572"/>
      <c r="F212" s="572"/>
      <c r="G212" s="572"/>
      <c r="H212" s="572"/>
      <c r="I212" s="572"/>
      <c r="J212" s="312"/>
      <c r="K212" s="312"/>
      <c r="L212"/>
      <c r="M212"/>
      <c r="N212"/>
      <c r="O212"/>
      <c r="P212"/>
      <c r="Q212" s="50"/>
      <c r="R212" s="50"/>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5" hidden="1" customHeight="1" x14ac:dyDescent="0.25">
      <c r="A213" s="1"/>
      <c r="B213" s="572"/>
      <c r="C213" s="572"/>
      <c r="D213" s="572"/>
      <c r="E213" s="572"/>
      <c r="F213" s="572"/>
      <c r="G213" s="572"/>
      <c r="H213" s="572"/>
      <c r="I213" s="572"/>
      <c r="J213" s="312"/>
      <c r="K213" s="312"/>
      <c r="L213"/>
      <c r="M213"/>
      <c r="N213"/>
      <c r="O213"/>
      <c r="P213"/>
      <c r="Q213" s="50"/>
      <c r="R213" s="50"/>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5" hidden="1" customHeight="1" x14ac:dyDescent="0.25">
      <c r="A214" s="1"/>
      <c r="B214" s="572"/>
      <c r="C214" s="572"/>
      <c r="D214" s="572"/>
      <c r="E214" s="572"/>
      <c r="F214" s="572"/>
      <c r="G214" s="572"/>
      <c r="H214" s="572"/>
      <c r="I214" s="572"/>
      <c r="J214" s="312"/>
      <c r="K214" s="312"/>
      <c r="L214"/>
      <c r="M214"/>
      <c r="N214"/>
      <c r="O214"/>
      <c r="P214"/>
      <c r="Q214" s="50"/>
      <c r="R214" s="50"/>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5" hidden="1" customHeight="1" x14ac:dyDescent="0.25">
      <c r="A215" s="1"/>
      <c r="B215" s="572"/>
      <c r="C215" s="572"/>
      <c r="D215" s="572"/>
      <c r="E215" s="572"/>
      <c r="F215" s="572"/>
      <c r="G215" s="572"/>
      <c r="H215" s="572"/>
      <c r="I215" s="572"/>
      <c r="J215" s="312"/>
      <c r="K215" s="312"/>
      <c r="L215"/>
      <c r="M215"/>
      <c r="N215"/>
      <c r="O215"/>
      <c r="P215"/>
      <c r="Q215" s="50"/>
      <c r="R215" s="50"/>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5" hidden="1" customHeight="1" x14ac:dyDescent="0.25">
      <c r="A216" s="1"/>
      <c r="B216" s="572"/>
      <c r="C216" s="572"/>
      <c r="D216" s="572"/>
      <c r="E216" s="572"/>
      <c r="F216" s="572"/>
      <c r="G216" s="572"/>
      <c r="H216" s="572"/>
      <c r="I216" s="572"/>
      <c r="J216" s="312"/>
      <c r="K216" s="312"/>
      <c r="L216"/>
      <c r="M216"/>
      <c r="N216"/>
      <c r="O216"/>
      <c r="P216"/>
      <c r="Q216" s="50"/>
      <c r="R216" s="50"/>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5" hidden="1" customHeight="1" x14ac:dyDescent="0.25">
      <c r="A217" s="1"/>
      <c r="B217" s="572"/>
      <c r="C217" s="572"/>
      <c r="D217" s="572"/>
      <c r="E217" s="572"/>
      <c r="F217" s="572"/>
      <c r="G217" s="572"/>
      <c r="H217" s="572"/>
      <c r="I217" s="572"/>
      <c r="J217" s="312"/>
      <c r="K217" s="312"/>
      <c r="L217"/>
      <c r="M217"/>
      <c r="N217"/>
      <c r="O217"/>
      <c r="P217"/>
      <c r="Q217" s="50"/>
      <c r="R217" s="50"/>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5" hidden="1" customHeight="1" x14ac:dyDescent="0.25">
      <c r="A218" s="1"/>
      <c r="B218" s="572"/>
      <c r="C218" s="572"/>
      <c r="D218" s="572"/>
      <c r="E218" s="572"/>
      <c r="F218" s="572"/>
      <c r="G218" s="572"/>
      <c r="H218" s="572"/>
      <c r="I218" s="572"/>
      <c r="J218" s="312"/>
      <c r="K218" s="312"/>
      <c r="L218"/>
      <c r="M218"/>
      <c r="N218"/>
      <c r="O218"/>
      <c r="P218"/>
      <c r="Q218" s="50"/>
      <c r="R218" s="50"/>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5" hidden="1" customHeight="1" x14ac:dyDescent="0.25">
      <c r="A219" s="1"/>
      <c r="B219" s="572"/>
      <c r="C219" s="572"/>
      <c r="D219" s="572"/>
      <c r="E219" s="572"/>
      <c r="F219" s="572"/>
      <c r="G219" s="572"/>
      <c r="H219" s="572"/>
      <c r="I219" s="572"/>
      <c r="J219" s="312"/>
      <c r="K219" s="312"/>
      <c r="L219"/>
      <c r="M219"/>
      <c r="N219"/>
      <c r="O219"/>
      <c r="P219"/>
      <c r="Q219" s="50"/>
      <c r="R219" s="50"/>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5.75" hidden="1" customHeight="1" x14ac:dyDescent="0.25">
      <c r="A220" s="1"/>
      <c r="B220" s="572"/>
      <c r="C220" s="572"/>
      <c r="D220" s="572"/>
      <c r="E220" s="572"/>
      <c r="F220" s="572"/>
      <c r="G220" s="572"/>
      <c r="H220" s="572"/>
      <c r="I220" s="572"/>
      <c r="J220" s="312"/>
      <c r="K220" s="312"/>
      <c r="L220"/>
      <c r="M220"/>
      <c r="N220"/>
      <c r="O220"/>
      <c r="P220"/>
      <c r="Q220" s="50"/>
      <c r="R220" s="50"/>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idden="1" x14ac:dyDescent="0.25">
      <c r="B221" s="1"/>
      <c r="C221" s="262"/>
      <c r="D221" s="1"/>
      <c r="E221" s="1"/>
      <c r="F221" s="1"/>
      <c r="G221" s="1"/>
      <c r="H221" s="1"/>
      <c r="I221" s="452"/>
      <c r="J221" s="1"/>
      <c r="K221" s="1"/>
      <c r="L221" s="1"/>
      <c r="M221" s="1"/>
      <c r="N221" s="1"/>
      <c r="O221" s="1"/>
      <c r="P221" s="1"/>
      <c r="Q221" s="1"/>
      <c r="R221" s="1"/>
      <c r="S221" s="1"/>
      <c r="T221" s="1"/>
      <c r="U221" s="1"/>
      <c r="V221" s="1"/>
      <c r="W221" s="1"/>
      <c r="X221" s="1"/>
      <c r="Y221" s="1"/>
      <c r="Z221" s="1"/>
    </row>
    <row r="222" spans="1:41" ht="30" hidden="1" x14ac:dyDescent="0.25">
      <c r="B222" s="1"/>
      <c r="C222" s="262"/>
      <c r="D222" s="1"/>
      <c r="E222" s="1"/>
      <c r="F222" s="1"/>
      <c r="G222" s="1"/>
      <c r="H222" s="1"/>
      <c r="I222" s="452"/>
      <c r="J222" s="1"/>
      <c r="K222" s="1"/>
      <c r="L222" s="1"/>
      <c r="M222"/>
      <c r="N222"/>
      <c r="O222" s="398" t="s">
        <v>2459</v>
      </c>
      <c r="P222" s="1"/>
      <c r="Q222" s="1"/>
      <c r="R222" s="1"/>
      <c r="S222" s="1"/>
      <c r="T222" s="1"/>
      <c r="U222" s="1"/>
      <c r="V222" s="1"/>
      <c r="W222" s="1"/>
      <c r="X222" s="1"/>
      <c r="Y222" s="1"/>
      <c r="Z222" s="1"/>
    </row>
    <row r="223" spans="1:41" x14ac:dyDescent="0.25">
      <c r="B223" s="1"/>
      <c r="C223" s="262"/>
      <c r="D223" s="1"/>
      <c r="E223" s="1"/>
      <c r="F223" s="1"/>
      <c r="G223" s="1"/>
      <c r="H223" s="1"/>
      <c r="I223" s="452"/>
      <c r="J223" s="1"/>
      <c r="K223" s="1"/>
      <c r="L223" s="1"/>
      <c r="M223"/>
      <c r="N223"/>
      <c r="O223" s="14">
        <f>AVERAGE(O14:O21,O34:O54,O81:O87,O118:O125)</f>
        <v>0.11764705882352941</v>
      </c>
      <c r="P223" s="1"/>
      <c r="Q223" s="1"/>
      <c r="R223" s="1"/>
      <c r="S223" s="1"/>
      <c r="T223" s="1"/>
      <c r="U223" s="1"/>
      <c r="V223" s="1"/>
      <c r="W223" s="1"/>
      <c r="X223" s="1"/>
      <c r="Y223" s="1"/>
      <c r="Z223" s="1"/>
    </row>
    <row r="224" spans="1:41" x14ac:dyDescent="0.25">
      <c r="B224" s="1"/>
      <c r="C224" s="262"/>
      <c r="D224" s="1"/>
      <c r="E224" s="1"/>
      <c r="F224" s="1"/>
      <c r="G224" s="1"/>
      <c r="H224" s="1"/>
      <c r="I224" s="452"/>
      <c r="J224" s="1"/>
      <c r="K224" s="1"/>
      <c r="L224" s="1"/>
      <c r="M224" s="1"/>
      <c r="N224" s="1"/>
      <c r="O224" s="1"/>
      <c r="P224" s="1"/>
      <c r="Q224" s="1"/>
      <c r="R224" s="1"/>
      <c r="S224" s="1"/>
      <c r="T224" s="1"/>
      <c r="U224" s="1"/>
      <c r="V224" s="1"/>
      <c r="W224" s="1"/>
      <c r="X224" s="1"/>
      <c r="Y224" s="1"/>
      <c r="Z224" s="1"/>
    </row>
    <row r="225" spans="18:23" x14ac:dyDescent="0.25">
      <c r="R225" s="1"/>
      <c r="S225" s="1"/>
      <c r="T225" s="1"/>
      <c r="U225" s="1"/>
      <c r="V225" s="1"/>
      <c r="W225" s="1"/>
    </row>
    <row r="226" spans="18:23" x14ac:dyDescent="0.25">
      <c r="R226" s="1"/>
      <c r="S226" s="1"/>
      <c r="T226" s="1"/>
      <c r="U226" s="1"/>
      <c r="V226" s="1"/>
      <c r="W226" s="1"/>
    </row>
    <row r="227" spans="18:23" x14ac:dyDescent="0.25">
      <c r="R227" s="1"/>
      <c r="S227" s="1"/>
      <c r="T227" s="1"/>
      <c r="U227" s="1"/>
      <c r="V227" s="1"/>
      <c r="W227" s="1"/>
    </row>
    <row r="228" spans="18:23" x14ac:dyDescent="0.25">
      <c r="R228" s="1"/>
      <c r="S228" s="1"/>
      <c r="T228" s="1"/>
      <c r="U228" s="1"/>
      <c r="V228" s="1"/>
      <c r="W228" s="1"/>
    </row>
    <row r="229" spans="18:23" x14ac:dyDescent="0.25">
      <c r="R229" s="1"/>
      <c r="S229" s="1"/>
      <c r="T229" s="1"/>
      <c r="U229" s="1"/>
      <c r="V229" s="1"/>
      <c r="W229" s="1"/>
    </row>
    <row r="230" spans="18:23" x14ac:dyDescent="0.25">
      <c r="R230" s="1"/>
      <c r="S230" s="1"/>
      <c r="T230" s="1"/>
      <c r="U230" s="1"/>
      <c r="V230" s="1"/>
      <c r="W230" s="1"/>
    </row>
    <row r="231" spans="18:23" x14ac:dyDescent="0.25">
      <c r="R231" s="1"/>
      <c r="S231" s="1"/>
      <c r="T231" s="1"/>
      <c r="U231" s="1"/>
      <c r="V231" s="1"/>
      <c r="W231" s="1"/>
    </row>
    <row r="232" spans="18:23" x14ac:dyDescent="0.25">
      <c r="R232" s="1"/>
      <c r="S232" s="1"/>
      <c r="T232" s="1"/>
      <c r="U232" s="1"/>
      <c r="V232" s="1"/>
      <c r="W232" s="1"/>
    </row>
    <row r="233" spans="18:23" x14ac:dyDescent="0.25">
      <c r="R233" s="1"/>
      <c r="S233" s="1"/>
      <c r="T233" s="1"/>
      <c r="U233" s="1"/>
      <c r="V233" s="1"/>
      <c r="W233" s="1"/>
    </row>
    <row r="234" spans="18:23" x14ac:dyDescent="0.25">
      <c r="R234" s="1"/>
      <c r="S234" s="1"/>
      <c r="T234" s="1"/>
      <c r="U234" s="1"/>
      <c r="V234" s="1"/>
      <c r="W234" s="1"/>
    </row>
    <row r="235" spans="18:23" x14ac:dyDescent="0.25">
      <c r="R235" s="1"/>
      <c r="S235" s="1"/>
      <c r="T235" s="1"/>
      <c r="U235" s="1"/>
      <c r="V235" s="1"/>
      <c r="W235" s="1"/>
    </row>
    <row r="236" spans="18:23" x14ac:dyDescent="0.25">
      <c r="R236" s="1"/>
      <c r="S236" s="1"/>
      <c r="T236" s="1"/>
      <c r="U236" s="1"/>
      <c r="V236" s="1"/>
      <c r="W236" s="1"/>
    </row>
    <row r="237" spans="18:23" x14ac:dyDescent="0.25">
      <c r="R237" s="1"/>
      <c r="S237" s="1"/>
      <c r="T237" s="1"/>
      <c r="U237" s="1"/>
      <c r="V237" s="1"/>
      <c r="W237" s="1"/>
    </row>
    <row r="238" spans="18:23" x14ac:dyDescent="0.25">
      <c r="R238" s="1"/>
      <c r="S238" s="1"/>
      <c r="T238" s="1"/>
      <c r="U238" s="1"/>
      <c r="V238" s="1"/>
      <c r="W238" s="1"/>
    </row>
    <row r="239" spans="18:23" x14ac:dyDescent="0.25">
      <c r="R239" s="1"/>
      <c r="S239" s="1"/>
      <c r="T239" s="1"/>
      <c r="U239" s="1"/>
      <c r="V239" s="1"/>
      <c r="W239" s="1"/>
    </row>
    <row r="240" spans="18:23" x14ac:dyDescent="0.25">
      <c r="R240" s="1"/>
      <c r="S240" s="1"/>
      <c r="T240" s="1"/>
      <c r="U240" s="1"/>
      <c r="V240" s="1"/>
      <c r="W240" s="1"/>
    </row>
    <row r="241" spans="18:23" x14ac:dyDescent="0.25">
      <c r="R241" s="1"/>
      <c r="S241" s="1"/>
      <c r="T241" s="1"/>
      <c r="U241" s="1"/>
      <c r="V241" s="1"/>
      <c r="W241" s="1"/>
    </row>
    <row r="242" spans="18:23" x14ac:dyDescent="0.25">
      <c r="R242" s="1"/>
      <c r="S242" s="1"/>
      <c r="T242" s="1"/>
      <c r="U242" s="1"/>
      <c r="V242" s="1"/>
      <c r="W242" s="1"/>
    </row>
    <row r="243" spans="18:23" x14ac:dyDescent="0.25">
      <c r="R243" s="1"/>
      <c r="S243" s="1"/>
      <c r="T243" s="1"/>
      <c r="U243" s="1"/>
      <c r="V243" s="1"/>
      <c r="W243" s="1"/>
    </row>
    <row r="244" spans="18:23" x14ac:dyDescent="0.25">
      <c r="R244" s="1"/>
      <c r="S244" s="1"/>
      <c r="T244" s="1"/>
      <c r="U244" s="1"/>
      <c r="V244" s="1"/>
      <c r="W244" s="1"/>
    </row>
    <row r="245" spans="18:23" x14ac:dyDescent="0.25">
      <c r="R245" s="1"/>
      <c r="S245" s="1"/>
      <c r="T245" s="1"/>
      <c r="U245" s="1"/>
      <c r="V245" s="1"/>
      <c r="W245" s="1"/>
    </row>
    <row r="246" spans="18:23" x14ac:dyDescent="0.25">
      <c r="R246" s="1"/>
      <c r="S246" s="1"/>
      <c r="T246" s="1"/>
      <c r="U246" s="1"/>
      <c r="V246" s="1"/>
      <c r="W246" s="1"/>
    </row>
    <row r="247" spans="18:23" x14ac:dyDescent="0.25">
      <c r="R247" s="1"/>
      <c r="S247" s="1"/>
      <c r="T247" s="1"/>
      <c r="U247" s="1"/>
      <c r="V247" s="1"/>
      <c r="W247" s="1"/>
    </row>
    <row r="248" spans="18:23" x14ac:dyDescent="0.25">
      <c r="R248" s="1"/>
      <c r="S248" s="1"/>
      <c r="T248" s="1"/>
      <c r="U248" s="1"/>
      <c r="V248" s="1"/>
      <c r="W248" s="1"/>
    </row>
    <row r="249" spans="18:23" x14ac:dyDescent="0.25">
      <c r="R249" s="1"/>
      <c r="S249" s="1"/>
      <c r="T249" s="1"/>
      <c r="U249" s="1"/>
      <c r="V249" s="1"/>
      <c r="W249" s="1"/>
    </row>
    <row r="250" spans="18:23" x14ac:dyDescent="0.25">
      <c r="R250" s="1"/>
      <c r="S250" s="1"/>
      <c r="T250" s="1"/>
      <c r="U250" s="1"/>
      <c r="V250" s="1"/>
      <c r="W250" s="1"/>
    </row>
    <row r="251" spans="18:23" x14ac:dyDescent="0.25">
      <c r="R251" s="1"/>
      <c r="S251" s="1"/>
      <c r="T251" s="1"/>
      <c r="U251" s="1"/>
      <c r="V251" s="1"/>
      <c r="W251" s="1"/>
    </row>
    <row r="252" spans="18:23" x14ac:dyDescent="0.25">
      <c r="R252" s="1"/>
      <c r="S252" s="1"/>
      <c r="T252" s="1"/>
      <c r="U252" s="1"/>
      <c r="V252" s="1"/>
      <c r="W252" s="1"/>
    </row>
    <row r="253" spans="18:23" x14ac:dyDescent="0.25">
      <c r="R253" s="1"/>
      <c r="S253" s="1"/>
      <c r="T253" s="1"/>
      <c r="U253" s="1"/>
      <c r="V253" s="1"/>
      <c r="W253" s="1"/>
    </row>
    <row r="254" spans="18:23" x14ac:dyDescent="0.25">
      <c r="R254" s="1"/>
      <c r="S254" s="1"/>
      <c r="T254" s="1"/>
      <c r="U254" s="1"/>
      <c r="V254" s="1"/>
      <c r="W254" s="1"/>
    </row>
    <row r="255" spans="18:23" x14ac:dyDescent="0.25">
      <c r="R255" s="1"/>
      <c r="S255" s="1"/>
      <c r="T255" s="1"/>
      <c r="U255" s="1"/>
      <c r="V255" s="1"/>
      <c r="W255" s="1"/>
    </row>
    <row r="256" spans="18:23" x14ac:dyDescent="0.25">
      <c r="R256" s="1"/>
      <c r="S256" s="1"/>
      <c r="T256" s="1"/>
      <c r="U256" s="1"/>
      <c r="V256" s="1"/>
      <c r="W256" s="1"/>
    </row>
    <row r="257" spans="18:23" x14ac:dyDescent="0.25">
      <c r="R257" s="1"/>
      <c r="S257" s="1"/>
      <c r="T257" s="1"/>
      <c r="U257" s="1"/>
      <c r="V257" s="1"/>
      <c r="W257" s="1"/>
    </row>
    <row r="258" spans="18:23" x14ac:dyDescent="0.25">
      <c r="R258" s="1"/>
      <c r="S258" s="1"/>
      <c r="T258" s="1"/>
      <c r="U258" s="1"/>
      <c r="V258" s="1"/>
      <c r="W258" s="1"/>
    </row>
    <row r="259" spans="18:23" x14ac:dyDescent="0.25">
      <c r="R259" s="1"/>
      <c r="S259" s="1"/>
      <c r="T259" s="1"/>
      <c r="U259" s="1"/>
      <c r="V259" s="1"/>
      <c r="W259" s="1"/>
    </row>
    <row r="260" spans="18:23" x14ac:dyDescent="0.25">
      <c r="R260" s="1"/>
      <c r="S260" s="1"/>
      <c r="T260" s="1"/>
      <c r="U260" s="1"/>
      <c r="V260" s="1"/>
      <c r="W260" s="1"/>
    </row>
    <row r="261" spans="18:23" x14ac:dyDescent="0.25">
      <c r="R261" s="1"/>
      <c r="S261" s="1"/>
      <c r="T261" s="1"/>
      <c r="U261" s="1"/>
      <c r="V261" s="1"/>
      <c r="W261" s="1"/>
    </row>
    <row r="262" spans="18:23" x14ac:dyDescent="0.25">
      <c r="R262" s="1"/>
      <c r="S262" s="1"/>
      <c r="T262" s="1"/>
      <c r="U262" s="1"/>
      <c r="V262" s="1"/>
      <c r="W262" s="1"/>
    </row>
    <row r="263" spans="18:23" x14ac:dyDescent="0.25">
      <c r="R263" s="1"/>
      <c r="S263" s="1"/>
      <c r="T263" s="1"/>
      <c r="U263" s="1"/>
      <c r="V263" s="1"/>
      <c r="W263" s="1"/>
    </row>
    <row r="264" spans="18:23" x14ac:dyDescent="0.25">
      <c r="R264" s="1"/>
      <c r="S264" s="1"/>
      <c r="T264" s="1"/>
      <c r="U264" s="1"/>
      <c r="V264" s="1"/>
      <c r="W264" s="1"/>
    </row>
    <row r="265" spans="18:23" x14ac:dyDescent="0.25">
      <c r="R265" s="1"/>
      <c r="S265" s="1"/>
      <c r="T265" s="1"/>
      <c r="U265" s="1"/>
      <c r="V265" s="1"/>
      <c r="W265" s="1"/>
    </row>
    <row r="266" spans="18:23" x14ac:dyDescent="0.25">
      <c r="R266" s="1"/>
      <c r="S266" s="1"/>
      <c r="T266" s="1"/>
      <c r="U266" s="1"/>
      <c r="V266" s="1"/>
      <c r="W266" s="1"/>
    </row>
    <row r="267" spans="18:23" x14ac:dyDescent="0.25">
      <c r="R267" s="1"/>
      <c r="S267" s="1"/>
      <c r="T267" s="1"/>
      <c r="U267" s="1"/>
      <c r="V267" s="1"/>
      <c r="W267" s="1"/>
    </row>
    <row r="268" spans="18:23" x14ac:dyDescent="0.25">
      <c r="R268" s="1"/>
      <c r="S268" s="1"/>
      <c r="T268" s="1"/>
      <c r="U268" s="1"/>
      <c r="V268" s="1"/>
      <c r="W268" s="1"/>
    </row>
    <row r="269" spans="18:23" x14ac:dyDescent="0.25">
      <c r="R269" s="1"/>
      <c r="S269" s="1"/>
      <c r="T269" s="1"/>
      <c r="U269" s="1"/>
      <c r="V269" s="1"/>
      <c r="W269" s="1"/>
    </row>
    <row r="270" spans="18:23" x14ac:dyDescent="0.25">
      <c r="R270" s="1"/>
      <c r="S270" s="1"/>
      <c r="T270" s="1"/>
      <c r="U270" s="1"/>
      <c r="V270" s="1"/>
      <c r="W270" s="1"/>
    </row>
    <row r="271" spans="18:23" x14ac:dyDescent="0.25">
      <c r="R271" s="1"/>
      <c r="S271" s="1"/>
      <c r="T271" s="1"/>
      <c r="U271" s="1"/>
      <c r="V271" s="1"/>
      <c r="W271" s="1"/>
    </row>
    <row r="272" spans="18:23" x14ac:dyDescent="0.25">
      <c r="R272" s="1"/>
      <c r="S272" s="1"/>
      <c r="T272" s="1"/>
      <c r="U272" s="1"/>
      <c r="V272" s="1"/>
      <c r="W272" s="1"/>
    </row>
    <row r="273" spans="18:23" x14ac:dyDescent="0.25">
      <c r="R273" s="1"/>
      <c r="S273" s="1"/>
      <c r="T273" s="1"/>
      <c r="U273" s="1"/>
      <c r="V273" s="1"/>
      <c r="W273" s="1"/>
    </row>
    <row r="274" spans="18:23" x14ac:dyDescent="0.25">
      <c r="R274" s="1"/>
      <c r="S274" s="1"/>
      <c r="T274" s="1"/>
      <c r="U274" s="1"/>
      <c r="V274" s="1"/>
      <c r="W274" s="1"/>
    </row>
    <row r="275" spans="18:23" x14ac:dyDescent="0.25">
      <c r="R275" s="1"/>
      <c r="S275" s="1"/>
      <c r="T275" s="1"/>
      <c r="U275" s="1"/>
      <c r="V275" s="1"/>
      <c r="W275" s="1"/>
    </row>
    <row r="276" spans="18:23" x14ac:dyDescent="0.25">
      <c r="R276" s="1"/>
      <c r="S276" s="1"/>
      <c r="T276" s="1"/>
      <c r="U276" s="1"/>
      <c r="V276" s="1"/>
      <c r="W276" s="1"/>
    </row>
    <row r="277" spans="18:23" x14ac:dyDescent="0.25">
      <c r="R277" s="1"/>
      <c r="S277" s="1"/>
      <c r="T277" s="1"/>
      <c r="U277" s="1"/>
      <c r="V277" s="1"/>
      <c r="W277" s="1"/>
    </row>
    <row r="278" spans="18:23" x14ac:dyDescent="0.25">
      <c r="R278" s="1"/>
      <c r="S278" s="1"/>
      <c r="T278" s="1"/>
      <c r="U278" s="1"/>
      <c r="V278" s="1"/>
      <c r="W278" s="1"/>
    </row>
    <row r="279" spans="18:23" x14ac:dyDescent="0.25">
      <c r="R279" s="1"/>
      <c r="S279" s="1"/>
      <c r="T279" s="1"/>
      <c r="U279" s="1"/>
      <c r="V279" s="1"/>
      <c r="W279" s="1"/>
    </row>
    <row r="280" spans="18:23" x14ac:dyDescent="0.25">
      <c r="R280" s="1"/>
      <c r="S280" s="1"/>
      <c r="T280" s="1"/>
      <c r="U280" s="1"/>
      <c r="V280" s="1"/>
      <c r="W280" s="1"/>
    </row>
    <row r="281" spans="18:23" x14ac:dyDescent="0.25">
      <c r="R281" s="1"/>
      <c r="S281" s="1"/>
      <c r="T281" s="1"/>
      <c r="U281" s="1"/>
      <c r="V281" s="1"/>
      <c r="W281" s="1"/>
    </row>
    <row r="282" spans="18:23" x14ac:dyDescent="0.25">
      <c r="R282" s="1"/>
      <c r="S282" s="1"/>
      <c r="T282" s="1"/>
      <c r="U282" s="1"/>
      <c r="V282" s="1"/>
      <c r="W282" s="1"/>
    </row>
    <row r="283" spans="18:23" x14ac:dyDescent="0.25">
      <c r="R283" s="1"/>
      <c r="S283" s="1"/>
      <c r="T283" s="1"/>
      <c r="U283" s="1"/>
      <c r="V283" s="1"/>
      <c r="W283" s="1"/>
    </row>
    <row r="284" spans="18:23" x14ac:dyDescent="0.25">
      <c r="R284" s="1"/>
      <c r="S284" s="1"/>
      <c r="T284" s="1"/>
      <c r="U284" s="1"/>
      <c r="V284" s="1"/>
      <c r="W284" s="1"/>
    </row>
    <row r="285" spans="18:23" x14ac:dyDescent="0.25">
      <c r="R285" s="1"/>
      <c r="S285" s="1"/>
      <c r="T285" s="1"/>
      <c r="U285" s="1"/>
      <c r="V285" s="1"/>
      <c r="W285" s="1"/>
    </row>
    <row r="286" spans="18:23" x14ac:dyDescent="0.25">
      <c r="R286" s="1"/>
      <c r="S286" s="1"/>
      <c r="T286" s="1"/>
      <c r="U286" s="1"/>
      <c r="V286" s="1"/>
      <c r="W286" s="1"/>
    </row>
    <row r="287" spans="18:23" x14ac:dyDescent="0.25">
      <c r="R287" s="1"/>
      <c r="S287" s="1"/>
      <c r="T287" s="1"/>
      <c r="U287" s="1"/>
      <c r="V287" s="1"/>
      <c r="W287" s="1"/>
    </row>
    <row r="288" spans="18:23" x14ac:dyDescent="0.25">
      <c r="R288" s="1"/>
      <c r="S288" s="1"/>
      <c r="T288" s="1"/>
      <c r="U288" s="1"/>
      <c r="V288" s="1"/>
      <c r="W288" s="1"/>
    </row>
    <row r="289" spans="18:23" x14ac:dyDescent="0.25">
      <c r="R289" s="1"/>
      <c r="S289" s="1"/>
      <c r="T289" s="1"/>
      <c r="U289" s="1"/>
      <c r="V289" s="1"/>
      <c r="W289" s="1"/>
    </row>
    <row r="290" spans="18:23" x14ac:dyDescent="0.25">
      <c r="R290" s="1"/>
      <c r="S290" s="1"/>
      <c r="T290" s="1"/>
      <c r="U290" s="1"/>
      <c r="V290" s="1"/>
      <c r="W290" s="1"/>
    </row>
    <row r="291" spans="18:23" x14ac:dyDescent="0.25">
      <c r="R291" s="1"/>
      <c r="S291" s="1"/>
      <c r="T291" s="1"/>
      <c r="U291" s="1"/>
      <c r="V291" s="1"/>
      <c r="W291" s="1"/>
    </row>
    <row r="292" spans="18:23" x14ac:dyDescent="0.25">
      <c r="R292" s="1"/>
      <c r="S292" s="1"/>
      <c r="T292" s="1"/>
      <c r="U292" s="1"/>
      <c r="V292" s="1"/>
      <c r="W292" s="1"/>
    </row>
    <row r="293" spans="18:23" x14ac:dyDescent="0.25">
      <c r="R293" s="1"/>
      <c r="S293" s="1"/>
      <c r="T293" s="1"/>
      <c r="U293" s="1"/>
      <c r="V293" s="1"/>
      <c r="W293" s="1"/>
    </row>
    <row r="294" spans="18:23" x14ac:dyDescent="0.25">
      <c r="R294" s="1"/>
      <c r="S294" s="1"/>
      <c r="T294" s="1"/>
      <c r="U294" s="1"/>
      <c r="V294" s="1"/>
      <c r="W294" s="1"/>
    </row>
    <row r="295" spans="18:23" x14ac:dyDescent="0.25">
      <c r="R295" s="1"/>
      <c r="S295" s="1"/>
      <c r="T295" s="1"/>
      <c r="U295" s="1"/>
      <c r="V295" s="1"/>
      <c r="W295" s="1"/>
    </row>
    <row r="296" spans="18:23" x14ac:dyDescent="0.25">
      <c r="R296" s="1"/>
      <c r="S296" s="1"/>
      <c r="T296" s="1"/>
      <c r="U296" s="1"/>
      <c r="V296" s="1"/>
      <c r="W296" s="1"/>
    </row>
    <row r="297" spans="18:23" x14ac:dyDescent="0.25">
      <c r="R297" s="1"/>
      <c r="S297" s="1"/>
      <c r="T297" s="1"/>
      <c r="U297" s="1"/>
      <c r="V297" s="1"/>
      <c r="W297" s="1"/>
    </row>
    <row r="298" spans="18:23" x14ac:dyDescent="0.25">
      <c r="R298" s="1"/>
      <c r="S298" s="1"/>
      <c r="T298" s="1"/>
      <c r="U298" s="1"/>
      <c r="V298" s="1"/>
      <c r="W298" s="1"/>
    </row>
    <row r="299" spans="18:23" x14ac:dyDescent="0.25">
      <c r="R299" s="1"/>
      <c r="S299" s="1"/>
      <c r="T299" s="1"/>
      <c r="U299" s="1"/>
      <c r="V299" s="1"/>
      <c r="W299" s="1"/>
    </row>
    <row r="300" spans="18:23" x14ac:dyDescent="0.25">
      <c r="R300" s="1"/>
      <c r="S300" s="1"/>
      <c r="T300" s="1"/>
      <c r="U300" s="1"/>
      <c r="V300" s="1"/>
      <c r="W300" s="1"/>
    </row>
    <row r="301" spans="18:23" x14ac:dyDescent="0.25">
      <c r="R301" s="1"/>
      <c r="S301" s="1"/>
      <c r="T301" s="1"/>
      <c r="U301" s="1"/>
      <c r="V301" s="1"/>
      <c r="W301" s="1"/>
    </row>
    <row r="302" spans="18:23" x14ac:dyDescent="0.25">
      <c r="R302" s="1"/>
      <c r="S302" s="1"/>
      <c r="T302" s="1"/>
      <c r="U302" s="1"/>
      <c r="V302" s="1"/>
      <c r="W302" s="1"/>
    </row>
    <row r="303" spans="18:23" x14ac:dyDescent="0.25">
      <c r="R303" s="1"/>
      <c r="S303" s="1"/>
      <c r="T303" s="1"/>
      <c r="U303" s="1"/>
      <c r="V303" s="1"/>
      <c r="W303" s="1"/>
    </row>
    <row r="304" spans="18:23" x14ac:dyDescent="0.25">
      <c r="R304" s="1"/>
      <c r="S304" s="1"/>
      <c r="T304" s="1"/>
      <c r="U304" s="1"/>
      <c r="V304" s="1"/>
      <c r="W304" s="1"/>
    </row>
    <row r="305" spans="18:23" x14ac:dyDescent="0.25">
      <c r="R305" s="1"/>
      <c r="S305" s="1"/>
      <c r="T305" s="1"/>
      <c r="U305" s="1"/>
      <c r="V305" s="1"/>
      <c r="W305" s="1"/>
    </row>
    <row r="306" spans="18:23" x14ac:dyDescent="0.25">
      <c r="R306" s="1"/>
      <c r="S306" s="1"/>
      <c r="T306" s="1"/>
      <c r="U306" s="1"/>
      <c r="V306" s="1"/>
      <c r="W306" s="1"/>
    </row>
    <row r="307" spans="18:23" x14ac:dyDescent="0.25">
      <c r="R307" s="1"/>
      <c r="S307" s="1"/>
      <c r="T307" s="1"/>
      <c r="U307" s="1"/>
      <c r="V307" s="1"/>
      <c r="W307" s="1"/>
    </row>
    <row r="308" spans="18:23" x14ac:dyDescent="0.25">
      <c r="R308" s="1"/>
      <c r="S308" s="1"/>
      <c r="T308" s="1"/>
      <c r="U308" s="1"/>
      <c r="V308" s="1"/>
      <c r="W308" s="1"/>
    </row>
    <row r="309" spans="18:23" x14ac:dyDescent="0.25">
      <c r="R309" s="1"/>
      <c r="S309" s="1"/>
      <c r="T309" s="1"/>
      <c r="U309" s="1"/>
      <c r="V309" s="1"/>
      <c r="W309" s="1"/>
    </row>
    <row r="310" spans="18:23" x14ac:dyDescent="0.25">
      <c r="R310" s="1"/>
      <c r="S310" s="1"/>
      <c r="T310" s="1"/>
      <c r="U310" s="1"/>
      <c r="V310" s="1"/>
      <c r="W310" s="1"/>
    </row>
    <row r="311" spans="18:23" x14ac:dyDescent="0.25">
      <c r="R311" s="1"/>
      <c r="S311" s="1"/>
      <c r="T311" s="1"/>
      <c r="U311" s="1"/>
      <c r="V311" s="1"/>
      <c r="W311" s="1"/>
    </row>
    <row r="312" spans="18:23" x14ac:dyDescent="0.25">
      <c r="R312" s="1"/>
      <c r="S312" s="1"/>
      <c r="T312" s="1"/>
      <c r="U312" s="1"/>
      <c r="V312" s="1"/>
      <c r="W312" s="1"/>
    </row>
    <row r="313" spans="18:23" x14ac:dyDescent="0.25">
      <c r="R313" s="1"/>
      <c r="S313" s="1"/>
      <c r="T313" s="1"/>
      <c r="U313" s="1"/>
      <c r="V313" s="1"/>
      <c r="W313" s="1"/>
    </row>
    <row r="314" spans="18:23" x14ac:dyDescent="0.25">
      <c r="R314" s="1"/>
      <c r="S314" s="1"/>
      <c r="T314" s="1"/>
      <c r="U314" s="1"/>
      <c r="V314" s="1"/>
      <c r="W314" s="1"/>
    </row>
    <row r="315" spans="18:23" x14ac:dyDescent="0.25">
      <c r="R315" s="1"/>
      <c r="S315" s="1"/>
      <c r="T315" s="1"/>
      <c r="U315" s="1"/>
      <c r="V315" s="1"/>
      <c r="W315" s="1"/>
    </row>
    <row r="316" spans="18:23" x14ac:dyDescent="0.25">
      <c r="R316" s="1"/>
      <c r="S316" s="1"/>
      <c r="T316" s="1"/>
      <c r="U316" s="1"/>
      <c r="V316" s="1"/>
      <c r="W316" s="1"/>
    </row>
    <row r="317" spans="18:23" x14ac:dyDescent="0.25">
      <c r="R317" s="1"/>
      <c r="S317" s="1"/>
      <c r="T317" s="1"/>
      <c r="U317" s="1"/>
      <c r="V317" s="1"/>
      <c r="W317" s="1"/>
    </row>
    <row r="318" spans="18:23" x14ac:dyDescent="0.25">
      <c r="R318" s="1"/>
      <c r="S318" s="1"/>
      <c r="T318" s="1"/>
      <c r="U318" s="1"/>
      <c r="V318" s="1"/>
      <c r="W318" s="1"/>
    </row>
    <row r="319" spans="18:23" x14ac:dyDescent="0.25">
      <c r="R319" s="1"/>
      <c r="S319" s="1"/>
      <c r="T319" s="1"/>
      <c r="U319" s="1"/>
      <c r="V319" s="1"/>
      <c r="W319" s="1"/>
    </row>
    <row r="320" spans="18:23" x14ac:dyDescent="0.25">
      <c r="R320" s="1"/>
      <c r="S320" s="1"/>
      <c r="T320" s="1"/>
      <c r="U320" s="1"/>
      <c r="V320" s="1"/>
      <c r="W320" s="1"/>
    </row>
    <row r="321" spans="18:23" x14ac:dyDescent="0.25">
      <c r="R321" s="1"/>
      <c r="S321" s="1"/>
      <c r="T321" s="1"/>
      <c r="U321" s="1"/>
      <c r="V321" s="1"/>
      <c r="W321" s="1"/>
    </row>
    <row r="322" spans="18:23" x14ac:dyDescent="0.25">
      <c r="R322" s="1"/>
      <c r="S322" s="1"/>
      <c r="T322" s="1"/>
      <c r="U322" s="1"/>
      <c r="V322" s="1"/>
      <c r="W322" s="1"/>
    </row>
    <row r="323" spans="18:23" x14ac:dyDescent="0.25">
      <c r="R323" s="1"/>
      <c r="S323" s="1"/>
      <c r="T323" s="1"/>
      <c r="U323" s="1"/>
      <c r="V323" s="1"/>
      <c r="W323" s="1"/>
    </row>
    <row r="324" spans="18:23" x14ac:dyDescent="0.25">
      <c r="R324" s="1"/>
      <c r="S324" s="1"/>
      <c r="T324" s="1"/>
      <c r="U324" s="1"/>
      <c r="V324" s="1"/>
      <c r="W324" s="1"/>
    </row>
    <row r="325" spans="18:23" x14ac:dyDescent="0.25">
      <c r="R325" s="1"/>
      <c r="S325" s="1"/>
      <c r="T325" s="1"/>
      <c r="U325" s="1"/>
      <c r="V325" s="1"/>
      <c r="W325" s="1"/>
    </row>
    <row r="326" spans="18:23" x14ac:dyDescent="0.25">
      <c r="R326" s="1"/>
      <c r="S326" s="1"/>
      <c r="T326" s="1"/>
      <c r="U326" s="1"/>
      <c r="V326" s="1"/>
      <c r="W326" s="1"/>
    </row>
    <row r="327" spans="18:23" x14ac:dyDescent="0.25">
      <c r="R327" s="1"/>
      <c r="S327" s="1"/>
      <c r="T327" s="1"/>
      <c r="U327" s="1"/>
      <c r="V327" s="1"/>
      <c r="W327" s="1"/>
    </row>
    <row r="328" spans="18:23" x14ac:dyDescent="0.25">
      <c r="R328" s="1"/>
      <c r="S328" s="1"/>
      <c r="T328" s="1"/>
      <c r="U328" s="1"/>
      <c r="V328" s="1"/>
      <c r="W328" s="1"/>
    </row>
    <row r="329" spans="18:23" x14ac:dyDescent="0.25">
      <c r="R329" s="1"/>
      <c r="S329" s="1"/>
      <c r="T329" s="1"/>
      <c r="U329" s="1"/>
      <c r="V329" s="1"/>
      <c r="W329" s="1"/>
    </row>
    <row r="330" spans="18:23" x14ac:dyDescent="0.25">
      <c r="R330" s="1"/>
      <c r="S330" s="1"/>
      <c r="T330" s="1"/>
      <c r="U330" s="1"/>
      <c r="V330" s="1"/>
      <c r="W330" s="1"/>
    </row>
    <row r="331" spans="18:23" x14ac:dyDescent="0.25">
      <c r="R331" s="1"/>
      <c r="S331" s="1"/>
      <c r="T331" s="1"/>
      <c r="U331" s="1"/>
      <c r="V331" s="1"/>
      <c r="W331" s="1"/>
    </row>
    <row r="332" spans="18:23" x14ac:dyDescent="0.25">
      <c r="R332" s="1"/>
      <c r="S332" s="1"/>
      <c r="T332" s="1"/>
      <c r="U332" s="1"/>
      <c r="V332" s="1"/>
      <c r="W332" s="1"/>
    </row>
    <row r="333" spans="18:23" x14ac:dyDescent="0.25">
      <c r="R333" s="1"/>
      <c r="S333" s="1"/>
      <c r="T333" s="1"/>
      <c r="U333" s="1"/>
      <c r="V333" s="1"/>
      <c r="W333" s="1"/>
    </row>
    <row r="334" spans="18:23" x14ac:dyDescent="0.25">
      <c r="R334" s="1"/>
      <c r="S334" s="1"/>
      <c r="T334" s="1"/>
      <c r="U334" s="1"/>
      <c r="V334" s="1"/>
      <c r="W334" s="1"/>
    </row>
    <row r="335" spans="18:23" x14ac:dyDescent="0.25">
      <c r="R335" s="1"/>
      <c r="S335" s="1"/>
      <c r="T335" s="1"/>
      <c r="U335" s="1"/>
      <c r="V335" s="1"/>
      <c r="W335" s="1"/>
    </row>
    <row r="336" spans="18:23" x14ac:dyDescent="0.25">
      <c r="R336" s="1"/>
      <c r="S336" s="1"/>
      <c r="T336" s="1"/>
      <c r="U336" s="1"/>
      <c r="V336" s="1"/>
      <c r="W336" s="1"/>
    </row>
    <row r="337" spans="18:23" x14ac:dyDescent="0.25">
      <c r="R337" s="1"/>
      <c r="S337" s="1"/>
      <c r="T337" s="1"/>
      <c r="U337" s="1"/>
      <c r="V337" s="1"/>
      <c r="W337" s="1"/>
    </row>
    <row r="338" spans="18:23" x14ac:dyDescent="0.25">
      <c r="R338" s="1"/>
      <c r="S338" s="1"/>
      <c r="T338" s="1"/>
      <c r="U338" s="1"/>
      <c r="V338" s="1"/>
      <c r="W338" s="1"/>
    </row>
    <row r="339" spans="18:23" x14ac:dyDescent="0.25">
      <c r="R339" s="1"/>
      <c r="S339" s="1"/>
      <c r="T339" s="1"/>
      <c r="U339" s="1"/>
      <c r="V339" s="1"/>
      <c r="W339" s="1"/>
    </row>
    <row r="340" spans="18:23" x14ac:dyDescent="0.25">
      <c r="R340" s="1"/>
      <c r="S340" s="1"/>
      <c r="T340" s="1"/>
      <c r="U340" s="1"/>
      <c r="V340" s="1"/>
      <c r="W340" s="1"/>
    </row>
    <row r="341" spans="18:23" x14ac:dyDescent="0.25">
      <c r="R341" s="1"/>
      <c r="S341" s="1"/>
      <c r="T341" s="1"/>
      <c r="U341" s="1"/>
      <c r="V341" s="1"/>
      <c r="W341" s="1"/>
    </row>
    <row r="342" spans="18:23" x14ac:dyDescent="0.25">
      <c r="R342" s="1"/>
      <c r="S342" s="1"/>
      <c r="T342" s="1"/>
      <c r="U342" s="1"/>
      <c r="V342" s="1"/>
      <c r="W342" s="1"/>
    </row>
    <row r="343" spans="18:23" x14ac:dyDescent="0.25">
      <c r="R343" s="1"/>
      <c r="S343" s="1"/>
      <c r="T343" s="1"/>
      <c r="U343" s="1"/>
      <c r="V343" s="1"/>
      <c r="W343" s="1"/>
    </row>
    <row r="344" spans="18:23" x14ac:dyDescent="0.25">
      <c r="R344" s="1"/>
      <c r="S344" s="1"/>
      <c r="T344" s="1"/>
      <c r="U344" s="1"/>
      <c r="V344" s="1"/>
      <c r="W344" s="1"/>
    </row>
    <row r="345" spans="18:23" x14ac:dyDescent="0.25">
      <c r="R345" s="1"/>
      <c r="S345" s="1"/>
      <c r="T345" s="1"/>
      <c r="U345" s="1"/>
      <c r="V345" s="1"/>
      <c r="W345" s="1"/>
    </row>
    <row r="346" spans="18:23" x14ac:dyDescent="0.25">
      <c r="R346" s="1"/>
      <c r="S346" s="1"/>
      <c r="T346" s="1"/>
      <c r="U346" s="1"/>
      <c r="V346" s="1"/>
      <c r="W346" s="1"/>
    </row>
    <row r="347" spans="18:23" x14ac:dyDescent="0.25">
      <c r="R347" s="1"/>
      <c r="S347" s="1"/>
      <c r="T347" s="1"/>
      <c r="U347" s="1"/>
      <c r="V347" s="1"/>
      <c r="W347" s="1"/>
    </row>
    <row r="348" spans="18:23" x14ac:dyDescent="0.25">
      <c r="R348" s="1"/>
      <c r="S348" s="1"/>
      <c r="T348" s="1"/>
      <c r="U348" s="1"/>
      <c r="V348" s="1"/>
      <c r="W348" s="1"/>
    </row>
  </sheetData>
  <sheetProtection formatCells="0" formatColumns="0" formatRows="0"/>
  <mergeCells count="477">
    <mergeCell ref="B2:P2"/>
    <mergeCell ref="B3:P3"/>
    <mergeCell ref="B4:P4"/>
    <mergeCell ref="C7:R7"/>
    <mergeCell ref="N155:N156"/>
    <mergeCell ref="N157:N159"/>
    <mergeCell ref="N160:N161"/>
    <mergeCell ref="O147:O151"/>
    <mergeCell ref="N163:N165"/>
    <mergeCell ref="M152:M154"/>
    <mergeCell ref="M111:M113"/>
    <mergeCell ref="N111:N113"/>
    <mergeCell ref="O111:O113"/>
    <mergeCell ref="N135:N136"/>
    <mergeCell ref="M140:M141"/>
    <mergeCell ref="N140:N141"/>
    <mergeCell ref="N142:N143"/>
    <mergeCell ref="N144:N145"/>
    <mergeCell ref="O140:O141"/>
    <mergeCell ref="N114:N116"/>
    <mergeCell ref="N118:N119"/>
    <mergeCell ref="N120:N121"/>
    <mergeCell ref="N122:N124"/>
    <mergeCell ref="M126:M127"/>
    <mergeCell ref="O155:O156"/>
    <mergeCell ref="O163:O165"/>
    <mergeCell ref="O166:O167"/>
    <mergeCell ref="M163:M165"/>
    <mergeCell ref="M166:M167"/>
    <mergeCell ref="O157:O159"/>
    <mergeCell ref="O160:O161"/>
    <mergeCell ref="M155:M156"/>
    <mergeCell ref="M157:M159"/>
    <mergeCell ref="M160:M161"/>
    <mergeCell ref="B162:R162"/>
    <mergeCell ref="N126:N127"/>
    <mergeCell ref="N130:N131"/>
    <mergeCell ref="O126:O127"/>
    <mergeCell ref="N133:N134"/>
    <mergeCell ref="O133:O134"/>
    <mergeCell ref="M133:M134"/>
    <mergeCell ref="O135:O136"/>
    <mergeCell ref="O142:O143"/>
    <mergeCell ref="M135:M136"/>
    <mergeCell ref="M142:M143"/>
    <mergeCell ref="B132:R132"/>
    <mergeCell ref="B133:B145"/>
    <mergeCell ref="C133:C134"/>
    <mergeCell ref="D133:D134"/>
    <mergeCell ref="I133:I134"/>
    <mergeCell ref="C135:C136"/>
    <mergeCell ref="D135:D136"/>
    <mergeCell ref="I135:I136"/>
    <mergeCell ref="C137:C138"/>
    <mergeCell ref="D137:D138"/>
    <mergeCell ref="I137:I138"/>
    <mergeCell ref="C139:C141"/>
    <mergeCell ref="D139:D141"/>
    <mergeCell ref="I139:I141"/>
    <mergeCell ref="N26:N27"/>
    <mergeCell ref="M26:M27"/>
    <mergeCell ref="O26:O27"/>
    <mergeCell ref="N34:N37"/>
    <mergeCell ref="M38:M39"/>
    <mergeCell ref="N38:N39"/>
    <mergeCell ref="O38:O39"/>
    <mergeCell ref="M40:M43"/>
    <mergeCell ref="N40:N43"/>
    <mergeCell ref="O40:O43"/>
    <mergeCell ref="N32:N33"/>
    <mergeCell ref="M32:M33"/>
    <mergeCell ref="O32:O33"/>
    <mergeCell ref="J31:O31"/>
    <mergeCell ref="B218:D218"/>
    <mergeCell ref="E218:G218"/>
    <mergeCell ref="H218:I218"/>
    <mergeCell ref="B219:D219"/>
    <mergeCell ref="E219:G219"/>
    <mergeCell ref="H219:I219"/>
    <mergeCell ref="B220:D220"/>
    <mergeCell ref="E220:G220"/>
    <mergeCell ref="H220:I220"/>
    <mergeCell ref="B205:K205"/>
    <mergeCell ref="K199:K200"/>
    <mergeCell ref="L199:L200"/>
    <mergeCell ref="M199:M200"/>
    <mergeCell ref="O199:O200"/>
    <mergeCell ref="P199:P200"/>
    <mergeCell ref="Q199:Q200"/>
    <mergeCell ref="R199:R200"/>
    <mergeCell ref="B199:B200"/>
    <mergeCell ref="C199:C200"/>
    <mergeCell ref="D199:D200"/>
    <mergeCell ref="E199:E200"/>
    <mergeCell ref="F199:F200"/>
    <mergeCell ref="G199:H199"/>
    <mergeCell ref="I199:I200"/>
    <mergeCell ref="J199:J200"/>
    <mergeCell ref="N199:N200"/>
    <mergeCell ref="B215:D215"/>
    <mergeCell ref="E215:G215"/>
    <mergeCell ref="H215:I215"/>
    <mergeCell ref="B216:D216"/>
    <mergeCell ref="E216:G216"/>
    <mergeCell ref="H216:I216"/>
    <mergeCell ref="B217:D217"/>
    <mergeCell ref="E217:G217"/>
    <mergeCell ref="H217:I217"/>
    <mergeCell ref="B212:D212"/>
    <mergeCell ref="E212:G212"/>
    <mergeCell ref="H212:I212"/>
    <mergeCell ref="B213:D213"/>
    <mergeCell ref="E213:G213"/>
    <mergeCell ref="H213:I213"/>
    <mergeCell ref="B214:D214"/>
    <mergeCell ref="E214:G214"/>
    <mergeCell ref="H214:I214"/>
    <mergeCell ref="B209:D209"/>
    <mergeCell ref="E209:G209"/>
    <mergeCell ref="H209:I209"/>
    <mergeCell ref="B210:D210"/>
    <mergeCell ref="E210:G210"/>
    <mergeCell ref="H210:I210"/>
    <mergeCell ref="B211:D211"/>
    <mergeCell ref="E211:G211"/>
    <mergeCell ref="H211:I211"/>
    <mergeCell ref="B206:D206"/>
    <mergeCell ref="E206:G206"/>
    <mergeCell ref="H206:I206"/>
    <mergeCell ref="B207:D207"/>
    <mergeCell ref="E207:G207"/>
    <mergeCell ref="H207:I207"/>
    <mergeCell ref="B208:D208"/>
    <mergeCell ref="E208:G208"/>
    <mergeCell ref="H208:I208"/>
    <mergeCell ref="B192:B194"/>
    <mergeCell ref="C192:C194"/>
    <mergeCell ref="D192:D194"/>
    <mergeCell ref="B198:I198"/>
    <mergeCell ref="J198:O198"/>
    <mergeCell ref="P198:R198"/>
    <mergeCell ref="B184:R184"/>
    <mergeCell ref="B185:B188"/>
    <mergeCell ref="C185:C186"/>
    <mergeCell ref="D185:D186"/>
    <mergeCell ref="I185:I186"/>
    <mergeCell ref="C187:C188"/>
    <mergeCell ref="D187:D188"/>
    <mergeCell ref="I187:I188"/>
    <mergeCell ref="B189:R189"/>
    <mergeCell ref="C195:R195"/>
    <mergeCell ref="C196:R196"/>
    <mergeCell ref="C197:R197"/>
    <mergeCell ref="B191:R191"/>
    <mergeCell ref="N185:N186"/>
    <mergeCell ref="N187:N188"/>
    <mergeCell ref="B174:B183"/>
    <mergeCell ref="C174:C175"/>
    <mergeCell ref="D174:D175"/>
    <mergeCell ref="I174:I175"/>
    <mergeCell ref="C176:C177"/>
    <mergeCell ref="D176:D177"/>
    <mergeCell ref="I176:I177"/>
    <mergeCell ref="C178:C179"/>
    <mergeCell ref="D178:D179"/>
    <mergeCell ref="I178:I179"/>
    <mergeCell ref="C180:C181"/>
    <mergeCell ref="D180:D181"/>
    <mergeCell ref="I180:I181"/>
    <mergeCell ref="C182:C183"/>
    <mergeCell ref="D182:D183"/>
    <mergeCell ref="M178:M179"/>
    <mergeCell ref="O174:O175"/>
    <mergeCell ref="O176:O177"/>
    <mergeCell ref="O178:O179"/>
    <mergeCell ref="O180:O181"/>
    <mergeCell ref="O182:O183"/>
    <mergeCell ref="M174:M175"/>
    <mergeCell ref="M176:M177"/>
    <mergeCell ref="C190:P190"/>
    <mergeCell ref="I182:I183"/>
    <mergeCell ref="O187:O188"/>
    <mergeCell ref="M185:M186"/>
    <mergeCell ref="M187:M188"/>
    <mergeCell ref="N174:N175"/>
    <mergeCell ref="N176:N177"/>
    <mergeCell ref="N178:N179"/>
    <mergeCell ref="N180:N181"/>
    <mergeCell ref="N182:N183"/>
    <mergeCell ref="M171:M172"/>
    <mergeCell ref="B173:R173"/>
    <mergeCell ref="B163:B172"/>
    <mergeCell ref="C163:C165"/>
    <mergeCell ref="D163:D165"/>
    <mergeCell ref="I163:I165"/>
    <mergeCell ref="C166:C167"/>
    <mergeCell ref="D166:D167"/>
    <mergeCell ref="I166:I167"/>
    <mergeCell ref="C168:C170"/>
    <mergeCell ref="D168:D170"/>
    <mergeCell ref="I168:I170"/>
    <mergeCell ref="C171:C172"/>
    <mergeCell ref="D171:D172"/>
    <mergeCell ref="I171:I172"/>
    <mergeCell ref="N171:N172"/>
    <mergeCell ref="O171:O172"/>
    <mergeCell ref="N166:N167"/>
    <mergeCell ref="M169:M170"/>
    <mergeCell ref="N169:N170"/>
    <mergeCell ref="O169:O170"/>
    <mergeCell ref="B146:R146"/>
    <mergeCell ref="B147:B161"/>
    <mergeCell ref="C147:C148"/>
    <mergeCell ref="D147:D148"/>
    <mergeCell ref="I147:I148"/>
    <mergeCell ref="C149:C151"/>
    <mergeCell ref="D149:D151"/>
    <mergeCell ref="I149:I151"/>
    <mergeCell ref="C152:C154"/>
    <mergeCell ref="D152:D154"/>
    <mergeCell ref="I152:I154"/>
    <mergeCell ref="C155:C156"/>
    <mergeCell ref="D155:D156"/>
    <mergeCell ref="I155:I156"/>
    <mergeCell ref="C157:C159"/>
    <mergeCell ref="D157:D159"/>
    <mergeCell ref="I157:I159"/>
    <mergeCell ref="C160:C161"/>
    <mergeCell ref="D160:D161"/>
    <mergeCell ref="I160:I161"/>
    <mergeCell ref="O152:O154"/>
    <mergeCell ref="M147:M151"/>
    <mergeCell ref="N147:N151"/>
    <mergeCell ref="N152:N154"/>
    <mergeCell ref="C142:C143"/>
    <mergeCell ref="D142:D143"/>
    <mergeCell ref="I142:I143"/>
    <mergeCell ref="C144:C145"/>
    <mergeCell ref="D144:D145"/>
    <mergeCell ref="I144:I145"/>
    <mergeCell ref="O144:O145"/>
    <mergeCell ref="M144:M145"/>
    <mergeCell ref="D103:D106"/>
    <mergeCell ref="I103:I106"/>
    <mergeCell ref="C107:C109"/>
    <mergeCell ref="D107:D109"/>
    <mergeCell ref="I107:I109"/>
    <mergeCell ref="C110:C113"/>
    <mergeCell ref="D110:D113"/>
    <mergeCell ref="I110:I113"/>
    <mergeCell ref="C114:C116"/>
    <mergeCell ref="D114:D116"/>
    <mergeCell ref="I114:I116"/>
    <mergeCell ref="O120:O121"/>
    <mergeCell ref="M120:M121"/>
    <mergeCell ref="O122:O124"/>
    <mergeCell ref="M122:M124"/>
    <mergeCell ref="O130:O131"/>
    <mergeCell ref="C78:C79"/>
    <mergeCell ref="D78:D79"/>
    <mergeCell ref="I78:I79"/>
    <mergeCell ref="B80:R80"/>
    <mergeCell ref="B81:B116"/>
    <mergeCell ref="C81:C84"/>
    <mergeCell ref="D81:D84"/>
    <mergeCell ref="I81:I84"/>
    <mergeCell ref="C85:C87"/>
    <mergeCell ref="D85:D87"/>
    <mergeCell ref="I85:I87"/>
    <mergeCell ref="C88:C91"/>
    <mergeCell ref="D88:D91"/>
    <mergeCell ref="I88:I91"/>
    <mergeCell ref="C92:C95"/>
    <mergeCell ref="D92:D95"/>
    <mergeCell ref="I92:I95"/>
    <mergeCell ref="C96:C98"/>
    <mergeCell ref="D96:D98"/>
    <mergeCell ref="I96:I98"/>
    <mergeCell ref="C99:C102"/>
    <mergeCell ref="D99:D102"/>
    <mergeCell ref="I99:I102"/>
    <mergeCell ref="C103:C106"/>
    <mergeCell ref="C68:C69"/>
    <mergeCell ref="D68:D69"/>
    <mergeCell ref="I68:I69"/>
    <mergeCell ref="C70:C73"/>
    <mergeCell ref="D70:D73"/>
    <mergeCell ref="I70:I73"/>
    <mergeCell ref="C74:C77"/>
    <mergeCell ref="D74:D77"/>
    <mergeCell ref="I74:I77"/>
    <mergeCell ref="D52:D53"/>
    <mergeCell ref="I52:I53"/>
    <mergeCell ref="C34:C37"/>
    <mergeCell ref="C54:C55"/>
    <mergeCell ref="D54:D55"/>
    <mergeCell ref="I54:I55"/>
    <mergeCell ref="M44:M47"/>
    <mergeCell ref="I60:I63"/>
    <mergeCell ref="C64:C67"/>
    <mergeCell ref="D64:D67"/>
    <mergeCell ref="I64:I67"/>
    <mergeCell ref="M60:M62"/>
    <mergeCell ref="B56:R56"/>
    <mergeCell ref="B57:B79"/>
    <mergeCell ref="C57:C59"/>
    <mergeCell ref="D57:D59"/>
    <mergeCell ref="I57:I59"/>
    <mergeCell ref="C60:C63"/>
    <mergeCell ref="D60:D63"/>
    <mergeCell ref="O48:O51"/>
    <mergeCell ref="M48:M51"/>
    <mergeCell ref="O52:O53"/>
    <mergeCell ref="M52:M53"/>
    <mergeCell ref="O44:O47"/>
    <mergeCell ref="D26:D27"/>
    <mergeCell ref="I26:I27"/>
    <mergeCell ref="P32:P33"/>
    <mergeCell ref="Q32:Q33"/>
    <mergeCell ref="R32:R33"/>
    <mergeCell ref="B34:B55"/>
    <mergeCell ref="I34:I37"/>
    <mergeCell ref="C38:C43"/>
    <mergeCell ref="D38:D43"/>
    <mergeCell ref="I38:I43"/>
    <mergeCell ref="C44:C47"/>
    <mergeCell ref="D44:D47"/>
    <mergeCell ref="I44:I47"/>
    <mergeCell ref="C48:C51"/>
    <mergeCell ref="D48:D51"/>
    <mergeCell ref="I48:I51"/>
    <mergeCell ref="C52:C53"/>
    <mergeCell ref="E32:E33"/>
    <mergeCell ref="F32:F33"/>
    <mergeCell ref="G32:H32"/>
    <mergeCell ref="I32:I33"/>
    <mergeCell ref="J32:J33"/>
    <mergeCell ref="K32:K33"/>
    <mergeCell ref="L32:L33"/>
    <mergeCell ref="J12:J13"/>
    <mergeCell ref="K12:K13"/>
    <mergeCell ref="L12:L13"/>
    <mergeCell ref="M12:M13"/>
    <mergeCell ref="O12:O13"/>
    <mergeCell ref="P12:P13"/>
    <mergeCell ref="Q12:Q13"/>
    <mergeCell ref="R12:R13"/>
    <mergeCell ref="C9:R9"/>
    <mergeCell ref="B1:O1"/>
    <mergeCell ref="O14:O15"/>
    <mergeCell ref="M14:M15"/>
    <mergeCell ref="O16:O17"/>
    <mergeCell ref="M16:M17"/>
    <mergeCell ref="I14:I15"/>
    <mergeCell ref="C16:C17"/>
    <mergeCell ref="D16:D17"/>
    <mergeCell ref="I16:I17"/>
    <mergeCell ref="C10:R10"/>
    <mergeCell ref="N12:N13"/>
    <mergeCell ref="C14:C15"/>
    <mergeCell ref="D14:D15"/>
    <mergeCell ref="C8:R8"/>
    <mergeCell ref="B11:I11"/>
    <mergeCell ref="J11:O11"/>
    <mergeCell ref="P11:R11"/>
    <mergeCell ref="B12:B13"/>
    <mergeCell ref="C12:C13"/>
    <mergeCell ref="D12:D13"/>
    <mergeCell ref="E12:E13"/>
    <mergeCell ref="F12:F13"/>
    <mergeCell ref="G12:H12"/>
    <mergeCell ref="I12:I13"/>
    <mergeCell ref="O18:O20"/>
    <mergeCell ref="M18:M20"/>
    <mergeCell ref="O34:O37"/>
    <mergeCell ref="M34:M37"/>
    <mergeCell ref="C28:R28"/>
    <mergeCell ref="C29:R29"/>
    <mergeCell ref="C30:R30"/>
    <mergeCell ref="P31:R31"/>
    <mergeCell ref="B31:I31"/>
    <mergeCell ref="D18:D20"/>
    <mergeCell ref="I18:I20"/>
    <mergeCell ref="C21:C23"/>
    <mergeCell ref="D21:D23"/>
    <mergeCell ref="I21:I23"/>
    <mergeCell ref="C24:C25"/>
    <mergeCell ref="D24:D25"/>
    <mergeCell ref="I24:I25"/>
    <mergeCell ref="C26:C27"/>
    <mergeCell ref="B14:B27"/>
    <mergeCell ref="C18:C20"/>
    <mergeCell ref="D34:D37"/>
    <mergeCell ref="B32:B33"/>
    <mergeCell ref="C32:C33"/>
    <mergeCell ref="D32:D33"/>
    <mergeCell ref="N44:N47"/>
    <mergeCell ref="N48:N51"/>
    <mergeCell ref="N52:N53"/>
    <mergeCell ref="O57:O59"/>
    <mergeCell ref="M57:M59"/>
    <mergeCell ref="O64:O67"/>
    <mergeCell ref="M64:M67"/>
    <mergeCell ref="O68:O69"/>
    <mergeCell ref="M68:M69"/>
    <mergeCell ref="O70:O73"/>
    <mergeCell ref="M70:M73"/>
    <mergeCell ref="N57:N59"/>
    <mergeCell ref="N60:N62"/>
    <mergeCell ref="O60:O62"/>
    <mergeCell ref="N64:N67"/>
    <mergeCell ref="N68:N69"/>
    <mergeCell ref="N70:N73"/>
    <mergeCell ref="O74:O77"/>
    <mergeCell ref="M74:M77"/>
    <mergeCell ref="O78:O79"/>
    <mergeCell ref="M78:M79"/>
    <mergeCell ref="O81:O84"/>
    <mergeCell ref="M81:M84"/>
    <mergeCell ref="M107:M109"/>
    <mergeCell ref="O107:O109"/>
    <mergeCell ref="N74:N77"/>
    <mergeCell ref="N78:N79"/>
    <mergeCell ref="N81:N84"/>
    <mergeCell ref="N85:N87"/>
    <mergeCell ref="M89:M91"/>
    <mergeCell ref="N89:N91"/>
    <mergeCell ref="O89:O91"/>
    <mergeCell ref="M93:M95"/>
    <mergeCell ref="N93:N95"/>
    <mergeCell ref="O93:O95"/>
    <mergeCell ref="N96:N98"/>
    <mergeCell ref="M100:M102"/>
    <mergeCell ref="N100:N102"/>
    <mergeCell ref="O100:O102"/>
    <mergeCell ref="M104:M106"/>
    <mergeCell ref="N104:N106"/>
    <mergeCell ref="O104:O106"/>
    <mergeCell ref="N107:N109"/>
    <mergeCell ref="M130:M131"/>
    <mergeCell ref="I125:I127"/>
    <mergeCell ref="C128:C129"/>
    <mergeCell ref="D128:D129"/>
    <mergeCell ref="I128:I129"/>
    <mergeCell ref="C130:C131"/>
    <mergeCell ref="D130:D131"/>
    <mergeCell ref="I130:I131"/>
    <mergeCell ref="I120:I121"/>
    <mergeCell ref="C122:C124"/>
    <mergeCell ref="D122:D124"/>
    <mergeCell ref="I122:I124"/>
    <mergeCell ref="C125:C127"/>
    <mergeCell ref="D125:D127"/>
    <mergeCell ref="M22:M23"/>
    <mergeCell ref="N14:N15"/>
    <mergeCell ref="N16:N17"/>
    <mergeCell ref="N18:N20"/>
    <mergeCell ref="N22:N23"/>
    <mergeCell ref="O22:O23"/>
    <mergeCell ref="M180:M181"/>
    <mergeCell ref="M182:M183"/>
    <mergeCell ref="O185:O186"/>
    <mergeCell ref="O114:O116"/>
    <mergeCell ref="M114:M116"/>
    <mergeCell ref="O118:O119"/>
    <mergeCell ref="M118:M119"/>
    <mergeCell ref="O85:O87"/>
    <mergeCell ref="M85:M87"/>
    <mergeCell ref="O96:O98"/>
    <mergeCell ref="M96:M98"/>
    <mergeCell ref="B117:R117"/>
    <mergeCell ref="B118:B131"/>
    <mergeCell ref="C118:C119"/>
    <mergeCell ref="D118:D119"/>
    <mergeCell ref="I118:I119"/>
    <mergeCell ref="C120:C121"/>
    <mergeCell ref="D120:D121"/>
  </mergeCells>
  <conditionalFormatting sqref="O202">
    <cfRule type="containsText" dxfId="666" priority="299" stopIfTrue="1" operator="containsText" text="REPLANIFICAR">
      <formula>NOT(ISERROR(SEARCH("REPLANIFICAR",O202)))</formula>
    </cfRule>
    <cfRule type="containsText" dxfId="665" priority="300" stopIfTrue="1" operator="containsText" text="CORRECTO">
      <formula>NOT(ISERROR(SEARCH("CORRECTO",O202)))</formula>
    </cfRule>
  </conditionalFormatting>
  <conditionalFormatting sqref="J14:J27">
    <cfRule type="containsText" dxfId="664" priority="115" operator="containsText" text="En Proceso">
      <formula>NOT(ISERROR(SEARCH("En Proceso",J14)))</formula>
    </cfRule>
  </conditionalFormatting>
  <conditionalFormatting sqref="J34:J55">
    <cfRule type="containsText" dxfId="663" priority="114" operator="containsText" text="En Proceso">
      <formula>NOT(ISERROR(SEARCH("En Proceso",J34)))</formula>
    </cfRule>
  </conditionalFormatting>
  <conditionalFormatting sqref="J57:J79">
    <cfRule type="containsText" dxfId="662" priority="111" operator="containsText" text="En Proceso">
      <formula>NOT(ISERROR(SEARCH("En Proceso",J57)))</formula>
    </cfRule>
  </conditionalFormatting>
  <conditionalFormatting sqref="J81:J116">
    <cfRule type="containsText" dxfId="661" priority="106" operator="containsText" text="En Proceso">
      <formula>NOT(ISERROR(SEARCH("En Proceso",J81)))</formula>
    </cfRule>
  </conditionalFormatting>
  <conditionalFormatting sqref="J118:J131">
    <cfRule type="containsText" dxfId="660" priority="99" operator="containsText" text="En Proceso">
      <formula>NOT(ISERROR(SEARCH("En Proceso",J118)))</formula>
    </cfRule>
  </conditionalFormatting>
  <conditionalFormatting sqref="J133:J145">
    <cfRule type="containsText" dxfId="659" priority="90" operator="containsText" text="En Proceso">
      <formula>NOT(ISERROR(SEARCH("En Proceso",J133)))</formula>
    </cfRule>
  </conditionalFormatting>
  <conditionalFormatting sqref="J147:J161">
    <cfRule type="containsText" dxfId="658" priority="79" operator="containsText" text="En Proceso">
      <formula>NOT(ISERROR(SEARCH("En Proceso",J147)))</formula>
    </cfRule>
  </conditionalFormatting>
  <conditionalFormatting sqref="J163:J172">
    <cfRule type="containsText" dxfId="657" priority="66" operator="containsText" text="En Proceso">
      <formula>NOT(ISERROR(SEARCH("En Proceso",J163)))</formula>
    </cfRule>
  </conditionalFormatting>
  <conditionalFormatting sqref="J192:J194 J185:J188 J174:J183 J201">
    <cfRule type="containsText" dxfId="656" priority="51" operator="containsText" text="En Proceso">
      <formula>NOT(ISERROR(SEARCH("En Proceso",J174)))</formula>
    </cfRule>
  </conditionalFormatting>
  <conditionalFormatting sqref="O14">
    <cfRule type="cellIs" dxfId="655" priority="17" operator="between">
      <formula>1</formula>
      <formula>1</formula>
    </cfRule>
    <cfRule type="cellIs" dxfId="654" priority="18" operator="between">
      <formula>0.9</formula>
      <formula>0.99</formula>
    </cfRule>
    <cfRule type="cellIs" dxfId="653" priority="19" operator="between">
      <formula>0.89</formula>
      <formula>0.8</formula>
    </cfRule>
    <cfRule type="cellIs" dxfId="652" priority="20" operator="between">
      <formula>0.79</formula>
      <formula>0</formula>
    </cfRule>
  </conditionalFormatting>
  <conditionalFormatting sqref="O16 O18 O21">
    <cfRule type="cellIs" dxfId="651" priority="13" operator="between">
      <formula>1</formula>
      <formula>1</formula>
    </cfRule>
    <cfRule type="cellIs" dxfId="650" priority="14" operator="between">
      <formula>0.9</formula>
      <formula>0.99</formula>
    </cfRule>
    <cfRule type="cellIs" dxfId="649" priority="15" operator="between">
      <formula>0.89</formula>
      <formula>0.8</formula>
    </cfRule>
    <cfRule type="cellIs" dxfId="648" priority="16" operator="between">
      <formula>0.79</formula>
      <formula>0</formula>
    </cfRule>
  </conditionalFormatting>
  <conditionalFormatting sqref="O34 O38 O40 O44 O48 O52 O54">
    <cfRule type="cellIs" dxfId="647" priority="9" operator="between">
      <formula>1</formula>
      <formula>1</formula>
    </cfRule>
    <cfRule type="cellIs" dxfId="646" priority="10" operator="between">
      <formula>0.9</formula>
      <formula>0.99</formula>
    </cfRule>
    <cfRule type="cellIs" dxfId="645" priority="11" operator="between">
      <formula>0.89</formula>
      <formula>0.8</formula>
    </cfRule>
    <cfRule type="cellIs" dxfId="644" priority="12" operator="between">
      <formula>0.79</formula>
      <formula>0</formula>
    </cfRule>
  </conditionalFormatting>
  <conditionalFormatting sqref="O81 O85">
    <cfRule type="cellIs" dxfId="643" priority="5" operator="between">
      <formula>1</formula>
      <formula>1</formula>
    </cfRule>
    <cfRule type="cellIs" dxfId="642" priority="6" operator="between">
      <formula>0.9</formula>
      <formula>0.99</formula>
    </cfRule>
    <cfRule type="cellIs" dxfId="641" priority="7" operator="between">
      <formula>0.89</formula>
      <formula>0.8</formula>
    </cfRule>
    <cfRule type="cellIs" dxfId="640" priority="8" operator="between">
      <formula>0.79</formula>
      <formula>0</formula>
    </cfRule>
  </conditionalFormatting>
  <conditionalFormatting sqref="O118 O120 O122 O125">
    <cfRule type="cellIs" dxfId="639" priority="1" operator="between">
      <formula>1</formula>
      <formula>1</formula>
    </cfRule>
    <cfRule type="cellIs" dxfId="638" priority="2" operator="between">
      <formula>0.9</formula>
      <formula>0.99</formula>
    </cfRule>
    <cfRule type="cellIs" dxfId="637" priority="3" operator="between">
      <formula>0.89</formula>
      <formula>0.8</formula>
    </cfRule>
    <cfRule type="cellIs" dxfId="636" priority="4" operator="between">
      <formula>0.79</formula>
      <formula>0</formula>
    </cfRule>
  </conditionalFormatting>
  <dataValidations count="3">
    <dataValidation type="list" allowBlank="1" showInputMessage="1" showErrorMessage="1" sqref="Q190">
      <formula1>$Z$18:$Z$19</formula1>
    </dataValidation>
    <dataValidation type="list" allowBlank="1" showInputMessage="1" showErrorMessage="1" sqref="J147:J161 J201:J202 J14:J27 J163:J172 J185:J188 J34:J55 J57:J79 J192:J194 J118:J131 J133:J145 J174:J183 J81:J116">
      <formula1>$V$7:$V$9</formula1>
    </dataValidation>
    <dataValidation type="list" allowBlank="1" showInputMessage="1" showErrorMessage="1" sqref="Q163:Q172 Q118:Q131 Q34:Q55 Q174:Q183 Q201:Q202 Q57:Q79 Q81:Q116 Q14:Q27 Q133:Q145 Q147:Q161 Q185:Q188 Q192:Q194">
      <formula1>$Z$7:$Z$8</formula1>
    </dataValidation>
  </dataValidations>
  <pageMargins left="0.7" right="0.7" top="0.75" bottom="0.75" header="0.3" footer="0.3"/>
  <pageSetup scale="35" orientation="portrait" r:id="rId1"/>
  <rowBreaks count="5" manualBreakCount="5">
    <brk id="27" max="18" man="1"/>
    <brk id="55" max="18" man="1"/>
    <brk id="79" max="18" man="1"/>
    <brk id="116" max="18" man="1"/>
    <brk id="161" max="18" man="1"/>
  </rowBreaks>
  <drawing r:id="rId2"/>
  <extLst>
    <ext xmlns:x14="http://schemas.microsoft.com/office/spreadsheetml/2009/9/main" uri="{78C0D931-6437-407d-A8EE-F0AAD7539E65}">
      <x14:conditionalFormattings>
        <x14:conditionalFormatting xmlns:xm="http://schemas.microsoft.com/office/excel/2006/main">
          <x14:cfRule type="containsText" priority="301" operator="containsText" id="{9C340713-96A2-4134-AD28-92E5366752F9}">
            <xm:f>NOT(ISERROR(SEARCH($AC$31,O202)))</xm:f>
            <xm:f>$AC$31</xm:f>
            <x14:dxf>
              <font>
                <b/>
                <i val="0"/>
                <color theme="1"/>
              </font>
              <fill>
                <patternFill>
                  <bgColor rgb="FFFFFF00"/>
                </patternFill>
              </fill>
            </x14:dxf>
          </x14:cfRule>
          <x14:cfRule type="containsText" priority="302" operator="containsText" id="{2E5A911E-7D25-4419-85DC-A44DCCC92988}">
            <xm:f>NOT(ISERROR(SEARCH($AC$32,O202)))</xm:f>
            <xm:f>$AC$32</xm:f>
            <x14:dxf>
              <font>
                <b/>
                <i val="0"/>
                <color theme="0"/>
              </font>
              <fill>
                <patternFill>
                  <bgColor rgb="FFFF0000"/>
                </patternFill>
              </fill>
            </x14:dxf>
          </x14:cfRule>
          <x14:cfRule type="containsText" priority="303" operator="containsText" id="{48F34970-D66E-4B7E-B539-3C795D054CFA}">
            <xm:f>NOT(ISERROR(SEARCH($AC$31,O202)))</xm:f>
            <xm:f>$AC$31</xm:f>
            <x14:dxf>
              <font>
                <b/>
                <i val="0"/>
              </font>
              <fill>
                <patternFill>
                  <bgColor rgb="FFFFFF00"/>
                </patternFill>
              </fill>
            </x14:dxf>
          </x14:cfRule>
          <x14:cfRule type="containsText" priority="304" operator="containsText" id="{2F0DE1F7-496A-4A1F-848B-24AEDF7482DF}">
            <xm:f>NOT(ISERROR(SEARCH($AC$30,O202)))</xm:f>
            <xm:f>$AC$30</xm:f>
            <x14:dxf>
              <font>
                <b/>
                <i val="0"/>
                <color theme="0"/>
              </font>
              <fill>
                <patternFill>
                  <bgColor rgb="FF00B050"/>
                </patternFill>
              </fill>
            </x14:dxf>
          </x14:cfRule>
          <xm:sqref>O202</xm:sqref>
        </x14:conditionalFormatting>
        <x14:conditionalFormatting xmlns:xm="http://schemas.microsoft.com/office/excel/2006/main">
          <x14:cfRule type="containsText" priority="221" operator="containsText" id="{AC1223AD-60E0-4CE4-AAF2-EE65AC540348}">
            <xm:f>NOT(ISERROR(SEARCH($Z$19,Q190)))</xm:f>
            <xm:f>$Z$19</xm:f>
            <x14:dxf>
              <font>
                <b/>
                <i val="0"/>
                <color theme="0"/>
              </font>
              <fill>
                <patternFill>
                  <bgColor rgb="FFFF0000"/>
                </patternFill>
              </fill>
            </x14:dxf>
          </x14:cfRule>
          <x14:cfRule type="containsText" priority="222" operator="containsText" id="{EBAC18E4-59ED-41DD-A7D1-BC505C92C7E7}">
            <xm:f>NOT(ISERROR(SEARCH($Z$18,Q190)))</xm:f>
            <xm:f>$Z$18</xm:f>
            <x14:dxf>
              <font>
                <b/>
                <i val="0"/>
                <color theme="0"/>
              </font>
              <fill>
                <patternFill>
                  <bgColor rgb="FF00B050"/>
                </patternFill>
              </fill>
            </x14:dxf>
          </x14:cfRule>
          <xm:sqref>Q190</xm:sqref>
        </x14:conditionalFormatting>
        <x14:conditionalFormatting xmlns:xm="http://schemas.microsoft.com/office/excel/2006/main">
          <x14:cfRule type="containsText" priority="559" operator="containsText" id="{491FE936-10A3-4815-A852-046C52515EF1}">
            <xm:f>NOT(ISERROR(SEARCH($Z$8,Q14)))</xm:f>
            <xm:f>$Z$8</xm:f>
            <x14:dxf>
              <font>
                <b/>
                <i val="0"/>
                <color theme="0"/>
              </font>
              <fill>
                <patternFill>
                  <bgColor rgb="FFFF0000"/>
                </patternFill>
              </fill>
            </x14:dxf>
          </x14:cfRule>
          <x14:cfRule type="containsText" priority="560" operator="containsText" id="{F87009A9-5780-41E7-B3D3-B37D4BAE3E0B}">
            <xm:f>NOT(ISERROR(SEARCH($Z$7,Q14)))</xm:f>
            <xm:f>$Z$7</xm:f>
            <x14:dxf>
              <font>
                <b/>
                <i val="0"/>
                <color theme="0"/>
              </font>
              <fill>
                <patternFill>
                  <bgColor rgb="FF00B050"/>
                </patternFill>
              </fill>
            </x14:dxf>
          </x14:cfRule>
          <xm:sqref>Q202 Q14:Q27 Q34:Q55 Q57:Q79 Q81:Q116 Q118:Q131 Q133:Q145 Q147:Q161 Q163:Q172 Q174:Q183 Q185:Q188 Q192:Q194</xm:sqref>
        </x14:conditionalFormatting>
        <x14:conditionalFormatting xmlns:xm="http://schemas.microsoft.com/office/excel/2006/main">
          <x14:cfRule type="containsText" priority="583" operator="containsText" id="{311EBC16-7A81-4C59-A85E-411F9EA21056}">
            <xm:f>NOT(ISERROR(SEARCH($V$7,J14)))</xm:f>
            <xm:f>$V$7</xm:f>
            <x14:dxf>
              <font>
                <b/>
                <i val="0"/>
                <color theme="0"/>
              </font>
              <fill>
                <patternFill>
                  <bgColor rgb="FF00B050"/>
                </patternFill>
              </fill>
            </x14:dxf>
          </x14:cfRule>
          <x14:cfRule type="containsText" priority="584" operator="containsText" id="{DB8CF496-86B5-40F6-B646-621855361C6A}">
            <xm:f>NOT(ISERROR(SEARCH($U$9,J14)))</xm:f>
            <xm:f>$U$9</xm:f>
            <x14:dxf>
              <font>
                <b/>
                <i val="0"/>
                <color theme="0"/>
              </font>
              <fill>
                <patternFill>
                  <bgColor rgb="FFFF0000"/>
                </patternFill>
              </fill>
            </x14:dxf>
          </x14:cfRule>
          <x14:cfRule type="containsText" priority="585" operator="containsText" id="{65E1768B-64CC-4F70-A08E-3C1FEC0AF28C}">
            <xm:f>NOT(ISERROR(SEARCH($V$8,J14)))</xm:f>
            <xm:f>$V$8</xm:f>
            <x14:dxf>
              <font>
                <b/>
                <i val="0"/>
                <color theme="1"/>
              </font>
              <fill>
                <patternFill>
                  <bgColor rgb="FFFFFF00"/>
                </patternFill>
              </fill>
            </x14:dxf>
          </x14:cfRule>
          <x14:cfRule type="containsText" priority="586" operator="containsText" id="{6C7927A1-F58C-4FB6-8825-6F55E8FD1F84}">
            <xm:f>NOT(ISERROR(SEARCH($V$7,J14)))</xm:f>
            <xm:f>$V$7</xm:f>
            <x14:dxf>
              <font>
                <b/>
                <i val="0"/>
                <color theme="0"/>
              </font>
              <fill>
                <patternFill>
                  <bgColor rgb="FF00B050"/>
                </patternFill>
              </fill>
            </x14:dxf>
          </x14:cfRule>
          <xm:sqref>J202 J34:J55 J57:J79 J118:J131 J133:J145 J147:J161 J163:J172 J174:J183 J185:J188 J192:J194 J14:J27 J81:J116</xm:sqref>
        </x14:conditionalFormatting>
        <x14:conditionalFormatting xmlns:xm="http://schemas.microsoft.com/office/excel/2006/main">
          <x14:cfRule type="containsText" priority="631" operator="containsText" id="{2374EE04-F70A-420F-80A9-508B9569FAC2}">
            <xm:f>NOT(ISERROR(SEARCH($V$9,J14)))</xm:f>
            <xm:f>$V$9</xm:f>
            <x14:dxf>
              <font>
                <b/>
                <i val="0"/>
                <color theme="0"/>
              </font>
              <fill>
                <patternFill>
                  <bgColor rgb="FFFF0000"/>
                </patternFill>
              </fill>
            </x14:dxf>
          </x14:cfRule>
          <x14:cfRule type="containsText" priority="632" operator="containsText" id="{B572CA59-86D5-461F-B865-5AB010178CCB}">
            <xm:f>NOT(ISERROR(SEARCH($V$8,J14)))</xm:f>
            <xm:f>$V$8</xm:f>
            <x14:dxf>
              <font>
                <b/>
                <i val="0"/>
                <color auto="1"/>
              </font>
              <fill>
                <patternFill>
                  <bgColor rgb="FFFFFF00"/>
                </patternFill>
              </fill>
            </x14:dxf>
          </x14:cfRule>
          <xm:sqref>J34:J55 J57:J79 J118:J131 J133:J145 J147:J161 J163:J172 J192:J194 J185:J188 J174:J183 J201:J202 J14:J27 J81:J116</xm:sqref>
        </x14:conditionalFormatting>
        <x14:conditionalFormatting xmlns:xm="http://schemas.microsoft.com/office/excel/2006/main">
          <x14:cfRule type="containsText" priority="194" operator="containsText" id="{EA35D454-1D89-4D11-9AF0-B8C25BA00810}">
            <xm:f>NOT(ISERROR(SEARCH($V$9,J34)))</xm:f>
            <xm:f>$V$9</xm:f>
            <x14:dxf>
              <font>
                <b/>
                <i val="0"/>
                <color theme="0"/>
              </font>
              <fill>
                <patternFill>
                  <bgColor rgb="FFFF0000"/>
                </patternFill>
              </fill>
            </x14:dxf>
          </x14:cfRule>
          <x14:cfRule type="containsText" priority="195" operator="containsText" id="{C870BE2C-4B38-48AB-B440-33E3F4665EF5}">
            <xm:f>NOT(ISERROR(SEARCH($V$8,J34)))</xm:f>
            <xm:f>$V$8</xm:f>
            <x14:dxf>
              <font>
                <b/>
                <i val="0"/>
                <color auto="1"/>
              </font>
              <fill>
                <patternFill>
                  <bgColor rgb="FFFFFF00"/>
                </patternFill>
              </fill>
            </x14:dxf>
          </x14:cfRule>
          <xm:sqref>J34</xm:sqref>
        </x14:conditionalFormatting>
        <x14:conditionalFormatting xmlns:xm="http://schemas.microsoft.com/office/excel/2006/main">
          <x14:cfRule type="containsText" priority="192" operator="containsText" id="{FE1DA269-2418-4B6B-8628-7A4B1EE0B4E9}">
            <xm:f>NOT(ISERROR(SEARCH($V$9,J35)))</xm:f>
            <xm:f>$V$9</xm:f>
            <x14:dxf>
              <font>
                <b/>
                <i val="0"/>
                <color theme="0"/>
              </font>
              <fill>
                <patternFill>
                  <bgColor rgb="FFFF0000"/>
                </patternFill>
              </fill>
            </x14:dxf>
          </x14:cfRule>
          <x14:cfRule type="containsText" priority="193" operator="containsText" id="{0A5D4B09-4937-4647-A671-3B92AC739FDB}">
            <xm:f>NOT(ISERROR(SEARCH($V$8,J35)))</xm:f>
            <xm:f>$V$8</xm:f>
            <x14:dxf>
              <font>
                <b/>
                <i val="0"/>
                <color auto="1"/>
              </font>
              <fill>
                <patternFill>
                  <bgColor rgb="FFFFFF00"/>
                </patternFill>
              </fill>
            </x14:dxf>
          </x14:cfRule>
          <xm:sqref>J35:J55</xm:sqref>
        </x14:conditionalFormatting>
        <x14:conditionalFormatting xmlns:xm="http://schemas.microsoft.com/office/excel/2006/main">
          <x14:cfRule type="containsText" priority="190" operator="containsText" id="{1D548D5F-A05C-40A0-A22B-3C28E2BBEC0A}">
            <xm:f>NOT(ISERROR(SEARCH($V$9,J57)))</xm:f>
            <xm:f>$V$9</xm:f>
            <x14:dxf>
              <font>
                <b/>
                <i val="0"/>
                <color theme="0"/>
              </font>
              <fill>
                <patternFill>
                  <bgColor rgb="FFFF0000"/>
                </patternFill>
              </fill>
            </x14:dxf>
          </x14:cfRule>
          <x14:cfRule type="containsText" priority="191" operator="containsText" id="{70519D1D-5C7F-470E-95E0-72B363BAA75D}">
            <xm:f>NOT(ISERROR(SEARCH($V$8,J57)))</xm:f>
            <xm:f>$V$8</xm:f>
            <x14:dxf>
              <font>
                <b/>
                <i val="0"/>
                <color auto="1"/>
              </font>
              <fill>
                <patternFill>
                  <bgColor rgb="FFFFFF00"/>
                </patternFill>
              </fill>
            </x14:dxf>
          </x14:cfRule>
          <xm:sqref>J57:J79</xm:sqref>
        </x14:conditionalFormatting>
        <x14:conditionalFormatting xmlns:xm="http://schemas.microsoft.com/office/excel/2006/main">
          <x14:cfRule type="containsText" priority="188" operator="containsText" id="{19984614-33CC-4D69-A287-A68293CBB8DF}">
            <xm:f>NOT(ISERROR(SEARCH($V$9,J81)))</xm:f>
            <xm:f>$V$9</xm:f>
            <x14:dxf>
              <font>
                <b/>
                <i val="0"/>
                <color theme="0"/>
              </font>
              <fill>
                <patternFill>
                  <bgColor rgb="FFFF0000"/>
                </patternFill>
              </fill>
            </x14:dxf>
          </x14:cfRule>
          <x14:cfRule type="containsText" priority="189" operator="containsText" id="{2B21CD4D-D349-4740-ADD2-CFB0866BF5D3}">
            <xm:f>NOT(ISERROR(SEARCH($V$8,J81)))</xm:f>
            <xm:f>$V$8</xm:f>
            <x14:dxf>
              <font>
                <b/>
                <i val="0"/>
                <color auto="1"/>
              </font>
              <fill>
                <patternFill>
                  <bgColor rgb="FFFFFF00"/>
                </patternFill>
              </fill>
            </x14:dxf>
          </x14:cfRule>
          <xm:sqref>J81:J116</xm:sqref>
        </x14:conditionalFormatting>
        <x14:conditionalFormatting xmlns:xm="http://schemas.microsoft.com/office/excel/2006/main">
          <x14:cfRule type="containsText" priority="186" operator="containsText" id="{A2665BC7-DC12-4E9D-BACF-E59123E3032A}">
            <xm:f>NOT(ISERROR(SEARCH($V$9,J118)))</xm:f>
            <xm:f>$V$9</xm:f>
            <x14:dxf>
              <font>
                <b/>
                <i val="0"/>
                <color theme="0"/>
              </font>
              <fill>
                <patternFill>
                  <bgColor rgb="FFFF0000"/>
                </patternFill>
              </fill>
            </x14:dxf>
          </x14:cfRule>
          <x14:cfRule type="containsText" priority="187" operator="containsText" id="{06089366-FA99-4A1F-9A2C-CF1608ADA5EC}">
            <xm:f>NOT(ISERROR(SEARCH($V$8,J118)))</xm:f>
            <xm:f>$V$8</xm:f>
            <x14:dxf>
              <font>
                <b/>
                <i val="0"/>
                <color auto="1"/>
              </font>
              <fill>
                <patternFill>
                  <bgColor rgb="FFFFFF00"/>
                </patternFill>
              </fill>
            </x14:dxf>
          </x14:cfRule>
          <xm:sqref>J118:J131</xm:sqref>
        </x14:conditionalFormatting>
        <x14:conditionalFormatting xmlns:xm="http://schemas.microsoft.com/office/excel/2006/main">
          <x14:cfRule type="containsText" priority="184" operator="containsText" id="{59C723DC-5552-46B0-B007-7C845BA39FA1}">
            <xm:f>NOT(ISERROR(SEARCH($V$9,J133)))</xm:f>
            <xm:f>$V$9</xm:f>
            <x14:dxf>
              <font>
                <b/>
                <i val="0"/>
                <color theme="0"/>
              </font>
              <fill>
                <patternFill>
                  <bgColor rgb="FFFF0000"/>
                </patternFill>
              </fill>
            </x14:dxf>
          </x14:cfRule>
          <x14:cfRule type="containsText" priority="185" operator="containsText" id="{75EF26AA-8140-4602-9856-30155BD7D6D4}">
            <xm:f>NOT(ISERROR(SEARCH($V$8,J133)))</xm:f>
            <xm:f>$V$8</xm:f>
            <x14:dxf>
              <font>
                <b/>
                <i val="0"/>
                <color auto="1"/>
              </font>
              <fill>
                <patternFill>
                  <bgColor rgb="FFFFFF00"/>
                </patternFill>
              </fill>
            </x14:dxf>
          </x14:cfRule>
          <xm:sqref>J133:J145</xm:sqref>
        </x14:conditionalFormatting>
        <x14:conditionalFormatting xmlns:xm="http://schemas.microsoft.com/office/excel/2006/main">
          <x14:cfRule type="containsText" priority="182" operator="containsText" id="{6CED5B62-79EC-4798-B91C-1883E3BF3008}">
            <xm:f>NOT(ISERROR(SEARCH($V$9,J147)))</xm:f>
            <xm:f>$V$9</xm:f>
            <x14:dxf>
              <font>
                <b/>
                <i val="0"/>
                <color theme="0"/>
              </font>
              <fill>
                <patternFill>
                  <bgColor rgb="FFFF0000"/>
                </patternFill>
              </fill>
            </x14:dxf>
          </x14:cfRule>
          <x14:cfRule type="containsText" priority="183" operator="containsText" id="{D13128F7-1A02-49B0-ADC3-7438391C2B39}">
            <xm:f>NOT(ISERROR(SEARCH($V$8,J147)))</xm:f>
            <xm:f>$V$8</xm:f>
            <x14:dxf>
              <font>
                <b/>
                <i val="0"/>
                <color auto="1"/>
              </font>
              <fill>
                <patternFill>
                  <bgColor rgb="FFFFFF00"/>
                </patternFill>
              </fill>
            </x14:dxf>
          </x14:cfRule>
          <xm:sqref>J147:J161</xm:sqref>
        </x14:conditionalFormatting>
        <x14:conditionalFormatting xmlns:xm="http://schemas.microsoft.com/office/excel/2006/main">
          <x14:cfRule type="containsText" priority="180" operator="containsText" id="{43465060-8227-481D-9242-028F1942722F}">
            <xm:f>NOT(ISERROR(SEARCH($V$9,J163)))</xm:f>
            <xm:f>$V$9</xm:f>
            <x14:dxf>
              <font>
                <b/>
                <i val="0"/>
                <color theme="0"/>
              </font>
              <fill>
                <patternFill>
                  <bgColor rgb="FFFF0000"/>
                </patternFill>
              </fill>
            </x14:dxf>
          </x14:cfRule>
          <x14:cfRule type="containsText" priority="181" operator="containsText" id="{20422071-80EB-48A3-9528-36DFC3119461}">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178" operator="containsText" id="{DF6F0738-06D8-4D16-9B3F-0C4A00E9C955}">
            <xm:f>NOT(ISERROR(SEARCH($V$9,J174)))</xm:f>
            <xm:f>$V$9</xm:f>
            <x14:dxf>
              <font>
                <b/>
                <i val="0"/>
                <color theme="0"/>
              </font>
              <fill>
                <patternFill>
                  <bgColor rgb="FFFF0000"/>
                </patternFill>
              </fill>
            </x14:dxf>
          </x14:cfRule>
          <x14:cfRule type="containsText" priority="179" operator="containsText" id="{3CEEB611-0EA4-421A-964A-C6E2A6E5E6ED}">
            <xm:f>NOT(ISERROR(SEARCH($V$8,J174)))</xm:f>
            <xm:f>$V$8</xm:f>
            <x14:dxf>
              <font>
                <b/>
                <i val="0"/>
                <color auto="1"/>
              </font>
              <fill>
                <patternFill>
                  <bgColor rgb="FFFFFF00"/>
                </patternFill>
              </fill>
            </x14:dxf>
          </x14:cfRule>
          <xm:sqref>J174:J183</xm:sqref>
        </x14:conditionalFormatting>
        <x14:conditionalFormatting xmlns:xm="http://schemas.microsoft.com/office/excel/2006/main">
          <x14:cfRule type="containsText" priority="176" operator="containsText" id="{5F7C7EBF-BE54-4444-8AF8-4D70273430CE}">
            <xm:f>NOT(ISERROR(SEARCH($V$9,J185)))</xm:f>
            <xm:f>$V$9</xm:f>
            <x14:dxf>
              <font>
                <b/>
                <i val="0"/>
                <color theme="0"/>
              </font>
              <fill>
                <patternFill>
                  <bgColor rgb="FFFF0000"/>
                </patternFill>
              </fill>
            </x14:dxf>
          </x14:cfRule>
          <x14:cfRule type="containsText" priority="177" operator="containsText" id="{9351BCB5-8390-46B3-A770-2F0AD8551413}">
            <xm:f>NOT(ISERROR(SEARCH($V$8,J185)))</xm:f>
            <xm:f>$V$8</xm:f>
            <x14:dxf>
              <font>
                <b/>
                <i val="0"/>
                <color auto="1"/>
              </font>
              <fill>
                <patternFill>
                  <bgColor rgb="FFFFFF00"/>
                </patternFill>
              </fill>
            </x14:dxf>
          </x14:cfRule>
          <xm:sqref>J185:J188</xm:sqref>
        </x14:conditionalFormatting>
        <x14:conditionalFormatting xmlns:xm="http://schemas.microsoft.com/office/excel/2006/main">
          <x14:cfRule type="containsText" priority="174" operator="containsText" id="{F0CEE601-6ED5-4070-9690-46FB34AEC1F6}">
            <xm:f>NOT(ISERROR(SEARCH($V$9,J192)))</xm:f>
            <xm:f>$V$9</xm:f>
            <x14:dxf>
              <font>
                <b/>
                <i val="0"/>
                <color theme="0"/>
              </font>
              <fill>
                <patternFill>
                  <bgColor rgb="FFFF0000"/>
                </patternFill>
              </fill>
            </x14:dxf>
          </x14:cfRule>
          <x14:cfRule type="containsText" priority="175" operator="containsText" id="{9D2A91D4-B7B0-4B5A-B8C4-34D033799AA5}">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163" operator="containsText" id="{CC20B90B-1D18-44BF-9E55-246F41FD1E3C}">
            <xm:f>NOT(ISERROR(SEARCH($X$7,O22)))</xm:f>
            <xm:f>$X$7</xm:f>
            <x14:dxf>
              <font>
                <b/>
                <i val="0"/>
                <color theme="0"/>
              </font>
              <fill>
                <patternFill>
                  <bgColor rgb="FF00B050"/>
                </patternFill>
              </fill>
            </x14:dxf>
          </x14:cfRule>
          <x14:cfRule type="containsText" priority="164" operator="containsText" id="{C0894AD6-319C-4203-BE5E-D491D627201A}">
            <xm:f>NOT(ISERROR(SEARCH($X$8,O22)))</xm:f>
            <xm:f>$X$8</xm:f>
            <x14:dxf>
              <font>
                <b/>
                <i val="0"/>
                <color theme="1"/>
              </font>
              <fill>
                <patternFill>
                  <bgColor rgb="FFFFFF00"/>
                </patternFill>
              </fill>
            </x14:dxf>
          </x14:cfRule>
          <x14:cfRule type="containsText" priority="165" operator="containsText" id="{99F685CF-6310-4AB8-B806-A7E6F55B09BF}">
            <xm:f>NOT(ISERROR(SEARCH($X$9,O22)))</xm:f>
            <xm:f>$X$9</xm:f>
            <x14:dxf>
              <font>
                <b/>
                <i val="0"/>
                <color theme="0"/>
              </font>
              <fill>
                <patternFill>
                  <bgColor rgb="FFFF0000"/>
                </patternFill>
              </fill>
            </x14:dxf>
          </x14:cfRule>
          <xm:sqref>O22 O24:O26 O55 O60 O63:O64 O68 O70 O74 O78 O88:O89 O92:O93 O96 O99:O100 O103:O104 O107 O110:O111 O114 O126 O128:O130 O135 O137:O140 O142 O144 O152 O155 O157 O160 O168:O169 O171 O174 O176 O178 O180 O182 O187</xm:sqref>
        </x14:conditionalFormatting>
        <x14:conditionalFormatting xmlns:xm="http://schemas.microsoft.com/office/excel/2006/main">
          <x14:cfRule type="containsText" priority="155" operator="containsText" id="{E5916AA3-57E5-43D0-8FD4-B8D10DEDAAB6}">
            <xm:f>NOT(ISERROR(SEARCH($Z$8,Q201)))</xm:f>
            <xm:f>$Z$8</xm:f>
            <x14:dxf>
              <font>
                <b/>
                <i val="0"/>
                <color theme="0"/>
              </font>
              <fill>
                <patternFill>
                  <bgColor rgb="FFFF0000"/>
                </patternFill>
              </fill>
            </x14:dxf>
          </x14:cfRule>
          <x14:cfRule type="containsText" priority="156" operator="containsText" id="{51712796-2039-49E0-84CC-860B7DB68DD9}">
            <xm:f>NOT(ISERROR(SEARCH($Z$7,Q201)))</xm:f>
            <xm:f>$Z$7</xm:f>
            <x14:dxf>
              <font>
                <b/>
                <i val="0"/>
                <color theme="0"/>
              </font>
              <fill>
                <patternFill>
                  <bgColor rgb="FF00B050"/>
                </patternFill>
              </fill>
            </x14:dxf>
          </x14:cfRule>
          <xm:sqref>Q201</xm:sqref>
        </x14:conditionalFormatting>
        <x14:conditionalFormatting xmlns:xm="http://schemas.microsoft.com/office/excel/2006/main">
          <x14:cfRule type="containsText" priority="146" operator="containsText" id="{D1EFAC7F-2D4C-43B5-B96D-B0CB167D20F9}">
            <xm:f>NOT(ISERROR(SEARCH($X$7,O57)))</xm:f>
            <xm:f>$X$7</xm:f>
            <x14:dxf>
              <font>
                <b/>
                <i val="0"/>
                <color theme="0"/>
              </font>
              <fill>
                <patternFill>
                  <bgColor rgb="FF00B050"/>
                </patternFill>
              </fill>
            </x14:dxf>
          </x14:cfRule>
          <x14:cfRule type="containsText" priority="147" operator="containsText" id="{45AD746B-1B4E-4084-B9C7-7E2B451778F0}">
            <xm:f>NOT(ISERROR(SEARCH($X$8,O57)))</xm:f>
            <xm:f>$X$8</xm:f>
            <x14:dxf>
              <font>
                <b/>
                <i val="0"/>
                <color theme="1"/>
              </font>
              <fill>
                <patternFill>
                  <bgColor rgb="FFFFFF00"/>
                </patternFill>
              </fill>
            </x14:dxf>
          </x14:cfRule>
          <x14:cfRule type="containsText" priority="148" operator="containsText" id="{EFDC3334-2A80-4DD6-BDB3-1EAB9DE650C5}">
            <xm:f>NOT(ISERROR(SEARCH($X$9,O57)))</xm:f>
            <xm:f>$X$9</xm:f>
            <x14:dxf>
              <font>
                <b/>
                <i val="0"/>
                <color theme="0"/>
              </font>
              <fill>
                <patternFill>
                  <bgColor rgb="FFFF0000"/>
                </patternFill>
              </fill>
            </x14:dxf>
          </x14:cfRule>
          <xm:sqref>O57</xm:sqref>
        </x14:conditionalFormatting>
        <x14:conditionalFormatting xmlns:xm="http://schemas.microsoft.com/office/excel/2006/main">
          <x14:cfRule type="containsText" priority="137" operator="containsText" id="{4670CE13-1019-4684-B549-B46BA93BC5BF}">
            <xm:f>NOT(ISERROR(SEARCH($X$7,O133)))</xm:f>
            <xm:f>$X$7</xm:f>
            <x14:dxf>
              <font>
                <b/>
                <i val="0"/>
                <color theme="0"/>
              </font>
              <fill>
                <patternFill>
                  <bgColor rgb="FF00B050"/>
                </patternFill>
              </fill>
            </x14:dxf>
          </x14:cfRule>
          <x14:cfRule type="containsText" priority="138" operator="containsText" id="{D06A70E9-0437-4BDE-8C21-DEEC97676BF7}">
            <xm:f>NOT(ISERROR(SEARCH($X$8,O133)))</xm:f>
            <xm:f>$X$8</xm:f>
            <x14:dxf>
              <font>
                <b/>
                <i val="0"/>
                <color theme="1"/>
              </font>
              <fill>
                <patternFill>
                  <bgColor rgb="FFFFFF00"/>
                </patternFill>
              </fill>
            </x14:dxf>
          </x14:cfRule>
          <x14:cfRule type="containsText" priority="139" operator="containsText" id="{5A89732B-DB77-45DC-AB90-BD62B82276A7}">
            <xm:f>NOT(ISERROR(SEARCH($X$9,O133)))</xm:f>
            <xm:f>$X$9</xm:f>
            <x14:dxf>
              <font>
                <b/>
                <i val="0"/>
                <color theme="0"/>
              </font>
              <fill>
                <patternFill>
                  <bgColor rgb="FFFF0000"/>
                </patternFill>
              </fill>
            </x14:dxf>
          </x14:cfRule>
          <xm:sqref>O133</xm:sqref>
        </x14:conditionalFormatting>
        <x14:conditionalFormatting xmlns:xm="http://schemas.microsoft.com/office/excel/2006/main">
          <x14:cfRule type="containsText" priority="116" operator="containsText" id="{291C13D8-0E77-4B5E-AFBB-020A206E8D8C}">
            <xm:f>NOT(ISERROR(SEARCH($X$7,O201)))</xm:f>
            <xm:f>$X$7</xm:f>
            <x14:dxf>
              <font>
                <b/>
                <i val="0"/>
                <color theme="0"/>
              </font>
              <fill>
                <patternFill>
                  <bgColor rgb="FF00B050"/>
                </patternFill>
              </fill>
            </x14:dxf>
          </x14:cfRule>
          <x14:cfRule type="containsText" priority="117" operator="containsText" id="{70553C38-39D3-432B-A7A7-E282FACF4F40}">
            <xm:f>NOT(ISERROR(SEARCH($X$8,O201)))</xm:f>
            <xm:f>$X$8</xm:f>
            <x14:dxf>
              <font>
                <b/>
                <i val="0"/>
                <color theme="1"/>
              </font>
              <fill>
                <patternFill>
                  <bgColor rgb="FFFFFF00"/>
                </patternFill>
              </fill>
            </x14:dxf>
          </x14:cfRule>
          <x14:cfRule type="containsText" priority="118" operator="containsText" id="{65075532-6EEA-484A-BD0C-C868957A9DDE}">
            <xm:f>NOT(ISERROR(SEARCH($X$9,O201)))</xm:f>
            <xm:f>$X$9</xm:f>
            <x14:dxf>
              <font>
                <b/>
                <i val="0"/>
                <color theme="0"/>
              </font>
              <fill>
                <patternFill>
                  <bgColor rgb="FFFF0000"/>
                </patternFill>
              </fill>
            </x14:dxf>
          </x14:cfRule>
          <xm:sqref>O201</xm:sqref>
        </x14:conditionalFormatting>
        <x14:conditionalFormatting xmlns:xm="http://schemas.microsoft.com/office/excel/2006/main">
          <x14:cfRule type="containsText" priority="131" operator="containsText" id="{DCFFA82D-8314-42FD-BEA6-1440162DDDC7}">
            <xm:f>NOT(ISERROR(SEARCH($X$7,O147)))</xm:f>
            <xm:f>$X$7</xm:f>
            <x14:dxf>
              <font>
                <b/>
                <i val="0"/>
                <color theme="0"/>
              </font>
              <fill>
                <patternFill>
                  <bgColor rgb="FF00B050"/>
                </patternFill>
              </fill>
            </x14:dxf>
          </x14:cfRule>
          <x14:cfRule type="containsText" priority="132" operator="containsText" id="{23EDA7C3-EFCC-4EB5-9E9E-B964CBB6146A}">
            <xm:f>NOT(ISERROR(SEARCH($X$8,O147)))</xm:f>
            <xm:f>$X$8</xm:f>
            <x14:dxf>
              <font>
                <b/>
                <i val="0"/>
                <color theme="1"/>
              </font>
              <fill>
                <patternFill>
                  <bgColor rgb="FFFFFF00"/>
                </patternFill>
              </fill>
            </x14:dxf>
          </x14:cfRule>
          <x14:cfRule type="containsText" priority="133" operator="containsText" id="{A99A29E4-F5E9-4B39-BD04-7B5423691894}">
            <xm:f>NOT(ISERROR(SEARCH($X$9,O147)))</xm:f>
            <xm:f>$X$9</xm:f>
            <x14:dxf>
              <font>
                <b/>
                <i val="0"/>
                <color theme="0"/>
              </font>
              <fill>
                <patternFill>
                  <bgColor rgb="FFFF0000"/>
                </patternFill>
              </fill>
            </x14:dxf>
          </x14:cfRule>
          <xm:sqref>O147</xm:sqref>
        </x14:conditionalFormatting>
        <x14:conditionalFormatting xmlns:xm="http://schemas.microsoft.com/office/excel/2006/main">
          <x14:cfRule type="containsText" priority="128" operator="containsText" id="{7565D847-D69A-47BD-A2D6-E29F6214CA0D}">
            <xm:f>NOT(ISERROR(SEARCH($X$7,O163)))</xm:f>
            <xm:f>$X$7</xm:f>
            <x14:dxf>
              <font>
                <b/>
                <i val="0"/>
                <color theme="0"/>
              </font>
              <fill>
                <patternFill>
                  <bgColor rgb="FF00B050"/>
                </patternFill>
              </fill>
            </x14:dxf>
          </x14:cfRule>
          <x14:cfRule type="containsText" priority="129" operator="containsText" id="{AEE6587A-6C1D-4A31-B256-91C2F0399618}">
            <xm:f>NOT(ISERROR(SEARCH($X$8,O163)))</xm:f>
            <xm:f>$X$8</xm:f>
            <x14:dxf>
              <font>
                <b/>
                <i val="0"/>
                <color theme="1"/>
              </font>
              <fill>
                <patternFill>
                  <bgColor rgb="FFFFFF00"/>
                </patternFill>
              </fill>
            </x14:dxf>
          </x14:cfRule>
          <x14:cfRule type="containsText" priority="130" operator="containsText" id="{F796396F-AE1C-4488-97E5-997EEFD30BF1}">
            <xm:f>NOT(ISERROR(SEARCH($X$9,O163)))</xm:f>
            <xm:f>$X$9</xm:f>
            <x14:dxf>
              <font>
                <b/>
                <i val="0"/>
                <color theme="0"/>
              </font>
              <fill>
                <patternFill>
                  <bgColor rgb="FFFF0000"/>
                </patternFill>
              </fill>
            </x14:dxf>
          </x14:cfRule>
          <xm:sqref>O163</xm:sqref>
        </x14:conditionalFormatting>
        <x14:conditionalFormatting xmlns:xm="http://schemas.microsoft.com/office/excel/2006/main">
          <x14:cfRule type="containsText" priority="125" operator="containsText" id="{87D1024A-5EA7-4392-B9FF-C41DC5E91B6A}">
            <xm:f>NOT(ISERROR(SEARCH($X$7,O166)))</xm:f>
            <xm:f>$X$7</xm:f>
            <x14:dxf>
              <font>
                <b/>
                <i val="0"/>
                <color theme="0"/>
              </font>
              <fill>
                <patternFill>
                  <bgColor rgb="FF00B050"/>
                </patternFill>
              </fill>
            </x14:dxf>
          </x14:cfRule>
          <x14:cfRule type="containsText" priority="126" operator="containsText" id="{D7A0127F-A907-4EE9-B850-F204EA2D2697}">
            <xm:f>NOT(ISERROR(SEARCH($X$8,O166)))</xm:f>
            <xm:f>$X$8</xm:f>
            <x14:dxf>
              <font>
                <b/>
                <i val="0"/>
                <color theme="1"/>
              </font>
              <fill>
                <patternFill>
                  <bgColor rgb="FFFFFF00"/>
                </patternFill>
              </fill>
            </x14:dxf>
          </x14:cfRule>
          <x14:cfRule type="containsText" priority="127" operator="containsText" id="{E916A547-326D-44FC-8C89-472EA6D087A4}">
            <xm:f>NOT(ISERROR(SEARCH($X$9,O166)))</xm:f>
            <xm:f>$X$9</xm:f>
            <x14:dxf>
              <font>
                <b/>
                <i val="0"/>
                <color theme="0"/>
              </font>
              <fill>
                <patternFill>
                  <bgColor rgb="FFFF0000"/>
                </patternFill>
              </fill>
            </x14:dxf>
          </x14:cfRule>
          <xm:sqref>O166</xm:sqref>
        </x14:conditionalFormatting>
        <x14:conditionalFormatting xmlns:xm="http://schemas.microsoft.com/office/excel/2006/main">
          <x14:cfRule type="containsText" priority="122" operator="containsText" id="{6C71AEF8-0D48-4E8F-800F-0C0AB628ABB9}">
            <xm:f>NOT(ISERROR(SEARCH($X$7,O185)))</xm:f>
            <xm:f>$X$7</xm:f>
            <x14:dxf>
              <font>
                <b/>
                <i val="0"/>
                <color theme="0"/>
              </font>
              <fill>
                <patternFill>
                  <bgColor rgb="FF00B050"/>
                </patternFill>
              </fill>
            </x14:dxf>
          </x14:cfRule>
          <x14:cfRule type="containsText" priority="123" operator="containsText" id="{A2D3C14C-3F93-4238-99A4-5D6ECFD06DC1}">
            <xm:f>NOT(ISERROR(SEARCH($X$8,O185)))</xm:f>
            <xm:f>$X$8</xm:f>
            <x14:dxf>
              <font>
                <b/>
                <i val="0"/>
                <color theme="1"/>
              </font>
              <fill>
                <patternFill>
                  <bgColor rgb="FFFFFF00"/>
                </patternFill>
              </fill>
            </x14:dxf>
          </x14:cfRule>
          <x14:cfRule type="containsText" priority="124" operator="containsText" id="{BE985C67-A1CD-4C65-90AB-A8EA2019816C}">
            <xm:f>NOT(ISERROR(SEARCH($X$9,O185)))</xm:f>
            <xm:f>$X$9</xm:f>
            <x14:dxf>
              <font>
                <b/>
                <i val="0"/>
                <color theme="0"/>
              </font>
              <fill>
                <patternFill>
                  <bgColor rgb="FFFF0000"/>
                </patternFill>
              </fill>
            </x14:dxf>
          </x14:cfRule>
          <xm:sqref>O185</xm:sqref>
        </x14:conditionalFormatting>
        <x14:conditionalFormatting xmlns:xm="http://schemas.microsoft.com/office/excel/2006/main">
          <x14:cfRule type="containsText" priority="119" operator="containsText" id="{31159915-C454-47D3-8632-E5CCA57F4047}">
            <xm:f>NOT(ISERROR(SEARCH($X$7,O192)))</xm:f>
            <xm:f>$X$7</xm:f>
            <x14:dxf>
              <font>
                <b/>
                <i val="0"/>
                <color theme="0"/>
              </font>
              <fill>
                <patternFill>
                  <bgColor rgb="FF00B050"/>
                </patternFill>
              </fill>
            </x14:dxf>
          </x14:cfRule>
          <x14:cfRule type="containsText" priority="120" operator="containsText" id="{15C4C04F-39AA-4025-A800-EF085CE88207}">
            <xm:f>NOT(ISERROR(SEARCH($X$8,O192)))</xm:f>
            <xm:f>$X$8</xm:f>
            <x14:dxf>
              <font>
                <b/>
                <i val="0"/>
                <color theme="1"/>
              </font>
              <fill>
                <patternFill>
                  <bgColor rgb="FFFFFF00"/>
                </patternFill>
              </fill>
            </x14:dxf>
          </x14:cfRule>
          <x14:cfRule type="containsText" priority="121" operator="containsText" id="{039A5B45-8B7C-4702-90C6-5EEAAAF9F7B9}">
            <xm:f>NOT(ISERROR(SEARCH($X$9,O192)))</xm:f>
            <xm:f>$X$9</xm:f>
            <x14:dxf>
              <font>
                <b/>
                <i val="0"/>
                <color theme="0"/>
              </font>
              <fill>
                <patternFill>
                  <bgColor rgb="FFFF0000"/>
                </patternFill>
              </fill>
            </x14:dxf>
          </x14:cfRule>
          <xm:sqref>O192:O194</xm:sqref>
        </x14:conditionalFormatting>
        <x14:conditionalFormatting xmlns:xm="http://schemas.microsoft.com/office/excel/2006/main">
          <x14:cfRule type="containsText" priority="112" operator="containsText" id="{83ED80B6-CAB3-49AE-ABE2-EFC09B9E888F}">
            <xm:f>NOT(ISERROR(SEARCH($V$9,J57)))</xm:f>
            <xm:f>$V$9</xm:f>
            <x14:dxf>
              <font>
                <b/>
                <i val="0"/>
                <color theme="0"/>
              </font>
              <fill>
                <patternFill>
                  <bgColor rgb="FFFF0000"/>
                </patternFill>
              </fill>
            </x14:dxf>
          </x14:cfRule>
          <x14:cfRule type="containsText" priority="113" operator="containsText" id="{E9CE6798-8A27-4D61-8790-02A42DBBA038}">
            <xm:f>NOT(ISERROR(SEARCH($V$8,J57)))</xm:f>
            <xm:f>$V$8</xm:f>
            <x14:dxf>
              <font>
                <b/>
                <i val="0"/>
                <color auto="1"/>
              </font>
              <fill>
                <patternFill>
                  <bgColor rgb="FFFFFF00"/>
                </patternFill>
              </fill>
            </x14:dxf>
          </x14:cfRule>
          <xm:sqref>J57:J79</xm:sqref>
        </x14:conditionalFormatting>
        <x14:conditionalFormatting xmlns:xm="http://schemas.microsoft.com/office/excel/2006/main">
          <x14:cfRule type="containsText" priority="109" operator="containsText" id="{E93034E3-33F4-4ACE-B68C-0F81F4CD4482}">
            <xm:f>NOT(ISERROR(SEARCH($V$9,J81)))</xm:f>
            <xm:f>$V$9</xm:f>
            <x14:dxf>
              <font>
                <b/>
                <i val="0"/>
                <color theme="0"/>
              </font>
              <fill>
                <patternFill>
                  <bgColor rgb="FFFF0000"/>
                </patternFill>
              </fill>
            </x14:dxf>
          </x14:cfRule>
          <x14:cfRule type="containsText" priority="110" operator="containsText" id="{D024A665-D9DF-4C9F-8B74-9D9EE8106A9A}">
            <xm:f>NOT(ISERROR(SEARCH($V$8,J81)))</xm:f>
            <xm:f>$V$8</xm:f>
            <x14:dxf>
              <font>
                <b/>
                <i val="0"/>
                <color auto="1"/>
              </font>
              <fill>
                <patternFill>
                  <bgColor rgb="FFFFFF00"/>
                </patternFill>
              </fill>
            </x14:dxf>
          </x14:cfRule>
          <xm:sqref>J81:J116</xm:sqref>
        </x14:conditionalFormatting>
        <x14:conditionalFormatting xmlns:xm="http://schemas.microsoft.com/office/excel/2006/main">
          <x14:cfRule type="containsText" priority="107" operator="containsText" id="{4C0E191D-8B95-484D-9752-5CAE96220549}">
            <xm:f>NOT(ISERROR(SEARCH($V$9,J81)))</xm:f>
            <xm:f>$V$9</xm:f>
            <x14:dxf>
              <font>
                <b/>
                <i val="0"/>
                <color theme="0"/>
              </font>
              <fill>
                <patternFill>
                  <bgColor rgb="FFFF0000"/>
                </patternFill>
              </fill>
            </x14:dxf>
          </x14:cfRule>
          <x14:cfRule type="containsText" priority="108" operator="containsText" id="{F98B581D-F19B-47CF-97AA-4457096FA275}">
            <xm:f>NOT(ISERROR(SEARCH($V$8,J81)))</xm:f>
            <xm:f>$V$8</xm:f>
            <x14:dxf>
              <font>
                <b/>
                <i val="0"/>
                <color auto="1"/>
              </font>
              <fill>
                <patternFill>
                  <bgColor rgb="FFFFFF00"/>
                </patternFill>
              </fill>
            </x14:dxf>
          </x14:cfRule>
          <xm:sqref>J81:J116</xm:sqref>
        </x14:conditionalFormatting>
        <x14:conditionalFormatting xmlns:xm="http://schemas.microsoft.com/office/excel/2006/main">
          <x14:cfRule type="containsText" priority="104" operator="containsText" id="{2E8F9E24-5240-4103-B0C9-B607C8DD291A}">
            <xm:f>NOT(ISERROR(SEARCH($V$9,J118)))</xm:f>
            <xm:f>$V$9</xm:f>
            <x14:dxf>
              <font>
                <b/>
                <i val="0"/>
                <color theme="0"/>
              </font>
              <fill>
                <patternFill>
                  <bgColor rgb="FFFF0000"/>
                </patternFill>
              </fill>
            </x14:dxf>
          </x14:cfRule>
          <x14:cfRule type="containsText" priority="105" operator="containsText" id="{3DF1242D-88F2-4DAA-ADD1-DA61BF9ED6D4}">
            <xm:f>NOT(ISERROR(SEARCH($V$8,J118)))</xm:f>
            <xm:f>$V$8</xm:f>
            <x14:dxf>
              <font>
                <b/>
                <i val="0"/>
                <color auto="1"/>
              </font>
              <fill>
                <patternFill>
                  <bgColor rgb="FFFFFF00"/>
                </patternFill>
              </fill>
            </x14:dxf>
          </x14:cfRule>
          <xm:sqref>J118:J131</xm:sqref>
        </x14:conditionalFormatting>
        <x14:conditionalFormatting xmlns:xm="http://schemas.microsoft.com/office/excel/2006/main">
          <x14:cfRule type="containsText" priority="102" operator="containsText" id="{2388AFB8-FFA8-4E97-9419-40D574BAD6EC}">
            <xm:f>NOT(ISERROR(SEARCH($V$9,J118)))</xm:f>
            <xm:f>$V$9</xm:f>
            <x14:dxf>
              <font>
                <b/>
                <i val="0"/>
                <color theme="0"/>
              </font>
              <fill>
                <patternFill>
                  <bgColor rgb="FFFF0000"/>
                </patternFill>
              </fill>
            </x14:dxf>
          </x14:cfRule>
          <x14:cfRule type="containsText" priority="103" operator="containsText" id="{39730A60-3AFC-47C3-8B37-68A49FE2D872}">
            <xm:f>NOT(ISERROR(SEARCH($V$8,J118)))</xm:f>
            <xm:f>$V$8</xm:f>
            <x14:dxf>
              <font>
                <b/>
                <i val="0"/>
                <color auto="1"/>
              </font>
              <fill>
                <patternFill>
                  <bgColor rgb="FFFFFF00"/>
                </patternFill>
              </fill>
            </x14:dxf>
          </x14:cfRule>
          <xm:sqref>J118:J131</xm:sqref>
        </x14:conditionalFormatting>
        <x14:conditionalFormatting xmlns:xm="http://schemas.microsoft.com/office/excel/2006/main">
          <x14:cfRule type="containsText" priority="100" operator="containsText" id="{54DDC0F9-D8A7-4B71-AF08-643BDECDD969}">
            <xm:f>NOT(ISERROR(SEARCH($V$9,J118)))</xm:f>
            <xm:f>$V$9</xm:f>
            <x14:dxf>
              <font>
                <b/>
                <i val="0"/>
                <color theme="0"/>
              </font>
              <fill>
                <patternFill>
                  <bgColor rgb="FFFF0000"/>
                </patternFill>
              </fill>
            </x14:dxf>
          </x14:cfRule>
          <x14:cfRule type="containsText" priority="101" operator="containsText" id="{A135035F-0195-4772-B142-783582A69735}">
            <xm:f>NOT(ISERROR(SEARCH($V$8,J118)))</xm:f>
            <xm:f>$V$8</xm:f>
            <x14:dxf>
              <font>
                <b/>
                <i val="0"/>
                <color auto="1"/>
              </font>
              <fill>
                <patternFill>
                  <bgColor rgb="FFFFFF00"/>
                </patternFill>
              </fill>
            </x14:dxf>
          </x14:cfRule>
          <xm:sqref>J118:J131</xm:sqref>
        </x14:conditionalFormatting>
        <x14:conditionalFormatting xmlns:xm="http://schemas.microsoft.com/office/excel/2006/main">
          <x14:cfRule type="containsText" priority="97" operator="containsText" id="{50CC17DA-5A4F-429A-AD37-B065220328AC}">
            <xm:f>NOT(ISERROR(SEARCH($V$9,J133)))</xm:f>
            <xm:f>$V$9</xm:f>
            <x14:dxf>
              <font>
                <b/>
                <i val="0"/>
                <color theme="0"/>
              </font>
              <fill>
                <patternFill>
                  <bgColor rgb="FFFF0000"/>
                </patternFill>
              </fill>
            </x14:dxf>
          </x14:cfRule>
          <x14:cfRule type="containsText" priority="98" operator="containsText" id="{96EB2885-37B6-4DB5-860D-2E3CB6B59842}">
            <xm:f>NOT(ISERROR(SEARCH($V$8,J133)))</xm:f>
            <xm:f>$V$8</xm:f>
            <x14:dxf>
              <font>
                <b/>
                <i val="0"/>
                <color auto="1"/>
              </font>
              <fill>
                <patternFill>
                  <bgColor rgb="FFFFFF00"/>
                </patternFill>
              </fill>
            </x14:dxf>
          </x14:cfRule>
          <xm:sqref>J133:J145</xm:sqref>
        </x14:conditionalFormatting>
        <x14:conditionalFormatting xmlns:xm="http://schemas.microsoft.com/office/excel/2006/main">
          <x14:cfRule type="containsText" priority="95" operator="containsText" id="{5CBD8342-8FD8-47DF-B9C8-3FFA0EAADA87}">
            <xm:f>NOT(ISERROR(SEARCH($V$9,J133)))</xm:f>
            <xm:f>$V$9</xm:f>
            <x14:dxf>
              <font>
                <b/>
                <i val="0"/>
                <color theme="0"/>
              </font>
              <fill>
                <patternFill>
                  <bgColor rgb="FFFF0000"/>
                </patternFill>
              </fill>
            </x14:dxf>
          </x14:cfRule>
          <x14:cfRule type="containsText" priority="96" operator="containsText" id="{936B517E-3470-4727-8513-445F3D9F0592}">
            <xm:f>NOT(ISERROR(SEARCH($V$8,J133)))</xm:f>
            <xm:f>$V$8</xm:f>
            <x14:dxf>
              <font>
                <b/>
                <i val="0"/>
                <color auto="1"/>
              </font>
              <fill>
                <patternFill>
                  <bgColor rgb="FFFFFF00"/>
                </patternFill>
              </fill>
            </x14:dxf>
          </x14:cfRule>
          <xm:sqref>J133:J145</xm:sqref>
        </x14:conditionalFormatting>
        <x14:conditionalFormatting xmlns:xm="http://schemas.microsoft.com/office/excel/2006/main">
          <x14:cfRule type="containsText" priority="93" operator="containsText" id="{A15785D2-394C-4F15-AA02-CC8B1372C829}">
            <xm:f>NOT(ISERROR(SEARCH($V$9,J133)))</xm:f>
            <xm:f>$V$9</xm:f>
            <x14:dxf>
              <font>
                <b/>
                <i val="0"/>
                <color theme="0"/>
              </font>
              <fill>
                <patternFill>
                  <bgColor rgb="FFFF0000"/>
                </patternFill>
              </fill>
            </x14:dxf>
          </x14:cfRule>
          <x14:cfRule type="containsText" priority="94" operator="containsText" id="{B3A8D781-39C3-499F-BB1C-AF4F528541BB}">
            <xm:f>NOT(ISERROR(SEARCH($V$8,J133)))</xm:f>
            <xm:f>$V$8</xm:f>
            <x14:dxf>
              <font>
                <b/>
                <i val="0"/>
                <color auto="1"/>
              </font>
              <fill>
                <patternFill>
                  <bgColor rgb="FFFFFF00"/>
                </patternFill>
              </fill>
            </x14:dxf>
          </x14:cfRule>
          <xm:sqref>J133:J145</xm:sqref>
        </x14:conditionalFormatting>
        <x14:conditionalFormatting xmlns:xm="http://schemas.microsoft.com/office/excel/2006/main">
          <x14:cfRule type="containsText" priority="91" operator="containsText" id="{7DE790C6-E087-41DC-A585-A9FBC6B64F3A}">
            <xm:f>NOT(ISERROR(SEARCH($V$9,J133)))</xm:f>
            <xm:f>$V$9</xm:f>
            <x14:dxf>
              <font>
                <b/>
                <i val="0"/>
                <color theme="0"/>
              </font>
              <fill>
                <patternFill>
                  <bgColor rgb="FFFF0000"/>
                </patternFill>
              </fill>
            </x14:dxf>
          </x14:cfRule>
          <x14:cfRule type="containsText" priority="92" operator="containsText" id="{D3022E00-C55B-4B57-A923-74DDC104CF71}">
            <xm:f>NOT(ISERROR(SEARCH($V$8,J133)))</xm:f>
            <xm:f>$V$8</xm:f>
            <x14:dxf>
              <font>
                <b/>
                <i val="0"/>
                <color auto="1"/>
              </font>
              <fill>
                <patternFill>
                  <bgColor rgb="FFFFFF00"/>
                </patternFill>
              </fill>
            </x14:dxf>
          </x14:cfRule>
          <xm:sqref>J133:J145</xm:sqref>
        </x14:conditionalFormatting>
        <x14:conditionalFormatting xmlns:xm="http://schemas.microsoft.com/office/excel/2006/main">
          <x14:cfRule type="containsText" priority="88" operator="containsText" id="{5E916B0E-EE3D-4224-B564-2A60AB4CEC23}">
            <xm:f>NOT(ISERROR(SEARCH($V$9,J147)))</xm:f>
            <xm:f>$V$9</xm:f>
            <x14:dxf>
              <font>
                <b/>
                <i val="0"/>
                <color theme="0"/>
              </font>
              <fill>
                <patternFill>
                  <bgColor rgb="FFFF0000"/>
                </patternFill>
              </fill>
            </x14:dxf>
          </x14:cfRule>
          <x14:cfRule type="containsText" priority="89" operator="containsText" id="{61FEEE2E-10C1-4565-B0C5-9145FF6E0B68}">
            <xm:f>NOT(ISERROR(SEARCH($V$8,J147)))</xm:f>
            <xm:f>$V$8</xm:f>
            <x14:dxf>
              <font>
                <b/>
                <i val="0"/>
                <color auto="1"/>
              </font>
              <fill>
                <patternFill>
                  <bgColor rgb="FFFFFF00"/>
                </patternFill>
              </fill>
            </x14:dxf>
          </x14:cfRule>
          <xm:sqref>J147:J161</xm:sqref>
        </x14:conditionalFormatting>
        <x14:conditionalFormatting xmlns:xm="http://schemas.microsoft.com/office/excel/2006/main">
          <x14:cfRule type="containsText" priority="86" operator="containsText" id="{3842DAA7-4C35-416C-9784-66235E349B05}">
            <xm:f>NOT(ISERROR(SEARCH($V$9,J147)))</xm:f>
            <xm:f>$V$9</xm:f>
            <x14:dxf>
              <font>
                <b/>
                <i val="0"/>
                <color theme="0"/>
              </font>
              <fill>
                <patternFill>
                  <bgColor rgb="FFFF0000"/>
                </patternFill>
              </fill>
            </x14:dxf>
          </x14:cfRule>
          <x14:cfRule type="containsText" priority="87" operator="containsText" id="{4B2CAD85-9EF7-4D86-9C34-37C0E8DE9D09}">
            <xm:f>NOT(ISERROR(SEARCH($V$8,J147)))</xm:f>
            <xm:f>$V$8</xm:f>
            <x14:dxf>
              <font>
                <b/>
                <i val="0"/>
                <color auto="1"/>
              </font>
              <fill>
                <patternFill>
                  <bgColor rgb="FFFFFF00"/>
                </patternFill>
              </fill>
            </x14:dxf>
          </x14:cfRule>
          <xm:sqref>J147:J161</xm:sqref>
        </x14:conditionalFormatting>
        <x14:conditionalFormatting xmlns:xm="http://schemas.microsoft.com/office/excel/2006/main">
          <x14:cfRule type="containsText" priority="84" operator="containsText" id="{BCBAC22D-7F03-431C-9E37-0534FAE03660}">
            <xm:f>NOT(ISERROR(SEARCH($V$9,J147)))</xm:f>
            <xm:f>$V$9</xm:f>
            <x14:dxf>
              <font>
                <b/>
                <i val="0"/>
                <color theme="0"/>
              </font>
              <fill>
                <patternFill>
                  <bgColor rgb="FFFF0000"/>
                </patternFill>
              </fill>
            </x14:dxf>
          </x14:cfRule>
          <x14:cfRule type="containsText" priority="85" operator="containsText" id="{96A33DAE-CDA4-4E68-BB46-892E2E508B95}">
            <xm:f>NOT(ISERROR(SEARCH($V$8,J147)))</xm:f>
            <xm:f>$V$8</xm:f>
            <x14:dxf>
              <font>
                <b/>
                <i val="0"/>
                <color auto="1"/>
              </font>
              <fill>
                <patternFill>
                  <bgColor rgb="FFFFFF00"/>
                </patternFill>
              </fill>
            </x14:dxf>
          </x14:cfRule>
          <xm:sqref>J147:J161</xm:sqref>
        </x14:conditionalFormatting>
        <x14:conditionalFormatting xmlns:xm="http://schemas.microsoft.com/office/excel/2006/main">
          <x14:cfRule type="containsText" priority="82" operator="containsText" id="{1785FE7E-49F3-4B43-A655-75E4C0F9392A}">
            <xm:f>NOT(ISERROR(SEARCH($V$9,J147)))</xm:f>
            <xm:f>$V$9</xm:f>
            <x14:dxf>
              <font>
                <b/>
                <i val="0"/>
                <color theme="0"/>
              </font>
              <fill>
                <patternFill>
                  <bgColor rgb="FFFF0000"/>
                </patternFill>
              </fill>
            </x14:dxf>
          </x14:cfRule>
          <x14:cfRule type="containsText" priority="83" operator="containsText" id="{B5D75977-F55A-45D1-8719-03FF74F52EA8}">
            <xm:f>NOT(ISERROR(SEARCH($V$8,J147)))</xm:f>
            <xm:f>$V$8</xm:f>
            <x14:dxf>
              <font>
                <b/>
                <i val="0"/>
                <color auto="1"/>
              </font>
              <fill>
                <patternFill>
                  <bgColor rgb="FFFFFF00"/>
                </patternFill>
              </fill>
            </x14:dxf>
          </x14:cfRule>
          <xm:sqref>J147:J161</xm:sqref>
        </x14:conditionalFormatting>
        <x14:conditionalFormatting xmlns:xm="http://schemas.microsoft.com/office/excel/2006/main">
          <x14:cfRule type="containsText" priority="80" operator="containsText" id="{EEBC5C46-5404-4C18-A4C3-BC967D8007D3}">
            <xm:f>NOT(ISERROR(SEARCH($V$9,J147)))</xm:f>
            <xm:f>$V$9</xm:f>
            <x14:dxf>
              <font>
                <b/>
                <i val="0"/>
                <color theme="0"/>
              </font>
              <fill>
                <patternFill>
                  <bgColor rgb="FFFF0000"/>
                </patternFill>
              </fill>
            </x14:dxf>
          </x14:cfRule>
          <x14:cfRule type="containsText" priority="81" operator="containsText" id="{0E15FF05-973E-457E-A45B-FC188CE1338C}">
            <xm:f>NOT(ISERROR(SEARCH($V$8,J147)))</xm:f>
            <xm:f>$V$8</xm:f>
            <x14:dxf>
              <font>
                <b/>
                <i val="0"/>
                <color auto="1"/>
              </font>
              <fill>
                <patternFill>
                  <bgColor rgb="FFFFFF00"/>
                </patternFill>
              </fill>
            </x14:dxf>
          </x14:cfRule>
          <xm:sqref>J147:J161</xm:sqref>
        </x14:conditionalFormatting>
        <x14:conditionalFormatting xmlns:xm="http://schemas.microsoft.com/office/excel/2006/main">
          <x14:cfRule type="containsText" priority="77" operator="containsText" id="{9D6D8145-F280-40AF-933D-849541683693}">
            <xm:f>NOT(ISERROR(SEARCH($V$9,J163)))</xm:f>
            <xm:f>$V$9</xm:f>
            <x14:dxf>
              <font>
                <b/>
                <i val="0"/>
                <color theme="0"/>
              </font>
              <fill>
                <patternFill>
                  <bgColor rgb="FFFF0000"/>
                </patternFill>
              </fill>
            </x14:dxf>
          </x14:cfRule>
          <x14:cfRule type="containsText" priority="78" operator="containsText" id="{637514DF-55E9-46C2-B518-6ACB242D2677}">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75" operator="containsText" id="{A538BB4F-1255-47D2-A9D2-34D86795D5EF}">
            <xm:f>NOT(ISERROR(SEARCH($V$9,J163)))</xm:f>
            <xm:f>$V$9</xm:f>
            <x14:dxf>
              <font>
                <b/>
                <i val="0"/>
                <color theme="0"/>
              </font>
              <fill>
                <patternFill>
                  <bgColor rgb="FFFF0000"/>
                </patternFill>
              </fill>
            </x14:dxf>
          </x14:cfRule>
          <x14:cfRule type="containsText" priority="76" operator="containsText" id="{01D9F495-41CC-4875-8C1F-5E8A70CE1E34}">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73" operator="containsText" id="{BB92015F-1F3B-4AF1-9873-5B6DD9BED140}">
            <xm:f>NOT(ISERROR(SEARCH($V$9,J163)))</xm:f>
            <xm:f>$V$9</xm:f>
            <x14:dxf>
              <font>
                <b/>
                <i val="0"/>
                <color theme="0"/>
              </font>
              <fill>
                <patternFill>
                  <bgColor rgb="FFFF0000"/>
                </patternFill>
              </fill>
            </x14:dxf>
          </x14:cfRule>
          <x14:cfRule type="containsText" priority="74" operator="containsText" id="{81A13449-8FB9-4264-B8C3-8711E98B59B9}">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71" operator="containsText" id="{FCC473D6-D1F9-4642-878C-8B968690CB98}">
            <xm:f>NOT(ISERROR(SEARCH($V$9,J163)))</xm:f>
            <xm:f>$V$9</xm:f>
            <x14:dxf>
              <font>
                <b/>
                <i val="0"/>
                <color theme="0"/>
              </font>
              <fill>
                <patternFill>
                  <bgColor rgb="FFFF0000"/>
                </patternFill>
              </fill>
            </x14:dxf>
          </x14:cfRule>
          <x14:cfRule type="containsText" priority="72" operator="containsText" id="{9353DBFD-A0A6-49BC-9602-11B4D9209D1C}">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69" operator="containsText" id="{160E4FEB-A0B0-4692-9C64-123077151701}">
            <xm:f>NOT(ISERROR(SEARCH($V$9,J163)))</xm:f>
            <xm:f>$V$9</xm:f>
            <x14:dxf>
              <font>
                <b/>
                <i val="0"/>
                <color theme="0"/>
              </font>
              <fill>
                <patternFill>
                  <bgColor rgb="FFFF0000"/>
                </patternFill>
              </fill>
            </x14:dxf>
          </x14:cfRule>
          <x14:cfRule type="containsText" priority="70" operator="containsText" id="{E65187B2-F83B-40B2-8998-FC267ACE12EE}">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67" operator="containsText" id="{11FD4816-87F3-40EF-A64A-1EBE36639966}">
            <xm:f>NOT(ISERROR(SEARCH($V$9,J163)))</xm:f>
            <xm:f>$V$9</xm:f>
            <x14:dxf>
              <font>
                <b/>
                <i val="0"/>
                <color theme="0"/>
              </font>
              <fill>
                <patternFill>
                  <bgColor rgb="FFFF0000"/>
                </patternFill>
              </fill>
            </x14:dxf>
          </x14:cfRule>
          <x14:cfRule type="containsText" priority="68" operator="containsText" id="{C1EDED9D-4158-428C-9ACB-2F981AC7E8CF}">
            <xm:f>NOT(ISERROR(SEARCH($V$8,J163)))</xm:f>
            <xm:f>$V$8</xm:f>
            <x14:dxf>
              <font>
                <b/>
                <i val="0"/>
                <color auto="1"/>
              </font>
              <fill>
                <patternFill>
                  <bgColor rgb="FFFFFF00"/>
                </patternFill>
              </fill>
            </x14:dxf>
          </x14:cfRule>
          <xm:sqref>J163:J172</xm:sqref>
        </x14:conditionalFormatting>
        <x14:conditionalFormatting xmlns:xm="http://schemas.microsoft.com/office/excel/2006/main">
          <x14:cfRule type="containsText" priority="64" operator="containsText" id="{F2D37494-DC7E-4ADB-8439-F0E245D9062C}">
            <xm:f>NOT(ISERROR(SEARCH($V$9,J192)))</xm:f>
            <xm:f>$V$9</xm:f>
            <x14:dxf>
              <font>
                <b/>
                <i val="0"/>
                <color theme="0"/>
              </font>
              <fill>
                <patternFill>
                  <bgColor rgb="FFFF0000"/>
                </patternFill>
              </fill>
            </x14:dxf>
          </x14:cfRule>
          <x14:cfRule type="containsText" priority="65" operator="containsText" id="{36E2523B-0D9D-49F3-BDA6-99FEE942E487}">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62" operator="containsText" id="{B8F9437F-38EB-4835-AF0E-4059EE479529}">
            <xm:f>NOT(ISERROR(SEARCH($V$9,J192)))</xm:f>
            <xm:f>$V$9</xm:f>
            <x14:dxf>
              <font>
                <b/>
                <i val="0"/>
                <color theme="0"/>
              </font>
              <fill>
                <patternFill>
                  <bgColor rgb="FFFF0000"/>
                </patternFill>
              </fill>
            </x14:dxf>
          </x14:cfRule>
          <x14:cfRule type="containsText" priority="63" operator="containsText" id="{0924041F-8462-4EA8-858F-B3D24E9F128B}">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60" operator="containsText" id="{7C0E8B1B-7576-4C8F-9069-26F870F7E69D}">
            <xm:f>NOT(ISERROR(SEARCH($V$9,J192)))</xm:f>
            <xm:f>$V$9</xm:f>
            <x14:dxf>
              <font>
                <b/>
                <i val="0"/>
                <color theme="0"/>
              </font>
              <fill>
                <patternFill>
                  <bgColor rgb="FFFF0000"/>
                </patternFill>
              </fill>
            </x14:dxf>
          </x14:cfRule>
          <x14:cfRule type="containsText" priority="61" operator="containsText" id="{77837D2B-8A73-4BDD-870C-1B1A58D77FC0}">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58" operator="containsText" id="{182C18BE-C5DD-4742-9804-A90047F7D7A8}">
            <xm:f>NOT(ISERROR(SEARCH($V$9,J192)))</xm:f>
            <xm:f>$V$9</xm:f>
            <x14:dxf>
              <font>
                <b/>
                <i val="0"/>
                <color theme="0"/>
              </font>
              <fill>
                <patternFill>
                  <bgColor rgb="FFFF0000"/>
                </patternFill>
              </fill>
            </x14:dxf>
          </x14:cfRule>
          <x14:cfRule type="containsText" priority="59" operator="containsText" id="{231194BA-8558-4B64-9BA6-4E90A52C5B81}">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56" operator="containsText" id="{22BE50FE-5501-4FA6-9E46-9BE2248B81EF}">
            <xm:f>NOT(ISERROR(SEARCH($V$9,J192)))</xm:f>
            <xm:f>$V$9</xm:f>
            <x14:dxf>
              <font>
                <b/>
                <i val="0"/>
                <color theme="0"/>
              </font>
              <fill>
                <patternFill>
                  <bgColor rgb="FFFF0000"/>
                </patternFill>
              </fill>
            </x14:dxf>
          </x14:cfRule>
          <x14:cfRule type="containsText" priority="57" operator="containsText" id="{2539AA03-054F-424A-AC76-66DDC9BAC331}">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54" operator="containsText" id="{BBAF5554-2288-4DA1-8F43-19C446B7D972}">
            <xm:f>NOT(ISERROR(SEARCH($V$9,J192)))</xm:f>
            <xm:f>$V$9</xm:f>
            <x14:dxf>
              <font>
                <b/>
                <i val="0"/>
                <color theme="0"/>
              </font>
              <fill>
                <patternFill>
                  <bgColor rgb="FFFF0000"/>
                </patternFill>
              </fill>
            </x14:dxf>
          </x14:cfRule>
          <x14:cfRule type="containsText" priority="55" operator="containsText" id="{B909C052-69E4-4E35-AC2B-CA1799D4598F}">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52" operator="containsText" id="{4496CFA3-21DD-4F0B-96DA-BBF896226962}">
            <xm:f>NOT(ISERROR(SEARCH($V$9,J192)))</xm:f>
            <xm:f>$V$9</xm:f>
            <x14:dxf>
              <font>
                <b/>
                <i val="0"/>
                <color theme="0"/>
              </font>
              <fill>
                <patternFill>
                  <bgColor rgb="FFFF0000"/>
                </patternFill>
              </fill>
            </x14:dxf>
          </x14:cfRule>
          <x14:cfRule type="containsText" priority="53" operator="containsText" id="{7079CCFB-01DF-4A79-8767-DC3FC9BABF2C}">
            <xm:f>NOT(ISERROR(SEARCH($V$8,J192)))</xm:f>
            <xm:f>$V$8</xm:f>
            <x14:dxf>
              <font>
                <b/>
                <i val="0"/>
                <color auto="1"/>
              </font>
              <fill>
                <patternFill>
                  <bgColor rgb="FFFFFF00"/>
                </patternFill>
              </fill>
            </x14:dxf>
          </x14:cfRule>
          <xm:sqref>J192:J194</xm:sqref>
        </x14:conditionalFormatting>
        <x14:conditionalFormatting xmlns:xm="http://schemas.microsoft.com/office/excel/2006/main">
          <x14:cfRule type="containsText" priority="45" operator="containsText" id="{4678D4BD-9875-4F7E-99C8-89F8321A08D0}">
            <xm:f>NOT(ISERROR(SEARCH($V$7,J201)))</xm:f>
            <xm:f>$V$7</xm:f>
            <x14:dxf>
              <font>
                <b/>
                <i val="0"/>
                <color theme="0"/>
              </font>
              <fill>
                <patternFill>
                  <bgColor rgb="FF00B050"/>
                </patternFill>
              </fill>
            </x14:dxf>
          </x14:cfRule>
          <x14:cfRule type="containsText" priority="46" operator="containsText" id="{636EA9BB-6700-41D8-8894-42BD5C9E71F1}">
            <xm:f>NOT(ISERROR(SEARCH($U$9,J201)))</xm:f>
            <xm:f>$U$9</xm:f>
            <x14:dxf>
              <font>
                <b/>
                <i val="0"/>
                <color theme="0"/>
              </font>
              <fill>
                <patternFill>
                  <bgColor rgb="FFFF0000"/>
                </patternFill>
              </fill>
            </x14:dxf>
          </x14:cfRule>
          <x14:cfRule type="containsText" priority="47" operator="containsText" id="{8AD0ADEF-D3A5-4DCC-911A-A496FDB8812B}">
            <xm:f>NOT(ISERROR(SEARCH($V$8,J201)))</xm:f>
            <xm:f>$V$8</xm:f>
            <x14:dxf>
              <font>
                <b/>
                <i val="0"/>
                <color theme="1"/>
              </font>
              <fill>
                <patternFill>
                  <bgColor rgb="FFFFFF00"/>
                </patternFill>
              </fill>
            </x14:dxf>
          </x14:cfRule>
          <x14:cfRule type="containsText" priority="48" operator="containsText" id="{5E773A01-0C35-47E4-8802-7DCF04D08C1A}">
            <xm:f>NOT(ISERROR(SEARCH($V$7,J201)))</xm:f>
            <xm:f>$V$7</xm:f>
            <x14:dxf>
              <font>
                <b/>
                <i val="0"/>
                <color theme="0"/>
              </font>
              <fill>
                <patternFill>
                  <bgColor rgb="FF00B050"/>
                </patternFill>
              </fill>
            </x14:dxf>
          </x14:cfRule>
          <xm:sqref>J201</xm:sqref>
        </x14:conditionalFormatting>
        <x14:conditionalFormatting xmlns:xm="http://schemas.microsoft.com/office/excel/2006/main">
          <x14:cfRule type="containsText" priority="49" operator="containsText" id="{71BC85E1-7B11-4171-9034-AA9C7B988A73}">
            <xm:f>NOT(ISERROR(SEARCH($V$9,J201)))</xm:f>
            <xm:f>$V$9</xm:f>
            <x14:dxf>
              <font>
                <b/>
                <i val="0"/>
                <color theme="0"/>
              </font>
              <fill>
                <patternFill>
                  <bgColor rgb="FFFF0000"/>
                </patternFill>
              </fill>
            </x14:dxf>
          </x14:cfRule>
          <x14:cfRule type="containsText" priority="50" operator="containsText" id="{232CE5E4-982B-49CE-99B3-34BE4131713B}">
            <xm:f>NOT(ISERROR(SEARCH($V$8,J201)))</xm:f>
            <xm:f>$V$8</xm:f>
            <x14:dxf>
              <font>
                <b/>
                <i val="0"/>
                <color auto="1"/>
              </font>
              <fill>
                <patternFill>
                  <bgColor rgb="FFFFFF00"/>
                </patternFill>
              </fill>
            </x14:dxf>
          </x14:cfRule>
          <xm:sqref>J201</xm:sqref>
        </x14:conditionalFormatting>
        <x14:conditionalFormatting xmlns:xm="http://schemas.microsoft.com/office/excel/2006/main">
          <x14:cfRule type="containsText" priority="39" operator="containsText" id="{05BAFC6D-18A0-410F-AA06-D1F7C06F13A0}">
            <xm:f>NOT(ISERROR(SEARCH($V$7,J201)))</xm:f>
            <xm:f>$V$7</xm:f>
            <x14:dxf>
              <font>
                <b/>
                <i val="0"/>
                <color theme="0"/>
              </font>
              <fill>
                <patternFill>
                  <bgColor rgb="FF00B050"/>
                </patternFill>
              </fill>
            </x14:dxf>
          </x14:cfRule>
          <x14:cfRule type="containsText" priority="40" operator="containsText" id="{99165E7E-9409-409E-8E3E-513D9BDE8EC6}">
            <xm:f>NOT(ISERROR(SEARCH($U$9,J201)))</xm:f>
            <xm:f>$U$9</xm:f>
            <x14:dxf>
              <font>
                <b/>
                <i val="0"/>
                <color theme="0"/>
              </font>
              <fill>
                <patternFill>
                  <bgColor rgb="FFFF0000"/>
                </patternFill>
              </fill>
            </x14:dxf>
          </x14:cfRule>
          <x14:cfRule type="containsText" priority="41" operator="containsText" id="{732CDC62-10D9-4D3E-9F5C-98D1A3E51026}">
            <xm:f>NOT(ISERROR(SEARCH($V$8,J201)))</xm:f>
            <xm:f>$V$8</xm:f>
            <x14:dxf>
              <font>
                <b/>
                <i val="0"/>
                <color theme="1"/>
              </font>
              <fill>
                <patternFill>
                  <bgColor rgb="FFFFFF00"/>
                </patternFill>
              </fill>
            </x14:dxf>
          </x14:cfRule>
          <x14:cfRule type="containsText" priority="42" operator="containsText" id="{0D689950-6444-49FB-8C1D-53F7CA79D60B}">
            <xm:f>NOT(ISERROR(SEARCH($V$7,J201)))</xm:f>
            <xm:f>$V$7</xm:f>
            <x14:dxf>
              <font>
                <b/>
                <i val="0"/>
                <color theme="0"/>
              </font>
              <fill>
                <patternFill>
                  <bgColor rgb="FF00B050"/>
                </patternFill>
              </fill>
            </x14:dxf>
          </x14:cfRule>
          <xm:sqref>J201</xm:sqref>
        </x14:conditionalFormatting>
        <x14:conditionalFormatting xmlns:xm="http://schemas.microsoft.com/office/excel/2006/main">
          <x14:cfRule type="containsText" priority="43" operator="containsText" id="{897A1CF3-E6C4-4552-BE9C-1CBCC7472BFB}">
            <xm:f>NOT(ISERROR(SEARCH($V$9,J201)))</xm:f>
            <xm:f>$V$9</xm:f>
            <x14:dxf>
              <font>
                <b/>
                <i val="0"/>
                <color theme="0"/>
              </font>
              <fill>
                <patternFill>
                  <bgColor rgb="FFFF0000"/>
                </patternFill>
              </fill>
            </x14:dxf>
          </x14:cfRule>
          <x14:cfRule type="containsText" priority="44" operator="containsText" id="{72A1DF2F-A17D-4CF0-9630-EFDCD0F31144}">
            <xm:f>NOT(ISERROR(SEARCH($V$8,J201)))</xm:f>
            <xm:f>$V$8</xm:f>
            <x14:dxf>
              <font>
                <b/>
                <i val="0"/>
                <color auto="1"/>
              </font>
              <fill>
                <patternFill>
                  <bgColor rgb="FFFFFF00"/>
                </patternFill>
              </fill>
            </x14:dxf>
          </x14:cfRule>
          <xm:sqref>J201</xm:sqref>
        </x14:conditionalFormatting>
        <x14:conditionalFormatting xmlns:xm="http://schemas.microsoft.com/office/excel/2006/main">
          <x14:cfRule type="containsText" priority="37" operator="containsText" id="{C47A4FF4-E8EB-4327-88B5-38C3B84A64D2}">
            <xm:f>NOT(ISERROR(SEARCH($V$9,J201)))</xm:f>
            <xm:f>$V$9</xm:f>
            <x14:dxf>
              <font>
                <b/>
                <i val="0"/>
                <color theme="0"/>
              </font>
              <fill>
                <patternFill>
                  <bgColor rgb="FFFF0000"/>
                </patternFill>
              </fill>
            </x14:dxf>
          </x14:cfRule>
          <x14:cfRule type="containsText" priority="38" operator="containsText" id="{68A897C2-B1B7-4126-9BB7-6D39A520A975}">
            <xm:f>NOT(ISERROR(SEARCH($V$8,J201)))</xm:f>
            <xm:f>$V$8</xm:f>
            <x14:dxf>
              <font>
                <b/>
                <i val="0"/>
                <color auto="1"/>
              </font>
              <fill>
                <patternFill>
                  <bgColor rgb="FFFFFF00"/>
                </patternFill>
              </fill>
            </x14:dxf>
          </x14:cfRule>
          <xm:sqref>J201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8"/>
  <sheetViews>
    <sheetView showGridLines="0" view="pageBreakPreview" zoomScale="85" zoomScaleNormal="85" zoomScaleSheetLayoutView="85" workbookViewId="0">
      <selection activeCell="A147" sqref="A146:XFD147"/>
    </sheetView>
  </sheetViews>
  <sheetFormatPr baseColWidth="10" defaultColWidth="11.42578125" defaultRowHeight="15" x14ac:dyDescent="0.25"/>
  <cols>
    <col min="1" max="1" width="10" style="2" customWidth="1"/>
    <col min="2" max="2" width="24.85546875" style="2" customWidth="1"/>
    <col min="3" max="3" width="22.28515625" style="2" customWidth="1"/>
    <col min="4" max="4" width="22.28515625" style="2" hidden="1" customWidth="1"/>
    <col min="5" max="5" width="22.28515625" style="2" customWidth="1"/>
    <col min="6" max="6" width="22.28515625" style="2" hidden="1" customWidth="1"/>
    <col min="7" max="7" width="18.140625" style="2" customWidth="1"/>
    <col min="8" max="8" width="16.5703125" style="2" customWidth="1"/>
    <col min="9" max="9" width="22.28515625" style="2" customWidth="1"/>
    <col min="10" max="10" width="22.7109375" style="2" hidden="1" customWidth="1"/>
    <col min="11" max="14" width="24.42578125" style="2" hidden="1" customWidth="1"/>
    <col min="15" max="15" width="23.28515625" style="2" hidden="1" customWidth="1"/>
    <col min="16" max="16" width="28.28515625" style="2" customWidth="1"/>
    <col min="17" max="17" width="22.28515625" style="2" hidden="1" customWidth="1"/>
    <col min="18" max="18" width="31.85546875" style="2" hidden="1" customWidth="1"/>
    <col min="19" max="20" width="11.42578125" style="2"/>
    <col min="21" max="21" width="4.7109375" style="2" hidden="1" customWidth="1"/>
    <col min="22" max="22" width="0" style="2" hidden="1" customWidth="1"/>
    <col min="23" max="23" width="5" style="2" hidden="1" customWidth="1"/>
    <col min="24" max="24" width="19.28515625" style="2" hidden="1" customWidth="1"/>
    <col min="25" max="25" width="6" style="2" hidden="1" customWidth="1"/>
    <col min="26" max="26" width="14.42578125" style="2" hidden="1" customWidth="1"/>
    <col min="27" max="27" width="11.42578125" style="2" customWidth="1"/>
    <col min="28"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28.5" customHeight="1" x14ac:dyDescent="0.25">
      <c r="A7" s="1"/>
      <c r="B7" s="390" t="s">
        <v>11</v>
      </c>
      <c r="C7" s="761" t="s">
        <v>75</v>
      </c>
      <c r="D7" s="762"/>
      <c r="E7" s="762"/>
      <c r="F7" s="762"/>
      <c r="G7" s="762"/>
      <c r="H7" s="762"/>
      <c r="I7" s="762"/>
      <c r="J7" s="762"/>
      <c r="K7" s="762"/>
      <c r="L7" s="762"/>
      <c r="M7" s="762"/>
      <c r="N7" s="762"/>
      <c r="O7" s="762"/>
      <c r="P7" s="762"/>
      <c r="Q7" s="762"/>
      <c r="R7" s="763"/>
      <c r="S7" s="1"/>
      <c r="T7" s="1"/>
      <c r="U7" s="1"/>
      <c r="V7" s="1"/>
      <c r="W7" s="1"/>
      <c r="X7" s="1"/>
      <c r="Y7" s="1"/>
      <c r="Z7" s="1"/>
      <c r="AA7" s="1"/>
      <c r="AB7" s="1"/>
      <c r="AC7" s="1"/>
    </row>
    <row r="8" spans="1:41" ht="15" customHeight="1" x14ac:dyDescent="0.25">
      <c r="A8" s="1"/>
      <c r="B8" s="376" t="s">
        <v>12</v>
      </c>
      <c r="C8" s="627" t="s">
        <v>18</v>
      </c>
      <c r="D8" s="627"/>
      <c r="E8" s="627"/>
      <c r="F8" s="627"/>
      <c r="G8" s="627"/>
      <c r="H8" s="627"/>
      <c r="I8" s="627"/>
      <c r="J8" s="627"/>
      <c r="K8" s="627"/>
      <c r="L8" s="627"/>
      <c r="M8" s="627"/>
      <c r="N8" s="627"/>
      <c r="O8" s="627"/>
      <c r="P8" s="627"/>
      <c r="Q8" s="627"/>
      <c r="R8" s="627"/>
      <c r="S8" s="1"/>
      <c r="U8" s="18"/>
      <c r="V8" s="2" t="s">
        <v>86</v>
      </c>
      <c r="W8" s="18"/>
      <c r="X8" s="1" t="s">
        <v>51</v>
      </c>
      <c r="Y8" s="18"/>
      <c r="Z8" s="2" t="s">
        <v>90</v>
      </c>
      <c r="AB8" s="1"/>
      <c r="AC8" s="1"/>
    </row>
    <row r="9" spans="1:41" ht="32.25" customHeight="1" x14ac:dyDescent="0.25">
      <c r="A9" s="1"/>
      <c r="B9" s="376" t="s">
        <v>14</v>
      </c>
      <c r="C9" s="627" t="s">
        <v>19</v>
      </c>
      <c r="D9" s="627"/>
      <c r="E9" s="627"/>
      <c r="F9" s="627"/>
      <c r="G9" s="627"/>
      <c r="H9" s="627"/>
      <c r="I9" s="627"/>
      <c r="J9" s="627"/>
      <c r="K9" s="627"/>
      <c r="L9" s="627"/>
      <c r="M9" s="627"/>
      <c r="N9" s="627"/>
      <c r="O9" s="627"/>
      <c r="P9" s="627"/>
      <c r="Q9" s="627"/>
      <c r="R9" s="627"/>
      <c r="S9" s="1"/>
      <c r="U9" s="16"/>
      <c r="V9" s="2" t="s">
        <v>88</v>
      </c>
      <c r="W9" s="16"/>
      <c r="X9" s="1" t="s">
        <v>52</v>
      </c>
      <c r="Y9" s="17"/>
      <c r="Z9" s="2" t="s">
        <v>81</v>
      </c>
      <c r="AB9" s="1"/>
      <c r="AC9" s="1"/>
    </row>
    <row r="10" spans="1:41" ht="15" customHeight="1" x14ac:dyDescent="0.25">
      <c r="A10" s="1"/>
      <c r="B10" s="376" t="s">
        <v>16</v>
      </c>
      <c r="C10" s="627" t="s">
        <v>21</v>
      </c>
      <c r="D10" s="627"/>
      <c r="E10" s="627"/>
      <c r="F10" s="627"/>
      <c r="G10" s="627"/>
      <c r="H10" s="627"/>
      <c r="I10" s="627"/>
      <c r="J10" s="627"/>
      <c r="K10" s="627"/>
      <c r="L10" s="627"/>
      <c r="M10" s="627"/>
      <c r="N10" s="627"/>
      <c r="O10" s="627"/>
      <c r="P10" s="627"/>
      <c r="Q10" s="627"/>
      <c r="R10" s="627"/>
      <c r="S10" s="1"/>
      <c r="U10" s="17"/>
      <c r="V10" s="2" t="s">
        <v>87</v>
      </c>
      <c r="W10" s="17"/>
      <c r="X10" s="1" t="s">
        <v>53</v>
      </c>
      <c r="Y10" s="1"/>
      <c r="Z10"/>
      <c r="AA10"/>
      <c r="AB10"/>
      <c r="AC10" s="1"/>
    </row>
    <row r="11" spans="1:41" ht="15" customHeight="1" x14ac:dyDescent="0.25">
      <c r="A11" s="1"/>
      <c r="B11" s="711" t="s">
        <v>4</v>
      </c>
      <c r="C11" s="712"/>
      <c r="D11" s="712"/>
      <c r="E11" s="712"/>
      <c r="F11" s="712"/>
      <c r="G11" s="712"/>
      <c r="H11" s="712"/>
      <c r="I11" s="713"/>
      <c r="J11" s="711" t="s">
        <v>5</v>
      </c>
      <c r="K11" s="712"/>
      <c r="L11" s="712"/>
      <c r="M11" s="712"/>
      <c r="N11" s="712"/>
      <c r="O11" s="712"/>
      <c r="P11" s="764" t="s">
        <v>79</v>
      </c>
      <c r="Q11" s="764"/>
      <c r="R11" s="764"/>
      <c r="S11" s="1"/>
      <c r="T11" s="1"/>
      <c r="U11" s="1"/>
      <c r="V11" s="1"/>
      <c r="W11" s="1"/>
      <c r="X11" s="1"/>
      <c r="Y11"/>
      <c r="Z11"/>
      <c r="AA11"/>
      <c r="AB11"/>
      <c r="AC11" s="1"/>
    </row>
    <row r="12" spans="1:41" ht="28.5" customHeight="1" x14ac:dyDescent="0.25">
      <c r="A12" s="1"/>
      <c r="B12" s="714" t="s">
        <v>0</v>
      </c>
      <c r="C12" s="714" t="s">
        <v>2</v>
      </c>
      <c r="D12" s="716" t="s">
        <v>91</v>
      </c>
      <c r="E12" s="715" t="s">
        <v>80</v>
      </c>
      <c r="F12" s="718" t="s">
        <v>89</v>
      </c>
      <c r="G12" s="720" t="s">
        <v>69</v>
      </c>
      <c r="H12" s="721"/>
      <c r="I12" s="722" t="s">
        <v>70</v>
      </c>
      <c r="J12" s="724" t="s">
        <v>83</v>
      </c>
      <c r="K12" s="722" t="s">
        <v>6</v>
      </c>
      <c r="L12" s="718" t="s">
        <v>84</v>
      </c>
      <c r="M12" s="718" t="s">
        <v>94</v>
      </c>
      <c r="N12" s="548" t="s">
        <v>640</v>
      </c>
      <c r="O12" s="725" t="s">
        <v>92</v>
      </c>
      <c r="P12" s="724" t="s">
        <v>82</v>
      </c>
      <c r="Q12" s="718" t="s">
        <v>95</v>
      </c>
      <c r="R12" s="716" t="s">
        <v>6</v>
      </c>
      <c r="S12" s="1"/>
      <c r="T12" s="1"/>
      <c r="U12" s="1"/>
      <c r="V12" s="1"/>
      <c r="W12" s="1"/>
      <c r="X12" s="1"/>
      <c r="Y12"/>
      <c r="Z12"/>
      <c r="AA12"/>
      <c r="AB12"/>
      <c r="AC12" s="1"/>
    </row>
    <row r="13" spans="1:41" ht="32.25" customHeight="1" x14ac:dyDescent="0.25">
      <c r="A13" s="1"/>
      <c r="B13" s="715"/>
      <c r="C13" s="715"/>
      <c r="D13" s="716"/>
      <c r="E13" s="717"/>
      <c r="F13" s="719"/>
      <c r="G13" s="49" t="s">
        <v>63</v>
      </c>
      <c r="H13" s="49" t="s">
        <v>64</v>
      </c>
      <c r="I13" s="723"/>
      <c r="J13" s="724"/>
      <c r="K13" s="723"/>
      <c r="L13" s="719"/>
      <c r="M13" s="719"/>
      <c r="N13" s="657"/>
      <c r="O13" s="726"/>
      <c r="P13" s="724"/>
      <c r="Q13" s="727"/>
      <c r="R13" s="718"/>
      <c r="S13" s="1"/>
      <c r="T13" s="1"/>
      <c r="U13" s="1"/>
      <c r="V13" s="1"/>
      <c r="W13" s="1"/>
      <c r="X13" s="1"/>
      <c r="Y13"/>
      <c r="Z13"/>
      <c r="AA13"/>
      <c r="AB13"/>
      <c r="AC13" s="1"/>
    </row>
    <row r="14" spans="1:41" ht="48.75" customHeight="1" x14ac:dyDescent="0.25">
      <c r="A14" s="1"/>
      <c r="B14" s="620" t="s">
        <v>1902</v>
      </c>
      <c r="C14" s="599" t="s">
        <v>1903</v>
      </c>
      <c r="D14" s="600">
        <v>1</v>
      </c>
      <c r="E14" s="378" t="s">
        <v>1904</v>
      </c>
      <c r="F14" s="375">
        <v>0.1</v>
      </c>
      <c r="G14" s="237">
        <v>43102</v>
      </c>
      <c r="H14" s="237">
        <v>43102</v>
      </c>
      <c r="I14" s="599" t="s">
        <v>1875</v>
      </c>
      <c r="J14" s="73"/>
      <c r="K14" s="63"/>
      <c r="L14" s="370" t="str">
        <f t="shared" ref="L14" si="0">IF(J14="SI",F14,"0")</f>
        <v>0</v>
      </c>
      <c r="M14" s="545">
        <f>SUM(L14:L19)</f>
        <v>0.90000000000000013</v>
      </c>
      <c r="N14" s="545">
        <f>SUM(F14:F19)</f>
        <v>1</v>
      </c>
      <c r="O14" s="708">
        <f>M14/N14</f>
        <v>0.90000000000000013</v>
      </c>
      <c r="P14" s="354" t="s">
        <v>1901</v>
      </c>
      <c r="Q14" s="73"/>
      <c r="R14" s="385"/>
      <c r="S14" s="1"/>
      <c r="T14" s="1"/>
      <c r="U14" s="1"/>
      <c r="V14" s="1"/>
      <c r="W14" s="1"/>
      <c r="X14" s="1"/>
      <c r="Y14"/>
      <c r="Z14"/>
      <c r="AA14"/>
      <c r="AB14"/>
      <c r="AC14" s="1"/>
    </row>
    <row r="15" spans="1:41" ht="89.25" customHeight="1" x14ac:dyDescent="0.25">
      <c r="A15" s="1"/>
      <c r="B15" s="620"/>
      <c r="C15" s="599"/>
      <c r="D15" s="600"/>
      <c r="E15" s="378" t="s">
        <v>1905</v>
      </c>
      <c r="F15" s="375">
        <v>0.4</v>
      </c>
      <c r="G15" s="237">
        <v>43104</v>
      </c>
      <c r="H15" s="237">
        <v>43104</v>
      </c>
      <c r="I15" s="599"/>
      <c r="J15" s="73" t="s">
        <v>86</v>
      </c>
      <c r="K15" s="63"/>
      <c r="L15" s="370">
        <f t="shared" ref="L15:L79" si="1">IF(J15="SI",F15,"0")</f>
        <v>0.4</v>
      </c>
      <c r="M15" s="587"/>
      <c r="N15" s="587"/>
      <c r="O15" s="709"/>
      <c r="P15" s="354" t="s">
        <v>2204</v>
      </c>
      <c r="Q15" s="73"/>
      <c r="R15" s="385"/>
      <c r="S15" s="1"/>
      <c r="T15" s="1"/>
      <c r="U15" s="1"/>
      <c r="V15" s="1"/>
      <c r="W15" s="1"/>
      <c r="X15" s="1"/>
      <c r="Y15"/>
      <c r="Z15"/>
      <c r="AA15"/>
      <c r="AB15"/>
      <c r="AC15" s="1"/>
    </row>
    <row r="16" spans="1:41" ht="78" customHeight="1" x14ac:dyDescent="0.25">
      <c r="A16" s="1"/>
      <c r="B16" s="620"/>
      <c r="C16" s="599"/>
      <c r="D16" s="600"/>
      <c r="E16" s="378" t="s">
        <v>1906</v>
      </c>
      <c r="F16" s="375">
        <v>0.2</v>
      </c>
      <c r="G16" s="237">
        <v>43105</v>
      </c>
      <c r="H16" s="237">
        <v>43122</v>
      </c>
      <c r="I16" s="599"/>
      <c r="J16" s="73" t="s">
        <v>86</v>
      </c>
      <c r="K16" s="63"/>
      <c r="L16" s="370">
        <f t="shared" si="1"/>
        <v>0.2</v>
      </c>
      <c r="M16" s="587"/>
      <c r="N16" s="587"/>
      <c r="O16" s="709"/>
      <c r="P16" s="354" t="s">
        <v>2205</v>
      </c>
      <c r="Q16" s="73"/>
      <c r="R16" s="385"/>
      <c r="S16" s="1"/>
      <c r="T16" s="1"/>
      <c r="U16" s="1"/>
      <c r="V16" s="1"/>
      <c r="W16" s="1"/>
      <c r="X16" s="1"/>
      <c r="Y16"/>
      <c r="Z16"/>
      <c r="AA16"/>
      <c r="AB16"/>
      <c r="AC16" s="1"/>
    </row>
    <row r="17" spans="1:29" ht="57.75" customHeight="1" x14ac:dyDescent="0.25">
      <c r="A17" s="1"/>
      <c r="B17" s="620"/>
      <c r="C17" s="599"/>
      <c r="D17" s="600"/>
      <c r="E17" s="378" t="s">
        <v>1907</v>
      </c>
      <c r="F17" s="375">
        <v>0.2</v>
      </c>
      <c r="G17" s="237">
        <v>43123</v>
      </c>
      <c r="H17" s="237">
        <v>43138</v>
      </c>
      <c r="I17" s="599"/>
      <c r="J17" s="73" t="s">
        <v>86</v>
      </c>
      <c r="K17" s="63"/>
      <c r="L17" s="370">
        <f t="shared" si="1"/>
        <v>0.2</v>
      </c>
      <c r="M17" s="587"/>
      <c r="N17" s="587"/>
      <c r="O17" s="709"/>
      <c r="P17" s="354" t="s">
        <v>2206</v>
      </c>
      <c r="Q17" s="73"/>
      <c r="R17" s="385"/>
      <c r="S17" s="1"/>
      <c r="T17" s="1"/>
      <c r="U17" s="1"/>
      <c r="V17" s="1"/>
      <c r="W17" s="1"/>
      <c r="X17" s="1"/>
      <c r="Y17"/>
      <c r="Z17"/>
      <c r="AA17"/>
      <c r="AB17"/>
      <c r="AC17" s="1"/>
    </row>
    <row r="18" spans="1:29" ht="54.75" customHeight="1" x14ac:dyDescent="0.25">
      <c r="A18" s="1"/>
      <c r="B18" s="620"/>
      <c r="C18" s="599"/>
      <c r="D18" s="600"/>
      <c r="E18" s="378" t="s">
        <v>1908</v>
      </c>
      <c r="F18" s="375">
        <v>0.05</v>
      </c>
      <c r="G18" s="237">
        <v>43138</v>
      </c>
      <c r="H18" s="237">
        <v>43140</v>
      </c>
      <c r="I18" s="599"/>
      <c r="J18" s="73" t="s">
        <v>86</v>
      </c>
      <c r="K18" s="63"/>
      <c r="L18" s="370">
        <f t="shared" si="1"/>
        <v>0.05</v>
      </c>
      <c r="M18" s="587"/>
      <c r="N18" s="587"/>
      <c r="O18" s="709"/>
      <c r="P18" s="354" t="s">
        <v>2207</v>
      </c>
      <c r="Q18" s="73"/>
      <c r="R18" s="385"/>
      <c r="S18" s="1"/>
      <c r="T18" s="1"/>
      <c r="U18" s="1"/>
      <c r="V18" s="1"/>
      <c r="W18" s="1"/>
      <c r="X18" s="1"/>
      <c r="Y18"/>
      <c r="Z18"/>
      <c r="AA18"/>
      <c r="AB18"/>
      <c r="AC18" s="1"/>
    </row>
    <row r="19" spans="1:29" ht="63" customHeight="1" x14ac:dyDescent="0.25">
      <c r="A19" s="1"/>
      <c r="B19" s="620"/>
      <c r="C19" s="599"/>
      <c r="D19" s="600"/>
      <c r="E19" s="378" t="s">
        <v>1909</v>
      </c>
      <c r="F19" s="375">
        <v>0.05</v>
      </c>
      <c r="G19" s="380">
        <v>43143</v>
      </c>
      <c r="H19" s="380">
        <v>43143</v>
      </c>
      <c r="I19" s="372" t="s">
        <v>1876</v>
      </c>
      <c r="J19" s="73" t="s">
        <v>86</v>
      </c>
      <c r="K19" s="63"/>
      <c r="L19" s="370">
        <f t="shared" si="1"/>
        <v>0.05</v>
      </c>
      <c r="M19" s="588"/>
      <c r="N19" s="588"/>
      <c r="O19" s="710"/>
      <c r="P19" s="354" t="s">
        <v>2208</v>
      </c>
      <c r="Q19" s="73" t="s">
        <v>90</v>
      </c>
      <c r="R19" s="385"/>
      <c r="S19" s="1"/>
      <c r="T19" s="1"/>
      <c r="U19" s="1"/>
      <c r="V19" s="1"/>
      <c r="W19" s="1"/>
      <c r="X19" s="1"/>
      <c r="Y19"/>
      <c r="Z19"/>
      <c r="AA19"/>
      <c r="AB19"/>
      <c r="AC19" s="1"/>
    </row>
    <row r="20" spans="1:29" ht="15.75" customHeight="1" x14ac:dyDescent="0.25">
      <c r="A20" s="1"/>
      <c r="B20" s="605"/>
      <c r="C20" s="605"/>
      <c r="D20" s="605"/>
      <c r="E20" s="605"/>
      <c r="F20" s="605"/>
      <c r="G20" s="605"/>
      <c r="H20" s="605"/>
      <c r="I20" s="605"/>
      <c r="J20" s="605"/>
      <c r="K20" s="605"/>
      <c r="L20" s="605"/>
      <c r="M20" s="605"/>
      <c r="N20" s="605"/>
      <c r="O20" s="605"/>
      <c r="P20" s="605"/>
      <c r="Q20" s="605"/>
      <c r="R20" s="605"/>
      <c r="S20" s="1"/>
      <c r="T20" s="1"/>
      <c r="U20" s="1"/>
      <c r="V20" s="1"/>
      <c r="W20" s="1"/>
      <c r="X20" s="1"/>
      <c r="Y20"/>
      <c r="Z20"/>
      <c r="AA20"/>
      <c r="AB20"/>
      <c r="AC20" s="1"/>
    </row>
    <row r="21" spans="1:29" ht="108" customHeight="1" x14ac:dyDescent="0.25">
      <c r="A21" s="1"/>
      <c r="B21" s="705" t="s">
        <v>1910</v>
      </c>
      <c r="C21" s="732" t="s">
        <v>1911</v>
      </c>
      <c r="D21" s="729">
        <v>0.1</v>
      </c>
      <c r="E21" s="378" t="s">
        <v>1922</v>
      </c>
      <c r="F21" s="393">
        <v>0.03</v>
      </c>
      <c r="G21" s="394">
        <v>43132</v>
      </c>
      <c r="H21" s="394" t="s">
        <v>1877</v>
      </c>
      <c r="I21" s="749" t="s">
        <v>1878</v>
      </c>
      <c r="J21" s="73" t="s">
        <v>86</v>
      </c>
      <c r="K21" s="254"/>
      <c r="L21" s="370">
        <f t="shared" si="1"/>
        <v>0.03</v>
      </c>
      <c r="M21" s="545">
        <f>SUM(L21:L22)</f>
        <v>0.05</v>
      </c>
      <c r="N21" s="545">
        <f>SUM(F21:F22)</f>
        <v>0.05</v>
      </c>
      <c r="O21" s="532">
        <f>M21/N21</f>
        <v>1</v>
      </c>
      <c r="P21" s="395" t="s">
        <v>2209</v>
      </c>
      <c r="Q21" s="73"/>
      <c r="R21" s="387"/>
      <c r="S21" s="1"/>
      <c r="T21" s="1"/>
      <c r="U21" s="1"/>
      <c r="V21" s="1"/>
      <c r="W21" s="1"/>
      <c r="X21" s="1"/>
      <c r="Y21"/>
      <c r="Z21"/>
      <c r="AA21"/>
      <c r="AB21"/>
      <c r="AC21" s="1"/>
    </row>
    <row r="22" spans="1:29" ht="60" customHeight="1" x14ac:dyDescent="0.25">
      <c r="A22" s="1"/>
      <c r="B22" s="706"/>
      <c r="C22" s="756"/>
      <c r="D22" s="730"/>
      <c r="E22" s="378" t="s">
        <v>1923</v>
      </c>
      <c r="F22" s="393">
        <v>0.02</v>
      </c>
      <c r="G22" s="394">
        <v>43102</v>
      </c>
      <c r="H22" s="394" t="s">
        <v>1879</v>
      </c>
      <c r="I22" s="750"/>
      <c r="J22" s="73" t="s">
        <v>86</v>
      </c>
      <c r="K22" s="254"/>
      <c r="L22" s="370">
        <f t="shared" si="1"/>
        <v>0.02</v>
      </c>
      <c r="M22" s="588"/>
      <c r="N22" s="588"/>
      <c r="O22" s="534"/>
      <c r="P22" s="395" t="s">
        <v>2210</v>
      </c>
      <c r="Q22" s="73"/>
      <c r="R22" s="387"/>
      <c r="S22" s="1"/>
      <c r="T22" s="1"/>
      <c r="U22" s="1"/>
      <c r="V22" s="1"/>
      <c r="W22" s="1"/>
      <c r="X22" s="1"/>
      <c r="Y22"/>
      <c r="Z22"/>
      <c r="AA22"/>
      <c r="AB22"/>
      <c r="AC22" s="1"/>
    </row>
    <row r="23" spans="1:29" ht="72" customHeight="1" x14ac:dyDescent="0.25">
      <c r="A23" s="1"/>
      <c r="B23" s="706"/>
      <c r="C23" s="756"/>
      <c r="D23" s="730"/>
      <c r="E23" s="378" t="s">
        <v>1924</v>
      </c>
      <c r="F23" s="393">
        <v>0.02</v>
      </c>
      <c r="G23" s="394">
        <v>43314</v>
      </c>
      <c r="H23" s="394">
        <v>43345</v>
      </c>
      <c r="I23" s="750"/>
      <c r="J23" s="73" t="s">
        <v>86</v>
      </c>
      <c r="K23" s="254"/>
      <c r="L23" s="370">
        <f t="shared" si="1"/>
        <v>0.02</v>
      </c>
      <c r="M23" s="218">
        <f t="shared" ref="M23:M44" si="2">L23</f>
        <v>0.02</v>
      </c>
      <c r="N23" s="218">
        <f t="shared" ref="N23:N44" si="3">F23</f>
        <v>0.02</v>
      </c>
      <c r="O23" s="403">
        <f>M23/N23</f>
        <v>1</v>
      </c>
      <c r="P23" s="395" t="s">
        <v>2211</v>
      </c>
      <c r="Q23" s="73"/>
      <c r="R23" s="387"/>
      <c r="S23" s="1"/>
      <c r="T23" s="1"/>
      <c r="U23" s="1"/>
      <c r="V23" s="1"/>
      <c r="W23" s="1"/>
      <c r="X23" s="1"/>
      <c r="Y23"/>
      <c r="Z23"/>
      <c r="AA23"/>
      <c r="AB23"/>
      <c r="AC23" s="1"/>
    </row>
    <row r="24" spans="1:29" ht="86.25" customHeight="1" x14ac:dyDescent="0.25">
      <c r="A24" s="1"/>
      <c r="B24" s="706"/>
      <c r="C24" s="756"/>
      <c r="D24" s="730"/>
      <c r="E24" s="378" t="s">
        <v>1925</v>
      </c>
      <c r="F24" s="393">
        <v>0.01</v>
      </c>
      <c r="G24" s="394">
        <v>43106</v>
      </c>
      <c r="H24" s="394" t="s">
        <v>104</v>
      </c>
      <c r="I24" s="750"/>
      <c r="J24" s="73" t="s">
        <v>86</v>
      </c>
      <c r="K24" s="254"/>
      <c r="L24" s="370">
        <f t="shared" si="1"/>
        <v>0.01</v>
      </c>
      <c r="M24" s="218">
        <f t="shared" si="2"/>
        <v>0.01</v>
      </c>
      <c r="N24" s="218">
        <f t="shared" si="3"/>
        <v>0.01</v>
      </c>
      <c r="O24" s="403">
        <f>M24/N24</f>
        <v>1</v>
      </c>
      <c r="P24" s="395" t="s">
        <v>2212</v>
      </c>
      <c r="Q24" s="73"/>
      <c r="R24" s="387"/>
      <c r="S24" s="1"/>
      <c r="T24" s="1"/>
      <c r="U24" s="1"/>
      <c r="V24" s="1"/>
      <c r="W24" s="1"/>
      <c r="X24" s="1"/>
      <c r="Y24"/>
      <c r="Z24"/>
      <c r="AA24"/>
      <c r="AB24"/>
      <c r="AC24" s="1"/>
    </row>
    <row r="25" spans="1:29" ht="69" customHeight="1" x14ac:dyDescent="0.25">
      <c r="A25" s="1"/>
      <c r="B25" s="706"/>
      <c r="C25" s="756"/>
      <c r="D25" s="730"/>
      <c r="E25" s="378" t="s">
        <v>1926</v>
      </c>
      <c r="F25" s="393">
        <v>0.01</v>
      </c>
      <c r="G25" s="394">
        <v>43314</v>
      </c>
      <c r="H25" s="394">
        <v>43345</v>
      </c>
      <c r="I25" s="750"/>
      <c r="J25" s="73" t="s">
        <v>86</v>
      </c>
      <c r="K25" s="254"/>
      <c r="L25" s="370">
        <f t="shared" si="1"/>
        <v>0.01</v>
      </c>
      <c r="M25" s="218">
        <f t="shared" si="2"/>
        <v>0.01</v>
      </c>
      <c r="N25" s="218">
        <f t="shared" si="3"/>
        <v>0.01</v>
      </c>
      <c r="O25" s="403">
        <f>M25/N25</f>
        <v>1</v>
      </c>
      <c r="P25" s="396" t="s">
        <v>2213</v>
      </c>
      <c r="Q25" s="73"/>
      <c r="R25" s="387"/>
      <c r="S25" s="1"/>
      <c r="T25" s="1"/>
      <c r="U25" s="1"/>
      <c r="V25" s="1"/>
      <c r="W25" s="1"/>
      <c r="X25" s="1"/>
      <c r="Y25"/>
      <c r="Z25"/>
      <c r="AA25"/>
      <c r="AB25"/>
      <c r="AC25" s="1"/>
    </row>
    <row r="26" spans="1:29" ht="78" customHeight="1" x14ac:dyDescent="0.25">
      <c r="A26" s="1"/>
      <c r="B26" s="706"/>
      <c r="C26" s="757"/>
      <c r="D26" s="731"/>
      <c r="E26" s="378" t="s">
        <v>1927</v>
      </c>
      <c r="F26" s="393">
        <v>0.01</v>
      </c>
      <c r="G26" s="394">
        <v>43106</v>
      </c>
      <c r="H26" s="394" t="s">
        <v>104</v>
      </c>
      <c r="I26" s="751"/>
      <c r="J26" s="73" t="s">
        <v>86</v>
      </c>
      <c r="K26" s="254"/>
      <c r="L26" s="370">
        <f t="shared" si="1"/>
        <v>0.01</v>
      </c>
      <c r="M26" s="218">
        <f t="shared" si="2"/>
        <v>0.01</v>
      </c>
      <c r="N26" s="218">
        <f t="shared" si="3"/>
        <v>0.01</v>
      </c>
      <c r="O26" s="403">
        <f>M26/N26</f>
        <v>1</v>
      </c>
      <c r="P26" s="395" t="s">
        <v>2214</v>
      </c>
      <c r="Q26" s="73"/>
      <c r="R26" s="387"/>
      <c r="S26" s="1"/>
      <c r="T26" s="1"/>
      <c r="U26" s="1"/>
      <c r="V26" s="1"/>
      <c r="W26" s="1"/>
      <c r="X26" s="1"/>
      <c r="Y26"/>
      <c r="Z26"/>
      <c r="AA26"/>
      <c r="AB26"/>
      <c r="AC26" s="1"/>
    </row>
    <row r="27" spans="1:29" ht="100.5" customHeight="1" x14ac:dyDescent="0.25">
      <c r="A27" s="1"/>
      <c r="B27" s="706"/>
      <c r="C27" s="732" t="s">
        <v>1912</v>
      </c>
      <c r="D27" s="729">
        <v>0.09</v>
      </c>
      <c r="E27" s="378" t="s">
        <v>1928</v>
      </c>
      <c r="F27" s="393">
        <v>0.03</v>
      </c>
      <c r="G27" s="394">
        <v>43132</v>
      </c>
      <c r="H27" s="394" t="s">
        <v>1877</v>
      </c>
      <c r="I27" s="749" t="s">
        <v>1878</v>
      </c>
      <c r="J27" s="73" t="s">
        <v>86</v>
      </c>
      <c r="K27" s="254"/>
      <c r="L27" s="370">
        <f t="shared" si="1"/>
        <v>0.03</v>
      </c>
      <c r="M27" s="545">
        <f>SUM(L27:L28)</f>
        <v>0.05</v>
      </c>
      <c r="N27" s="545">
        <f>SUM(F27:F28)</f>
        <v>0.05</v>
      </c>
      <c r="O27" s="532">
        <f>M27/N27</f>
        <v>1</v>
      </c>
      <c r="P27" s="395" t="s">
        <v>2215</v>
      </c>
      <c r="Q27" s="73"/>
      <c r="R27" s="387"/>
      <c r="S27" s="1"/>
      <c r="T27" s="1"/>
      <c r="U27" s="1"/>
      <c r="V27" s="1"/>
      <c r="W27" s="1"/>
      <c r="X27" s="1"/>
      <c r="Y27"/>
      <c r="Z27"/>
      <c r="AA27"/>
      <c r="AB27"/>
      <c r="AC27" s="1"/>
    </row>
    <row r="28" spans="1:29" ht="56.25" customHeight="1" x14ac:dyDescent="0.25">
      <c r="A28" s="1"/>
      <c r="B28" s="706"/>
      <c r="C28" s="756"/>
      <c r="D28" s="730"/>
      <c r="E28" s="378" t="s">
        <v>1929</v>
      </c>
      <c r="F28" s="393">
        <v>0.02</v>
      </c>
      <c r="G28" s="394">
        <v>43102</v>
      </c>
      <c r="H28" s="394" t="s">
        <v>1879</v>
      </c>
      <c r="I28" s="750"/>
      <c r="J28" s="73" t="s">
        <v>86</v>
      </c>
      <c r="K28" s="254"/>
      <c r="L28" s="370">
        <f t="shared" si="1"/>
        <v>0.02</v>
      </c>
      <c r="M28" s="588"/>
      <c r="N28" s="588"/>
      <c r="O28" s="534"/>
      <c r="P28" s="395" t="s">
        <v>2216</v>
      </c>
      <c r="Q28" s="73"/>
      <c r="R28" s="387"/>
      <c r="S28" s="1"/>
      <c r="T28" s="1"/>
      <c r="U28" s="1"/>
      <c r="V28" s="1"/>
      <c r="W28" s="1"/>
      <c r="X28" s="1"/>
      <c r="Y28"/>
      <c r="Z28"/>
      <c r="AA28"/>
      <c r="AB28"/>
      <c r="AC28" s="1"/>
    </row>
    <row r="29" spans="1:29" ht="63.75" customHeight="1" x14ac:dyDescent="0.25">
      <c r="A29" s="1"/>
      <c r="B29" s="706"/>
      <c r="C29" s="756"/>
      <c r="D29" s="730"/>
      <c r="E29" s="378" t="s">
        <v>1930</v>
      </c>
      <c r="F29" s="393">
        <v>0.01</v>
      </c>
      <c r="G29" s="394">
        <v>43314</v>
      </c>
      <c r="H29" s="394">
        <v>43345</v>
      </c>
      <c r="I29" s="750"/>
      <c r="J29" s="73" t="s">
        <v>86</v>
      </c>
      <c r="K29" s="254"/>
      <c r="L29" s="370">
        <f t="shared" si="1"/>
        <v>0.01</v>
      </c>
      <c r="M29" s="218">
        <f t="shared" si="2"/>
        <v>0.01</v>
      </c>
      <c r="N29" s="218">
        <f t="shared" si="3"/>
        <v>0.01</v>
      </c>
      <c r="O29" s="403">
        <f t="shared" ref="O29:O34" si="4">M29/N29</f>
        <v>1</v>
      </c>
      <c r="P29" s="395" t="s">
        <v>2217</v>
      </c>
      <c r="Q29" s="73"/>
      <c r="R29" s="387"/>
      <c r="S29" s="1"/>
      <c r="T29" s="1"/>
      <c r="U29" s="1"/>
      <c r="V29" s="1"/>
      <c r="W29" s="1"/>
      <c r="X29" s="1"/>
      <c r="Y29"/>
      <c r="Z29"/>
      <c r="AA29"/>
      <c r="AB29"/>
      <c r="AC29" s="1"/>
    </row>
    <row r="30" spans="1:29" ht="83.25" customHeight="1" x14ac:dyDescent="0.25">
      <c r="A30" s="1"/>
      <c r="B30" s="706"/>
      <c r="C30" s="756"/>
      <c r="D30" s="730"/>
      <c r="E30" s="378" t="s">
        <v>1931</v>
      </c>
      <c r="F30" s="393">
        <v>0.01</v>
      </c>
      <c r="G30" s="394">
        <v>43106</v>
      </c>
      <c r="H30" s="394" t="s">
        <v>104</v>
      </c>
      <c r="I30" s="750"/>
      <c r="J30" s="73" t="s">
        <v>86</v>
      </c>
      <c r="K30" s="254"/>
      <c r="L30" s="370">
        <f t="shared" si="1"/>
        <v>0.01</v>
      </c>
      <c r="M30" s="218">
        <f t="shared" si="2"/>
        <v>0.01</v>
      </c>
      <c r="N30" s="218">
        <f t="shared" si="3"/>
        <v>0.01</v>
      </c>
      <c r="O30" s="403">
        <f t="shared" si="4"/>
        <v>1</v>
      </c>
      <c r="P30" s="395" t="s">
        <v>2218</v>
      </c>
      <c r="Q30" s="73"/>
      <c r="R30" s="387"/>
      <c r="S30" s="1"/>
      <c r="T30" s="1"/>
      <c r="U30" s="1"/>
      <c r="V30" s="1"/>
      <c r="W30" s="1"/>
      <c r="X30" s="1"/>
      <c r="Y30"/>
      <c r="Z30"/>
      <c r="AA30"/>
      <c r="AB30"/>
      <c r="AC30" s="1"/>
    </row>
    <row r="31" spans="1:29" ht="66.75" customHeight="1" x14ac:dyDescent="0.25">
      <c r="A31" s="1"/>
      <c r="B31" s="706"/>
      <c r="C31" s="756"/>
      <c r="D31" s="730"/>
      <c r="E31" s="378" t="s">
        <v>1932</v>
      </c>
      <c r="F31" s="393">
        <v>0.01</v>
      </c>
      <c r="G31" s="394">
        <v>43314</v>
      </c>
      <c r="H31" s="394">
        <v>43345</v>
      </c>
      <c r="I31" s="750"/>
      <c r="J31" s="73" t="s">
        <v>86</v>
      </c>
      <c r="K31" s="254"/>
      <c r="L31" s="370">
        <f t="shared" si="1"/>
        <v>0.01</v>
      </c>
      <c r="M31" s="218">
        <f t="shared" si="2"/>
        <v>0.01</v>
      </c>
      <c r="N31" s="218">
        <f t="shared" si="3"/>
        <v>0.01</v>
      </c>
      <c r="O31" s="403">
        <f t="shared" si="4"/>
        <v>1</v>
      </c>
      <c r="P31" s="396" t="s">
        <v>2219</v>
      </c>
      <c r="Q31" s="73"/>
      <c r="R31" s="387"/>
      <c r="S31" s="1"/>
      <c r="T31" s="1"/>
      <c r="U31" s="1"/>
      <c r="V31" s="1"/>
      <c r="W31" s="1"/>
      <c r="X31" s="1"/>
      <c r="Y31"/>
      <c r="Z31"/>
      <c r="AA31"/>
      <c r="AB31"/>
      <c r="AC31" s="1"/>
    </row>
    <row r="32" spans="1:29" ht="69.75" customHeight="1" x14ac:dyDescent="0.25">
      <c r="A32" s="1"/>
      <c r="B32" s="706"/>
      <c r="C32" s="757"/>
      <c r="D32" s="731"/>
      <c r="E32" s="378" t="s">
        <v>1933</v>
      </c>
      <c r="F32" s="393">
        <v>0.01</v>
      </c>
      <c r="G32" s="394">
        <v>43106</v>
      </c>
      <c r="H32" s="394" t="s">
        <v>104</v>
      </c>
      <c r="I32" s="751"/>
      <c r="J32" s="73" t="s">
        <v>86</v>
      </c>
      <c r="K32" s="254"/>
      <c r="L32" s="370">
        <f t="shared" si="1"/>
        <v>0.01</v>
      </c>
      <c r="M32" s="218">
        <f t="shared" si="2"/>
        <v>0.01</v>
      </c>
      <c r="N32" s="218">
        <f t="shared" si="3"/>
        <v>0.01</v>
      </c>
      <c r="O32" s="403">
        <f t="shared" si="4"/>
        <v>1</v>
      </c>
      <c r="P32" s="395" t="s">
        <v>2220</v>
      </c>
      <c r="Q32" s="73"/>
      <c r="R32" s="387"/>
      <c r="S32" s="1"/>
      <c r="T32" s="1"/>
      <c r="U32" s="1"/>
      <c r="V32" s="1"/>
      <c r="W32" s="1"/>
      <c r="X32" s="1"/>
      <c r="Y32"/>
      <c r="Z32"/>
      <c r="AA32"/>
      <c r="AB32"/>
      <c r="AC32" s="1"/>
    </row>
    <row r="33" spans="1:29" ht="96" customHeight="1" x14ac:dyDescent="0.25">
      <c r="A33" s="1"/>
      <c r="B33" s="706"/>
      <c r="C33" s="732" t="s">
        <v>1913</v>
      </c>
      <c r="D33" s="729">
        <v>0.09</v>
      </c>
      <c r="E33" s="378" t="s">
        <v>1934</v>
      </c>
      <c r="F33" s="393">
        <v>0.03</v>
      </c>
      <c r="G33" s="394" t="s">
        <v>1880</v>
      </c>
      <c r="H33" s="394" t="s">
        <v>1881</v>
      </c>
      <c r="I33" s="749" t="s">
        <v>1882</v>
      </c>
      <c r="J33" s="73" t="s">
        <v>86</v>
      </c>
      <c r="K33" s="254"/>
      <c r="L33" s="370">
        <f t="shared" si="1"/>
        <v>0.03</v>
      </c>
      <c r="M33" s="218">
        <f t="shared" si="2"/>
        <v>0.03</v>
      </c>
      <c r="N33" s="218">
        <f t="shared" si="3"/>
        <v>0.03</v>
      </c>
      <c r="O33" s="403">
        <f t="shared" si="4"/>
        <v>1</v>
      </c>
      <c r="P33" s="395" t="s">
        <v>2221</v>
      </c>
      <c r="Q33" s="73"/>
      <c r="R33" s="387"/>
      <c r="S33" s="1"/>
      <c r="T33" s="1"/>
      <c r="U33" s="1"/>
      <c r="V33" s="1"/>
      <c r="W33" s="1"/>
      <c r="X33" s="1"/>
      <c r="Y33"/>
      <c r="Z33"/>
      <c r="AA33"/>
      <c r="AB33"/>
      <c r="AC33" s="1"/>
    </row>
    <row r="34" spans="1:29" ht="53.25" customHeight="1" x14ac:dyDescent="0.25">
      <c r="A34" s="1"/>
      <c r="B34" s="706"/>
      <c r="C34" s="756"/>
      <c r="D34" s="730"/>
      <c r="E34" s="378" t="s">
        <v>1935</v>
      </c>
      <c r="F34" s="393">
        <v>0.02</v>
      </c>
      <c r="G34" s="394">
        <v>43104</v>
      </c>
      <c r="H34" s="394">
        <v>43255</v>
      </c>
      <c r="I34" s="750"/>
      <c r="J34" s="73" t="s">
        <v>86</v>
      </c>
      <c r="K34" s="254"/>
      <c r="L34" s="370">
        <f t="shared" si="1"/>
        <v>0.02</v>
      </c>
      <c r="M34" s="218">
        <f t="shared" si="2"/>
        <v>0.02</v>
      </c>
      <c r="N34" s="218">
        <f t="shared" si="3"/>
        <v>0.02</v>
      </c>
      <c r="O34" s="403">
        <f t="shared" si="4"/>
        <v>1</v>
      </c>
      <c r="P34" s="395" t="s">
        <v>2222</v>
      </c>
      <c r="Q34" s="73"/>
      <c r="R34" s="387"/>
      <c r="S34" s="1"/>
      <c r="T34" s="1"/>
      <c r="U34" s="1"/>
      <c r="V34" s="1"/>
      <c r="W34" s="1"/>
      <c r="X34" s="1"/>
      <c r="Y34"/>
      <c r="Z34"/>
      <c r="AA34"/>
      <c r="AB34"/>
      <c r="AC34" s="1"/>
    </row>
    <row r="35" spans="1:29" ht="74.25" customHeight="1" x14ac:dyDescent="0.25">
      <c r="A35" s="1"/>
      <c r="B35" s="706"/>
      <c r="C35" s="756"/>
      <c r="D35" s="730"/>
      <c r="E35" s="378" t="s">
        <v>1936</v>
      </c>
      <c r="F35" s="393">
        <v>0.01</v>
      </c>
      <c r="G35" s="394">
        <v>43208</v>
      </c>
      <c r="H35" s="394">
        <v>43214</v>
      </c>
      <c r="I35" s="750"/>
      <c r="J35" s="73"/>
      <c r="K35" s="254"/>
      <c r="L35" s="370" t="str">
        <f t="shared" si="1"/>
        <v>0</v>
      </c>
      <c r="M35" s="218" t="str">
        <f t="shared" si="2"/>
        <v>0</v>
      </c>
      <c r="N35" s="218">
        <f t="shared" si="3"/>
        <v>0.01</v>
      </c>
      <c r="O35" s="70" t="str">
        <f t="shared" ref="O35:O69" si="5">IF((M35/N35)&gt;=90%,"META LOGRADA",IF((M35/N35)&gt;=80%, "AVANCE NOTABLE","REPLANIFICAR"))</f>
        <v>REPLANIFICAR</v>
      </c>
      <c r="P35" s="395" t="s">
        <v>2223</v>
      </c>
      <c r="Q35" s="386"/>
      <c r="R35" s="387"/>
      <c r="S35" s="1"/>
      <c r="T35" s="1"/>
      <c r="U35" s="1"/>
      <c r="V35" s="1"/>
      <c r="W35" s="1"/>
      <c r="X35" s="1"/>
      <c r="Y35"/>
      <c r="Z35"/>
      <c r="AA35"/>
      <c r="AB35"/>
      <c r="AC35" s="1"/>
    </row>
    <row r="36" spans="1:29" ht="81.75" customHeight="1" x14ac:dyDescent="0.25">
      <c r="A36" s="1"/>
      <c r="B36" s="706"/>
      <c r="C36" s="756"/>
      <c r="D36" s="730"/>
      <c r="E36" s="378" t="s">
        <v>1937</v>
      </c>
      <c r="F36" s="393">
        <v>0.01</v>
      </c>
      <c r="G36" s="394">
        <v>43106</v>
      </c>
      <c r="H36" s="394" t="s">
        <v>104</v>
      </c>
      <c r="I36" s="750"/>
      <c r="J36" s="73"/>
      <c r="K36" s="254"/>
      <c r="L36" s="370" t="str">
        <f t="shared" si="1"/>
        <v>0</v>
      </c>
      <c r="M36" s="218" t="str">
        <f t="shared" si="2"/>
        <v>0</v>
      </c>
      <c r="N36" s="218">
        <f t="shared" si="3"/>
        <v>0.01</v>
      </c>
      <c r="O36" s="70" t="str">
        <f t="shared" si="5"/>
        <v>REPLANIFICAR</v>
      </c>
      <c r="P36" s="395" t="s">
        <v>2224</v>
      </c>
      <c r="Q36" s="386"/>
      <c r="R36" s="387"/>
      <c r="S36" s="1"/>
      <c r="T36" s="1"/>
      <c r="U36" s="1"/>
      <c r="V36" s="1"/>
      <c r="W36" s="1"/>
      <c r="X36" s="1"/>
      <c r="Y36"/>
      <c r="Z36"/>
      <c r="AA36"/>
      <c r="AB36"/>
      <c r="AC36" s="1"/>
    </row>
    <row r="37" spans="1:29" ht="72" customHeight="1" x14ac:dyDescent="0.25">
      <c r="A37" s="1"/>
      <c r="B37" s="706"/>
      <c r="C37" s="756"/>
      <c r="D37" s="730"/>
      <c r="E37" s="378" t="s">
        <v>1938</v>
      </c>
      <c r="F37" s="393">
        <v>0.01</v>
      </c>
      <c r="G37" s="394" t="s">
        <v>1883</v>
      </c>
      <c r="H37" s="394" t="s">
        <v>1884</v>
      </c>
      <c r="I37" s="750"/>
      <c r="J37" s="73"/>
      <c r="K37" s="254"/>
      <c r="L37" s="370" t="str">
        <f t="shared" si="1"/>
        <v>0</v>
      </c>
      <c r="M37" s="218" t="str">
        <f t="shared" si="2"/>
        <v>0</v>
      </c>
      <c r="N37" s="218">
        <f t="shared" si="3"/>
        <v>0.01</v>
      </c>
      <c r="O37" s="70" t="str">
        <f t="shared" si="5"/>
        <v>REPLANIFICAR</v>
      </c>
      <c r="P37" s="396" t="s">
        <v>2225</v>
      </c>
      <c r="Q37" s="386"/>
      <c r="R37" s="387"/>
      <c r="S37" s="1"/>
      <c r="T37" s="1"/>
      <c r="U37" s="1"/>
      <c r="V37" s="1"/>
      <c r="W37" s="1"/>
      <c r="X37" s="1"/>
      <c r="Y37"/>
      <c r="Z37"/>
      <c r="AA37"/>
      <c r="AB37"/>
      <c r="AC37" s="1"/>
    </row>
    <row r="38" spans="1:29" ht="66.75" customHeight="1" x14ac:dyDescent="0.25">
      <c r="A38" s="1"/>
      <c r="B38" s="706"/>
      <c r="C38" s="757"/>
      <c r="D38" s="731"/>
      <c r="E38" s="378" t="s">
        <v>1939</v>
      </c>
      <c r="F38" s="393">
        <v>0.01</v>
      </c>
      <c r="G38" s="394">
        <v>43106</v>
      </c>
      <c r="H38" s="394" t="s">
        <v>104</v>
      </c>
      <c r="I38" s="751"/>
      <c r="J38" s="73"/>
      <c r="K38" s="254"/>
      <c r="L38" s="370" t="str">
        <f t="shared" si="1"/>
        <v>0</v>
      </c>
      <c r="M38" s="218" t="str">
        <f t="shared" si="2"/>
        <v>0</v>
      </c>
      <c r="N38" s="218">
        <f t="shared" si="3"/>
        <v>0.01</v>
      </c>
      <c r="O38" s="70" t="str">
        <f t="shared" si="5"/>
        <v>REPLANIFICAR</v>
      </c>
      <c r="P38" s="395" t="s">
        <v>2226</v>
      </c>
      <c r="Q38" s="386"/>
      <c r="R38" s="387"/>
      <c r="S38" s="1"/>
      <c r="T38" s="1"/>
      <c r="U38" s="1"/>
      <c r="V38" s="1"/>
      <c r="W38" s="1"/>
      <c r="X38" s="1"/>
      <c r="Y38"/>
      <c r="Z38"/>
      <c r="AA38"/>
      <c r="AB38"/>
      <c r="AC38" s="1"/>
    </row>
    <row r="39" spans="1:29" ht="72" customHeight="1" x14ac:dyDescent="0.25">
      <c r="A39" s="1"/>
      <c r="B39" s="706"/>
      <c r="C39" s="732" t="s">
        <v>1914</v>
      </c>
      <c r="D39" s="729">
        <v>0.09</v>
      </c>
      <c r="E39" s="378" t="s">
        <v>1940</v>
      </c>
      <c r="F39" s="393">
        <v>0.03</v>
      </c>
      <c r="G39" s="394" t="s">
        <v>1885</v>
      </c>
      <c r="H39" s="394" t="s">
        <v>1886</v>
      </c>
      <c r="I39" s="749" t="s">
        <v>1882</v>
      </c>
      <c r="J39" s="73"/>
      <c r="K39" s="254"/>
      <c r="L39" s="370" t="str">
        <f t="shared" si="1"/>
        <v>0</v>
      </c>
      <c r="M39" s="545">
        <f>SUM(L39:L40)</f>
        <v>0</v>
      </c>
      <c r="N39" s="545">
        <f>SUM(F39:F40)</f>
        <v>0.05</v>
      </c>
      <c r="O39" s="672" t="str">
        <f t="shared" si="5"/>
        <v>REPLANIFICAR</v>
      </c>
      <c r="P39" s="395" t="s">
        <v>2227</v>
      </c>
      <c r="Q39" s="386"/>
      <c r="R39" s="387"/>
      <c r="S39" s="1"/>
      <c r="T39" s="1"/>
      <c r="U39" s="1"/>
      <c r="V39" s="1"/>
      <c r="W39" s="1"/>
      <c r="X39" s="1"/>
      <c r="Y39"/>
      <c r="Z39"/>
      <c r="AA39"/>
      <c r="AB39"/>
      <c r="AC39" s="1"/>
    </row>
    <row r="40" spans="1:29" ht="51" customHeight="1" x14ac:dyDescent="0.25">
      <c r="A40" s="1"/>
      <c r="B40" s="706"/>
      <c r="C40" s="756"/>
      <c r="D40" s="730"/>
      <c r="E40" s="378" t="s">
        <v>1941</v>
      </c>
      <c r="F40" s="393">
        <v>0.02</v>
      </c>
      <c r="G40" s="394" t="s">
        <v>1887</v>
      </c>
      <c r="H40" s="394" t="s">
        <v>1888</v>
      </c>
      <c r="I40" s="750"/>
      <c r="J40" s="73"/>
      <c r="K40" s="254"/>
      <c r="L40" s="370" t="str">
        <f t="shared" si="1"/>
        <v>0</v>
      </c>
      <c r="M40" s="588"/>
      <c r="N40" s="588"/>
      <c r="O40" s="673"/>
      <c r="P40" s="395" t="s">
        <v>2228</v>
      </c>
      <c r="Q40" s="386"/>
      <c r="R40" s="387"/>
      <c r="S40" s="1"/>
      <c r="T40" s="1"/>
      <c r="U40" s="1"/>
      <c r="V40" s="1"/>
      <c r="W40" s="1"/>
      <c r="X40" s="1"/>
      <c r="Y40"/>
      <c r="Z40"/>
      <c r="AA40"/>
      <c r="AB40"/>
      <c r="AC40" s="1"/>
    </row>
    <row r="41" spans="1:29" ht="69" customHeight="1" x14ac:dyDescent="0.25">
      <c r="A41" s="1"/>
      <c r="B41" s="706"/>
      <c r="C41" s="756"/>
      <c r="D41" s="730"/>
      <c r="E41" s="378" t="s">
        <v>1942</v>
      </c>
      <c r="F41" s="393">
        <v>0.01</v>
      </c>
      <c r="G41" s="394">
        <v>43105</v>
      </c>
      <c r="H41" s="394" t="s">
        <v>103</v>
      </c>
      <c r="I41" s="750"/>
      <c r="J41" s="73"/>
      <c r="K41" s="254"/>
      <c r="L41" s="370" t="str">
        <f t="shared" si="1"/>
        <v>0</v>
      </c>
      <c r="M41" s="218" t="str">
        <f t="shared" si="2"/>
        <v>0</v>
      </c>
      <c r="N41" s="218">
        <f t="shared" si="3"/>
        <v>0.01</v>
      </c>
      <c r="O41" s="70" t="str">
        <f t="shared" si="5"/>
        <v>REPLANIFICAR</v>
      </c>
      <c r="P41" s="395" t="s">
        <v>2229</v>
      </c>
      <c r="Q41" s="386"/>
      <c r="R41" s="387"/>
      <c r="S41" s="1"/>
      <c r="T41" s="1"/>
      <c r="U41" s="1"/>
      <c r="V41" s="1"/>
      <c r="W41" s="1"/>
      <c r="X41" s="1"/>
      <c r="Y41"/>
      <c r="Z41"/>
      <c r="AA41"/>
      <c r="AB41"/>
      <c r="AC41" s="1"/>
    </row>
    <row r="42" spans="1:29" ht="81" customHeight="1" x14ac:dyDescent="0.25">
      <c r="A42" s="1"/>
      <c r="B42" s="706"/>
      <c r="C42" s="756"/>
      <c r="D42" s="730"/>
      <c r="E42" s="378" t="s">
        <v>1943</v>
      </c>
      <c r="F42" s="393">
        <v>0.01</v>
      </c>
      <c r="G42" s="394">
        <v>43107</v>
      </c>
      <c r="H42" s="394" t="s">
        <v>1889</v>
      </c>
      <c r="I42" s="750"/>
      <c r="J42" s="73"/>
      <c r="K42" s="254"/>
      <c r="L42" s="370" t="str">
        <f t="shared" si="1"/>
        <v>0</v>
      </c>
      <c r="M42" s="218" t="str">
        <f t="shared" si="2"/>
        <v>0</v>
      </c>
      <c r="N42" s="218">
        <f t="shared" si="3"/>
        <v>0.01</v>
      </c>
      <c r="O42" s="70" t="str">
        <f t="shared" si="5"/>
        <v>REPLANIFICAR</v>
      </c>
      <c r="P42" s="395" t="s">
        <v>2230</v>
      </c>
      <c r="Q42" s="386"/>
      <c r="R42" s="387"/>
      <c r="S42" s="1"/>
      <c r="T42" s="1"/>
      <c r="U42" s="1"/>
      <c r="V42" s="1"/>
      <c r="W42" s="1"/>
      <c r="X42" s="1"/>
      <c r="Y42"/>
      <c r="Z42"/>
      <c r="AA42"/>
      <c r="AB42"/>
      <c r="AC42" s="1"/>
    </row>
    <row r="43" spans="1:29" ht="72" customHeight="1" x14ac:dyDescent="0.25">
      <c r="A43" s="1"/>
      <c r="B43" s="706"/>
      <c r="C43" s="756"/>
      <c r="D43" s="730"/>
      <c r="E43" s="378" t="s">
        <v>1944</v>
      </c>
      <c r="F43" s="393">
        <v>0.01</v>
      </c>
      <c r="G43" s="394">
        <v>43105</v>
      </c>
      <c r="H43" s="394" t="s">
        <v>103</v>
      </c>
      <c r="I43" s="750"/>
      <c r="J43" s="73"/>
      <c r="K43" s="254"/>
      <c r="L43" s="370" t="str">
        <f t="shared" si="1"/>
        <v>0</v>
      </c>
      <c r="M43" s="218" t="str">
        <f t="shared" si="2"/>
        <v>0</v>
      </c>
      <c r="N43" s="218">
        <f t="shared" si="3"/>
        <v>0.01</v>
      </c>
      <c r="O43" s="70" t="str">
        <f t="shared" si="5"/>
        <v>REPLANIFICAR</v>
      </c>
      <c r="P43" s="396" t="s">
        <v>2231</v>
      </c>
      <c r="Q43" s="386"/>
      <c r="R43" s="387"/>
      <c r="S43" s="1"/>
      <c r="T43" s="1"/>
      <c r="U43" s="1"/>
      <c r="V43" s="1"/>
      <c r="W43" s="1"/>
      <c r="X43" s="1"/>
      <c r="Y43"/>
      <c r="Z43"/>
      <c r="AA43"/>
      <c r="AB43"/>
      <c r="AC43" s="1"/>
    </row>
    <row r="44" spans="1:29" ht="75" customHeight="1" x14ac:dyDescent="0.25">
      <c r="A44" s="1"/>
      <c r="B44" s="706"/>
      <c r="C44" s="757"/>
      <c r="D44" s="731"/>
      <c r="E44" s="378" t="s">
        <v>1945</v>
      </c>
      <c r="F44" s="393">
        <v>0.01</v>
      </c>
      <c r="G44" s="394">
        <v>43107</v>
      </c>
      <c r="H44" s="394" t="s">
        <v>1889</v>
      </c>
      <c r="I44" s="751"/>
      <c r="J44" s="73"/>
      <c r="K44" s="254"/>
      <c r="L44" s="370" t="str">
        <f t="shared" si="1"/>
        <v>0</v>
      </c>
      <c r="M44" s="218" t="str">
        <f t="shared" si="2"/>
        <v>0</v>
      </c>
      <c r="N44" s="218">
        <f t="shared" si="3"/>
        <v>0.01</v>
      </c>
      <c r="O44" s="70" t="str">
        <f t="shared" si="5"/>
        <v>REPLANIFICAR</v>
      </c>
      <c r="P44" s="395" t="s">
        <v>2232</v>
      </c>
      <c r="Q44" s="386"/>
      <c r="R44" s="387"/>
      <c r="S44" s="1"/>
      <c r="T44" s="1"/>
      <c r="U44" s="1"/>
      <c r="V44" s="1"/>
      <c r="W44" s="1"/>
      <c r="X44" s="1"/>
      <c r="Y44"/>
      <c r="Z44"/>
      <c r="AA44"/>
      <c r="AB44"/>
      <c r="AC44" s="1"/>
    </row>
    <row r="45" spans="1:29" ht="96" customHeight="1" x14ac:dyDescent="0.25">
      <c r="A45" s="1"/>
      <c r="B45" s="706"/>
      <c r="C45" s="732" t="s">
        <v>1915</v>
      </c>
      <c r="D45" s="729">
        <v>0.09</v>
      </c>
      <c r="E45" s="378" t="s">
        <v>1946</v>
      </c>
      <c r="F45" s="384">
        <v>0.03</v>
      </c>
      <c r="G45" s="746">
        <v>43249</v>
      </c>
      <c r="H45" s="746">
        <v>43297</v>
      </c>
      <c r="I45" s="752" t="s">
        <v>1882</v>
      </c>
      <c r="J45" s="73"/>
      <c r="K45" s="254"/>
      <c r="L45" s="370" t="str">
        <f t="shared" si="1"/>
        <v>0</v>
      </c>
      <c r="M45" s="545">
        <f>SUM(L45:L50)</f>
        <v>0</v>
      </c>
      <c r="N45" s="545">
        <f>SUM(F45:F50)</f>
        <v>0.09</v>
      </c>
      <c r="O45" s="672" t="str">
        <f t="shared" si="5"/>
        <v>REPLANIFICAR</v>
      </c>
      <c r="P45" s="395" t="s">
        <v>2233</v>
      </c>
      <c r="Q45" s="386"/>
      <c r="R45" s="387"/>
      <c r="S45" s="1"/>
      <c r="T45" s="1"/>
      <c r="U45" s="1"/>
      <c r="V45" s="1"/>
      <c r="W45" s="1"/>
      <c r="X45" s="1"/>
      <c r="Y45"/>
      <c r="Z45"/>
      <c r="AA45"/>
      <c r="AB45"/>
      <c r="AC45" s="1"/>
    </row>
    <row r="46" spans="1:29" ht="51.75" customHeight="1" x14ac:dyDescent="0.25">
      <c r="A46" s="1"/>
      <c r="B46" s="706"/>
      <c r="C46" s="756"/>
      <c r="D46" s="730"/>
      <c r="E46" s="378" t="s">
        <v>1947</v>
      </c>
      <c r="F46" s="384">
        <v>0.02</v>
      </c>
      <c r="G46" s="746"/>
      <c r="H46" s="746"/>
      <c r="I46" s="753"/>
      <c r="J46" s="73"/>
      <c r="K46" s="254"/>
      <c r="L46" s="370" t="str">
        <f t="shared" si="1"/>
        <v>0</v>
      </c>
      <c r="M46" s="587"/>
      <c r="N46" s="587"/>
      <c r="O46" s="674"/>
      <c r="P46" s="395" t="s">
        <v>2234</v>
      </c>
      <c r="Q46" s="386"/>
      <c r="R46" s="387"/>
      <c r="S46" s="1"/>
      <c r="T46" s="1"/>
      <c r="U46" s="1"/>
      <c r="V46" s="1"/>
      <c r="W46" s="1"/>
      <c r="X46" s="1"/>
      <c r="Y46"/>
      <c r="Z46"/>
      <c r="AA46"/>
      <c r="AB46"/>
      <c r="AC46" s="1"/>
    </row>
    <row r="47" spans="1:29" ht="65.25" customHeight="1" x14ac:dyDescent="0.25">
      <c r="A47" s="1"/>
      <c r="B47" s="706"/>
      <c r="C47" s="756"/>
      <c r="D47" s="730"/>
      <c r="E47" s="378" t="s">
        <v>1948</v>
      </c>
      <c r="F47" s="384">
        <v>0.01</v>
      </c>
      <c r="G47" s="746"/>
      <c r="H47" s="746"/>
      <c r="I47" s="753"/>
      <c r="J47" s="73"/>
      <c r="K47" s="254"/>
      <c r="L47" s="370" t="str">
        <f t="shared" si="1"/>
        <v>0</v>
      </c>
      <c r="M47" s="587"/>
      <c r="N47" s="587"/>
      <c r="O47" s="674"/>
      <c r="P47" s="395" t="s">
        <v>2235</v>
      </c>
      <c r="Q47" s="386"/>
      <c r="R47" s="387"/>
      <c r="S47" s="1"/>
      <c r="T47" s="1"/>
      <c r="U47" s="1"/>
      <c r="V47" s="1"/>
      <c r="W47" s="1"/>
      <c r="X47" s="1"/>
      <c r="Y47"/>
      <c r="Z47"/>
      <c r="AA47"/>
      <c r="AB47"/>
      <c r="AC47" s="1"/>
    </row>
    <row r="48" spans="1:29" ht="78" customHeight="1" x14ac:dyDescent="0.25">
      <c r="A48" s="1"/>
      <c r="B48" s="706"/>
      <c r="C48" s="756"/>
      <c r="D48" s="730"/>
      <c r="E48" s="378" t="s">
        <v>1949</v>
      </c>
      <c r="F48" s="384">
        <v>0.01</v>
      </c>
      <c r="G48" s="746"/>
      <c r="H48" s="746"/>
      <c r="I48" s="753"/>
      <c r="J48" s="73"/>
      <c r="K48" s="254"/>
      <c r="L48" s="370" t="str">
        <f t="shared" si="1"/>
        <v>0</v>
      </c>
      <c r="M48" s="587"/>
      <c r="N48" s="587"/>
      <c r="O48" s="674"/>
      <c r="P48" s="395" t="s">
        <v>2236</v>
      </c>
      <c r="Q48" s="386"/>
      <c r="R48" s="387"/>
      <c r="S48" s="1"/>
      <c r="T48" s="1"/>
      <c r="U48" s="1"/>
      <c r="V48" s="1"/>
      <c r="W48" s="1"/>
      <c r="X48" s="1"/>
      <c r="Y48"/>
      <c r="Z48"/>
      <c r="AA48"/>
      <c r="AB48"/>
      <c r="AC48" s="1"/>
    </row>
    <row r="49" spans="1:29" ht="67.5" customHeight="1" x14ac:dyDescent="0.25">
      <c r="A49" s="1"/>
      <c r="B49" s="706"/>
      <c r="C49" s="756"/>
      <c r="D49" s="730"/>
      <c r="E49" s="378" t="s">
        <v>1950</v>
      </c>
      <c r="F49" s="384">
        <v>0.01</v>
      </c>
      <c r="G49" s="746"/>
      <c r="H49" s="746"/>
      <c r="I49" s="753"/>
      <c r="J49" s="73"/>
      <c r="K49" s="254"/>
      <c r="L49" s="370" t="str">
        <f t="shared" si="1"/>
        <v>0</v>
      </c>
      <c r="M49" s="587"/>
      <c r="N49" s="587"/>
      <c r="O49" s="674"/>
      <c r="P49" s="396" t="s">
        <v>2237</v>
      </c>
      <c r="Q49" s="386"/>
      <c r="R49" s="387"/>
      <c r="S49" s="1"/>
      <c r="T49" s="1"/>
      <c r="U49" s="1"/>
      <c r="V49" s="1"/>
      <c r="W49" s="1"/>
      <c r="X49" s="1"/>
      <c r="Y49"/>
      <c r="Z49"/>
      <c r="AA49"/>
      <c r="AB49"/>
      <c r="AC49" s="1"/>
    </row>
    <row r="50" spans="1:29" ht="72" customHeight="1" x14ac:dyDescent="0.25">
      <c r="A50" s="1"/>
      <c r="B50" s="706"/>
      <c r="C50" s="757"/>
      <c r="D50" s="731"/>
      <c r="E50" s="378" t="s">
        <v>1951</v>
      </c>
      <c r="F50" s="384">
        <v>0.01</v>
      </c>
      <c r="G50" s="747"/>
      <c r="H50" s="747"/>
      <c r="I50" s="754"/>
      <c r="J50" s="73"/>
      <c r="K50" s="254"/>
      <c r="L50" s="370" t="str">
        <f t="shared" si="1"/>
        <v>0</v>
      </c>
      <c r="M50" s="588"/>
      <c r="N50" s="588"/>
      <c r="O50" s="673"/>
      <c r="P50" s="395" t="s">
        <v>2238</v>
      </c>
      <c r="Q50" s="386"/>
      <c r="R50" s="387"/>
      <c r="S50" s="1"/>
      <c r="T50" s="1"/>
      <c r="U50" s="1"/>
      <c r="V50" s="1"/>
      <c r="W50" s="1"/>
      <c r="X50" s="1"/>
      <c r="Y50"/>
      <c r="Z50"/>
      <c r="AA50"/>
      <c r="AB50"/>
      <c r="AC50" s="1"/>
    </row>
    <row r="51" spans="1:29" ht="68.25" customHeight="1" x14ac:dyDescent="0.25">
      <c r="A51" s="1"/>
      <c r="B51" s="706"/>
      <c r="C51" s="732" t="s">
        <v>1916</v>
      </c>
      <c r="D51" s="729">
        <v>0.09</v>
      </c>
      <c r="E51" s="378" t="s">
        <v>1952</v>
      </c>
      <c r="F51" s="384">
        <v>0.03</v>
      </c>
      <c r="G51" s="755">
        <v>43298</v>
      </c>
      <c r="H51" s="755">
        <v>43332</v>
      </c>
      <c r="I51" s="752" t="s">
        <v>1882</v>
      </c>
      <c r="J51" s="73"/>
      <c r="K51" s="254"/>
      <c r="L51" s="370" t="str">
        <f t="shared" si="1"/>
        <v>0</v>
      </c>
      <c r="M51" s="545">
        <f>SUM(L51:L56)</f>
        <v>0</v>
      </c>
      <c r="N51" s="545">
        <f>SUM(F51:F56)</f>
        <v>0.09</v>
      </c>
      <c r="O51" s="672" t="str">
        <f>IF((M51/N51)&gt;=90%,"META LOGRADA",IF((M51/N51)&gt;=80%, "AVANCE NOTABLE","REPLANIFICAR"))</f>
        <v>REPLANIFICAR</v>
      </c>
      <c r="P51" s="395" t="s">
        <v>2239</v>
      </c>
      <c r="Q51" s="386"/>
      <c r="R51" s="387"/>
      <c r="S51" s="1"/>
      <c r="T51" s="1"/>
      <c r="U51" s="1"/>
      <c r="V51" s="1"/>
      <c r="W51" s="1"/>
      <c r="X51" s="1"/>
      <c r="Y51"/>
      <c r="Z51"/>
      <c r="AA51"/>
      <c r="AB51"/>
      <c r="AC51" s="1"/>
    </row>
    <row r="52" spans="1:29" ht="60.75" customHeight="1" x14ac:dyDescent="0.25">
      <c r="A52" s="1"/>
      <c r="B52" s="706"/>
      <c r="C52" s="756"/>
      <c r="D52" s="730"/>
      <c r="E52" s="378" t="s">
        <v>1953</v>
      </c>
      <c r="F52" s="384">
        <v>0.02</v>
      </c>
      <c r="G52" s="755"/>
      <c r="H52" s="755"/>
      <c r="I52" s="753"/>
      <c r="J52" s="73"/>
      <c r="K52" s="254"/>
      <c r="L52" s="370" t="str">
        <f t="shared" si="1"/>
        <v>0</v>
      </c>
      <c r="M52" s="587"/>
      <c r="N52" s="587"/>
      <c r="O52" s="674"/>
      <c r="P52" s="395" t="s">
        <v>2240</v>
      </c>
      <c r="Q52" s="386"/>
      <c r="R52" s="387"/>
      <c r="S52" s="1"/>
      <c r="T52" s="1"/>
      <c r="U52" s="1"/>
      <c r="V52" s="1"/>
      <c r="W52" s="1"/>
      <c r="X52" s="1"/>
      <c r="Y52"/>
      <c r="Z52"/>
      <c r="AA52"/>
      <c r="AB52"/>
      <c r="AC52" s="1"/>
    </row>
    <row r="53" spans="1:29" ht="59.25" customHeight="1" x14ac:dyDescent="0.25">
      <c r="A53" s="1"/>
      <c r="B53" s="706"/>
      <c r="C53" s="756"/>
      <c r="D53" s="730"/>
      <c r="E53" s="378" t="s">
        <v>1954</v>
      </c>
      <c r="F53" s="384">
        <v>0.01</v>
      </c>
      <c r="G53" s="755"/>
      <c r="H53" s="755"/>
      <c r="I53" s="753"/>
      <c r="J53" s="73"/>
      <c r="K53" s="254"/>
      <c r="L53" s="370" t="str">
        <f t="shared" si="1"/>
        <v>0</v>
      </c>
      <c r="M53" s="587"/>
      <c r="N53" s="587"/>
      <c r="O53" s="674"/>
      <c r="P53" s="395" t="s">
        <v>2241</v>
      </c>
      <c r="Q53" s="386"/>
      <c r="R53" s="387"/>
      <c r="S53" s="1"/>
      <c r="T53" s="1"/>
      <c r="U53" s="1"/>
      <c r="V53" s="1"/>
      <c r="W53" s="1"/>
      <c r="X53" s="1"/>
      <c r="Y53"/>
      <c r="Z53"/>
      <c r="AA53"/>
      <c r="AB53"/>
      <c r="AC53" s="1"/>
    </row>
    <row r="54" spans="1:29" ht="63" customHeight="1" x14ac:dyDescent="0.25">
      <c r="A54" s="1"/>
      <c r="B54" s="706"/>
      <c r="C54" s="756"/>
      <c r="D54" s="730"/>
      <c r="E54" s="378" t="s">
        <v>1955</v>
      </c>
      <c r="F54" s="384">
        <v>0.01</v>
      </c>
      <c r="G54" s="755"/>
      <c r="H54" s="755"/>
      <c r="I54" s="753"/>
      <c r="J54" s="73"/>
      <c r="K54" s="254"/>
      <c r="L54" s="370" t="str">
        <f t="shared" si="1"/>
        <v>0</v>
      </c>
      <c r="M54" s="587"/>
      <c r="N54" s="587"/>
      <c r="O54" s="674"/>
      <c r="P54" s="395" t="s">
        <v>2242</v>
      </c>
      <c r="Q54" s="386"/>
      <c r="R54" s="387"/>
      <c r="S54" s="1"/>
      <c r="T54" s="1"/>
      <c r="U54" s="1"/>
      <c r="V54" s="1"/>
      <c r="W54" s="1"/>
      <c r="X54" s="1"/>
      <c r="Y54"/>
      <c r="Z54"/>
      <c r="AA54"/>
      <c r="AB54"/>
      <c r="AC54" s="1"/>
    </row>
    <row r="55" spans="1:29" ht="62.25" customHeight="1" x14ac:dyDescent="0.25">
      <c r="A55" s="1"/>
      <c r="B55" s="706"/>
      <c r="C55" s="756"/>
      <c r="D55" s="730"/>
      <c r="E55" s="378" t="s">
        <v>1956</v>
      </c>
      <c r="F55" s="384">
        <v>0.01</v>
      </c>
      <c r="G55" s="755"/>
      <c r="H55" s="755"/>
      <c r="I55" s="753"/>
      <c r="J55" s="73"/>
      <c r="K55" s="254"/>
      <c r="L55" s="370" t="str">
        <f t="shared" si="1"/>
        <v>0</v>
      </c>
      <c r="M55" s="587"/>
      <c r="N55" s="587"/>
      <c r="O55" s="674"/>
      <c r="P55" s="396" t="s">
        <v>2243</v>
      </c>
      <c r="Q55" s="386"/>
      <c r="R55" s="387"/>
      <c r="S55" s="1"/>
      <c r="T55" s="1"/>
      <c r="U55" s="1"/>
      <c r="V55" s="1"/>
      <c r="W55" s="1"/>
      <c r="X55" s="1"/>
      <c r="Y55"/>
      <c r="Z55"/>
      <c r="AA55"/>
      <c r="AB55"/>
      <c r="AC55" s="1"/>
    </row>
    <row r="56" spans="1:29" ht="36.75" customHeight="1" x14ac:dyDescent="0.25">
      <c r="A56" s="1"/>
      <c r="B56" s="706"/>
      <c r="C56" s="757"/>
      <c r="D56" s="731"/>
      <c r="E56" s="378" t="s">
        <v>1957</v>
      </c>
      <c r="F56" s="384">
        <v>0.01</v>
      </c>
      <c r="G56" s="755"/>
      <c r="H56" s="755"/>
      <c r="I56" s="754"/>
      <c r="J56" s="73"/>
      <c r="K56" s="254"/>
      <c r="L56" s="370" t="str">
        <f t="shared" si="1"/>
        <v>0</v>
      </c>
      <c r="M56" s="588"/>
      <c r="N56" s="588"/>
      <c r="O56" s="673"/>
      <c r="P56" s="395" t="s">
        <v>2244</v>
      </c>
      <c r="Q56" s="386"/>
      <c r="R56" s="387"/>
      <c r="S56" s="1"/>
      <c r="T56" s="1"/>
      <c r="U56" s="1"/>
      <c r="V56" s="1"/>
      <c r="W56" s="1"/>
      <c r="X56" s="1"/>
      <c r="Y56"/>
      <c r="Z56"/>
      <c r="AA56"/>
      <c r="AB56"/>
      <c r="AC56" s="1"/>
    </row>
    <row r="57" spans="1:29" ht="93.75" customHeight="1" x14ac:dyDescent="0.25">
      <c r="A57" s="1"/>
      <c r="B57" s="706"/>
      <c r="C57" s="732" t="s">
        <v>1917</v>
      </c>
      <c r="D57" s="729">
        <v>0.09</v>
      </c>
      <c r="E57" s="378" t="s">
        <v>1958</v>
      </c>
      <c r="F57" s="384">
        <v>0.03</v>
      </c>
      <c r="G57" s="745">
        <v>43333</v>
      </c>
      <c r="H57" s="745">
        <v>43357</v>
      </c>
      <c r="I57" s="752" t="s">
        <v>1882</v>
      </c>
      <c r="J57" s="73"/>
      <c r="K57" s="254"/>
      <c r="L57" s="370" t="str">
        <f t="shared" si="1"/>
        <v>0</v>
      </c>
      <c r="M57" s="545">
        <f>SUM(L57:L62)</f>
        <v>0</v>
      </c>
      <c r="N57" s="545">
        <f>SUM(F57:F62)</f>
        <v>0.09</v>
      </c>
      <c r="O57" s="672" t="str">
        <f t="shared" si="5"/>
        <v>REPLANIFICAR</v>
      </c>
      <c r="P57" s="395" t="s">
        <v>2245</v>
      </c>
      <c r="Q57" s="386"/>
      <c r="R57" s="387"/>
      <c r="S57" s="1"/>
      <c r="T57" s="1"/>
      <c r="U57" s="1"/>
      <c r="V57" s="1"/>
      <c r="W57" s="1"/>
      <c r="X57" s="1"/>
      <c r="Y57"/>
      <c r="Z57"/>
      <c r="AA57"/>
      <c r="AB57"/>
      <c r="AC57" s="1"/>
    </row>
    <row r="58" spans="1:29" ht="60.75" customHeight="1" x14ac:dyDescent="0.25">
      <c r="A58" s="1"/>
      <c r="B58" s="706"/>
      <c r="C58" s="756"/>
      <c r="D58" s="730"/>
      <c r="E58" s="378" t="s">
        <v>1959</v>
      </c>
      <c r="F58" s="384">
        <v>0.02</v>
      </c>
      <c r="G58" s="746"/>
      <c r="H58" s="746"/>
      <c r="I58" s="753"/>
      <c r="J58" s="73"/>
      <c r="K58" s="254"/>
      <c r="L58" s="370" t="str">
        <f t="shared" si="1"/>
        <v>0</v>
      </c>
      <c r="M58" s="587"/>
      <c r="N58" s="587"/>
      <c r="O58" s="674"/>
      <c r="P58" s="395" t="s">
        <v>2246</v>
      </c>
      <c r="Q58" s="386"/>
      <c r="R58" s="387"/>
      <c r="S58" s="1"/>
      <c r="T58" s="1"/>
      <c r="U58" s="1"/>
      <c r="V58" s="1"/>
      <c r="W58" s="1"/>
      <c r="X58" s="1"/>
      <c r="Y58"/>
      <c r="Z58"/>
      <c r="AA58"/>
      <c r="AB58"/>
      <c r="AC58" s="1"/>
    </row>
    <row r="59" spans="1:29" ht="75" customHeight="1" x14ac:dyDescent="0.25">
      <c r="A59" s="1"/>
      <c r="B59" s="706"/>
      <c r="C59" s="756"/>
      <c r="D59" s="730"/>
      <c r="E59" s="378" t="s">
        <v>1960</v>
      </c>
      <c r="F59" s="384">
        <v>0.01</v>
      </c>
      <c r="G59" s="746"/>
      <c r="H59" s="746"/>
      <c r="I59" s="753"/>
      <c r="J59" s="73"/>
      <c r="K59" s="254"/>
      <c r="L59" s="370" t="str">
        <f t="shared" si="1"/>
        <v>0</v>
      </c>
      <c r="M59" s="587"/>
      <c r="N59" s="587"/>
      <c r="O59" s="674"/>
      <c r="P59" s="395" t="s">
        <v>2247</v>
      </c>
      <c r="Q59" s="386"/>
      <c r="R59" s="387"/>
      <c r="S59" s="1"/>
      <c r="T59" s="1"/>
      <c r="U59" s="1"/>
      <c r="V59" s="1"/>
      <c r="W59" s="1"/>
      <c r="X59" s="1"/>
      <c r="Y59"/>
      <c r="Z59"/>
      <c r="AA59"/>
      <c r="AB59"/>
      <c r="AC59" s="1"/>
    </row>
    <row r="60" spans="1:29" ht="84.75" customHeight="1" x14ac:dyDescent="0.25">
      <c r="A60" s="1"/>
      <c r="B60" s="706"/>
      <c r="C60" s="756"/>
      <c r="D60" s="730"/>
      <c r="E60" s="378" t="s">
        <v>1961</v>
      </c>
      <c r="F60" s="384">
        <v>0.01</v>
      </c>
      <c r="G60" s="746"/>
      <c r="H60" s="746"/>
      <c r="I60" s="753"/>
      <c r="J60" s="73"/>
      <c r="K60" s="254"/>
      <c r="L60" s="370" t="str">
        <f t="shared" si="1"/>
        <v>0</v>
      </c>
      <c r="M60" s="587"/>
      <c r="N60" s="587"/>
      <c r="O60" s="674"/>
      <c r="P60" s="395" t="s">
        <v>2248</v>
      </c>
      <c r="Q60" s="386"/>
      <c r="R60" s="387"/>
      <c r="S60" s="1"/>
      <c r="T60" s="1"/>
      <c r="U60" s="1"/>
      <c r="V60" s="1"/>
      <c r="W60" s="1"/>
      <c r="X60" s="1"/>
      <c r="Y60"/>
      <c r="Z60"/>
      <c r="AA60"/>
      <c r="AB60"/>
      <c r="AC60" s="1"/>
    </row>
    <row r="61" spans="1:29" ht="59.25" customHeight="1" x14ac:dyDescent="0.25">
      <c r="A61" s="1"/>
      <c r="B61" s="706"/>
      <c r="C61" s="756"/>
      <c r="D61" s="730"/>
      <c r="E61" s="378" t="s">
        <v>1962</v>
      </c>
      <c r="F61" s="384">
        <v>0.01</v>
      </c>
      <c r="G61" s="746"/>
      <c r="H61" s="746"/>
      <c r="I61" s="753"/>
      <c r="J61" s="73"/>
      <c r="K61" s="254"/>
      <c r="L61" s="370" t="str">
        <f t="shared" si="1"/>
        <v>0</v>
      </c>
      <c r="M61" s="587"/>
      <c r="N61" s="587"/>
      <c r="O61" s="674"/>
      <c r="P61" s="396" t="s">
        <v>2249</v>
      </c>
      <c r="Q61" s="386"/>
      <c r="R61" s="387"/>
      <c r="S61" s="1"/>
      <c r="T61" s="1"/>
      <c r="U61" s="1"/>
      <c r="V61" s="1"/>
      <c r="W61" s="1"/>
      <c r="X61" s="1"/>
      <c r="Y61"/>
      <c r="Z61"/>
      <c r="AA61"/>
      <c r="AB61"/>
      <c r="AC61" s="1"/>
    </row>
    <row r="62" spans="1:29" ht="74.25" customHeight="1" x14ac:dyDescent="0.25">
      <c r="A62" s="1"/>
      <c r="B62" s="706"/>
      <c r="C62" s="757"/>
      <c r="D62" s="731"/>
      <c r="E62" s="378" t="s">
        <v>1963</v>
      </c>
      <c r="F62" s="384">
        <v>0.01</v>
      </c>
      <c r="G62" s="747"/>
      <c r="H62" s="747"/>
      <c r="I62" s="754"/>
      <c r="J62" s="73"/>
      <c r="K62" s="254"/>
      <c r="L62" s="370" t="str">
        <f t="shared" si="1"/>
        <v>0</v>
      </c>
      <c r="M62" s="588"/>
      <c r="N62" s="588"/>
      <c r="O62" s="673"/>
      <c r="P62" s="395" t="s">
        <v>2250</v>
      </c>
      <c r="Q62" s="386"/>
      <c r="R62" s="387"/>
      <c r="S62" s="1"/>
      <c r="T62" s="1"/>
      <c r="U62" s="1"/>
      <c r="V62" s="1"/>
      <c r="W62" s="1"/>
      <c r="X62" s="1"/>
      <c r="Y62"/>
      <c r="Z62"/>
      <c r="AA62"/>
      <c r="AB62"/>
      <c r="AC62" s="1"/>
    </row>
    <row r="63" spans="1:29" ht="75" customHeight="1" x14ac:dyDescent="0.25">
      <c r="A63" s="1"/>
      <c r="B63" s="706"/>
      <c r="C63" s="732" t="s">
        <v>1918</v>
      </c>
      <c r="D63" s="729">
        <v>0.09</v>
      </c>
      <c r="E63" s="378" t="s">
        <v>1964</v>
      </c>
      <c r="F63" s="384">
        <v>0.03</v>
      </c>
      <c r="G63" s="745">
        <v>43333</v>
      </c>
      <c r="H63" s="745">
        <v>43357</v>
      </c>
      <c r="I63" s="752" t="s">
        <v>1882</v>
      </c>
      <c r="J63" s="73"/>
      <c r="K63" s="254"/>
      <c r="L63" s="370" t="str">
        <f t="shared" si="1"/>
        <v>0</v>
      </c>
      <c r="M63" s="545">
        <f>SUM(L63:L68)</f>
        <v>0</v>
      </c>
      <c r="N63" s="545">
        <f>SUM(F63:F68)</f>
        <v>0.09</v>
      </c>
      <c r="O63" s="672" t="str">
        <f>IF((M63/N63)&gt;=90%,"META LOGRADA",IF((M63/N63)&gt;=80%, "AVANCE NOTABLE","REPLANIFICAR"))</f>
        <v>REPLANIFICAR</v>
      </c>
      <c r="P63" s="395" t="s">
        <v>2251</v>
      </c>
      <c r="Q63" s="386"/>
      <c r="R63" s="387"/>
      <c r="S63" s="1"/>
      <c r="T63" s="1"/>
      <c r="U63" s="1"/>
      <c r="V63" s="1"/>
      <c r="W63" s="1"/>
      <c r="X63" s="1"/>
      <c r="Y63"/>
      <c r="Z63"/>
      <c r="AA63"/>
      <c r="AB63"/>
      <c r="AC63" s="1"/>
    </row>
    <row r="64" spans="1:29" ht="66.75" customHeight="1" x14ac:dyDescent="0.25">
      <c r="A64" s="1"/>
      <c r="B64" s="706"/>
      <c r="C64" s="756"/>
      <c r="D64" s="730"/>
      <c r="E64" s="378" t="s">
        <v>1965</v>
      </c>
      <c r="F64" s="384">
        <v>0.02</v>
      </c>
      <c r="G64" s="746"/>
      <c r="H64" s="746"/>
      <c r="I64" s="753"/>
      <c r="J64" s="73"/>
      <c r="K64" s="254"/>
      <c r="L64" s="370" t="str">
        <f t="shared" si="1"/>
        <v>0</v>
      </c>
      <c r="M64" s="587"/>
      <c r="N64" s="587"/>
      <c r="O64" s="674"/>
      <c r="P64" s="395" t="s">
        <v>2252</v>
      </c>
      <c r="Q64" s="386"/>
      <c r="R64" s="387"/>
      <c r="S64" s="1"/>
      <c r="T64" s="1"/>
      <c r="U64" s="1"/>
      <c r="V64" s="1"/>
      <c r="W64" s="1"/>
      <c r="X64" s="1"/>
      <c r="Y64"/>
      <c r="Z64"/>
      <c r="AA64"/>
      <c r="AB64"/>
      <c r="AC64" s="1"/>
    </row>
    <row r="65" spans="1:29" ht="66" customHeight="1" x14ac:dyDescent="0.25">
      <c r="A65" s="1"/>
      <c r="B65" s="706"/>
      <c r="C65" s="756"/>
      <c r="D65" s="730"/>
      <c r="E65" s="378" t="s">
        <v>1966</v>
      </c>
      <c r="F65" s="384">
        <v>0.01</v>
      </c>
      <c r="G65" s="746"/>
      <c r="H65" s="746"/>
      <c r="I65" s="753"/>
      <c r="J65" s="73"/>
      <c r="K65" s="254"/>
      <c r="L65" s="370" t="str">
        <f t="shared" si="1"/>
        <v>0</v>
      </c>
      <c r="M65" s="587"/>
      <c r="N65" s="587"/>
      <c r="O65" s="674"/>
      <c r="P65" s="395" t="s">
        <v>2253</v>
      </c>
      <c r="Q65" s="386"/>
      <c r="R65" s="387"/>
      <c r="S65" s="1"/>
      <c r="T65" s="1"/>
      <c r="U65" s="1"/>
      <c r="V65" s="1"/>
      <c r="W65" s="1"/>
      <c r="X65" s="1"/>
      <c r="Y65"/>
      <c r="Z65"/>
      <c r="AA65"/>
      <c r="AB65"/>
      <c r="AC65" s="1"/>
    </row>
    <row r="66" spans="1:29" ht="79.5" customHeight="1" x14ac:dyDescent="0.25">
      <c r="A66" s="1"/>
      <c r="B66" s="706"/>
      <c r="C66" s="756"/>
      <c r="D66" s="730"/>
      <c r="E66" s="378" t="s">
        <v>1967</v>
      </c>
      <c r="F66" s="384">
        <v>0.01</v>
      </c>
      <c r="G66" s="746"/>
      <c r="H66" s="746"/>
      <c r="I66" s="753"/>
      <c r="J66" s="73"/>
      <c r="K66" s="254"/>
      <c r="L66" s="370" t="str">
        <f t="shared" si="1"/>
        <v>0</v>
      </c>
      <c r="M66" s="587"/>
      <c r="N66" s="587"/>
      <c r="O66" s="674"/>
      <c r="P66" s="395" t="s">
        <v>2254</v>
      </c>
      <c r="Q66" s="386"/>
      <c r="R66" s="387"/>
      <c r="S66" s="1"/>
      <c r="T66" s="1"/>
      <c r="U66" s="1"/>
      <c r="V66" s="1"/>
      <c r="W66" s="1"/>
      <c r="X66" s="1"/>
      <c r="Y66"/>
      <c r="Z66"/>
      <c r="AA66"/>
      <c r="AB66"/>
      <c r="AC66" s="1"/>
    </row>
    <row r="67" spans="1:29" ht="66.75" customHeight="1" x14ac:dyDescent="0.25">
      <c r="A67" s="1"/>
      <c r="B67" s="706"/>
      <c r="C67" s="756"/>
      <c r="D67" s="730"/>
      <c r="E67" s="378" t="s">
        <v>1968</v>
      </c>
      <c r="F67" s="384">
        <v>0.01</v>
      </c>
      <c r="G67" s="746"/>
      <c r="H67" s="746"/>
      <c r="I67" s="753"/>
      <c r="J67" s="73"/>
      <c r="K67" s="254"/>
      <c r="L67" s="370" t="str">
        <f t="shared" si="1"/>
        <v>0</v>
      </c>
      <c r="M67" s="587"/>
      <c r="N67" s="587"/>
      <c r="O67" s="674"/>
      <c r="P67" s="396" t="s">
        <v>2255</v>
      </c>
      <c r="Q67" s="386"/>
      <c r="R67" s="387"/>
      <c r="S67" s="1"/>
      <c r="T67" s="1"/>
      <c r="U67" s="1"/>
      <c r="V67" s="1"/>
      <c r="W67" s="1"/>
      <c r="X67" s="1"/>
      <c r="Y67"/>
      <c r="Z67"/>
      <c r="AA67"/>
      <c r="AB67"/>
      <c r="AC67" s="1"/>
    </row>
    <row r="68" spans="1:29" ht="66" customHeight="1" x14ac:dyDescent="0.25">
      <c r="A68" s="1"/>
      <c r="B68" s="706"/>
      <c r="C68" s="757"/>
      <c r="D68" s="731"/>
      <c r="E68" s="378" t="s">
        <v>1969</v>
      </c>
      <c r="F68" s="384">
        <v>0.01</v>
      </c>
      <c r="G68" s="747"/>
      <c r="H68" s="747"/>
      <c r="I68" s="754"/>
      <c r="J68" s="73"/>
      <c r="K68" s="254"/>
      <c r="L68" s="370" t="str">
        <f t="shared" si="1"/>
        <v>0</v>
      </c>
      <c r="M68" s="588"/>
      <c r="N68" s="588"/>
      <c r="O68" s="673"/>
      <c r="P68" s="395" t="s">
        <v>2256</v>
      </c>
      <c r="Q68" s="386"/>
      <c r="R68" s="387"/>
      <c r="S68" s="1"/>
      <c r="T68" s="1"/>
      <c r="U68" s="1"/>
      <c r="V68" s="1"/>
      <c r="W68" s="1"/>
      <c r="X68" s="1"/>
      <c r="Y68"/>
      <c r="Z68"/>
      <c r="AA68"/>
      <c r="AB68"/>
      <c r="AC68" s="1"/>
    </row>
    <row r="69" spans="1:29" ht="99" customHeight="1" x14ac:dyDescent="0.25">
      <c r="A69" s="1"/>
      <c r="B69" s="706"/>
      <c r="C69" s="732" t="s">
        <v>1919</v>
      </c>
      <c r="D69" s="729">
        <v>0.09</v>
      </c>
      <c r="E69" s="378" t="s">
        <v>1970</v>
      </c>
      <c r="F69" s="384">
        <v>0.03</v>
      </c>
      <c r="G69" s="745">
        <v>43360</v>
      </c>
      <c r="H69" s="745">
        <v>43391</v>
      </c>
      <c r="I69" s="752" t="s">
        <v>1882</v>
      </c>
      <c r="J69" s="73"/>
      <c r="K69" s="254"/>
      <c r="L69" s="370" t="str">
        <f t="shared" si="1"/>
        <v>0</v>
      </c>
      <c r="M69" s="545">
        <f>SUM(L69:L74)</f>
        <v>0</v>
      </c>
      <c r="N69" s="545">
        <f>SUM(F69:F74)</f>
        <v>0.09</v>
      </c>
      <c r="O69" s="672" t="str">
        <f t="shared" si="5"/>
        <v>REPLANIFICAR</v>
      </c>
      <c r="P69" s="395" t="s">
        <v>2257</v>
      </c>
      <c r="Q69" s="386"/>
      <c r="R69" s="387"/>
      <c r="S69" s="1"/>
      <c r="T69" s="1"/>
      <c r="U69" s="1"/>
      <c r="V69" s="1"/>
      <c r="W69" s="1"/>
      <c r="X69" s="1"/>
      <c r="Y69"/>
      <c r="Z69"/>
      <c r="AA69"/>
      <c r="AB69"/>
      <c r="AC69" s="1"/>
    </row>
    <row r="70" spans="1:29" ht="55.5" customHeight="1" x14ac:dyDescent="0.25">
      <c r="A70" s="1"/>
      <c r="B70" s="706"/>
      <c r="C70" s="756"/>
      <c r="D70" s="730"/>
      <c r="E70" s="378" t="s">
        <v>1971</v>
      </c>
      <c r="F70" s="384">
        <v>0.02</v>
      </c>
      <c r="G70" s="746"/>
      <c r="H70" s="746"/>
      <c r="I70" s="753"/>
      <c r="J70" s="73"/>
      <c r="K70" s="254"/>
      <c r="L70" s="370" t="str">
        <f t="shared" si="1"/>
        <v>0</v>
      </c>
      <c r="M70" s="587"/>
      <c r="N70" s="587"/>
      <c r="O70" s="674"/>
      <c r="P70" s="395" t="s">
        <v>2258</v>
      </c>
      <c r="Q70" s="386"/>
      <c r="R70" s="387"/>
      <c r="S70" s="1"/>
      <c r="T70" s="1"/>
      <c r="U70" s="1"/>
      <c r="V70" s="1"/>
      <c r="W70" s="1"/>
      <c r="X70" s="1"/>
      <c r="Y70"/>
      <c r="Z70"/>
      <c r="AA70"/>
      <c r="AB70"/>
      <c r="AC70" s="1"/>
    </row>
    <row r="71" spans="1:29" ht="74.25" customHeight="1" x14ac:dyDescent="0.25">
      <c r="A71" s="1"/>
      <c r="B71" s="706"/>
      <c r="C71" s="756"/>
      <c r="D71" s="730"/>
      <c r="E71" s="378" t="s">
        <v>1972</v>
      </c>
      <c r="F71" s="384">
        <v>0.01</v>
      </c>
      <c r="G71" s="746"/>
      <c r="H71" s="746"/>
      <c r="I71" s="753"/>
      <c r="J71" s="73"/>
      <c r="K71" s="254"/>
      <c r="L71" s="370" t="str">
        <f t="shared" si="1"/>
        <v>0</v>
      </c>
      <c r="M71" s="587"/>
      <c r="N71" s="587"/>
      <c r="O71" s="674"/>
      <c r="P71" s="395" t="s">
        <v>2259</v>
      </c>
      <c r="Q71" s="386"/>
      <c r="R71" s="387"/>
      <c r="S71" s="1"/>
      <c r="T71" s="1"/>
      <c r="U71" s="1"/>
      <c r="V71" s="1"/>
      <c r="W71" s="1"/>
      <c r="X71" s="1"/>
      <c r="Y71"/>
      <c r="Z71"/>
      <c r="AA71"/>
      <c r="AB71"/>
      <c r="AC71" s="1"/>
    </row>
    <row r="72" spans="1:29" ht="80.25" customHeight="1" x14ac:dyDescent="0.25">
      <c r="A72" s="1"/>
      <c r="B72" s="706"/>
      <c r="C72" s="756"/>
      <c r="D72" s="730"/>
      <c r="E72" s="378" t="s">
        <v>1973</v>
      </c>
      <c r="F72" s="384">
        <v>0.01</v>
      </c>
      <c r="G72" s="746"/>
      <c r="H72" s="746"/>
      <c r="I72" s="753"/>
      <c r="J72" s="73"/>
      <c r="K72" s="254"/>
      <c r="L72" s="370" t="str">
        <f t="shared" si="1"/>
        <v>0</v>
      </c>
      <c r="M72" s="587"/>
      <c r="N72" s="587"/>
      <c r="O72" s="674"/>
      <c r="P72" s="395" t="s">
        <v>2260</v>
      </c>
      <c r="Q72" s="386"/>
      <c r="R72" s="387"/>
      <c r="S72" s="1"/>
      <c r="T72" s="1"/>
      <c r="U72" s="1"/>
      <c r="V72" s="1"/>
      <c r="W72" s="1"/>
      <c r="X72" s="1"/>
      <c r="Y72"/>
      <c r="Z72"/>
      <c r="AA72"/>
      <c r="AB72"/>
      <c r="AC72" s="1"/>
    </row>
    <row r="73" spans="1:29" ht="73.5" customHeight="1" x14ac:dyDescent="0.25">
      <c r="A73" s="1"/>
      <c r="B73" s="706"/>
      <c r="C73" s="756"/>
      <c r="D73" s="730"/>
      <c r="E73" s="378" t="s">
        <v>1974</v>
      </c>
      <c r="F73" s="384">
        <v>0.01</v>
      </c>
      <c r="G73" s="746"/>
      <c r="H73" s="746"/>
      <c r="I73" s="753"/>
      <c r="J73" s="73"/>
      <c r="K73" s="254"/>
      <c r="L73" s="370" t="str">
        <f t="shared" si="1"/>
        <v>0</v>
      </c>
      <c r="M73" s="587"/>
      <c r="N73" s="587"/>
      <c r="O73" s="674"/>
      <c r="P73" s="396" t="s">
        <v>2261</v>
      </c>
      <c r="Q73" s="386"/>
      <c r="R73" s="387"/>
      <c r="S73" s="1"/>
      <c r="T73" s="1"/>
      <c r="U73" s="1"/>
      <c r="V73" s="1"/>
      <c r="W73" s="1"/>
      <c r="X73" s="1"/>
      <c r="Y73"/>
      <c r="Z73"/>
      <c r="AA73"/>
      <c r="AB73"/>
      <c r="AC73" s="1"/>
    </row>
    <row r="74" spans="1:29" ht="72.75" customHeight="1" x14ac:dyDescent="0.25">
      <c r="A74" s="1"/>
      <c r="B74" s="706"/>
      <c r="C74" s="757"/>
      <c r="D74" s="731"/>
      <c r="E74" s="378" t="s">
        <v>1975</v>
      </c>
      <c r="F74" s="384">
        <v>0.01</v>
      </c>
      <c r="G74" s="747"/>
      <c r="H74" s="747"/>
      <c r="I74" s="754"/>
      <c r="J74" s="73"/>
      <c r="K74" s="254"/>
      <c r="L74" s="370" t="str">
        <f t="shared" si="1"/>
        <v>0</v>
      </c>
      <c r="M74" s="588"/>
      <c r="N74" s="588"/>
      <c r="O74" s="673"/>
      <c r="P74" s="395" t="s">
        <v>2262</v>
      </c>
      <c r="Q74" s="386"/>
      <c r="R74" s="387"/>
      <c r="S74" s="1"/>
      <c r="T74" s="1"/>
      <c r="U74" s="1"/>
      <c r="V74" s="1"/>
      <c r="W74" s="1"/>
      <c r="X74" s="1"/>
      <c r="Y74"/>
      <c r="Z74"/>
      <c r="AA74"/>
      <c r="AB74"/>
      <c r="AC74" s="1"/>
    </row>
    <row r="75" spans="1:29" ht="91.5" customHeight="1" x14ac:dyDescent="0.25">
      <c r="A75" s="1"/>
      <c r="B75" s="706"/>
      <c r="C75" s="732" t="s">
        <v>1920</v>
      </c>
      <c r="D75" s="729">
        <v>0.09</v>
      </c>
      <c r="E75" s="378" t="s">
        <v>1976</v>
      </c>
      <c r="F75" s="384">
        <v>0.03</v>
      </c>
      <c r="G75" s="745">
        <v>43395</v>
      </c>
      <c r="H75" s="745">
        <v>43427</v>
      </c>
      <c r="I75" s="752" t="s">
        <v>1882</v>
      </c>
      <c r="J75" s="73"/>
      <c r="K75" s="254"/>
      <c r="L75" s="370" t="str">
        <f t="shared" si="1"/>
        <v>0</v>
      </c>
      <c r="M75" s="545">
        <f>SUM(L75:L80)</f>
        <v>0</v>
      </c>
      <c r="N75" s="545">
        <f>SUM(F75:F80)</f>
        <v>0.09</v>
      </c>
      <c r="O75" s="672" t="str">
        <f>IF((M75/N75)&gt;=90%,"META LOGRADA",IF((M75/N75)&gt;=80%, "AVANCE NOTABLE","REPLANIFICAR"))</f>
        <v>REPLANIFICAR</v>
      </c>
      <c r="P75" s="395" t="s">
        <v>2263</v>
      </c>
      <c r="Q75" s="386"/>
      <c r="R75" s="387"/>
      <c r="S75" s="1"/>
      <c r="T75" s="1"/>
      <c r="U75" s="1"/>
      <c r="V75" s="1"/>
      <c r="W75" s="1"/>
      <c r="X75" s="1"/>
      <c r="Y75"/>
      <c r="Z75"/>
      <c r="AA75"/>
      <c r="AB75"/>
      <c r="AC75" s="1"/>
    </row>
    <row r="76" spans="1:29" ht="55.5" customHeight="1" x14ac:dyDescent="0.25">
      <c r="A76" s="1"/>
      <c r="B76" s="706"/>
      <c r="C76" s="756"/>
      <c r="D76" s="730"/>
      <c r="E76" s="378" t="s">
        <v>1977</v>
      </c>
      <c r="F76" s="384">
        <v>0.02</v>
      </c>
      <c r="G76" s="746"/>
      <c r="H76" s="746"/>
      <c r="I76" s="753"/>
      <c r="J76" s="73"/>
      <c r="K76" s="254"/>
      <c r="L76" s="370" t="str">
        <f t="shared" si="1"/>
        <v>0</v>
      </c>
      <c r="M76" s="587"/>
      <c r="N76" s="587"/>
      <c r="O76" s="674"/>
      <c r="P76" s="395" t="s">
        <v>2264</v>
      </c>
      <c r="Q76" s="386"/>
      <c r="R76" s="387"/>
      <c r="S76" s="1"/>
      <c r="T76" s="1"/>
      <c r="U76" s="1"/>
      <c r="V76" s="1"/>
      <c r="W76" s="1"/>
      <c r="X76" s="1"/>
      <c r="Y76"/>
      <c r="Z76"/>
      <c r="AA76"/>
      <c r="AB76"/>
      <c r="AC76" s="1"/>
    </row>
    <row r="77" spans="1:29" ht="74.25" customHeight="1" x14ac:dyDescent="0.25">
      <c r="A77" s="1"/>
      <c r="B77" s="706"/>
      <c r="C77" s="756"/>
      <c r="D77" s="730"/>
      <c r="E77" s="378" t="s">
        <v>1978</v>
      </c>
      <c r="F77" s="384">
        <v>0.01</v>
      </c>
      <c r="G77" s="746"/>
      <c r="H77" s="746"/>
      <c r="I77" s="753"/>
      <c r="J77" s="73"/>
      <c r="K77" s="254"/>
      <c r="L77" s="370" t="str">
        <f t="shared" si="1"/>
        <v>0</v>
      </c>
      <c r="M77" s="587"/>
      <c r="N77" s="587"/>
      <c r="O77" s="674"/>
      <c r="P77" s="395" t="s">
        <v>2265</v>
      </c>
      <c r="Q77" s="386"/>
      <c r="R77" s="387"/>
      <c r="S77" s="1"/>
      <c r="T77" s="1"/>
      <c r="U77" s="1"/>
      <c r="V77" s="1"/>
      <c r="W77" s="1"/>
      <c r="X77" s="1"/>
      <c r="Y77"/>
      <c r="Z77"/>
      <c r="AA77"/>
      <c r="AB77"/>
      <c r="AC77" s="1"/>
    </row>
    <row r="78" spans="1:29" ht="77.25" customHeight="1" x14ac:dyDescent="0.25">
      <c r="A78" s="1"/>
      <c r="B78" s="706"/>
      <c r="C78" s="756"/>
      <c r="D78" s="730"/>
      <c r="E78" s="378" t="s">
        <v>1979</v>
      </c>
      <c r="F78" s="384">
        <v>0.01</v>
      </c>
      <c r="G78" s="746"/>
      <c r="H78" s="746"/>
      <c r="I78" s="753"/>
      <c r="J78" s="73"/>
      <c r="K78" s="254"/>
      <c r="L78" s="370" t="str">
        <f t="shared" si="1"/>
        <v>0</v>
      </c>
      <c r="M78" s="587"/>
      <c r="N78" s="587"/>
      <c r="O78" s="674"/>
      <c r="P78" s="395" t="s">
        <v>2266</v>
      </c>
      <c r="Q78" s="386"/>
      <c r="R78" s="387"/>
      <c r="S78" s="1"/>
      <c r="T78" s="1"/>
      <c r="U78" s="1"/>
      <c r="V78" s="1"/>
      <c r="W78" s="1"/>
      <c r="X78" s="1"/>
      <c r="Y78"/>
      <c r="Z78"/>
      <c r="AA78"/>
      <c r="AB78"/>
      <c r="AC78" s="1"/>
    </row>
    <row r="79" spans="1:29" ht="66" customHeight="1" x14ac:dyDescent="0.25">
      <c r="A79" s="1"/>
      <c r="B79" s="706"/>
      <c r="C79" s="756"/>
      <c r="D79" s="730"/>
      <c r="E79" s="378" t="s">
        <v>1980</v>
      </c>
      <c r="F79" s="384">
        <v>0.01</v>
      </c>
      <c r="G79" s="746"/>
      <c r="H79" s="746"/>
      <c r="I79" s="753"/>
      <c r="J79" s="73"/>
      <c r="K79" s="254"/>
      <c r="L79" s="370" t="str">
        <f t="shared" si="1"/>
        <v>0</v>
      </c>
      <c r="M79" s="587"/>
      <c r="N79" s="587"/>
      <c r="O79" s="674"/>
      <c r="P79" s="396" t="s">
        <v>2267</v>
      </c>
      <c r="Q79" s="386"/>
      <c r="R79" s="387"/>
      <c r="S79" s="1"/>
      <c r="T79" s="1"/>
      <c r="U79" s="1"/>
      <c r="V79" s="1"/>
      <c r="W79" s="1"/>
      <c r="X79" s="1"/>
      <c r="Y79"/>
      <c r="Z79"/>
      <c r="AA79"/>
      <c r="AB79"/>
      <c r="AC79" s="1"/>
    </row>
    <row r="80" spans="1:29" ht="67.5" customHeight="1" x14ac:dyDescent="0.25">
      <c r="A80" s="1"/>
      <c r="B80" s="706"/>
      <c r="C80" s="757"/>
      <c r="D80" s="731"/>
      <c r="E80" s="378" t="s">
        <v>1981</v>
      </c>
      <c r="F80" s="384">
        <v>0.01</v>
      </c>
      <c r="G80" s="747"/>
      <c r="H80" s="747"/>
      <c r="I80" s="754"/>
      <c r="J80" s="73"/>
      <c r="K80" s="254"/>
      <c r="L80" s="370" t="str">
        <f t="shared" ref="L80:L86" si="6">IF(J80="SI",F80,"0")</f>
        <v>0</v>
      </c>
      <c r="M80" s="588"/>
      <c r="N80" s="588"/>
      <c r="O80" s="673"/>
      <c r="P80" s="395" t="s">
        <v>2268</v>
      </c>
      <c r="Q80" s="386"/>
      <c r="R80" s="387"/>
      <c r="S80" s="1"/>
      <c r="T80" s="1"/>
      <c r="U80" s="1"/>
      <c r="V80" s="1"/>
      <c r="W80" s="1"/>
      <c r="X80" s="1"/>
      <c r="Y80"/>
      <c r="Z80"/>
      <c r="AA80"/>
      <c r="AB80"/>
      <c r="AC80" s="1"/>
    </row>
    <row r="81" spans="1:29" ht="90.75" customHeight="1" x14ac:dyDescent="0.25">
      <c r="A81" s="1"/>
      <c r="B81" s="706"/>
      <c r="C81" s="732" t="s">
        <v>1921</v>
      </c>
      <c r="D81" s="729">
        <v>0.09</v>
      </c>
      <c r="E81" s="378" t="s">
        <v>1982</v>
      </c>
      <c r="F81" s="384">
        <v>0.03</v>
      </c>
      <c r="G81" s="745">
        <v>43430</v>
      </c>
      <c r="H81" s="745">
        <v>43462</v>
      </c>
      <c r="I81" s="752" t="s">
        <v>1882</v>
      </c>
      <c r="J81" s="73"/>
      <c r="K81" s="254"/>
      <c r="L81" s="370" t="str">
        <f t="shared" si="6"/>
        <v>0</v>
      </c>
      <c r="M81" s="545">
        <f>SUM(L81:L86)</f>
        <v>0</v>
      </c>
      <c r="N81" s="545">
        <f>SUM(F81:F86)</f>
        <v>0.09</v>
      </c>
      <c r="O81" s="672" t="str">
        <f t="shared" ref="O81" si="7">IF((M81/N81)&gt;=90%,"META LOGRADA",IF((M81/N81)&gt;=80%, "AVANCE NOTABLE","REPLANIFICAR"))</f>
        <v>REPLANIFICAR</v>
      </c>
      <c r="P81" s="395" t="s">
        <v>2269</v>
      </c>
      <c r="Q81" s="386"/>
      <c r="R81" s="387"/>
      <c r="S81" s="1"/>
      <c r="T81" s="1"/>
      <c r="U81" s="1"/>
      <c r="V81" s="1"/>
      <c r="W81" s="1"/>
      <c r="X81" s="1"/>
      <c r="Y81"/>
      <c r="Z81"/>
      <c r="AA81"/>
      <c r="AB81"/>
      <c r="AC81" s="1"/>
    </row>
    <row r="82" spans="1:29" ht="62.25" customHeight="1" x14ac:dyDescent="0.25">
      <c r="A82" s="1"/>
      <c r="B82" s="706"/>
      <c r="C82" s="756"/>
      <c r="D82" s="730"/>
      <c r="E82" s="378" t="s">
        <v>1983</v>
      </c>
      <c r="F82" s="384">
        <v>0.02</v>
      </c>
      <c r="G82" s="746"/>
      <c r="H82" s="746"/>
      <c r="I82" s="753"/>
      <c r="J82" s="73"/>
      <c r="K82" s="254"/>
      <c r="L82" s="370" t="str">
        <f t="shared" si="6"/>
        <v>0</v>
      </c>
      <c r="M82" s="587"/>
      <c r="N82" s="587"/>
      <c r="O82" s="674"/>
      <c r="P82" s="395" t="s">
        <v>2270</v>
      </c>
      <c r="Q82" s="386"/>
      <c r="R82" s="387"/>
      <c r="S82" s="1"/>
      <c r="T82" s="1"/>
      <c r="U82" s="1"/>
      <c r="V82" s="1"/>
      <c r="W82" s="1"/>
      <c r="X82" s="1"/>
      <c r="Y82"/>
      <c r="Z82"/>
      <c r="AA82"/>
      <c r="AB82"/>
      <c r="AC82" s="1"/>
    </row>
    <row r="83" spans="1:29" ht="79.5" customHeight="1" x14ac:dyDescent="0.25">
      <c r="A83" s="1"/>
      <c r="B83" s="706"/>
      <c r="C83" s="756"/>
      <c r="D83" s="730"/>
      <c r="E83" s="378" t="s">
        <v>1984</v>
      </c>
      <c r="F83" s="384">
        <v>0.01</v>
      </c>
      <c r="G83" s="746"/>
      <c r="H83" s="746"/>
      <c r="I83" s="753"/>
      <c r="J83" s="73"/>
      <c r="K83" s="254"/>
      <c r="L83" s="370" t="str">
        <f t="shared" si="6"/>
        <v>0</v>
      </c>
      <c r="M83" s="587"/>
      <c r="N83" s="587"/>
      <c r="O83" s="674"/>
      <c r="P83" s="395" t="s">
        <v>2271</v>
      </c>
      <c r="Q83" s="386"/>
      <c r="R83" s="387"/>
      <c r="S83" s="1"/>
      <c r="T83" s="1"/>
      <c r="U83" s="1"/>
      <c r="V83" s="1"/>
      <c r="W83" s="1"/>
      <c r="X83" s="1"/>
      <c r="Y83"/>
      <c r="Z83"/>
      <c r="AA83"/>
      <c r="AB83"/>
      <c r="AC83" s="1"/>
    </row>
    <row r="84" spans="1:29" ht="81" customHeight="1" x14ac:dyDescent="0.25">
      <c r="A84" s="1"/>
      <c r="B84" s="706"/>
      <c r="C84" s="756"/>
      <c r="D84" s="730"/>
      <c r="E84" s="378" t="s">
        <v>1985</v>
      </c>
      <c r="F84" s="384">
        <v>0.01</v>
      </c>
      <c r="G84" s="746"/>
      <c r="H84" s="746"/>
      <c r="I84" s="753"/>
      <c r="J84" s="73"/>
      <c r="K84" s="254"/>
      <c r="L84" s="370" t="str">
        <f t="shared" si="6"/>
        <v>0</v>
      </c>
      <c r="M84" s="587"/>
      <c r="N84" s="587"/>
      <c r="O84" s="674"/>
      <c r="P84" s="395" t="s">
        <v>2272</v>
      </c>
      <c r="Q84" s="386"/>
      <c r="R84" s="387"/>
      <c r="S84" s="1"/>
      <c r="T84" s="1"/>
      <c r="U84" s="1"/>
      <c r="V84" s="1"/>
      <c r="W84" s="1"/>
      <c r="X84" s="1"/>
      <c r="Y84"/>
      <c r="Z84"/>
      <c r="AA84"/>
      <c r="AB84"/>
      <c r="AC84" s="1"/>
    </row>
    <row r="85" spans="1:29" ht="76.5" customHeight="1" x14ac:dyDescent="0.25">
      <c r="A85" s="1"/>
      <c r="B85" s="706"/>
      <c r="C85" s="756"/>
      <c r="D85" s="730"/>
      <c r="E85" s="378" t="s">
        <v>1986</v>
      </c>
      <c r="F85" s="384">
        <v>0.01</v>
      </c>
      <c r="G85" s="746"/>
      <c r="H85" s="746"/>
      <c r="I85" s="753"/>
      <c r="J85" s="73"/>
      <c r="K85" s="254"/>
      <c r="L85" s="370" t="str">
        <f t="shared" si="6"/>
        <v>0</v>
      </c>
      <c r="M85" s="587"/>
      <c r="N85" s="587"/>
      <c r="O85" s="674"/>
      <c r="P85" s="396" t="s">
        <v>2273</v>
      </c>
      <c r="Q85" s="386"/>
      <c r="R85" s="387"/>
      <c r="S85" s="1"/>
      <c r="T85" s="1"/>
      <c r="U85" s="1"/>
      <c r="V85" s="1"/>
      <c r="W85" s="1"/>
      <c r="X85" s="1"/>
      <c r="Y85"/>
      <c r="Z85"/>
      <c r="AA85"/>
      <c r="AB85"/>
      <c r="AC85" s="1"/>
    </row>
    <row r="86" spans="1:29" ht="64.5" customHeight="1" x14ac:dyDescent="0.25">
      <c r="A86" s="1"/>
      <c r="B86" s="707"/>
      <c r="C86" s="757"/>
      <c r="D86" s="731"/>
      <c r="E86" s="378" t="s">
        <v>1987</v>
      </c>
      <c r="F86" s="384">
        <v>0.01</v>
      </c>
      <c r="G86" s="747"/>
      <c r="H86" s="747"/>
      <c r="I86" s="754"/>
      <c r="J86" s="73"/>
      <c r="K86" s="254"/>
      <c r="L86" s="370" t="str">
        <f t="shared" si="6"/>
        <v>0</v>
      </c>
      <c r="M86" s="588"/>
      <c r="N86" s="588"/>
      <c r="O86" s="673"/>
      <c r="P86" s="395" t="s">
        <v>2274</v>
      </c>
      <c r="Q86" s="386"/>
      <c r="R86" s="387"/>
      <c r="S86" s="1"/>
      <c r="T86" s="1"/>
      <c r="U86" s="1"/>
      <c r="V86" s="1"/>
      <c r="W86" s="1"/>
      <c r="X86" s="1"/>
      <c r="Y86"/>
      <c r="Z86"/>
      <c r="AA86"/>
      <c r="AB86"/>
      <c r="AC86" s="1"/>
    </row>
    <row r="87" spans="1:29" ht="15.75" customHeight="1" x14ac:dyDescent="0.25">
      <c r="A87" s="1"/>
      <c r="B87" s="605"/>
      <c r="C87" s="605"/>
      <c r="D87" s="605"/>
      <c r="E87" s="605"/>
      <c r="F87" s="605"/>
      <c r="G87" s="605"/>
      <c r="H87" s="605"/>
      <c r="I87" s="605"/>
      <c r="J87" s="605"/>
      <c r="K87" s="605"/>
      <c r="L87" s="605"/>
      <c r="M87" s="605"/>
      <c r="N87" s="605"/>
      <c r="O87" s="605"/>
      <c r="P87" s="605"/>
      <c r="Q87" s="605"/>
      <c r="R87" s="605"/>
      <c r="S87" s="1"/>
      <c r="T87" s="1"/>
      <c r="U87" s="1"/>
      <c r="V87" s="1"/>
      <c r="W87" s="1"/>
      <c r="X87" s="1"/>
      <c r="Y87"/>
      <c r="Z87"/>
      <c r="AA87"/>
      <c r="AB87"/>
      <c r="AC87" s="1"/>
    </row>
    <row r="88" spans="1:29" ht="84" customHeight="1" x14ac:dyDescent="0.25">
      <c r="A88" s="1"/>
      <c r="B88" s="620" t="s">
        <v>1988</v>
      </c>
      <c r="C88" s="743" t="s">
        <v>1989</v>
      </c>
      <c r="D88" s="738">
        <v>0.6</v>
      </c>
      <c r="E88" s="378" t="s">
        <v>1991</v>
      </c>
      <c r="F88" s="375">
        <v>0.2</v>
      </c>
      <c r="G88" s="745">
        <v>43174</v>
      </c>
      <c r="H88" s="748" t="s">
        <v>1890</v>
      </c>
      <c r="I88" s="758" t="s">
        <v>1891</v>
      </c>
      <c r="J88" s="73"/>
      <c r="K88" s="62"/>
      <c r="L88" s="370" t="str">
        <f t="shared" ref="L88:L104" si="8">IF(J88="SI",F88,"0")</f>
        <v>0</v>
      </c>
      <c r="M88" s="218" t="str">
        <f t="shared" ref="M88:M111" si="9">L88</f>
        <v>0</v>
      </c>
      <c r="N88" s="218">
        <f t="shared" ref="N88:N104" si="10">F88</f>
        <v>0.2</v>
      </c>
      <c r="O88" s="70" t="str">
        <f t="shared" ref="O88:O104" si="11">IF((M88/N88)&gt;=90%,"META LOGRADA",IF((M88/N88)&gt;=80%, "AVANCE NOTABLE","REPLANIFICAR"))</f>
        <v>REPLANIFICAR</v>
      </c>
      <c r="P88" s="354" t="s">
        <v>2275</v>
      </c>
      <c r="Q88" s="73" t="s">
        <v>90</v>
      </c>
      <c r="R88" s="264"/>
      <c r="S88" s="1"/>
      <c r="T88" s="1"/>
      <c r="U88" s="1"/>
      <c r="V88" s="1"/>
      <c r="W88" s="1"/>
      <c r="X88" s="1"/>
      <c r="Y88"/>
      <c r="Z88"/>
      <c r="AA88"/>
      <c r="AB88"/>
      <c r="AC88" s="1"/>
    </row>
    <row r="89" spans="1:29" ht="95.25" customHeight="1" x14ac:dyDescent="0.25">
      <c r="A89" s="1"/>
      <c r="B89" s="620"/>
      <c r="C89" s="744"/>
      <c r="D89" s="739"/>
      <c r="E89" s="378" t="s">
        <v>1992</v>
      </c>
      <c r="F89" s="375">
        <v>0.2</v>
      </c>
      <c r="G89" s="746"/>
      <c r="H89" s="746"/>
      <c r="I89" s="759"/>
      <c r="J89" s="73"/>
      <c r="K89" s="62"/>
      <c r="L89" s="370" t="str">
        <f t="shared" si="8"/>
        <v>0</v>
      </c>
      <c r="M89" s="218" t="str">
        <f t="shared" si="9"/>
        <v>0</v>
      </c>
      <c r="N89" s="218">
        <f t="shared" si="10"/>
        <v>0.2</v>
      </c>
      <c r="O89" s="70" t="str">
        <f t="shared" si="11"/>
        <v>REPLANIFICAR</v>
      </c>
      <c r="P89" s="354" t="s">
        <v>2276</v>
      </c>
      <c r="Q89" s="73"/>
      <c r="R89" s="264"/>
      <c r="S89" s="1"/>
      <c r="T89" s="1"/>
      <c r="U89" s="1"/>
      <c r="V89" s="1"/>
      <c r="W89" s="1"/>
      <c r="X89" s="1"/>
      <c r="Y89"/>
      <c r="Z89"/>
      <c r="AA89"/>
      <c r="AB89"/>
      <c r="AC89" s="1"/>
    </row>
    <row r="90" spans="1:29" ht="81.75" customHeight="1" x14ac:dyDescent="0.25">
      <c r="A90" s="1"/>
      <c r="B90" s="620"/>
      <c r="C90" s="744"/>
      <c r="D90" s="739"/>
      <c r="E90" s="378" t="s">
        <v>1993</v>
      </c>
      <c r="F90" s="375">
        <v>0.1</v>
      </c>
      <c r="G90" s="746"/>
      <c r="H90" s="746"/>
      <c r="I90" s="373" t="s">
        <v>1892</v>
      </c>
      <c r="J90" s="73"/>
      <c r="K90" s="62"/>
      <c r="L90" s="370" t="str">
        <f t="shared" si="8"/>
        <v>0</v>
      </c>
      <c r="M90" s="218" t="str">
        <f t="shared" si="9"/>
        <v>0</v>
      </c>
      <c r="N90" s="218">
        <f t="shared" si="10"/>
        <v>0.1</v>
      </c>
      <c r="O90" s="70" t="str">
        <f t="shared" si="11"/>
        <v>REPLANIFICAR</v>
      </c>
      <c r="P90" s="354" t="s">
        <v>2277</v>
      </c>
      <c r="Q90" s="73"/>
      <c r="R90" s="264"/>
      <c r="S90" s="1"/>
      <c r="T90" s="1"/>
      <c r="U90" s="1"/>
      <c r="V90" s="1"/>
      <c r="W90" s="1"/>
      <c r="X90" s="1"/>
      <c r="Y90"/>
      <c r="Z90"/>
      <c r="AA90"/>
      <c r="AB90"/>
      <c r="AC90" s="1"/>
    </row>
    <row r="91" spans="1:29" ht="50.25" customHeight="1" x14ac:dyDescent="0.25">
      <c r="A91" s="1"/>
      <c r="B91" s="620"/>
      <c r="C91" s="744"/>
      <c r="D91" s="739"/>
      <c r="E91" s="378" t="s">
        <v>1994</v>
      </c>
      <c r="F91" s="375">
        <v>0.1</v>
      </c>
      <c r="G91" s="746"/>
      <c r="H91" s="746"/>
      <c r="I91" s="373" t="s">
        <v>1893</v>
      </c>
      <c r="J91" s="73"/>
      <c r="K91" s="62"/>
      <c r="L91" s="370" t="str">
        <f t="shared" si="8"/>
        <v>0</v>
      </c>
      <c r="M91" s="218" t="str">
        <f t="shared" si="9"/>
        <v>0</v>
      </c>
      <c r="N91" s="218">
        <f t="shared" si="10"/>
        <v>0.1</v>
      </c>
      <c r="O91" s="70" t="str">
        <f t="shared" si="11"/>
        <v>REPLANIFICAR</v>
      </c>
      <c r="P91" s="361" t="s">
        <v>2278</v>
      </c>
      <c r="Q91" s="73"/>
      <c r="R91" s="264"/>
      <c r="S91" s="1"/>
      <c r="T91" s="1"/>
      <c r="U91" s="1"/>
      <c r="V91" s="1"/>
      <c r="W91" s="1"/>
      <c r="X91" s="1"/>
      <c r="Y91"/>
      <c r="Z91"/>
      <c r="AA91"/>
      <c r="AB91"/>
      <c r="AC91" s="1"/>
    </row>
    <row r="92" spans="1:29" ht="60" customHeight="1" x14ac:dyDescent="0.25">
      <c r="A92" s="1"/>
      <c r="B92" s="620"/>
      <c r="C92" s="597" t="s">
        <v>1990</v>
      </c>
      <c r="D92" s="738">
        <v>0.4</v>
      </c>
      <c r="E92" s="378" t="s">
        <v>1995</v>
      </c>
      <c r="F92" s="375">
        <v>0.05</v>
      </c>
      <c r="G92" s="746"/>
      <c r="H92" s="746"/>
      <c r="I92" s="758" t="s">
        <v>1891</v>
      </c>
      <c r="J92" s="73"/>
      <c r="K92" s="62"/>
      <c r="L92" s="370" t="str">
        <f t="shared" si="8"/>
        <v>0</v>
      </c>
      <c r="M92" s="218" t="str">
        <f t="shared" si="9"/>
        <v>0</v>
      </c>
      <c r="N92" s="218">
        <f t="shared" si="10"/>
        <v>0.05</v>
      </c>
      <c r="O92" s="70" t="str">
        <f t="shared" si="11"/>
        <v>REPLANIFICAR</v>
      </c>
      <c r="P92" s="361" t="s">
        <v>2279</v>
      </c>
      <c r="Q92" s="73"/>
      <c r="R92" s="264"/>
      <c r="S92" s="1"/>
      <c r="T92" s="1"/>
      <c r="U92" s="1"/>
      <c r="V92" s="1"/>
      <c r="W92" s="1"/>
      <c r="X92" s="1"/>
      <c r="Y92"/>
      <c r="Z92"/>
      <c r="AA92"/>
      <c r="AB92"/>
      <c r="AC92" s="1"/>
    </row>
    <row r="93" spans="1:29" ht="60" customHeight="1" x14ac:dyDescent="0.25">
      <c r="A93" s="1"/>
      <c r="B93" s="620"/>
      <c r="C93" s="597"/>
      <c r="D93" s="739"/>
      <c r="E93" s="378" t="s">
        <v>1996</v>
      </c>
      <c r="F93" s="375">
        <v>0.1</v>
      </c>
      <c r="G93" s="746"/>
      <c r="H93" s="746"/>
      <c r="I93" s="760"/>
      <c r="J93" s="73"/>
      <c r="K93" s="62"/>
      <c r="L93" s="370" t="str">
        <f t="shared" si="8"/>
        <v>0</v>
      </c>
      <c r="M93" s="218" t="str">
        <f t="shared" si="9"/>
        <v>0</v>
      </c>
      <c r="N93" s="218">
        <f t="shared" si="10"/>
        <v>0.1</v>
      </c>
      <c r="O93" s="70" t="str">
        <f t="shared" si="11"/>
        <v>REPLANIFICAR</v>
      </c>
      <c r="P93" s="361" t="s">
        <v>2280</v>
      </c>
      <c r="Q93" s="73"/>
      <c r="R93" s="264"/>
      <c r="S93" s="1"/>
      <c r="T93" s="1"/>
      <c r="U93" s="1"/>
      <c r="V93" s="1"/>
      <c r="W93" s="1"/>
      <c r="X93" s="1"/>
      <c r="Y93"/>
      <c r="Z93"/>
      <c r="AA93"/>
      <c r="AB93"/>
      <c r="AC93" s="1"/>
    </row>
    <row r="94" spans="1:29" ht="66" customHeight="1" x14ac:dyDescent="0.25">
      <c r="A94" s="1"/>
      <c r="B94" s="620"/>
      <c r="C94" s="597"/>
      <c r="D94" s="739"/>
      <c r="E94" s="378" t="s">
        <v>1997</v>
      </c>
      <c r="F94" s="375">
        <v>0.15</v>
      </c>
      <c r="G94" s="746"/>
      <c r="H94" s="746"/>
      <c r="I94" s="759"/>
      <c r="J94" s="73"/>
      <c r="K94" s="62"/>
      <c r="L94" s="370" t="str">
        <f t="shared" si="8"/>
        <v>0</v>
      </c>
      <c r="M94" s="218" t="str">
        <f t="shared" si="9"/>
        <v>0</v>
      </c>
      <c r="N94" s="218">
        <f t="shared" si="10"/>
        <v>0.15</v>
      </c>
      <c r="O94" s="70" t="str">
        <f t="shared" si="11"/>
        <v>REPLANIFICAR</v>
      </c>
      <c r="P94" s="361" t="s">
        <v>2281</v>
      </c>
      <c r="Q94" s="73"/>
      <c r="R94" s="264"/>
      <c r="S94" s="1"/>
      <c r="T94" s="1"/>
      <c r="U94" s="1"/>
      <c r="V94" s="1"/>
      <c r="W94" s="1"/>
      <c r="X94" s="1"/>
      <c r="Y94"/>
      <c r="Z94"/>
      <c r="AA94"/>
      <c r="AB94"/>
      <c r="AC94" s="1"/>
    </row>
    <row r="95" spans="1:29" ht="60" customHeight="1" x14ac:dyDescent="0.25">
      <c r="A95" s="1"/>
      <c r="B95" s="620"/>
      <c r="C95" s="597"/>
      <c r="D95" s="740"/>
      <c r="E95" s="378" t="s">
        <v>1998</v>
      </c>
      <c r="F95" s="375">
        <v>0.1</v>
      </c>
      <c r="G95" s="747"/>
      <c r="H95" s="747"/>
      <c r="I95" s="373" t="s">
        <v>1893</v>
      </c>
      <c r="J95" s="73"/>
      <c r="K95" s="62"/>
      <c r="L95" s="370" t="str">
        <f t="shared" si="8"/>
        <v>0</v>
      </c>
      <c r="M95" s="218" t="str">
        <f t="shared" si="9"/>
        <v>0</v>
      </c>
      <c r="N95" s="218">
        <f t="shared" si="10"/>
        <v>0.1</v>
      </c>
      <c r="O95" s="70" t="str">
        <f t="shared" si="11"/>
        <v>REPLANIFICAR</v>
      </c>
      <c r="P95" s="361" t="s">
        <v>2282</v>
      </c>
      <c r="Q95" s="73"/>
      <c r="R95" s="264"/>
      <c r="S95" s="1"/>
      <c r="T95" s="1"/>
      <c r="U95" s="1"/>
      <c r="V95" s="1"/>
      <c r="W95" s="1"/>
      <c r="X95" s="1"/>
      <c r="Y95"/>
      <c r="Z95"/>
      <c r="AA95"/>
      <c r="AB95"/>
      <c r="AC95" s="1"/>
    </row>
    <row r="96" spans="1:29" ht="45.75" customHeight="1" x14ac:dyDescent="0.25">
      <c r="A96" s="1"/>
      <c r="B96" s="741" t="s">
        <v>1999</v>
      </c>
      <c r="C96" s="743" t="s">
        <v>2003</v>
      </c>
      <c r="D96" s="738">
        <v>0.2</v>
      </c>
      <c r="E96" s="379" t="s">
        <v>2006</v>
      </c>
      <c r="F96" s="286">
        <v>0.05</v>
      </c>
      <c r="G96" s="745">
        <v>43174</v>
      </c>
      <c r="H96" s="748" t="s">
        <v>1890</v>
      </c>
      <c r="I96" s="373" t="s">
        <v>1892</v>
      </c>
      <c r="J96" s="73"/>
      <c r="K96" s="62"/>
      <c r="L96" s="370" t="str">
        <f t="shared" si="8"/>
        <v>0</v>
      </c>
      <c r="M96" s="218" t="str">
        <f t="shared" si="9"/>
        <v>0</v>
      </c>
      <c r="N96" s="218">
        <f t="shared" si="10"/>
        <v>0.05</v>
      </c>
      <c r="O96" s="70" t="str">
        <f t="shared" si="11"/>
        <v>REPLANIFICAR</v>
      </c>
      <c r="P96" s="361" t="s">
        <v>2283</v>
      </c>
      <c r="Q96" s="73"/>
      <c r="R96" s="264"/>
      <c r="S96" s="1"/>
      <c r="T96" s="1"/>
      <c r="U96" s="1"/>
      <c r="V96" s="1"/>
      <c r="W96" s="1"/>
      <c r="X96" s="1"/>
      <c r="Y96"/>
      <c r="Z96"/>
      <c r="AA96"/>
      <c r="AB96"/>
      <c r="AC96" s="1"/>
    </row>
    <row r="97" spans="1:29" ht="75.75" customHeight="1" x14ac:dyDescent="0.25">
      <c r="A97" s="1"/>
      <c r="B97" s="742"/>
      <c r="C97" s="744"/>
      <c r="D97" s="740"/>
      <c r="E97" s="379" t="s">
        <v>2007</v>
      </c>
      <c r="F97" s="375">
        <v>0.15</v>
      </c>
      <c r="G97" s="746"/>
      <c r="H97" s="746"/>
      <c r="I97" s="373" t="s">
        <v>1892</v>
      </c>
      <c r="J97" s="73"/>
      <c r="K97" s="62"/>
      <c r="L97" s="370" t="str">
        <f t="shared" si="8"/>
        <v>0</v>
      </c>
      <c r="M97" s="218" t="str">
        <f t="shared" si="9"/>
        <v>0</v>
      </c>
      <c r="N97" s="218">
        <f t="shared" si="10"/>
        <v>0.15</v>
      </c>
      <c r="O97" s="70" t="str">
        <f t="shared" si="11"/>
        <v>REPLANIFICAR</v>
      </c>
      <c r="P97" s="361" t="s">
        <v>2284</v>
      </c>
      <c r="Q97" s="73"/>
      <c r="R97" s="264"/>
      <c r="S97" s="1"/>
      <c r="T97" s="1"/>
      <c r="U97" s="1"/>
      <c r="V97" s="1"/>
      <c r="W97" s="1"/>
      <c r="X97" s="1"/>
      <c r="Y97"/>
      <c r="Z97"/>
      <c r="AA97"/>
      <c r="AB97"/>
      <c r="AC97" s="1"/>
    </row>
    <row r="98" spans="1:29" ht="90" customHeight="1" x14ac:dyDescent="0.25">
      <c r="A98" s="1"/>
      <c r="B98" s="742"/>
      <c r="C98" s="743" t="s">
        <v>2004</v>
      </c>
      <c r="D98" s="738">
        <v>0.5</v>
      </c>
      <c r="E98" s="379" t="s">
        <v>2008</v>
      </c>
      <c r="F98" s="375">
        <v>0.2</v>
      </c>
      <c r="G98" s="746"/>
      <c r="H98" s="746"/>
      <c r="I98" s="615" t="s">
        <v>1892</v>
      </c>
      <c r="J98" s="73"/>
      <c r="K98" s="62"/>
      <c r="L98" s="370" t="str">
        <f t="shared" si="8"/>
        <v>0</v>
      </c>
      <c r="M98" s="218" t="str">
        <f t="shared" si="9"/>
        <v>0</v>
      </c>
      <c r="N98" s="218">
        <f t="shared" si="10"/>
        <v>0.2</v>
      </c>
      <c r="O98" s="70" t="str">
        <f t="shared" si="11"/>
        <v>REPLANIFICAR</v>
      </c>
      <c r="P98" s="354" t="s">
        <v>2285</v>
      </c>
      <c r="Q98" s="73"/>
      <c r="R98" s="264"/>
      <c r="S98" s="1"/>
      <c r="T98" s="1"/>
      <c r="U98" s="1"/>
      <c r="V98" s="1"/>
      <c r="W98" s="1"/>
      <c r="X98" s="1"/>
      <c r="Y98"/>
      <c r="Z98"/>
      <c r="AA98"/>
      <c r="AB98"/>
      <c r="AC98" s="1"/>
    </row>
    <row r="99" spans="1:29" ht="39" customHeight="1" x14ac:dyDescent="0.25">
      <c r="A99" s="1"/>
      <c r="B99" s="742"/>
      <c r="C99" s="744"/>
      <c r="D99" s="740"/>
      <c r="E99" s="378" t="s">
        <v>2009</v>
      </c>
      <c r="F99" s="375">
        <v>0.3</v>
      </c>
      <c r="G99" s="746"/>
      <c r="H99" s="746"/>
      <c r="I99" s="617"/>
      <c r="J99" s="73"/>
      <c r="K99" s="62"/>
      <c r="L99" s="370" t="str">
        <f t="shared" si="8"/>
        <v>0</v>
      </c>
      <c r="M99" s="218" t="str">
        <f t="shared" si="9"/>
        <v>0</v>
      </c>
      <c r="N99" s="218">
        <f t="shared" si="10"/>
        <v>0.3</v>
      </c>
      <c r="O99" s="70" t="str">
        <f t="shared" si="11"/>
        <v>REPLANIFICAR</v>
      </c>
      <c r="P99" s="361" t="s">
        <v>2286</v>
      </c>
      <c r="Q99" s="73"/>
      <c r="R99" s="264"/>
      <c r="S99" s="1"/>
      <c r="T99" s="1"/>
      <c r="U99" s="1"/>
      <c r="V99" s="1"/>
      <c r="W99" s="1"/>
      <c r="X99" s="1"/>
      <c r="Y99"/>
      <c r="Z99"/>
      <c r="AA99"/>
      <c r="AB99"/>
      <c r="AC99" s="1"/>
    </row>
    <row r="100" spans="1:29" ht="120" customHeight="1" x14ac:dyDescent="0.25">
      <c r="A100" s="1"/>
      <c r="B100" s="742"/>
      <c r="C100" s="570" t="s">
        <v>2492</v>
      </c>
      <c r="D100" s="738">
        <v>0.15</v>
      </c>
      <c r="E100" s="378" t="s">
        <v>2010</v>
      </c>
      <c r="F100" s="375">
        <v>0.02</v>
      </c>
      <c r="G100" s="746"/>
      <c r="H100" s="746"/>
      <c r="I100" s="615" t="s">
        <v>1892</v>
      </c>
      <c r="J100" s="73"/>
      <c r="K100" s="62"/>
      <c r="L100" s="370" t="str">
        <f t="shared" si="8"/>
        <v>0</v>
      </c>
      <c r="M100" s="218" t="str">
        <f t="shared" si="9"/>
        <v>0</v>
      </c>
      <c r="N100" s="218">
        <f t="shared" si="10"/>
        <v>0.02</v>
      </c>
      <c r="O100" s="70" t="str">
        <f t="shared" si="11"/>
        <v>REPLANIFICAR</v>
      </c>
      <c r="P100" s="354" t="s">
        <v>2287</v>
      </c>
      <c r="Q100" s="73"/>
      <c r="R100" s="264"/>
      <c r="S100" s="1"/>
      <c r="T100" s="1"/>
      <c r="U100" s="1"/>
      <c r="V100" s="1"/>
      <c r="W100" s="1"/>
      <c r="X100" s="1"/>
      <c r="Y100"/>
      <c r="Z100"/>
      <c r="AA100"/>
      <c r="AB100"/>
      <c r="AC100" s="1"/>
    </row>
    <row r="101" spans="1:29" ht="71.25" customHeight="1" x14ac:dyDescent="0.25">
      <c r="A101" s="1"/>
      <c r="B101" s="742"/>
      <c r="C101" s="570"/>
      <c r="D101" s="739"/>
      <c r="E101" s="378" t="s">
        <v>2011</v>
      </c>
      <c r="F101" s="375">
        <v>0.05</v>
      </c>
      <c r="G101" s="746"/>
      <c r="H101" s="746"/>
      <c r="I101" s="616"/>
      <c r="J101" s="73"/>
      <c r="K101" s="62"/>
      <c r="L101" s="370" t="str">
        <f t="shared" si="8"/>
        <v>0</v>
      </c>
      <c r="M101" s="218" t="str">
        <f t="shared" si="9"/>
        <v>0</v>
      </c>
      <c r="N101" s="218">
        <f t="shared" si="10"/>
        <v>0.05</v>
      </c>
      <c r="O101" s="70" t="str">
        <f t="shared" si="11"/>
        <v>REPLANIFICAR</v>
      </c>
      <c r="P101" s="354" t="s">
        <v>2288</v>
      </c>
      <c r="Q101" s="73"/>
      <c r="R101" s="264"/>
      <c r="S101" s="1"/>
      <c r="T101" s="1"/>
      <c r="U101" s="1"/>
      <c r="V101" s="1"/>
      <c r="W101" s="1"/>
      <c r="X101" s="1"/>
      <c r="Y101"/>
      <c r="Z101"/>
      <c r="AA101"/>
      <c r="AB101"/>
      <c r="AC101" s="1"/>
    </row>
    <row r="102" spans="1:29" ht="60.75" customHeight="1" x14ac:dyDescent="0.25">
      <c r="A102" s="1"/>
      <c r="B102" s="742"/>
      <c r="C102" s="570"/>
      <c r="D102" s="740"/>
      <c r="E102" s="378" t="s">
        <v>2012</v>
      </c>
      <c r="F102" s="375">
        <v>0.08</v>
      </c>
      <c r="G102" s="746"/>
      <c r="H102" s="746"/>
      <c r="I102" s="617"/>
      <c r="J102" s="73"/>
      <c r="K102" s="62"/>
      <c r="L102" s="370" t="str">
        <f t="shared" si="8"/>
        <v>0</v>
      </c>
      <c r="M102" s="218" t="str">
        <f t="shared" si="9"/>
        <v>0</v>
      </c>
      <c r="N102" s="218">
        <f t="shared" si="10"/>
        <v>0.08</v>
      </c>
      <c r="O102" s="70" t="str">
        <f t="shared" si="11"/>
        <v>REPLANIFICAR</v>
      </c>
      <c r="P102" s="354" t="s">
        <v>2289</v>
      </c>
      <c r="Q102" s="73"/>
      <c r="R102" s="264"/>
      <c r="S102" s="1"/>
      <c r="T102" s="1"/>
      <c r="U102" s="1"/>
      <c r="V102" s="1"/>
      <c r="W102" s="1"/>
      <c r="X102" s="1"/>
      <c r="Y102"/>
      <c r="Z102"/>
      <c r="AA102"/>
      <c r="AB102"/>
      <c r="AC102" s="1"/>
    </row>
    <row r="103" spans="1:29" ht="114" customHeight="1" x14ac:dyDescent="0.25">
      <c r="A103" s="1"/>
      <c r="B103" s="742"/>
      <c r="C103" s="743" t="s">
        <v>2005</v>
      </c>
      <c r="D103" s="738">
        <v>0.15</v>
      </c>
      <c r="E103" s="378" t="s">
        <v>2013</v>
      </c>
      <c r="F103" s="375">
        <v>0.1</v>
      </c>
      <c r="G103" s="746"/>
      <c r="H103" s="746"/>
      <c r="I103" s="373" t="s">
        <v>1893</v>
      </c>
      <c r="J103" s="73"/>
      <c r="K103" s="62"/>
      <c r="L103" s="370" t="str">
        <f t="shared" si="8"/>
        <v>0</v>
      </c>
      <c r="M103" s="218" t="str">
        <f t="shared" si="9"/>
        <v>0</v>
      </c>
      <c r="N103" s="218">
        <f t="shared" si="10"/>
        <v>0.1</v>
      </c>
      <c r="O103" s="70" t="str">
        <f t="shared" si="11"/>
        <v>REPLANIFICAR</v>
      </c>
      <c r="P103" s="361" t="s">
        <v>2290</v>
      </c>
      <c r="Q103" s="73"/>
      <c r="R103" s="264"/>
      <c r="S103" s="1"/>
      <c r="T103" s="1"/>
      <c r="U103" s="1"/>
      <c r="V103" s="1"/>
      <c r="W103" s="1"/>
      <c r="X103" s="1"/>
      <c r="Y103"/>
      <c r="Z103"/>
      <c r="AA103"/>
      <c r="AB103"/>
      <c r="AC103" s="1"/>
    </row>
    <row r="104" spans="1:29" ht="139.5" customHeight="1" x14ac:dyDescent="0.25">
      <c r="A104" s="1"/>
      <c r="B104" s="742"/>
      <c r="C104" s="744"/>
      <c r="D104" s="739"/>
      <c r="E104" s="378" t="s">
        <v>2014</v>
      </c>
      <c r="F104" s="375">
        <v>0.05</v>
      </c>
      <c r="G104" s="747"/>
      <c r="H104" s="747"/>
      <c r="I104" s="373" t="s">
        <v>1894</v>
      </c>
      <c r="J104" s="73"/>
      <c r="K104" s="62"/>
      <c r="L104" s="370" t="str">
        <f t="shared" si="8"/>
        <v>0</v>
      </c>
      <c r="M104" s="218" t="str">
        <f t="shared" si="9"/>
        <v>0</v>
      </c>
      <c r="N104" s="218">
        <f t="shared" si="10"/>
        <v>0.05</v>
      </c>
      <c r="O104" s="70" t="str">
        <f t="shared" si="11"/>
        <v>REPLANIFICAR</v>
      </c>
      <c r="P104" s="361" t="s">
        <v>2291</v>
      </c>
      <c r="Q104" s="73"/>
      <c r="R104" s="264"/>
      <c r="S104" s="1"/>
      <c r="T104" s="1"/>
      <c r="U104" s="1"/>
      <c r="V104" s="1"/>
      <c r="W104" s="1"/>
      <c r="X104" s="1"/>
      <c r="Y104"/>
      <c r="Z104"/>
      <c r="AA104"/>
      <c r="AB104"/>
      <c r="AC104" s="1"/>
    </row>
    <row r="105" spans="1:29" ht="15.75" customHeight="1" x14ac:dyDescent="0.25">
      <c r="A105" s="1"/>
      <c r="B105" s="605"/>
      <c r="C105" s="605"/>
      <c r="D105" s="605"/>
      <c r="E105" s="605"/>
      <c r="F105" s="605"/>
      <c r="G105" s="605"/>
      <c r="H105" s="605"/>
      <c r="I105" s="605"/>
      <c r="J105" s="605"/>
      <c r="K105" s="605"/>
      <c r="L105" s="605"/>
      <c r="M105" s="605"/>
      <c r="N105" s="605"/>
      <c r="O105" s="605"/>
      <c r="P105" s="605"/>
      <c r="Q105" s="605"/>
      <c r="R105" s="605"/>
      <c r="S105" s="1"/>
      <c r="T105" s="1"/>
      <c r="U105" s="1"/>
      <c r="V105" s="1"/>
      <c r="W105" s="1"/>
      <c r="X105" s="1"/>
      <c r="Y105"/>
      <c r="Z105"/>
      <c r="AA105"/>
      <c r="AB105"/>
      <c r="AC105" s="1"/>
    </row>
    <row r="106" spans="1:29" ht="66" customHeight="1" x14ac:dyDescent="0.25">
      <c r="A106" s="1"/>
      <c r="B106" s="741" t="s">
        <v>2000</v>
      </c>
      <c r="C106" s="615" t="s">
        <v>2015</v>
      </c>
      <c r="D106" s="649">
        <v>0.3</v>
      </c>
      <c r="E106" s="378" t="s">
        <v>2018</v>
      </c>
      <c r="F106" s="375">
        <v>0.1</v>
      </c>
      <c r="G106" s="745">
        <v>43174</v>
      </c>
      <c r="H106" s="748" t="s">
        <v>1890</v>
      </c>
      <c r="I106" s="383" t="s">
        <v>1891</v>
      </c>
      <c r="J106" s="73"/>
      <c r="K106" s="62"/>
      <c r="L106" s="370" t="str">
        <f t="shared" ref="L106:L111" si="12">IF(J106="SI",F106,"0")</f>
        <v>0</v>
      </c>
      <c r="M106" s="218" t="str">
        <f t="shared" si="9"/>
        <v>0</v>
      </c>
      <c r="N106" s="218">
        <f t="shared" ref="N106:N111" si="13">F106</f>
        <v>0.1</v>
      </c>
      <c r="O106" s="70" t="str">
        <f t="shared" ref="O106:O111" si="14">IF((M106/N106)&gt;=90%,"META LOGRADA",IF((M106/N106)&gt;=80%, "AVANCE NOTABLE","REPLANIFICAR"))</f>
        <v>REPLANIFICAR</v>
      </c>
      <c r="P106" s="361" t="s">
        <v>2292</v>
      </c>
      <c r="Q106" s="73"/>
      <c r="R106" s="264"/>
      <c r="S106" s="1"/>
      <c r="T106" s="1"/>
      <c r="U106" s="1"/>
      <c r="V106" s="1"/>
      <c r="W106" s="1"/>
      <c r="X106" s="1"/>
      <c r="Y106"/>
      <c r="Z106"/>
      <c r="AA106"/>
      <c r="AB106"/>
      <c r="AC106" s="1"/>
    </row>
    <row r="107" spans="1:29" ht="66" customHeight="1" x14ac:dyDescent="0.25">
      <c r="A107" s="1"/>
      <c r="B107" s="742"/>
      <c r="C107" s="617"/>
      <c r="D107" s="651"/>
      <c r="E107" s="378" t="s">
        <v>2019</v>
      </c>
      <c r="F107" s="375">
        <v>0.2</v>
      </c>
      <c r="G107" s="746"/>
      <c r="H107" s="746"/>
      <c r="I107" s="373" t="s">
        <v>1892</v>
      </c>
      <c r="J107" s="73"/>
      <c r="K107" s="62"/>
      <c r="L107" s="370" t="str">
        <f t="shared" si="12"/>
        <v>0</v>
      </c>
      <c r="M107" s="218" t="str">
        <f t="shared" si="9"/>
        <v>0</v>
      </c>
      <c r="N107" s="218">
        <f t="shared" si="13"/>
        <v>0.2</v>
      </c>
      <c r="O107" s="70" t="str">
        <f t="shared" si="14"/>
        <v>REPLANIFICAR</v>
      </c>
      <c r="P107" s="361" t="s">
        <v>2293</v>
      </c>
      <c r="Q107" s="73"/>
      <c r="R107" s="264"/>
      <c r="S107" s="1"/>
      <c r="T107" s="1"/>
      <c r="U107" s="1"/>
      <c r="V107" s="1"/>
      <c r="W107" s="1"/>
      <c r="X107" s="1"/>
      <c r="Y107"/>
      <c r="Z107"/>
      <c r="AA107"/>
      <c r="AB107"/>
      <c r="AC107" s="1"/>
    </row>
    <row r="108" spans="1:29" ht="66" customHeight="1" x14ac:dyDescent="0.25">
      <c r="A108" s="1"/>
      <c r="B108" s="742"/>
      <c r="C108" s="615" t="s">
        <v>2016</v>
      </c>
      <c r="D108" s="649">
        <v>0.3</v>
      </c>
      <c r="E108" s="378" t="s">
        <v>2020</v>
      </c>
      <c r="F108" s="375">
        <v>0.1</v>
      </c>
      <c r="G108" s="746"/>
      <c r="H108" s="746"/>
      <c r="I108" s="383" t="s">
        <v>1891</v>
      </c>
      <c r="J108" s="73"/>
      <c r="K108" s="62"/>
      <c r="L108" s="370" t="str">
        <f t="shared" si="12"/>
        <v>0</v>
      </c>
      <c r="M108" s="218" t="str">
        <f t="shared" si="9"/>
        <v>0</v>
      </c>
      <c r="N108" s="218">
        <f t="shared" si="13"/>
        <v>0.1</v>
      </c>
      <c r="O108" s="70" t="str">
        <f t="shared" si="14"/>
        <v>REPLANIFICAR</v>
      </c>
      <c r="P108" s="361" t="s">
        <v>2294</v>
      </c>
      <c r="Q108" s="73"/>
      <c r="R108" s="264"/>
      <c r="S108" s="1"/>
      <c r="T108" s="1"/>
      <c r="U108" s="1"/>
      <c r="V108" s="1"/>
      <c r="W108" s="1"/>
      <c r="X108" s="1"/>
      <c r="Y108"/>
      <c r="Z108"/>
      <c r="AA108"/>
      <c r="AB108"/>
      <c r="AC108" s="1"/>
    </row>
    <row r="109" spans="1:29" ht="66" customHeight="1" x14ac:dyDescent="0.25">
      <c r="A109" s="1"/>
      <c r="B109" s="742"/>
      <c r="C109" s="617"/>
      <c r="D109" s="651"/>
      <c r="E109" s="378" t="s">
        <v>2021</v>
      </c>
      <c r="F109" s="375">
        <v>0.2</v>
      </c>
      <c r="G109" s="746"/>
      <c r="H109" s="746"/>
      <c r="I109" s="373" t="s">
        <v>1892</v>
      </c>
      <c r="J109" s="73"/>
      <c r="K109" s="62"/>
      <c r="L109" s="370" t="str">
        <f t="shared" si="12"/>
        <v>0</v>
      </c>
      <c r="M109" s="218" t="str">
        <f t="shared" si="9"/>
        <v>0</v>
      </c>
      <c r="N109" s="218">
        <f t="shared" si="13"/>
        <v>0.2</v>
      </c>
      <c r="O109" s="70" t="str">
        <f t="shared" si="14"/>
        <v>REPLANIFICAR</v>
      </c>
      <c r="P109" s="361" t="s">
        <v>2295</v>
      </c>
      <c r="Q109" s="73"/>
      <c r="R109" s="264"/>
      <c r="S109" s="1"/>
      <c r="T109" s="1"/>
      <c r="U109" s="1"/>
      <c r="V109" s="1"/>
      <c r="W109" s="1"/>
      <c r="X109" s="1"/>
      <c r="Y109"/>
      <c r="Z109"/>
      <c r="AA109"/>
      <c r="AB109"/>
      <c r="AC109" s="1"/>
    </row>
    <row r="110" spans="1:29" ht="66" customHeight="1" x14ac:dyDescent="0.25">
      <c r="A110" s="1"/>
      <c r="B110" s="742"/>
      <c r="C110" s="615" t="s">
        <v>2017</v>
      </c>
      <c r="D110" s="649">
        <v>0.4</v>
      </c>
      <c r="E110" s="378" t="s">
        <v>2022</v>
      </c>
      <c r="F110" s="375">
        <v>0.15</v>
      </c>
      <c r="G110" s="746"/>
      <c r="H110" s="746"/>
      <c r="I110" s="383" t="s">
        <v>1891</v>
      </c>
      <c r="J110" s="73"/>
      <c r="K110" s="62"/>
      <c r="L110" s="370" t="str">
        <f t="shared" si="12"/>
        <v>0</v>
      </c>
      <c r="M110" s="218" t="str">
        <f t="shared" si="9"/>
        <v>0</v>
      </c>
      <c r="N110" s="218">
        <f t="shared" si="13"/>
        <v>0.15</v>
      </c>
      <c r="O110" s="70" t="str">
        <f t="shared" si="14"/>
        <v>REPLANIFICAR</v>
      </c>
      <c r="P110" s="361" t="s">
        <v>2296</v>
      </c>
      <c r="Q110" s="73"/>
      <c r="R110" s="264"/>
      <c r="S110" s="1"/>
      <c r="T110" s="1"/>
      <c r="U110" s="1"/>
      <c r="V110" s="1"/>
      <c r="W110" s="1"/>
      <c r="X110" s="1"/>
      <c r="Y110"/>
      <c r="Z110"/>
      <c r="AA110"/>
      <c r="AB110"/>
      <c r="AC110" s="1"/>
    </row>
    <row r="111" spans="1:29" ht="66" customHeight="1" x14ac:dyDescent="0.25">
      <c r="A111" s="1"/>
      <c r="B111" s="742"/>
      <c r="C111" s="616"/>
      <c r="D111" s="650"/>
      <c r="E111" s="443" t="s">
        <v>2023</v>
      </c>
      <c r="F111" s="442">
        <v>0.25</v>
      </c>
      <c r="G111" s="746"/>
      <c r="H111" s="746"/>
      <c r="I111" s="439" t="s">
        <v>1892</v>
      </c>
      <c r="J111" s="465"/>
      <c r="K111" s="466"/>
      <c r="L111" s="432" t="str">
        <f t="shared" si="12"/>
        <v>0</v>
      </c>
      <c r="M111" s="433" t="str">
        <f t="shared" si="9"/>
        <v>0</v>
      </c>
      <c r="N111" s="433">
        <f t="shared" si="13"/>
        <v>0.25</v>
      </c>
      <c r="O111" s="444" t="str">
        <f t="shared" si="14"/>
        <v>REPLANIFICAR</v>
      </c>
      <c r="P111" s="467" t="s">
        <v>2297</v>
      </c>
      <c r="Q111" s="465"/>
      <c r="R111" s="385"/>
      <c r="S111" s="1"/>
      <c r="T111" s="1"/>
      <c r="U111" s="1"/>
      <c r="V111" s="1"/>
      <c r="W111" s="1"/>
      <c r="X111" s="1"/>
      <c r="Y111"/>
      <c r="Z111"/>
      <c r="AA111"/>
      <c r="AB111"/>
      <c r="AC111" s="1"/>
    </row>
    <row r="112" spans="1:29" ht="15" customHeight="1" x14ac:dyDescent="0.25">
      <c r="A112" s="1"/>
      <c r="B112" s="441" t="s">
        <v>12</v>
      </c>
      <c r="C112" s="627" t="s">
        <v>18</v>
      </c>
      <c r="D112" s="627"/>
      <c r="E112" s="627"/>
      <c r="F112" s="627"/>
      <c r="G112" s="627"/>
      <c r="H112" s="627"/>
      <c r="I112" s="627"/>
      <c r="J112" s="627"/>
      <c r="K112" s="627"/>
      <c r="L112" s="627"/>
      <c r="M112" s="627"/>
      <c r="N112" s="627"/>
      <c r="O112" s="627"/>
      <c r="P112" s="627"/>
      <c r="Q112" s="627"/>
      <c r="R112" s="627"/>
      <c r="S112" s="1"/>
      <c r="T112" s="1"/>
      <c r="U112" s="1"/>
      <c r="V112" s="1"/>
      <c r="W112" s="1"/>
      <c r="X112" s="1"/>
      <c r="Y112"/>
      <c r="Z112"/>
      <c r="AA112"/>
      <c r="AB112"/>
      <c r="AC112" s="1"/>
    </row>
    <row r="113" spans="1:29" ht="28.5" customHeight="1" x14ac:dyDescent="0.25">
      <c r="A113" s="1"/>
      <c r="B113" s="441" t="s">
        <v>14</v>
      </c>
      <c r="C113" s="627" t="s">
        <v>19</v>
      </c>
      <c r="D113" s="627"/>
      <c r="E113" s="627"/>
      <c r="F113" s="627"/>
      <c r="G113" s="627"/>
      <c r="H113" s="627"/>
      <c r="I113" s="627"/>
      <c r="J113" s="627"/>
      <c r="K113" s="627"/>
      <c r="L113" s="627"/>
      <c r="M113" s="627"/>
      <c r="N113" s="627"/>
      <c r="O113" s="627"/>
      <c r="P113" s="627"/>
      <c r="Q113" s="627"/>
      <c r="R113" s="627"/>
      <c r="S113" s="1"/>
      <c r="T113" s="1"/>
      <c r="U113" s="1"/>
      <c r="V113" s="1"/>
      <c r="W113" s="1"/>
      <c r="X113" s="1"/>
      <c r="Y113"/>
      <c r="Z113"/>
      <c r="AA113"/>
      <c r="AB113"/>
      <c r="AC113" s="1"/>
    </row>
    <row r="114" spans="1:29" ht="15" customHeight="1" x14ac:dyDescent="0.25">
      <c r="A114" s="1"/>
      <c r="B114" s="441" t="s">
        <v>16</v>
      </c>
      <c r="C114" s="627" t="s">
        <v>30</v>
      </c>
      <c r="D114" s="627"/>
      <c r="E114" s="627"/>
      <c r="F114" s="627"/>
      <c r="G114" s="627"/>
      <c r="H114" s="627"/>
      <c r="I114" s="627"/>
      <c r="J114" s="627"/>
      <c r="K114" s="627"/>
      <c r="L114" s="627"/>
      <c r="M114" s="627"/>
      <c r="N114" s="627"/>
      <c r="O114" s="627"/>
      <c r="P114" s="627"/>
      <c r="Q114" s="627"/>
      <c r="R114" s="627"/>
      <c r="S114" s="1"/>
      <c r="T114" s="1"/>
      <c r="U114" s="1"/>
      <c r="V114" s="1"/>
      <c r="W114" s="1"/>
      <c r="X114" s="1"/>
      <c r="Y114"/>
      <c r="Z114"/>
      <c r="AA114"/>
      <c r="AB114"/>
      <c r="AC114" s="1"/>
    </row>
    <row r="115" spans="1:29" ht="15" customHeight="1" x14ac:dyDescent="0.25">
      <c r="A115" s="1"/>
      <c r="B115" s="737" t="s">
        <v>4</v>
      </c>
      <c r="C115" s="737"/>
      <c r="D115" s="737"/>
      <c r="E115" s="737"/>
      <c r="F115" s="737"/>
      <c r="G115" s="737"/>
      <c r="H115" s="737"/>
      <c r="I115" s="737"/>
      <c r="J115" s="737" t="s">
        <v>5</v>
      </c>
      <c r="K115" s="737"/>
      <c r="L115" s="737"/>
      <c r="M115" s="737"/>
      <c r="N115" s="737"/>
      <c r="O115" s="737"/>
      <c r="P115" s="737" t="s">
        <v>79</v>
      </c>
      <c r="Q115" s="737"/>
      <c r="R115" s="737"/>
      <c r="S115" s="1"/>
      <c r="T115" s="1"/>
      <c r="U115" s="1"/>
      <c r="V115" s="1"/>
      <c r="W115" s="1"/>
      <c r="X115" s="1"/>
      <c r="Y115"/>
      <c r="Z115"/>
      <c r="AA115"/>
      <c r="AB115"/>
      <c r="AC115" s="1"/>
    </row>
    <row r="116" spans="1:29" ht="28.5" customHeight="1" x14ac:dyDescent="0.25">
      <c r="A116" s="1"/>
      <c r="B116" s="714" t="s">
        <v>0</v>
      </c>
      <c r="C116" s="714" t="s">
        <v>2</v>
      </c>
      <c r="D116" s="716" t="s">
        <v>91</v>
      </c>
      <c r="E116" s="714" t="s">
        <v>80</v>
      </c>
      <c r="F116" s="716" t="s">
        <v>89</v>
      </c>
      <c r="G116" s="724" t="s">
        <v>69</v>
      </c>
      <c r="H116" s="714"/>
      <c r="I116" s="724" t="s">
        <v>70</v>
      </c>
      <c r="J116" s="724" t="s">
        <v>83</v>
      </c>
      <c r="K116" s="724" t="s">
        <v>6</v>
      </c>
      <c r="L116" s="716" t="s">
        <v>84</v>
      </c>
      <c r="M116" s="716" t="s">
        <v>94</v>
      </c>
      <c r="N116" s="548" t="s">
        <v>640</v>
      </c>
      <c r="O116" s="733" t="s">
        <v>92</v>
      </c>
      <c r="P116" s="724" t="s">
        <v>82</v>
      </c>
      <c r="Q116" s="716" t="s">
        <v>95</v>
      </c>
      <c r="R116" s="716" t="s">
        <v>6</v>
      </c>
      <c r="S116" s="1"/>
      <c r="T116" s="1"/>
      <c r="U116" s="1"/>
      <c r="V116" s="1"/>
      <c r="W116" s="1"/>
      <c r="X116" s="1"/>
      <c r="Y116"/>
      <c r="Z116"/>
      <c r="AA116"/>
      <c r="AB116"/>
      <c r="AC116" s="1"/>
    </row>
    <row r="117" spans="1:29" ht="32.25" customHeight="1" x14ac:dyDescent="0.25">
      <c r="A117" s="1"/>
      <c r="B117" s="714"/>
      <c r="C117" s="714"/>
      <c r="D117" s="716"/>
      <c r="E117" s="714"/>
      <c r="F117" s="716"/>
      <c r="G117" s="49" t="s">
        <v>63</v>
      </c>
      <c r="H117" s="49" t="s">
        <v>64</v>
      </c>
      <c r="I117" s="724"/>
      <c r="J117" s="724"/>
      <c r="K117" s="724"/>
      <c r="L117" s="716"/>
      <c r="M117" s="716"/>
      <c r="N117" s="657"/>
      <c r="O117" s="733"/>
      <c r="P117" s="724"/>
      <c r="Q117" s="716"/>
      <c r="R117" s="716"/>
      <c r="S117" s="1"/>
      <c r="T117" s="1"/>
      <c r="U117" s="1"/>
      <c r="V117" s="1"/>
      <c r="W117" s="1"/>
      <c r="X117" s="1"/>
      <c r="Y117"/>
      <c r="Z117"/>
      <c r="AA117"/>
      <c r="AB117"/>
      <c r="AC117" s="1"/>
    </row>
    <row r="118" spans="1:29" ht="113.25" customHeight="1" x14ac:dyDescent="0.25">
      <c r="A118" s="1"/>
      <c r="B118" s="734" t="s">
        <v>2001</v>
      </c>
      <c r="C118" s="728" t="s">
        <v>2024</v>
      </c>
      <c r="D118" s="736">
        <v>7.0000000000000007E-2</v>
      </c>
      <c r="E118" s="379" t="s">
        <v>2039</v>
      </c>
      <c r="F118" s="388">
        <v>5.0000000000000001E-3</v>
      </c>
      <c r="G118" s="319">
        <v>43221</v>
      </c>
      <c r="H118" s="319">
        <v>43224</v>
      </c>
      <c r="I118" s="705" t="s">
        <v>1895</v>
      </c>
      <c r="J118" s="73"/>
      <c r="K118" s="389"/>
      <c r="L118" s="370" t="str">
        <f t="shared" ref="L118:L181" si="15">IF(J118="SI",F118,"0")</f>
        <v>0</v>
      </c>
      <c r="M118" s="545">
        <f>SUM(L118:L126)</f>
        <v>0</v>
      </c>
      <c r="N118" s="545">
        <f>SUM(F118:F126)</f>
        <v>6.9999999999999993E-2</v>
      </c>
      <c r="O118" s="532">
        <f t="shared" ref="O118:O181" si="16">M118/N118</f>
        <v>0</v>
      </c>
      <c r="P118" s="397" t="s">
        <v>2298</v>
      </c>
      <c r="Q118" s="73"/>
      <c r="R118" s="401"/>
      <c r="S118" s="1"/>
      <c r="T118" s="1"/>
      <c r="U118" s="1"/>
      <c r="V118" s="1"/>
      <c r="W118" s="1"/>
      <c r="X118" s="1"/>
      <c r="Y118"/>
      <c r="Z118"/>
      <c r="AA118"/>
      <c r="AB118"/>
      <c r="AC118" s="1"/>
    </row>
    <row r="119" spans="1:29" ht="89.25" customHeight="1" x14ac:dyDescent="0.25">
      <c r="A119" s="1"/>
      <c r="B119" s="735"/>
      <c r="C119" s="728"/>
      <c r="D119" s="736"/>
      <c r="E119" s="378" t="s">
        <v>2040</v>
      </c>
      <c r="F119" s="388">
        <v>1.4999999999999999E-2</v>
      </c>
      <c r="G119" s="319">
        <v>43227</v>
      </c>
      <c r="H119" s="319">
        <v>43231</v>
      </c>
      <c r="I119" s="706"/>
      <c r="J119" s="73"/>
      <c r="K119" s="389"/>
      <c r="L119" s="370" t="str">
        <f t="shared" si="15"/>
        <v>0</v>
      </c>
      <c r="M119" s="587"/>
      <c r="N119" s="587"/>
      <c r="O119" s="533"/>
      <c r="P119" s="397" t="s">
        <v>2299</v>
      </c>
      <c r="Q119" s="73"/>
      <c r="R119" s="401"/>
      <c r="S119" s="1"/>
      <c r="T119" s="1"/>
      <c r="U119" s="1"/>
      <c r="V119" s="1"/>
      <c r="W119" s="1"/>
      <c r="X119" s="1"/>
      <c r="Y119"/>
      <c r="Z119"/>
      <c r="AA119"/>
      <c r="AB119"/>
      <c r="AC119" s="1"/>
    </row>
    <row r="120" spans="1:29" ht="57" customHeight="1" x14ac:dyDescent="0.25">
      <c r="A120" s="1"/>
      <c r="B120" s="735"/>
      <c r="C120" s="728"/>
      <c r="D120" s="736"/>
      <c r="E120" s="378" t="s">
        <v>2041</v>
      </c>
      <c r="F120" s="388">
        <v>1.4999999999999999E-2</v>
      </c>
      <c r="G120" s="319">
        <v>43234</v>
      </c>
      <c r="H120" s="319">
        <v>43251</v>
      </c>
      <c r="I120" s="706"/>
      <c r="J120" s="73"/>
      <c r="K120" s="389"/>
      <c r="L120" s="370" t="str">
        <f t="shared" si="15"/>
        <v>0</v>
      </c>
      <c r="M120" s="587"/>
      <c r="N120" s="587"/>
      <c r="O120" s="533"/>
      <c r="P120" s="397" t="s">
        <v>2300</v>
      </c>
      <c r="Q120" s="73"/>
      <c r="R120" s="401"/>
      <c r="S120" s="1"/>
      <c r="T120" s="1"/>
      <c r="U120" s="1"/>
      <c r="V120" s="1"/>
      <c r="W120" s="1"/>
      <c r="X120" s="1"/>
      <c r="Y120"/>
      <c r="Z120"/>
      <c r="AA120"/>
      <c r="AB120"/>
      <c r="AC120" s="1"/>
    </row>
    <row r="121" spans="1:29" ht="56.25" customHeight="1" x14ac:dyDescent="0.25">
      <c r="A121" s="1"/>
      <c r="B121" s="735"/>
      <c r="C121" s="728"/>
      <c r="D121" s="736"/>
      <c r="E121" s="378" t="s">
        <v>2042</v>
      </c>
      <c r="F121" s="388">
        <v>5.0000000000000001E-3</v>
      </c>
      <c r="G121" s="319">
        <v>43234</v>
      </c>
      <c r="H121" s="319">
        <v>43236</v>
      </c>
      <c r="I121" s="706"/>
      <c r="J121" s="73"/>
      <c r="K121" s="389"/>
      <c r="L121" s="370" t="str">
        <f t="shared" si="15"/>
        <v>0</v>
      </c>
      <c r="M121" s="587"/>
      <c r="N121" s="587"/>
      <c r="O121" s="533"/>
      <c r="P121" s="397" t="s">
        <v>2301</v>
      </c>
      <c r="Q121" s="73"/>
      <c r="R121" s="401"/>
      <c r="S121" s="1"/>
      <c r="T121" s="1"/>
      <c r="U121" s="1"/>
      <c r="V121" s="1"/>
      <c r="W121" s="1"/>
      <c r="X121" s="1"/>
      <c r="Y121"/>
      <c r="Z121"/>
      <c r="AA121"/>
      <c r="AB121"/>
      <c r="AC121" s="1"/>
    </row>
    <row r="122" spans="1:29" ht="58.5" customHeight="1" x14ac:dyDescent="0.25">
      <c r="A122" s="1"/>
      <c r="B122" s="735"/>
      <c r="C122" s="728"/>
      <c r="D122" s="736"/>
      <c r="E122" s="378" t="s">
        <v>2043</v>
      </c>
      <c r="F122" s="388">
        <v>5.0000000000000001E-3</v>
      </c>
      <c r="G122" s="319">
        <v>43237</v>
      </c>
      <c r="H122" s="319">
        <v>43237</v>
      </c>
      <c r="I122" s="706"/>
      <c r="J122" s="73"/>
      <c r="K122" s="389"/>
      <c r="L122" s="370" t="str">
        <f t="shared" si="15"/>
        <v>0</v>
      </c>
      <c r="M122" s="587"/>
      <c r="N122" s="587"/>
      <c r="O122" s="533"/>
      <c r="P122" s="397" t="s">
        <v>2302</v>
      </c>
      <c r="Q122" s="73"/>
      <c r="R122" s="401"/>
      <c r="S122" s="1"/>
      <c r="T122" s="1"/>
      <c r="U122" s="1"/>
      <c r="V122" s="1"/>
      <c r="W122" s="1"/>
      <c r="X122" s="1"/>
      <c r="Y122"/>
      <c r="Z122"/>
      <c r="AA122"/>
      <c r="AB122"/>
      <c r="AC122" s="1"/>
    </row>
    <row r="123" spans="1:29" ht="47.25" customHeight="1" x14ac:dyDescent="0.25">
      <c r="A123" s="1"/>
      <c r="B123" s="735"/>
      <c r="C123" s="728"/>
      <c r="D123" s="736"/>
      <c r="E123" s="379" t="s">
        <v>2044</v>
      </c>
      <c r="F123" s="388">
        <v>5.0000000000000001E-3</v>
      </c>
      <c r="G123" s="319">
        <v>43238</v>
      </c>
      <c r="H123" s="319">
        <v>43238</v>
      </c>
      <c r="I123" s="706"/>
      <c r="J123" s="73"/>
      <c r="K123" s="389"/>
      <c r="L123" s="370" t="str">
        <f t="shared" si="15"/>
        <v>0</v>
      </c>
      <c r="M123" s="587"/>
      <c r="N123" s="587"/>
      <c r="O123" s="533"/>
      <c r="P123" s="397" t="s">
        <v>2303</v>
      </c>
      <c r="Q123" s="73"/>
      <c r="R123" s="401"/>
      <c r="S123" s="1"/>
      <c r="T123" s="1"/>
      <c r="U123" s="1"/>
      <c r="V123" s="1"/>
      <c r="W123" s="1"/>
      <c r="X123" s="1"/>
      <c r="Y123"/>
      <c r="Z123"/>
      <c r="AA123"/>
      <c r="AB123"/>
      <c r="AC123" s="1"/>
    </row>
    <row r="124" spans="1:29" ht="42.75" customHeight="1" x14ac:dyDescent="0.25">
      <c r="A124" s="1"/>
      <c r="B124" s="735"/>
      <c r="C124" s="728"/>
      <c r="D124" s="736"/>
      <c r="E124" s="379" t="s">
        <v>2045</v>
      </c>
      <c r="F124" s="388">
        <v>5.0000000000000001E-3</v>
      </c>
      <c r="G124" s="319">
        <v>43241</v>
      </c>
      <c r="H124" s="319">
        <v>43241</v>
      </c>
      <c r="I124" s="706"/>
      <c r="J124" s="73"/>
      <c r="K124" s="389"/>
      <c r="L124" s="370" t="str">
        <f t="shared" si="15"/>
        <v>0</v>
      </c>
      <c r="M124" s="587"/>
      <c r="N124" s="587"/>
      <c r="O124" s="533"/>
      <c r="P124" s="397" t="s">
        <v>2304</v>
      </c>
      <c r="Q124" s="73"/>
      <c r="R124" s="401"/>
      <c r="S124" s="1"/>
      <c r="T124" s="1"/>
      <c r="U124" s="1"/>
      <c r="V124" s="1"/>
      <c r="W124" s="1"/>
      <c r="X124" s="1"/>
      <c r="Y124"/>
      <c r="Z124"/>
      <c r="AA124"/>
      <c r="AB124"/>
      <c r="AC124" s="1"/>
    </row>
    <row r="125" spans="1:29" ht="42.75" customHeight="1" x14ac:dyDescent="0.25">
      <c r="A125" s="1"/>
      <c r="B125" s="735"/>
      <c r="C125" s="728"/>
      <c r="D125" s="736"/>
      <c r="E125" s="379" t="s">
        <v>2046</v>
      </c>
      <c r="F125" s="388">
        <v>0.01</v>
      </c>
      <c r="G125" s="319">
        <v>43242</v>
      </c>
      <c r="H125" s="319">
        <v>43242</v>
      </c>
      <c r="I125" s="706"/>
      <c r="J125" s="73"/>
      <c r="K125" s="389"/>
      <c r="L125" s="370" t="str">
        <f t="shared" si="15"/>
        <v>0</v>
      </c>
      <c r="M125" s="587"/>
      <c r="N125" s="587"/>
      <c r="O125" s="533"/>
      <c r="P125" s="397" t="s">
        <v>2305</v>
      </c>
      <c r="Q125" s="73"/>
      <c r="R125" s="401"/>
      <c r="S125" s="1"/>
      <c r="T125" s="1"/>
      <c r="U125" s="1"/>
      <c r="V125" s="1"/>
      <c r="W125" s="1"/>
      <c r="X125" s="1"/>
      <c r="Y125"/>
      <c r="Z125"/>
      <c r="AA125"/>
      <c r="AB125"/>
      <c r="AC125" s="1"/>
    </row>
    <row r="126" spans="1:29" ht="38.25" customHeight="1" x14ac:dyDescent="0.25">
      <c r="A126" s="1"/>
      <c r="B126" s="735"/>
      <c r="C126" s="728"/>
      <c r="D126" s="736"/>
      <c r="E126" s="378" t="s">
        <v>2047</v>
      </c>
      <c r="F126" s="388">
        <v>5.0000000000000001E-3</v>
      </c>
      <c r="G126" s="319">
        <v>43248</v>
      </c>
      <c r="H126" s="319">
        <v>43251</v>
      </c>
      <c r="I126" s="707"/>
      <c r="J126" s="73"/>
      <c r="K126" s="389"/>
      <c r="L126" s="370" t="str">
        <f t="shared" si="15"/>
        <v>0</v>
      </c>
      <c r="M126" s="588"/>
      <c r="N126" s="588"/>
      <c r="O126" s="534"/>
      <c r="P126" s="397" t="s">
        <v>2306</v>
      </c>
      <c r="Q126" s="73"/>
      <c r="R126" s="401"/>
      <c r="S126" s="1"/>
      <c r="T126" s="1"/>
      <c r="U126" s="1"/>
      <c r="V126" s="1"/>
      <c r="W126" s="1"/>
      <c r="X126" s="1"/>
      <c r="Y126"/>
      <c r="Z126"/>
      <c r="AA126"/>
      <c r="AB126"/>
      <c r="AC126" s="1"/>
    </row>
    <row r="127" spans="1:29" ht="117" customHeight="1" x14ac:dyDescent="0.25">
      <c r="A127" s="1"/>
      <c r="B127" s="735"/>
      <c r="C127" s="728" t="s">
        <v>2025</v>
      </c>
      <c r="D127" s="736">
        <v>7.0000000000000007E-2</v>
      </c>
      <c r="E127" s="379" t="s">
        <v>2048</v>
      </c>
      <c r="F127" s="388">
        <v>5.0000000000000001E-3</v>
      </c>
      <c r="G127" s="319">
        <v>43221</v>
      </c>
      <c r="H127" s="319">
        <v>43224</v>
      </c>
      <c r="I127" s="705" t="s">
        <v>1895</v>
      </c>
      <c r="J127" s="73"/>
      <c r="K127" s="389"/>
      <c r="L127" s="370" t="str">
        <f t="shared" si="15"/>
        <v>0</v>
      </c>
      <c r="M127" s="545">
        <f>SUM(L127:L135)</f>
        <v>0</v>
      </c>
      <c r="N127" s="545">
        <f>SUM(F127:F135)</f>
        <v>6.9999999999999993E-2</v>
      </c>
      <c r="O127" s="532">
        <f t="shared" si="16"/>
        <v>0</v>
      </c>
      <c r="P127" s="397" t="s">
        <v>2307</v>
      </c>
      <c r="Q127" s="73"/>
      <c r="R127" s="401"/>
      <c r="S127" s="1"/>
      <c r="T127" s="1"/>
      <c r="U127" s="1"/>
      <c r="V127" s="1"/>
      <c r="W127" s="1"/>
      <c r="X127" s="1"/>
      <c r="Y127"/>
      <c r="Z127"/>
      <c r="AA127"/>
      <c r="AB127"/>
      <c r="AC127" s="1"/>
    </row>
    <row r="128" spans="1:29" ht="79.5" customHeight="1" x14ac:dyDescent="0.25">
      <c r="A128" s="1"/>
      <c r="B128" s="735"/>
      <c r="C128" s="728"/>
      <c r="D128" s="736"/>
      <c r="E128" s="378" t="s">
        <v>2049</v>
      </c>
      <c r="F128" s="388">
        <v>1.4999999999999999E-2</v>
      </c>
      <c r="G128" s="319">
        <v>43227</v>
      </c>
      <c r="H128" s="319">
        <v>43231</v>
      </c>
      <c r="I128" s="706"/>
      <c r="J128" s="73"/>
      <c r="K128" s="389"/>
      <c r="L128" s="370" t="str">
        <f t="shared" si="15"/>
        <v>0</v>
      </c>
      <c r="M128" s="587"/>
      <c r="N128" s="587"/>
      <c r="O128" s="533"/>
      <c r="P128" s="397" t="s">
        <v>2308</v>
      </c>
      <c r="Q128" s="73"/>
      <c r="R128" s="401"/>
      <c r="S128" s="1"/>
      <c r="T128" s="1"/>
      <c r="U128" s="1"/>
      <c r="V128" s="1"/>
      <c r="W128" s="1"/>
      <c r="X128" s="1"/>
      <c r="Y128"/>
      <c r="Z128"/>
      <c r="AA128"/>
      <c r="AB128"/>
      <c r="AC128" s="1"/>
    </row>
    <row r="129" spans="1:29" ht="60.75" customHeight="1" x14ac:dyDescent="0.25">
      <c r="A129" s="1"/>
      <c r="B129" s="735"/>
      <c r="C129" s="728"/>
      <c r="D129" s="736"/>
      <c r="E129" s="378" t="s">
        <v>2050</v>
      </c>
      <c r="F129" s="388">
        <v>1.4999999999999999E-2</v>
      </c>
      <c r="G129" s="319">
        <v>43234</v>
      </c>
      <c r="H129" s="319">
        <v>43251</v>
      </c>
      <c r="I129" s="706"/>
      <c r="J129" s="73"/>
      <c r="K129" s="389"/>
      <c r="L129" s="370" t="str">
        <f t="shared" si="15"/>
        <v>0</v>
      </c>
      <c r="M129" s="587"/>
      <c r="N129" s="587"/>
      <c r="O129" s="533"/>
      <c r="P129" s="397" t="s">
        <v>2309</v>
      </c>
      <c r="Q129" s="73"/>
      <c r="R129" s="401"/>
      <c r="S129" s="1"/>
      <c r="T129" s="1"/>
      <c r="U129" s="1"/>
      <c r="V129" s="1"/>
      <c r="W129" s="1"/>
      <c r="X129" s="1"/>
      <c r="Y129"/>
      <c r="Z129"/>
      <c r="AA129"/>
      <c r="AB129"/>
      <c r="AC129" s="1"/>
    </row>
    <row r="130" spans="1:29" ht="45.75" customHeight="1" x14ac:dyDescent="0.25">
      <c r="A130" s="1"/>
      <c r="B130" s="735"/>
      <c r="C130" s="728"/>
      <c r="D130" s="736"/>
      <c r="E130" s="378" t="s">
        <v>2051</v>
      </c>
      <c r="F130" s="388">
        <v>5.0000000000000001E-3</v>
      </c>
      <c r="G130" s="319">
        <v>43234</v>
      </c>
      <c r="H130" s="319">
        <v>43236</v>
      </c>
      <c r="I130" s="706"/>
      <c r="J130" s="73"/>
      <c r="K130" s="389"/>
      <c r="L130" s="370" t="str">
        <f t="shared" si="15"/>
        <v>0</v>
      </c>
      <c r="M130" s="587"/>
      <c r="N130" s="587"/>
      <c r="O130" s="533"/>
      <c r="P130" s="397" t="s">
        <v>2310</v>
      </c>
      <c r="Q130" s="73"/>
      <c r="R130" s="401"/>
      <c r="S130" s="1"/>
      <c r="T130" s="1"/>
      <c r="U130" s="1"/>
      <c r="V130" s="1"/>
      <c r="W130" s="1"/>
      <c r="X130" s="1"/>
      <c r="Y130"/>
      <c r="Z130"/>
      <c r="AA130"/>
      <c r="AB130"/>
      <c r="AC130" s="1"/>
    </row>
    <row r="131" spans="1:29" ht="42.75" customHeight="1" x14ac:dyDescent="0.25">
      <c r="A131" s="1"/>
      <c r="B131" s="735"/>
      <c r="C131" s="728"/>
      <c r="D131" s="736"/>
      <c r="E131" s="378" t="s">
        <v>2052</v>
      </c>
      <c r="F131" s="388">
        <v>5.0000000000000001E-3</v>
      </c>
      <c r="G131" s="319">
        <v>43237</v>
      </c>
      <c r="H131" s="319">
        <v>43237</v>
      </c>
      <c r="I131" s="706"/>
      <c r="J131" s="73"/>
      <c r="K131" s="389"/>
      <c r="L131" s="370" t="str">
        <f t="shared" si="15"/>
        <v>0</v>
      </c>
      <c r="M131" s="587"/>
      <c r="N131" s="587"/>
      <c r="O131" s="533"/>
      <c r="P131" s="397" t="s">
        <v>2311</v>
      </c>
      <c r="Q131" s="73"/>
      <c r="R131" s="401"/>
      <c r="S131" s="1"/>
      <c r="T131" s="1"/>
      <c r="U131" s="1"/>
      <c r="V131" s="1"/>
      <c r="W131" s="1"/>
      <c r="X131" s="1"/>
      <c r="Y131"/>
      <c r="Z131"/>
      <c r="AA131"/>
      <c r="AB131"/>
      <c r="AC131" s="1"/>
    </row>
    <row r="132" spans="1:29" ht="36" customHeight="1" x14ac:dyDescent="0.25">
      <c r="A132" s="1"/>
      <c r="B132" s="735"/>
      <c r="C132" s="728"/>
      <c r="D132" s="736"/>
      <c r="E132" s="379" t="s">
        <v>2053</v>
      </c>
      <c r="F132" s="388">
        <v>5.0000000000000001E-3</v>
      </c>
      <c r="G132" s="319">
        <v>43238</v>
      </c>
      <c r="H132" s="319">
        <v>43238</v>
      </c>
      <c r="I132" s="706"/>
      <c r="J132" s="73"/>
      <c r="K132" s="389"/>
      <c r="L132" s="370" t="str">
        <f t="shared" si="15"/>
        <v>0</v>
      </c>
      <c r="M132" s="587"/>
      <c r="N132" s="587"/>
      <c r="O132" s="533"/>
      <c r="P132" s="397" t="s">
        <v>2312</v>
      </c>
      <c r="Q132" s="73"/>
      <c r="R132" s="401"/>
      <c r="S132" s="1"/>
      <c r="T132" s="1"/>
      <c r="U132" s="1"/>
      <c r="V132" s="1"/>
      <c r="W132" s="1"/>
      <c r="X132" s="1"/>
      <c r="Y132"/>
      <c r="Z132"/>
      <c r="AA132"/>
      <c r="AB132"/>
      <c r="AC132" s="1"/>
    </row>
    <row r="133" spans="1:29" ht="30" customHeight="1" x14ac:dyDescent="0.25">
      <c r="A133" s="1"/>
      <c r="B133" s="735"/>
      <c r="C133" s="728"/>
      <c r="D133" s="736"/>
      <c r="E133" s="379" t="s">
        <v>2054</v>
      </c>
      <c r="F133" s="388">
        <v>5.0000000000000001E-3</v>
      </c>
      <c r="G133" s="319">
        <v>43241</v>
      </c>
      <c r="H133" s="319">
        <v>43241</v>
      </c>
      <c r="I133" s="706"/>
      <c r="J133" s="73"/>
      <c r="K133" s="389"/>
      <c r="L133" s="370" t="str">
        <f t="shared" si="15"/>
        <v>0</v>
      </c>
      <c r="M133" s="587"/>
      <c r="N133" s="587"/>
      <c r="O133" s="533"/>
      <c r="P133" s="397" t="s">
        <v>2313</v>
      </c>
      <c r="Q133" s="73"/>
      <c r="R133" s="401"/>
      <c r="S133" s="1"/>
      <c r="T133" s="1"/>
      <c r="U133" s="1"/>
      <c r="V133" s="1"/>
      <c r="W133" s="1"/>
      <c r="X133" s="1"/>
      <c r="Y133"/>
      <c r="Z133"/>
      <c r="AA133"/>
      <c r="AB133"/>
      <c r="AC133" s="1"/>
    </row>
    <row r="134" spans="1:29" ht="45" customHeight="1" x14ac:dyDescent="0.25">
      <c r="A134" s="1"/>
      <c r="B134" s="735"/>
      <c r="C134" s="728"/>
      <c r="D134" s="736"/>
      <c r="E134" s="379" t="s">
        <v>2055</v>
      </c>
      <c r="F134" s="388">
        <v>0.01</v>
      </c>
      <c r="G134" s="319">
        <v>43242</v>
      </c>
      <c r="H134" s="319">
        <v>43242</v>
      </c>
      <c r="I134" s="706"/>
      <c r="J134" s="73"/>
      <c r="K134" s="389"/>
      <c r="L134" s="370" t="str">
        <f t="shared" si="15"/>
        <v>0</v>
      </c>
      <c r="M134" s="587"/>
      <c r="N134" s="587"/>
      <c r="O134" s="533"/>
      <c r="P134" s="397" t="s">
        <v>2314</v>
      </c>
      <c r="Q134" s="73"/>
      <c r="R134" s="401"/>
      <c r="S134" s="1"/>
      <c r="T134" s="1"/>
      <c r="U134" s="1"/>
      <c r="V134" s="1"/>
      <c r="W134" s="1"/>
      <c r="X134" s="1"/>
      <c r="Y134"/>
      <c r="Z134"/>
      <c r="AA134"/>
      <c r="AB134"/>
      <c r="AC134" s="1"/>
    </row>
    <row r="135" spans="1:29" ht="33.75" customHeight="1" x14ac:dyDescent="0.25">
      <c r="A135" s="1"/>
      <c r="B135" s="735"/>
      <c r="C135" s="728"/>
      <c r="D135" s="736"/>
      <c r="E135" s="378" t="s">
        <v>2056</v>
      </c>
      <c r="F135" s="388">
        <v>5.0000000000000001E-3</v>
      </c>
      <c r="G135" s="319">
        <v>43248</v>
      </c>
      <c r="H135" s="319">
        <v>43251</v>
      </c>
      <c r="I135" s="707"/>
      <c r="J135" s="73"/>
      <c r="K135" s="389"/>
      <c r="L135" s="370" t="str">
        <f t="shared" si="15"/>
        <v>0</v>
      </c>
      <c r="M135" s="588"/>
      <c r="N135" s="588"/>
      <c r="O135" s="534"/>
      <c r="P135" s="397" t="s">
        <v>2315</v>
      </c>
      <c r="Q135" s="73"/>
      <c r="R135" s="401"/>
      <c r="S135" s="1"/>
      <c r="T135" s="1"/>
      <c r="U135" s="1"/>
      <c r="V135" s="1"/>
      <c r="W135" s="1"/>
      <c r="X135" s="1"/>
      <c r="Y135"/>
      <c r="Z135"/>
      <c r="AA135"/>
      <c r="AB135"/>
      <c r="AC135" s="1"/>
    </row>
    <row r="136" spans="1:29" ht="51" customHeight="1" x14ac:dyDescent="0.25">
      <c r="A136" s="1"/>
      <c r="B136" s="735"/>
      <c r="C136" s="728" t="s">
        <v>2026</v>
      </c>
      <c r="D136" s="736">
        <v>7.0000000000000007E-2</v>
      </c>
      <c r="E136" s="379" t="s">
        <v>2057</v>
      </c>
      <c r="F136" s="388">
        <v>5.0000000000000001E-3</v>
      </c>
      <c r="G136" s="319">
        <v>43221</v>
      </c>
      <c r="H136" s="319">
        <v>43224</v>
      </c>
      <c r="I136" s="705" t="s">
        <v>1895</v>
      </c>
      <c r="J136" s="73"/>
      <c r="K136" s="389"/>
      <c r="L136" s="370" t="str">
        <f t="shared" si="15"/>
        <v>0</v>
      </c>
      <c r="M136" s="545">
        <f>SUM(L136:L144)</f>
        <v>0</v>
      </c>
      <c r="N136" s="545">
        <f>SUM(F136:F144)</f>
        <v>6.9999999999999993E-2</v>
      </c>
      <c r="O136" s="532">
        <f t="shared" si="16"/>
        <v>0</v>
      </c>
      <c r="P136" s="397" t="s">
        <v>2316</v>
      </c>
      <c r="Q136" s="73"/>
      <c r="R136" s="401"/>
      <c r="S136" s="1"/>
      <c r="T136" s="1"/>
      <c r="U136" s="1"/>
      <c r="V136" s="1"/>
      <c r="W136" s="1"/>
      <c r="X136" s="1"/>
      <c r="Y136"/>
      <c r="Z136"/>
      <c r="AA136"/>
      <c r="AB136"/>
      <c r="AC136" s="1"/>
    </row>
    <row r="137" spans="1:29" ht="84.75" customHeight="1" x14ac:dyDescent="0.25">
      <c r="A137" s="1"/>
      <c r="B137" s="735"/>
      <c r="C137" s="728"/>
      <c r="D137" s="736"/>
      <c r="E137" s="378" t="s">
        <v>2058</v>
      </c>
      <c r="F137" s="388">
        <v>1.4999999999999999E-2</v>
      </c>
      <c r="G137" s="319">
        <v>43227</v>
      </c>
      <c r="H137" s="319">
        <v>43231</v>
      </c>
      <c r="I137" s="706"/>
      <c r="J137" s="73"/>
      <c r="K137" s="389"/>
      <c r="L137" s="370" t="str">
        <f t="shared" si="15"/>
        <v>0</v>
      </c>
      <c r="M137" s="587"/>
      <c r="N137" s="587"/>
      <c r="O137" s="533"/>
      <c r="P137" s="397" t="s">
        <v>2317</v>
      </c>
      <c r="Q137" s="73"/>
      <c r="R137" s="401"/>
      <c r="S137" s="1"/>
      <c r="T137" s="1"/>
      <c r="U137" s="1"/>
      <c r="V137" s="1"/>
      <c r="W137" s="1"/>
      <c r="X137" s="1"/>
      <c r="Y137"/>
      <c r="Z137"/>
      <c r="AA137"/>
      <c r="AB137"/>
      <c r="AC137" s="1"/>
    </row>
    <row r="138" spans="1:29" ht="62.25" customHeight="1" x14ac:dyDescent="0.25">
      <c r="A138" s="1"/>
      <c r="B138" s="735"/>
      <c r="C138" s="728"/>
      <c r="D138" s="736"/>
      <c r="E138" s="378" t="s">
        <v>2059</v>
      </c>
      <c r="F138" s="388">
        <v>1.4999999999999999E-2</v>
      </c>
      <c r="G138" s="319">
        <v>43234</v>
      </c>
      <c r="H138" s="319">
        <v>43251</v>
      </c>
      <c r="I138" s="706"/>
      <c r="J138" s="73"/>
      <c r="K138" s="389"/>
      <c r="L138" s="370" t="str">
        <f t="shared" si="15"/>
        <v>0</v>
      </c>
      <c r="M138" s="587"/>
      <c r="N138" s="587"/>
      <c r="O138" s="533"/>
      <c r="P138" s="397" t="s">
        <v>2318</v>
      </c>
      <c r="Q138" s="73"/>
      <c r="R138" s="401"/>
      <c r="S138" s="1"/>
      <c r="T138" s="1"/>
      <c r="U138" s="1"/>
      <c r="V138" s="1"/>
      <c r="W138" s="1"/>
      <c r="X138" s="1"/>
      <c r="Y138"/>
      <c r="Z138"/>
      <c r="AA138"/>
      <c r="AB138"/>
      <c r="AC138" s="1"/>
    </row>
    <row r="139" spans="1:29" ht="39.75" customHeight="1" x14ac:dyDescent="0.25">
      <c r="A139" s="1"/>
      <c r="B139" s="735"/>
      <c r="C139" s="728"/>
      <c r="D139" s="736"/>
      <c r="E139" s="378" t="s">
        <v>2060</v>
      </c>
      <c r="F139" s="388">
        <v>5.0000000000000001E-3</v>
      </c>
      <c r="G139" s="319">
        <v>43234</v>
      </c>
      <c r="H139" s="319">
        <v>43236</v>
      </c>
      <c r="I139" s="706"/>
      <c r="J139" s="73"/>
      <c r="K139" s="389"/>
      <c r="L139" s="370" t="str">
        <f t="shared" si="15"/>
        <v>0</v>
      </c>
      <c r="M139" s="587"/>
      <c r="N139" s="587"/>
      <c r="O139" s="533"/>
      <c r="P139" s="397" t="s">
        <v>2319</v>
      </c>
      <c r="Q139" s="73"/>
      <c r="R139" s="401"/>
      <c r="S139" s="1"/>
      <c r="T139" s="1"/>
      <c r="U139" s="1"/>
      <c r="V139" s="1"/>
      <c r="W139" s="1"/>
      <c r="X139" s="1"/>
      <c r="Y139"/>
      <c r="Z139"/>
      <c r="AA139"/>
      <c r="AB139"/>
      <c r="AC139" s="1"/>
    </row>
    <row r="140" spans="1:29" ht="60" customHeight="1" x14ac:dyDescent="0.25">
      <c r="A140" s="1"/>
      <c r="B140" s="735"/>
      <c r="C140" s="728"/>
      <c r="D140" s="736"/>
      <c r="E140" s="378" t="s">
        <v>2061</v>
      </c>
      <c r="F140" s="388">
        <v>5.0000000000000001E-3</v>
      </c>
      <c r="G140" s="319">
        <v>43237</v>
      </c>
      <c r="H140" s="319">
        <v>43237</v>
      </c>
      <c r="I140" s="706"/>
      <c r="J140" s="73"/>
      <c r="K140" s="389"/>
      <c r="L140" s="370" t="str">
        <f t="shared" si="15"/>
        <v>0</v>
      </c>
      <c r="M140" s="587"/>
      <c r="N140" s="587"/>
      <c r="O140" s="533"/>
      <c r="P140" s="397" t="s">
        <v>2320</v>
      </c>
      <c r="Q140" s="73"/>
      <c r="R140" s="401"/>
      <c r="S140" s="1"/>
      <c r="T140" s="1"/>
      <c r="U140" s="1"/>
      <c r="V140" s="1"/>
      <c r="W140" s="1"/>
      <c r="X140" s="1"/>
      <c r="Y140"/>
      <c r="Z140"/>
      <c r="AA140"/>
      <c r="AB140"/>
      <c r="AC140" s="1"/>
    </row>
    <row r="141" spans="1:29" ht="51" customHeight="1" x14ac:dyDescent="0.25">
      <c r="A141" s="1"/>
      <c r="B141" s="735"/>
      <c r="C141" s="728"/>
      <c r="D141" s="736"/>
      <c r="E141" s="379" t="s">
        <v>2062</v>
      </c>
      <c r="F141" s="388">
        <v>5.0000000000000001E-3</v>
      </c>
      <c r="G141" s="319">
        <v>43238</v>
      </c>
      <c r="H141" s="319">
        <v>43238</v>
      </c>
      <c r="I141" s="706"/>
      <c r="J141" s="73"/>
      <c r="K141" s="389"/>
      <c r="L141" s="370" t="str">
        <f t="shared" si="15"/>
        <v>0</v>
      </c>
      <c r="M141" s="587"/>
      <c r="N141" s="587"/>
      <c r="O141" s="533"/>
      <c r="P141" s="397" t="s">
        <v>2321</v>
      </c>
      <c r="Q141" s="73"/>
      <c r="R141" s="401"/>
      <c r="S141" s="1"/>
      <c r="T141" s="1"/>
      <c r="U141" s="1"/>
      <c r="V141" s="1"/>
      <c r="W141" s="1"/>
      <c r="X141" s="1"/>
      <c r="Y141"/>
      <c r="Z141"/>
      <c r="AA141"/>
      <c r="AB141"/>
      <c r="AC141" s="1"/>
    </row>
    <row r="142" spans="1:29" ht="45" customHeight="1" x14ac:dyDescent="0.25">
      <c r="A142" s="1"/>
      <c r="B142" s="735"/>
      <c r="C142" s="728"/>
      <c r="D142" s="736"/>
      <c r="E142" s="379" t="s">
        <v>2063</v>
      </c>
      <c r="F142" s="388">
        <v>5.0000000000000001E-3</v>
      </c>
      <c r="G142" s="319">
        <v>43241</v>
      </c>
      <c r="H142" s="319">
        <v>43241</v>
      </c>
      <c r="I142" s="706"/>
      <c r="J142" s="73"/>
      <c r="K142" s="389"/>
      <c r="L142" s="370" t="str">
        <f t="shared" si="15"/>
        <v>0</v>
      </c>
      <c r="M142" s="587"/>
      <c r="N142" s="587"/>
      <c r="O142" s="533"/>
      <c r="P142" s="397" t="s">
        <v>2322</v>
      </c>
      <c r="Q142" s="73"/>
      <c r="R142" s="401"/>
      <c r="S142" s="1"/>
      <c r="T142" s="1"/>
      <c r="U142" s="1"/>
      <c r="V142" s="1"/>
      <c r="W142" s="1"/>
      <c r="X142" s="1"/>
      <c r="Y142"/>
      <c r="Z142"/>
      <c r="AA142"/>
      <c r="AB142"/>
      <c r="AC142" s="1"/>
    </row>
    <row r="143" spans="1:29" ht="55.5" customHeight="1" x14ac:dyDescent="0.25">
      <c r="A143" s="1"/>
      <c r="B143" s="735"/>
      <c r="C143" s="728"/>
      <c r="D143" s="736"/>
      <c r="E143" s="379" t="s">
        <v>2064</v>
      </c>
      <c r="F143" s="388">
        <v>0.01</v>
      </c>
      <c r="G143" s="319">
        <v>43242</v>
      </c>
      <c r="H143" s="319">
        <v>43242</v>
      </c>
      <c r="I143" s="706"/>
      <c r="J143" s="73"/>
      <c r="K143" s="389"/>
      <c r="L143" s="370" t="str">
        <f t="shared" si="15"/>
        <v>0</v>
      </c>
      <c r="M143" s="587"/>
      <c r="N143" s="587"/>
      <c r="O143" s="533"/>
      <c r="P143" s="397" t="s">
        <v>2323</v>
      </c>
      <c r="Q143" s="73"/>
      <c r="R143" s="401"/>
      <c r="S143" s="1"/>
      <c r="T143" s="1"/>
      <c r="U143" s="1"/>
      <c r="V143" s="1"/>
      <c r="W143" s="1"/>
      <c r="X143" s="1"/>
      <c r="Y143"/>
      <c r="Z143"/>
      <c r="AA143"/>
      <c r="AB143"/>
      <c r="AC143" s="1"/>
    </row>
    <row r="144" spans="1:29" ht="34.5" customHeight="1" x14ac:dyDescent="0.25">
      <c r="A144" s="1"/>
      <c r="B144" s="735"/>
      <c r="C144" s="728"/>
      <c r="D144" s="736"/>
      <c r="E144" s="378" t="s">
        <v>2065</v>
      </c>
      <c r="F144" s="388">
        <v>5.0000000000000001E-3</v>
      </c>
      <c r="G144" s="319">
        <v>43248</v>
      </c>
      <c r="H144" s="319">
        <v>43251</v>
      </c>
      <c r="I144" s="707"/>
      <c r="J144" s="73"/>
      <c r="K144" s="389"/>
      <c r="L144" s="370" t="str">
        <f t="shared" si="15"/>
        <v>0</v>
      </c>
      <c r="M144" s="588"/>
      <c r="N144" s="588"/>
      <c r="O144" s="534"/>
      <c r="P144" s="397" t="s">
        <v>2324</v>
      </c>
      <c r="Q144" s="73"/>
      <c r="R144" s="401"/>
      <c r="S144" s="1"/>
      <c r="T144" s="1"/>
      <c r="U144" s="1"/>
      <c r="V144" s="1"/>
      <c r="W144" s="1"/>
      <c r="X144" s="1"/>
      <c r="Y144"/>
      <c r="Z144"/>
      <c r="AA144"/>
      <c r="AB144"/>
      <c r="AC144" s="1"/>
    </row>
    <row r="145" spans="1:29" ht="126" customHeight="1" x14ac:dyDescent="0.25">
      <c r="A145" s="1"/>
      <c r="B145" s="735"/>
      <c r="C145" s="728" t="s">
        <v>2027</v>
      </c>
      <c r="D145" s="736">
        <v>7.0000000000000007E-2</v>
      </c>
      <c r="E145" s="379" t="s">
        <v>2066</v>
      </c>
      <c r="F145" s="388">
        <v>5.0000000000000001E-3</v>
      </c>
      <c r="G145" s="319">
        <v>43221</v>
      </c>
      <c r="H145" s="319">
        <v>43224</v>
      </c>
      <c r="I145" s="705" t="s">
        <v>1895</v>
      </c>
      <c r="J145" s="73"/>
      <c r="K145" s="389"/>
      <c r="L145" s="370" t="str">
        <f t="shared" si="15"/>
        <v>0</v>
      </c>
      <c r="M145" s="545">
        <f>SUM(L145:L153)</f>
        <v>0</v>
      </c>
      <c r="N145" s="545">
        <f>SUM(F145:F153)</f>
        <v>6.9999999999999993E-2</v>
      </c>
      <c r="O145" s="532">
        <f t="shared" si="16"/>
        <v>0</v>
      </c>
      <c r="P145" s="397" t="s">
        <v>2325</v>
      </c>
      <c r="Q145" s="73"/>
      <c r="R145" s="401"/>
      <c r="S145" s="1"/>
      <c r="T145" s="1"/>
      <c r="U145" s="1"/>
      <c r="V145" s="1"/>
      <c r="W145" s="1"/>
      <c r="X145" s="1"/>
      <c r="Y145"/>
      <c r="Z145"/>
      <c r="AA145"/>
      <c r="AB145"/>
      <c r="AC145" s="1"/>
    </row>
    <row r="146" spans="1:29" ht="75.75" customHeight="1" x14ac:dyDescent="0.25">
      <c r="A146" s="1"/>
      <c r="B146" s="735"/>
      <c r="C146" s="728"/>
      <c r="D146" s="736"/>
      <c r="E146" s="378" t="s">
        <v>2067</v>
      </c>
      <c r="F146" s="388">
        <v>1.4999999999999999E-2</v>
      </c>
      <c r="G146" s="319">
        <v>43227</v>
      </c>
      <c r="H146" s="319">
        <v>43231</v>
      </c>
      <c r="I146" s="706"/>
      <c r="J146" s="73"/>
      <c r="K146" s="389"/>
      <c r="L146" s="370" t="str">
        <f t="shared" si="15"/>
        <v>0</v>
      </c>
      <c r="M146" s="587"/>
      <c r="N146" s="587"/>
      <c r="O146" s="533"/>
      <c r="P146" s="397" t="s">
        <v>2326</v>
      </c>
      <c r="Q146" s="73"/>
      <c r="R146" s="401"/>
      <c r="S146" s="1"/>
      <c r="T146" s="1"/>
      <c r="U146" s="1"/>
      <c r="V146" s="1"/>
      <c r="W146" s="1"/>
      <c r="X146" s="1"/>
      <c r="Y146"/>
      <c r="Z146"/>
      <c r="AA146"/>
      <c r="AB146"/>
      <c r="AC146" s="1"/>
    </row>
    <row r="147" spans="1:29" ht="75.75" customHeight="1" x14ac:dyDescent="0.25">
      <c r="A147" s="1"/>
      <c r="B147" s="735"/>
      <c r="C147" s="728"/>
      <c r="D147" s="736"/>
      <c r="E147" s="378" t="s">
        <v>2068</v>
      </c>
      <c r="F147" s="388">
        <v>1.4999999999999999E-2</v>
      </c>
      <c r="G147" s="319">
        <v>43234</v>
      </c>
      <c r="H147" s="319">
        <v>43251</v>
      </c>
      <c r="I147" s="706"/>
      <c r="J147" s="73"/>
      <c r="K147" s="389"/>
      <c r="L147" s="370" t="str">
        <f t="shared" si="15"/>
        <v>0</v>
      </c>
      <c r="M147" s="587"/>
      <c r="N147" s="587"/>
      <c r="O147" s="533"/>
      <c r="P147" s="397" t="s">
        <v>2327</v>
      </c>
      <c r="Q147" s="73"/>
      <c r="R147" s="401"/>
      <c r="S147" s="1"/>
      <c r="T147" s="1"/>
      <c r="U147" s="1"/>
      <c r="V147" s="1"/>
      <c r="W147" s="1"/>
      <c r="X147" s="1"/>
      <c r="Y147"/>
      <c r="Z147"/>
      <c r="AA147"/>
      <c r="AB147"/>
      <c r="AC147" s="1"/>
    </row>
    <row r="148" spans="1:29" ht="48" customHeight="1" x14ac:dyDescent="0.25">
      <c r="A148" s="1"/>
      <c r="B148" s="735"/>
      <c r="C148" s="728"/>
      <c r="D148" s="736"/>
      <c r="E148" s="378" t="s">
        <v>2069</v>
      </c>
      <c r="F148" s="388">
        <v>5.0000000000000001E-3</v>
      </c>
      <c r="G148" s="319">
        <v>43234</v>
      </c>
      <c r="H148" s="319">
        <v>43236</v>
      </c>
      <c r="I148" s="706"/>
      <c r="J148" s="73"/>
      <c r="K148" s="389"/>
      <c r="L148" s="370" t="str">
        <f t="shared" si="15"/>
        <v>0</v>
      </c>
      <c r="M148" s="587"/>
      <c r="N148" s="587"/>
      <c r="O148" s="533"/>
      <c r="P148" s="397" t="s">
        <v>2328</v>
      </c>
      <c r="Q148" s="73"/>
      <c r="R148" s="401"/>
      <c r="S148" s="1"/>
      <c r="T148" s="1"/>
      <c r="U148" s="1"/>
      <c r="V148" s="1"/>
      <c r="W148" s="1"/>
      <c r="X148" s="1"/>
      <c r="Y148"/>
      <c r="Z148"/>
      <c r="AA148"/>
      <c r="AB148"/>
      <c r="AC148" s="1"/>
    </row>
    <row r="149" spans="1:29" ht="62.25" customHeight="1" x14ac:dyDescent="0.25">
      <c r="A149" s="1"/>
      <c r="B149" s="735"/>
      <c r="C149" s="728"/>
      <c r="D149" s="736"/>
      <c r="E149" s="378" t="s">
        <v>2070</v>
      </c>
      <c r="F149" s="388">
        <v>5.0000000000000001E-3</v>
      </c>
      <c r="G149" s="319">
        <v>43237</v>
      </c>
      <c r="H149" s="319">
        <v>43237</v>
      </c>
      <c r="I149" s="706"/>
      <c r="J149" s="73"/>
      <c r="K149" s="389"/>
      <c r="L149" s="370" t="str">
        <f t="shared" si="15"/>
        <v>0</v>
      </c>
      <c r="M149" s="587"/>
      <c r="N149" s="587"/>
      <c r="O149" s="533"/>
      <c r="P149" s="397" t="s">
        <v>2329</v>
      </c>
      <c r="Q149" s="73"/>
      <c r="R149" s="401"/>
      <c r="S149" s="1"/>
      <c r="T149" s="1"/>
      <c r="U149" s="1"/>
      <c r="V149" s="1"/>
      <c r="W149" s="1"/>
      <c r="X149" s="1"/>
      <c r="Y149"/>
      <c r="Z149"/>
      <c r="AA149"/>
      <c r="AB149"/>
      <c r="AC149" s="1"/>
    </row>
    <row r="150" spans="1:29" ht="42" customHeight="1" x14ac:dyDescent="0.25">
      <c r="A150" s="1"/>
      <c r="B150" s="735"/>
      <c r="C150" s="728"/>
      <c r="D150" s="736"/>
      <c r="E150" s="379" t="s">
        <v>2071</v>
      </c>
      <c r="F150" s="388">
        <v>5.0000000000000001E-3</v>
      </c>
      <c r="G150" s="319">
        <v>43238</v>
      </c>
      <c r="H150" s="319">
        <v>43238</v>
      </c>
      <c r="I150" s="706"/>
      <c r="J150" s="73"/>
      <c r="K150" s="389"/>
      <c r="L150" s="370" t="str">
        <f t="shared" si="15"/>
        <v>0</v>
      </c>
      <c r="M150" s="587"/>
      <c r="N150" s="587"/>
      <c r="O150" s="533"/>
      <c r="P150" s="397" t="s">
        <v>2330</v>
      </c>
      <c r="Q150" s="73"/>
      <c r="R150" s="401"/>
      <c r="S150" s="1"/>
      <c r="T150" s="1"/>
      <c r="U150" s="1"/>
      <c r="V150" s="1"/>
      <c r="W150" s="1"/>
      <c r="X150" s="1"/>
      <c r="Y150"/>
      <c r="Z150"/>
      <c r="AA150"/>
      <c r="AB150"/>
      <c r="AC150" s="1"/>
    </row>
    <row r="151" spans="1:29" ht="44.25" customHeight="1" x14ac:dyDescent="0.25">
      <c r="A151" s="1"/>
      <c r="B151" s="735"/>
      <c r="C151" s="728"/>
      <c r="D151" s="736"/>
      <c r="E151" s="379" t="s">
        <v>2072</v>
      </c>
      <c r="F151" s="388">
        <v>5.0000000000000001E-3</v>
      </c>
      <c r="G151" s="319">
        <v>43241</v>
      </c>
      <c r="H151" s="319">
        <v>43241</v>
      </c>
      <c r="I151" s="706"/>
      <c r="J151" s="73"/>
      <c r="K151" s="389"/>
      <c r="L151" s="370" t="str">
        <f t="shared" si="15"/>
        <v>0</v>
      </c>
      <c r="M151" s="587"/>
      <c r="N151" s="587"/>
      <c r="O151" s="533"/>
      <c r="P151" s="397" t="s">
        <v>2331</v>
      </c>
      <c r="Q151" s="73"/>
      <c r="R151" s="401"/>
      <c r="S151" s="1"/>
      <c r="T151" s="1"/>
      <c r="U151" s="1"/>
      <c r="V151" s="1"/>
      <c r="W151" s="1"/>
      <c r="X151" s="1"/>
      <c r="Y151"/>
      <c r="Z151"/>
      <c r="AA151"/>
      <c r="AB151"/>
      <c r="AC151" s="1"/>
    </row>
    <row r="152" spans="1:29" ht="42" customHeight="1" x14ac:dyDescent="0.25">
      <c r="A152" s="1"/>
      <c r="B152" s="735"/>
      <c r="C152" s="728"/>
      <c r="D152" s="736"/>
      <c r="E152" s="379" t="s">
        <v>2073</v>
      </c>
      <c r="F152" s="388">
        <v>0.01</v>
      </c>
      <c r="G152" s="319">
        <v>43242</v>
      </c>
      <c r="H152" s="319">
        <v>43242</v>
      </c>
      <c r="I152" s="706"/>
      <c r="J152" s="73"/>
      <c r="K152" s="389"/>
      <c r="L152" s="370" t="str">
        <f t="shared" si="15"/>
        <v>0</v>
      </c>
      <c r="M152" s="587"/>
      <c r="N152" s="587"/>
      <c r="O152" s="533"/>
      <c r="P152" s="397" t="s">
        <v>2332</v>
      </c>
      <c r="Q152" s="73"/>
      <c r="R152" s="401"/>
      <c r="S152" s="1"/>
      <c r="T152" s="1"/>
      <c r="U152" s="1"/>
      <c r="V152" s="1"/>
      <c r="W152" s="1"/>
      <c r="X152" s="1"/>
      <c r="Y152"/>
      <c r="Z152"/>
      <c r="AA152"/>
      <c r="AB152"/>
      <c r="AC152" s="1"/>
    </row>
    <row r="153" spans="1:29" ht="30" customHeight="1" x14ac:dyDescent="0.25">
      <c r="A153" s="1"/>
      <c r="B153" s="735"/>
      <c r="C153" s="728"/>
      <c r="D153" s="736"/>
      <c r="E153" s="378" t="s">
        <v>2074</v>
      </c>
      <c r="F153" s="388">
        <v>5.0000000000000001E-3</v>
      </c>
      <c r="G153" s="319">
        <v>43248</v>
      </c>
      <c r="H153" s="319">
        <v>43251</v>
      </c>
      <c r="I153" s="707"/>
      <c r="J153" s="73"/>
      <c r="K153" s="389"/>
      <c r="L153" s="370" t="str">
        <f t="shared" si="15"/>
        <v>0</v>
      </c>
      <c r="M153" s="588"/>
      <c r="N153" s="588"/>
      <c r="O153" s="534"/>
      <c r="P153" s="397" t="s">
        <v>2333</v>
      </c>
      <c r="Q153" s="73"/>
      <c r="R153" s="401"/>
      <c r="S153" s="1"/>
      <c r="T153" s="1"/>
      <c r="U153" s="1"/>
      <c r="V153" s="1"/>
      <c r="W153" s="1"/>
      <c r="X153" s="1"/>
      <c r="Y153"/>
      <c r="Z153"/>
      <c r="AA153"/>
      <c r="AB153"/>
      <c r="AC153" s="1"/>
    </row>
    <row r="154" spans="1:29" ht="120" customHeight="1" x14ac:dyDescent="0.25">
      <c r="A154" s="1"/>
      <c r="B154" s="735"/>
      <c r="C154" s="728" t="s">
        <v>2028</v>
      </c>
      <c r="D154" s="736">
        <v>7.0000000000000007E-2</v>
      </c>
      <c r="E154" s="379" t="s">
        <v>2075</v>
      </c>
      <c r="F154" s="388">
        <v>5.0000000000000001E-3</v>
      </c>
      <c r="G154" s="319">
        <v>43221</v>
      </c>
      <c r="H154" s="319">
        <v>43224</v>
      </c>
      <c r="I154" s="705" t="s">
        <v>1895</v>
      </c>
      <c r="J154" s="73"/>
      <c r="K154" s="389"/>
      <c r="L154" s="370" t="str">
        <f t="shared" si="15"/>
        <v>0</v>
      </c>
      <c r="M154" s="545">
        <f>SUM(L154:L162)</f>
        <v>0</v>
      </c>
      <c r="N154" s="545">
        <f>SUM(F154:F162)</f>
        <v>6.9999999999999993E-2</v>
      </c>
      <c r="O154" s="532">
        <f t="shared" si="16"/>
        <v>0</v>
      </c>
      <c r="P154" s="397" t="s">
        <v>2334</v>
      </c>
      <c r="Q154" s="73"/>
      <c r="R154" s="401"/>
      <c r="S154" s="1"/>
      <c r="T154" s="1"/>
      <c r="U154" s="1"/>
      <c r="V154" s="1"/>
      <c r="W154" s="1"/>
      <c r="X154" s="1"/>
      <c r="Y154"/>
      <c r="Z154"/>
      <c r="AA154"/>
      <c r="AB154"/>
      <c r="AC154" s="1"/>
    </row>
    <row r="155" spans="1:29" ht="78" customHeight="1" x14ac:dyDescent="0.25">
      <c r="A155" s="1"/>
      <c r="B155" s="735"/>
      <c r="C155" s="728"/>
      <c r="D155" s="736"/>
      <c r="E155" s="378" t="s">
        <v>2076</v>
      </c>
      <c r="F155" s="388">
        <v>1.4999999999999999E-2</v>
      </c>
      <c r="G155" s="319">
        <v>43227</v>
      </c>
      <c r="H155" s="319">
        <v>43231</v>
      </c>
      <c r="I155" s="706"/>
      <c r="J155" s="73"/>
      <c r="K155" s="389"/>
      <c r="L155" s="370" t="str">
        <f t="shared" si="15"/>
        <v>0</v>
      </c>
      <c r="M155" s="587"/>
      <c r="N155" s="587"/>
      <c r="O155" s="533"/>
      <c r="P155" s="397" t="s">
        <v>2335</v>
      </c>
      <c r="Q155" s="73"/>
      <c r="R155" s="401"/>
      <c r="S155" s="1"/>
      <c r="T155" s="1"/>
      <c r="U155" s="1"/>
      <c r="V155" s="1"/>
      <c r="W155" s="1"/>
      <c r="X155" s="1"/>
      <c r="Y155"/>
      <c r="Z155"/>
      <c r="AA155"/>
      <c r="AB155"/>
      <c r="AC155" s="1"/>
    </row>
    <row r="156" spans="1:29" ht="67.5" customHeight="1" x14ac:dyDescent="0.25">
      <c r="A156" s="1"/>
      <c r="B156" s="735"/>
      <c r="C156" s="728"/>
      <c r="D156" s="736"/>
      <c r="E156" s="378" t="s">
        <v>2077</v>
      </c>
      <c r="F156" s="388">
        <v>1.4999999999999999E-2</v>
      </c>
      <c r="G156" s="319">
        <v>43234</v>
      </c>
      <c r="H156" s="319">
        <v>43251</v>
      </c>
      <c r="I156" s="706"/>
      <c r="J156" s="73"/>
      <c r="K156" s="389"/>
      <c r="L156" s="370" t="str">
        <f t="shared" si="15"/>
        <v>0</v>
      </c>
      <c r="M156" s="587"/>
      <c r="N156" s="587"/>
      <c r="O156" s="533"/>
      <c r="P156" s="397" t="s">
        <v>2336</v>
      </c>
      <c r="Q156" s="73"/>
      <c r="R156" s="401"/>
      <c r="S156" s="1"/>
      <c r="T156" s="1"/>
      <c r="U156" s="1"/>
      <c r="V156" s="1"/>
      <c r="W156" s="1"/>
      <c r="X156" s="1"/>
      <c r="Y156"/>
      <c r="Z156"/>
      <c r="AA156"/>
      <c r="AB156"/>
      <c r="AC156" s="1"/>
    </row>
    <row r="157" spans="1:29" ht="48" customHeight="1" x14ac:dyDescent="0.25">
      <c r="A157" s="1"/>
      <c r="B157" s="735"/>
      <c r="C157" s="728"/>
      <c r="D157" s="736"/>
      <c r="E157" s="378" t="s">
        <v>2078</v>
      </c>
      <c r="F157" s="388">
        <v>5.0000000000000001E-3</v>
      </c>
      <c r="G157" s="319">
        <v>43234</v>
      </c>
      <c r="H157" s="319">
        <v>43236</v>
      </c>
      <c r="I157" s="706"/>
      <c r="J157" s="73"/>
      <c r="K157" s="389"/>
      <c r="L157" s="370" t="str">
        <f t="shared" si="15"/>
        <v>0</v>
      </c>
      <c r="M157" s="587"/>
      <c r="N157" s="587"/>
      <c r="O157" s="533"/>
      <c r="P157" s="397" t="s">
        <v>2337</v>
      </c>
      <c r="Q157" s="73"/>
      <c r="R157" s="401"/>
      <c r="S157" s="1"/>
      <c r="T157" s="1"/>
      <c r="U157" s="1"/>
      <c r="V157" s="1"/>
      <c r="W157" s="1"/>
      <c r="X157" s="1"/>
      <c r="Y157"/>
      <c r="Z157"/>
      <c r="AA157"/>
      <c r="AB157"/>
      <c r="AC157" s="1"/>
    </row>
    <row r="158" spans="1:29" ht="43.5" customHeight="1" x14ac:dyDescent="0.25">
      <c r="A158" s="1"/>
      <c r="B158" s="735"/>
      <c r="C158" s="728"/>
      <c r="D158" s="736"/>
      <c r="E158" s="378" t="s">
        <v>2079</v>
      </c>
      <c r="F158" s="388">
        <v>5.0000000000000001E-3</v>
      </c>
      <c r="G158" s="319">
        <v>43237</v>
      </c>
      <c r="H158" s="319">
        <v>43237</v>
      </c>
      <c r="I158" s="706"/>
      <c r="J158" s="73"/>
      <c r="K158" s="389"/>
      <c r="L158" s="370" t="str">
        <f t="shared" si="15"/>
        <v>0</v>
      </c>
      <c r="M158" s="587"/>
      <c r="N158" s="587"/>
      <c r="O158" s="533"/>
      <c r="P158" s="397" t="s">
        <v>2338</v>
      </c>
      <c r="Q158" s="73"/>
      <c r="R158" s="401"/>
      <c r="S158" s="1"/>
      <c r="T158" s="1"/>
      <c r="U158" s="1"/>
      <c r="V158" s="1"/>
      <c r="W158" s="1"/>
      <c r="X158" s="1"/>
      <c r="Y158"/>
      <c r="Z158"/>
      <c r="AA158"/>
      <c r="AB158"/>
      <c r="AC158" s="1"/>
    </row>
    <row r="159" spans="1:29" ht="39.75" customHeight="1" x14ac:dyDescent="0.25">
      <c r="A159" s="1"/>
      <c r="B159" s="735"/>
      <c r="C159" s="728"/>
      <c r="D159" s="736"/>
      <c r="E159" s="379" t="s">
        <v>2080</v>
      </c>
      <c r="F159" s="388">
        <v>5.0000000000000001E-3</v>
      </c>
      <c r="G159" s="319">
        <v>43238</v>
      </c>
      <c r="H159" s="319">
        <v>43238</v>
      </c>
      <c r="I159" s="706"/>
      <c r="J159" s="73"/>
      <c r="K159" s="389"/>
      <c r="L159" s="370" t="str">
        <f t="shared" si="15"/>
        <v>0</v>
      </c>
      <c r="M159" s="587"/>
      <c r="N159" s="587"/>
      <c r="O159" s="533"/>
      <c r="P159" s="397" t="s">
        <v>2339</v>
      </c>
      <c r="Q159" s="73"/>
      <c r="R159" s="401"/>
      <c r="S159" s="1"/>
      <c r="T159" s="1"/>
      <c r="U159" s="1"/>
      <c r="V159" s="1"/>
      <c r="W159" s="1"/>
      <c r="X159" s="1"/>
      <c r="Y159"/>
      <c r="Z159"/>
      <c r="AA159"/>
      <c r="AB159"/>
      <c r="AC159" s="1"/>
    </row>
    <row r="160" spans="1:29" ht="30" customHeight="1" x14ac:dyDescent="0.25">
      <c r="A160" s="1"/>
      <c r="B160" s="735"/>
      <c r="C160" s="728"/>
      <c r="D160" s="736"/>
      <c r="E160" s="379" t="s">
        <v>2081</v>
      </c>
      <c r="F160" s="388">
        <v>5.0000000000000001E-3</v>
      </c>
      <c r="G160" s="319">
        <v>43241</v>
      </c>
      <c r="H160" s="319">
        <v>43241</v>
      </c>
      <c r="I160" s="706"/>
      <c r="J160" s="73"/>
      <c r="K160" s="389"/>
      <c r="L160" s="370" t="str">
        <f t="shared" si="15"/>
        <v>0</v>
      </c>
      <c r="M160" s="587"/>
      <c r="N160" s="587"/>
      <c r="O160" s="533"/>
      <c r="P160" s="397" t="s">
        <v>2340</v>
      </c>
      <c r="Q160" s="73"/>
      <c r="R160" s="401"/>
      <c r="S160" s="1"/>
      <c r="T160" s="1"/>
      <c r="U160" s="1"/>
      <c r="V160" s="1"/>
      <c r="W160" s="1"/>
      <c r="X160" s="1"/>
      <c r="Y160"/>
      <c r="Z160"/>
      <c r="AA160"/>
      <c r="AB160"/>
      <c r="AC160" s="1"/>
    </row>
    <row r="161" spans="1:29" ht="49.5" customHeight="1" x14ac:dyDescent="0.25">
      <c r="A161" s="1"/>
      <c r="B161" s="735"/>
      <c r="C161" s="728"/>
      <c r="D161" s="736"/>
      <c r="E161" s="379" t="s">
        <v>2082</v>
      </c>
      <c r="F161" s="388">
        <v>0.01</v>
      </c>
      <c r="G161" s="319">
        <v>43242</v>
      </c>
      <c r="H161" s="319">
        <v>43242</v>
      </c>
      <c r="I161" s="706"/>
      <c r="J161" s="73"/>
      <c r="K161" s="389"/>
      <c r="L161" s="370" t="str">
        <f t="shared" si="15"/>
        <v>0</v>
      </c>
      <c r="M161" s="587"/>
      <c r="N161" s="587"/>
      <c r="O161" s="533"/>
      <c r="P161" s="397" t="s">
        <v>2341</v>
      </c>
      <c r="Q161" s="73"/>
      <c r="R161" s="401"/>
      <c r="S161" s="1"/>
      <c r="T161" s="1"/>
      <c r="U161" s="1"/>
      <c r="V161" s="1"/>
      <c r="W161" s="1"/>
      <c r="X161" s="1"/>
      <c r="Y161"/>
      <c r="Z161"/>
      <c r="AA161"/>
      <c r="AB161"/>
      <c r="AC161" s="1"/>
    </row>
    <row r="162" spans="1:29" ht="35.25" customHeight="1" x14ac:dyDescent="0.25">
      <c r="A162" s="1"/>
      <c r="B162" s="735"/>
      <c r="C162" s="728"/>
      <c r="D162" s="736"/>
      <c r="E162" s="378" t="s">
        <v>2083</v>
      </c>
      <c r="F162" s="388">
        <v>5.0000000000000001E-3</v>
      </c>
      <c r="G162" s="319">
        <v>43248</v>
      </c>
      <c r="H162" s="319">
        <v>43251</v>
      </c>
      <c r="I162" s="707"/>
      <c r="J162" s="73"/>
      <c r="K162" s="389"/>
      <c r="L162" s="370" t="str">
        <f t="shared" si="15"/>
        <v>0</v>
      </c>
      <c r="M162" s="588"/>
      <c r="N162" s="588"/>
      <c r="O162" s="534"/>
      <c r="P162" s="397" t="s">
        <v>2342</v>
      </c>
      <c r="Q162" s="73"/>
      <c r="R162" s="401"/>
      <c r="S162" s="1"/>
      <c r="T162" s="1"/>
      <c r="U162" s="1"/>
      <c r="V162" s="1"/>
      <c r="W162" s="1"/>
      <c r="X162" s="1"/>
      <c r="Y162"/>
      <c r="Z162"/>
      <c r="AA162"/>
      <c r="AB162"/>
      <c r="AC162" s="1"/>
    </row>
    <row r="163" spans="1:29" ht="120.75" customHeight="1" x14ac:dyDescent="0.25">
      <c r="A163" s="1"/>
      <c r="B163" s="735"/>
      <c r="C163" s="728" t="s">
        <v>2029</v>
      </c>
      <c r="D163" s="729">
        <v>7.0000000000000007E-2</v>
      </c>
      <c r="E163" s="379" t="s">
        <v>2084</v>
      </c>
      <c r="F163" s="388">
        <v>5.0000000000000001E-3</v>
      </c>
      <c r="G163" s="319">
        <v>43283</v>
      </c>
      <c r="H163" s="319">
        <v>43287</v>
      </c>
      <c r="I163" s="705" t="s">
        <v>1895</v>
      </c>
      <c r="J163" s="73"/>
      <c r="K163" s="389"/>
      <c r="L163" s="370" t="str">
        <f t="shared" si="15"/>
        <v>0</v>
      </c>
      <c r="M163" s="545">
        <f>SUM(L163:L171)</f>
        <v>0</v>
      </c>
      <c r="N163" s="545">
        <f>SUM(F163:F171)</f>
        <v>6.9999999999999993E-2</v>
      </c>
      <c r="O163" s="532">
        <f t="shared" si="16"/>
        <v>0</v>
      </c>
      <c r="P163" s="397" t="s">
        <v>2343</v>
      </c>
      <c r="Q163" s="73"/>
      <c r="R163" s="401"/>
      <c r="S163" s="1"/>
      <c r="T163" s="1"/>
      <c r="U163" s="1"/>
      <c r="V163" s="1"/>
      <c r="W163" s="1"/>
      <c r="X163" s="1"/>
      <c r="Y163"/>
      <c r="Z163"/>
      <c r="AA163"/>
      <c r="AB163"/>
      <c r="AC163" s="1"/>
    </row>
    <row r="164" spans="1:29" ht="78" customHeight="1" x14ac:dyDescent="0.25">
      <c r="A164" s="1"/>
      <c r="B164" s="735"/>
      <c r="C164" s="728"/>
      <c r="D164" s="730"/>
      <c r="E164" s="378" t="s">
        <v>2085</v>
      </c>
      <c r="F164" s="388">
        <v>1.4999999999999999E-2</v>
      </c>
      <c r="G164" s="319">
        <v>43290</v>
      </c>
      <c r="H164" s="319">
        <v>43294</v>
      </c>
      <c r="I164" s="706"/>
      <c r="J164" s="73"/>
      <c r="K164" s="389"/>
      <c r="L164" s="370" t="str">
        <f t="shared" si="15"/>
        <v>0</v>
      </c>
      <c r="M164" s="587"/>
      <c r="N164" s="587"/>
      <c r="O164" s="533"/>
      <c r="P164" s="397" t="s">
        <v>2344</v>
      </c>
      <c r="Q164" s="73"/>
      <c r="R164" s="401"/>
      <c r="S164" s="1"/>
      <c r="T164" s="1"/>
      <c r="U164" s="1"/>
      <c r="V164" s="1"/>
      <c r="W164" s="1"/>
      <c r="X164" s="1"/>
      <c r="Y164"/>
      <c r="Z164"/>
      <c r="AA164"/>
      <c r="AB164"/>
      <c r="AC164" s="1"/>
    </row>
    <row r="165" spans="1:29" ht="64.5" customHeight="1" x14ac:dyDescent="0.25">
      <c r="A165" s="1"/>
      <c r="B165" s="735"/>
      <c r="C165" s="728"/>
      <c r="D165" s="730"/>
      <c r="E165" s="378" t="s">
        <v>2086</v>
      </c>
      <c r="F165" s="388">
        <v>1.4999999999999999E-2</v>
      </c>
      <c r="G165" s="319">
        <v>43297</v>
      </c>
      <c r="H165" s="319">
        <v>43312</v>
      </c>
      <c r="I165" s="706"/>
      <c r="J165" s="73"/>
      <c r="K165" s="389"/>
      <c r="L165" s="370" t="str">
        <f t="shared" si="15"/>
        <v>0</v>
      </c>
      <c r="M165" s="587"/>
      <c r="N165" s="587"/>
      <c r="O165" s="533"/>
      <c r="P165" s="397" t="s">
        <v>2345</v>
      </c>
      <c r="Q165" s="73"/>
      <c r="R165" s="401"/>
      <c r="S165" s="1"/>
      <c r="T165" s="1"/>
      <c r="U165" s="1"/>
      <c r="V165" s="1"/>
      <c r="W165" s="1"/>
      <c r="X165" s="1"/>
      <c r="Y165"/>
      <c r="Z165"/>
      <c r="AA165"/>
      <c r="AB165"/>
      <c r="AC165" s="1"/>
    </row>
    <row r="166" spans="1:29" ht="42.75" customHeight="1" x14ac:dyDescent="0.25">
      <c r="A166" s="1"/>
      <c r="B166" s="735"/>
      <c r="C166" s="728"/>
      <c r="D166" s="730"/>
      <c r="E166" s="378" t="s">
        <v>2087</v>
      </c>
      <c r="F166" s="388">
        <v>5.0000000000000001E-3</v>
      </c>
      <c r="G166" s="319">
        <v>43297</v>
      </c>
      <c r="H166" s="319">
        <v>43299</v>
      </c>
      <c r="I166" s="706"/>
      <c r="J166" s="73"/>
      <c r="K166" s="389"/>
      <c r="L166" s="370" t="str">
        <f t="shared" si="15"/>
        <v>0</v>
      </c>
      <c r="M166" s="587"/>
      <c r="N166" s="587"/>
      <c r="O166" s="533"/>
      <c r="P166" s="397" t="s">
        <v>2346</v>
      </c>
      <c r="Q166" s="73"/>
      <c r="R166" s="401"/>
      <c r="S166" s="1"/>
      <c r="T166" s="1"/>
      <c r="U166" s="1"/>
      <c r="V166" s="1"/>
      <c r="W166" s="1"/>
      <c r="X166" s="1"/>
      <c r="Y166"/>
      <c r="Z166"/>
      <c r="AA166"/>
      <c r="AB166"/>
      <c r="AC166" s="1"/>
    </row>
    <row r="167" spans="1:29" ht="39.75" customHeight="1" x14ac:dyDescent="0.25">
      <c r="A167" s="1"/>
      <c r="B167" s="735"/>
      <c r="C167" s="728"/>
      <c r="D167" s="730"/>
      <c r="E167" s="378" t="s">
        <v>2088</v>
      </c>
      <c r="F167" s="388">
        <v>5.0000000000000001E-3</v>
      </c>
      <c r="G167" s="319">
        <v>43300</v>
      </c>
      <c r="H167" s="319">
        <v>43300</v>
      </c>
      <c r="I167" s="706"/>
      <c r="J167" s="73"/>
      <c r="K167" s="389"/>
      <c r="L167" s="370" t="str">
        <f t="shared" si="15"/>
        <v>0</v>
      </c>
      <c r="M167" s="587"/>
      <c r="N167" s="587"/>
      <c r="O167" s="533"/>
      <c r="P167" s="397" t="s">
        <v>2347</v>
      </c>
      <c r="Q167" s="73"/>
      <c r="R167" s="401"/>
      <c r="S167" s="1"/>
      <c r="T167" s="1"/>
      <c r="U167" s="1"/>
      <c r="V167" s="1"/>
      <c r="W167" s="1"/>
      <c r="X167" s="1"/>
      <c r="Y167"/>
      <c r="Z167"/>
      <c r="AA167"/>
      <c r="AB167"/>
      <c r="AC167" s="1"/>
    </row>
    <row r="168" spans="1:29" ht="39" customHeight="1" x14ac:dyDescent="0.25">
      <c r="A168" s="1"/>
      <c r="B168" s="735"/>
      <c r="C168" s="728"/>
      <c r="D168" s="730"/>
      <c r="E168" s="379" t="s">
        <v>2089</v>
      </c>
      <c r="F168" s="388">
        <v>5.0000000000000001E-3</v>
      </c>
      <c r="G168" s="319">
        <v>43301</v>
      </c>
      <c r="H168" s="319">
        <v>43301</v>
      </c>
      <c r="I168" s="706"/>
      <c r="J168" s="73"/>
      <c r="K168" s="389"/>
      <c r="L168" s="370" t="str">
        <f t="shared" si="15"/>
        <v>0</v>
      </c>
      <c r="M168" s="587"/>
      <c r="N168" s="587"/>
      <c r="O168" s="533"/>
      <c r="P168" s="397" t="s">
        <v>2348</v>
      </c>
      <c r="Q168" s="73"/>
      <c r="R168" s="401"/>
      <c r="S168" s="1"/>
      <c r="T168" s="1"/>
      <c r="U168" s="1"/>
      <c r="V168" s="1"/>
      <c r="W168" s="1"/>
      <c r="X168" s="1"/>
      <c r="Y168"/>
      <c r="Z168"/>
      <c r="AA168"/>
      <c r="AB168"/>
      <c r="AC168" s="1"/>
    </row>
    <row r="169" spans="1:29" ht="35.25" customHeight="1" x14ac:dyDescent="0.25">
      <c r="A169" s="1"/>
      <c r="B169" s="735"/>
      <c r="C169" s="728"/>
      <c r="D169" s="730"/>
      <c r="E169" s="379" t="s">
        <v>2090</v>
      </c>
      <c r="F169" s="388">
        <v>5.0000000000000001E-3</v>
      </c>
      <c r="G169" s="319">
        <v>43304</v>
      </c>
      <c r="H169" s="319">
        <v>43304</v>
      </c>
      <c r="I169" s="706"/>
      <c r="J169" s="73"/>
      <c r="K169" s="389"/>
      <c r="L169" s="370" t="str">
        <f t="shared" si="15"/>
        <v>0</v>
      </c>
      <c r="M169" s="587"/>
      <c r="N169" s="587"/>
      <c r="O169" s="533"/>
      <c r="P169" s="397" t="s">
        <v>2349</v>
      </c>
      <c r="Q169" s="73"/>
      <c r="R169" s="401"/>
      <c r="S169" s="1"/>
      <c r="T169" s="1"/>
      <c r="U169" s="1"/>
      <c r="V169" s="1"/>
      <c r="W169" s="1"/>
      <c r="X169" s="1"/>
      <c r="Y169"/>
      <c r="Z169"/>
      <c r="AA169"/>
      <c r="AB169"/>
      <c r="AC169" s="1"/>
    </row>
    <row r="170" spans="1:29" ht="46.5" customHeight="1" x14ac:dyDescent="0.25">
      <c r="A170" s="1"/>
      <c r="B170" s="735"/>
      <c r="C170" s="728"/>
      <c r="D170" s="730"/>
      <c r="E170" s="379" t="s">
        <v>2091</v>
      </c>
      <c r="F170" s="388">
        <v>0.01</v>
      </c>
      <c r="G170" s="319">
        <v>43305</v>
      </c>
      <c r="H170" s="319">
        <v>43305</v>
      </c>
      <c r="I170" s="706"/>
      <c r="J170" s="73"/>
      <c r="K170" s="389"/>
      <c r="L170" s="370" t="str">
        <f t="shared" si="15"/>
        <v>0</v>
      </c>
      <c r="M170" s="587"/>
      <c r="N170" s="587"/>
      <c r="O170" s="533"/>
      <c r="P170" s="397" t="s">
        <v>2350</v>
      </c>
      <c r="Q170" s="73"/>
      <c r="R170" s="401"/>
      <c r="S170" s="1"/>
      <c r="T170" s="1"/>
      <c r="U170" s="1"/>
      <c r="V170" s="1"/>
      <c r="W170" s="1"/>
      <c r="X170" s="1"/>
      <c r="Y170"/>
      <c r="Z170"/>
      <c r="AA170"/>
      <c r="AB170"/>
      <c r="AC170" s="1"/>
    </row>
    <row r="171" spans="1:29" ht="35.25" customHeight="1" x14ac:dyDescent="0.25">
      <c r="A171" s="1"/>
      <c r="B171" s="735"/>
      <c r="C171" s="728"/>
      <c r="D171" s="731"/>
      <c r="E171" s="378" t="s">
        <v>2092</v>
      </c>
      <c r="F171" s="388">
        <v>5.0000000000000001E-3</v>
      </c>
      <c r="G171" s="319">
        <v>43306</v>
      </c>
      <c r="H171" s="319">
        <v>43312</v>
      </c>
      <c r="I171" s="707"/>
      <c r="J171" s="73"/>
      <c r="K171" s="389"/>
      <c r="L171" s="370" t="str">
        <f t="shared" si="15"/>
        <v>0</v>
      </c>
      <c r="M171" s="588"/>
      <c r="N171" s="588"/>
      <c r="O171" s="534"/>
      <c r="P171" s="397" t="s">
        <v>2351</v>
      </c>
      <c r="Q171" s="73"/>
      <c r="R171" s="401"/>
      <c r="S171" s="1"/>
      <c r="T171" s="1"/>
      <c r="U171" s="1"/>
      <c r="V171" s="1"/>
      <c r="W171" s="1"/>
      <c r="X171" s="1"/>
      <c r="Y171"/>
      <c r="Z171"/>
      <c r="AA171"/>
      <c r="AB171"/>
      <c r="AC171" s="1"/>
    </row>
    <row r="172" spans="1:29" ht="113.25" customHeight="1" x14ac:dyDescent="0.25">
      <c r="A172" s="1"/>
      <c r="B172" s="735"/>
      <c r="C172" s="728" t="s">
        <v>2030</v>
      </c>
      <c r="D172" s="729">
        <v>7.0000000000000007E-2</v>
      </c>
      <c r="E172" s="379" t="s">
        <v>2093</v>
      </c>
      <c r="F172" s="388">
        <v>5.0000000000000001E-3</v>
      </c>
      <c r="G172" s="319">
        <v>43283</v>
      </c>
      <c r="H172" s="319">
        <v>43287</v>
      </c>
      <c r="I172" s="705" t="s">
        <v>1895</v>
      </c>
      <c r="J172" s="73"/>
      <c r="K172" s="389"/>
      <c r="L172" s="370" t="str">
        <f t="shared" si="15"/>
        <v>0</v>
      </c>
      <c r="M172" s="545">
        <f>SUM(L172:L180)</f>
        <v>0</v>
      </c>
      <c r="N172" s="545">
        <f>SUM(F172:F180)</f>
        <v>6.9999999999999993E-2</v>
      </c>
      <c r="O172" s="532">
        <f t="shared" si="16"/>
        <v>0</v>
      </c>
      <c r="P172" s="397" t="s">
        <v>2352</v>
      </c>
      <c r="Q172" s="73"/>
      <c r="R172" s="401"/>
      <c r="S172" s="1"/>
      <c r="T172" s="1"/>
      <c r="U172" s="1"/>
      <c r="V172" s="1"/>
      <c r="W172" s="1"/>
      <c r="X172" s="1"/>
      <c r="Y172"/>
      <c r="Z172"/>
      <c r="AA172"/>
      <c r="AB172"/>
      <c r="AC172" s="1"/>
    </row>
    <row r="173" spans="1:29" ht="76.5" customHeight="1" x14ac:dyDescent="0.25">
      <c r="A173" s="1"/>
      <c r="B173" s="735"/>
      <c r="C173" s="728"/>
      <c r="D173" s="730"/>
      <c r="E173" s="378" t="s">
        <v>2094</v>
      </c>
      <c r="F173" s="388">
        <v>1.4999999999999999E-2</v>
      </c>
      <c r="G173" s="319">
        <v>43290</v>
      </c>
      <c r="H173" s="319">
        <v>43294</v>
      </c>
      <c r="I173" s="706"/>
      <c r="J173" s="73"/>
      <c r="K173" s="389"/>
      <c r="L173" s="370" t="str">
        <f t="shared" si="15"/>
        <v>0</v>
      </c>
      <c r="M173" s="587"/>
      <c r="N173" s="587"/>
      <c r="O173" s="533"/>
      <c r="P173" s="397" t="s">
        <v>2353</v>
      </c>
      <c r="Q173" s="73"/>
      <c r="R173" s="401"/>
      <c r="S173" s="1"/>
      <c r="T173" s="1"/>
      <c r="U173" s="1"/>
      <c r="V173" s="1"/>
      <c r="W173" s="1"/>
      <c r="X173" s="1"/>
      <c r="Y173"/>
      <c r="Z173"/>
      <c r="AA173"/>
      <c r="AB173"/>
      <c r="AC173" s="1"/>
    </row>
    <row r="174" spans="1:29" ht="57" customHeight="1" x14ac:dyDescent="0.25">
      <c r="A174" s="1"/>
      <c r="B174" s="735"/>
      <c r="C174" s="728"/>
      <c r="D174" s="730"/>
      <c r="E174" s="378" t="s">
        <v>2095</v>
      </c>
      <c r="F174" s="388">
        <v>1.4999999999999999E-2</v>
      </c>
      <c r="G174" s="319">
        <v>43297</v>
      </c>
      <c r="H174" s="319">
        <v>43312</v>
      </c>
      <c r="I174" s="706"/>
      <c r="J174" s="73"/>
      <c r="K174" s="389"/>
      <c r="L174" s="370" t="str">
        <f t="shared" si="15"/>
        <v>0</v>
      </c>
      <c r="M174" s="587"/>
      <c r="N174" s="587"/>
      <c r="O174" s="533"/>
      <c r="P174" s="397" t="s">
        <v>2354</v>
      </c>
      <c r="Q174" s="73"/>
      <c r="R174" s="401"/>
      <c r="S174" s="1"/>
      <c r="T174" s="1"/>
      <c r="U174" s="1"/>
      <c r="V174" s="1"/>
      <c r="W174" s="1"/>
      <c r="X174" s="1"/>
      <c r="Y174"/>
      <c r="Z174"/>
      <c r="AA174"/>
      <c r="AB174"/>
      <c r="AC174" s="1"/>
    </row>
    <row r="175" spans="1:29" ht="43.5" customHeight="1" x14ac:dyDescent="0.25">
      <c r="A175" s="1"/>
      <c r="B175" s="735"/>
      <c r="C175" s="728"/>
      <c r="D175" s="730"/>
      <c r="E175" s="378" t="s">
        <v>2096</v>
      </c>
      <c r="F175" s="388">
        <v>5.0000000000000001E-3</v>
      </c>
      <c r="G175" s="319">
        <v>43297</v>
      </c>
      <c r="H175" s="319">
        <v>43299</v>
      </c>
      <c r="I175" s="706"/>
      <c r="J175" s="73"/>
      <c r="K175" s="389"/>
      <c r="L175" s="370" t="str">
        <f t="shared" si="15"/>
        <v>0</v>
      </c>
      <c r="M175" s="587"/>
      <c r="N175" s="587"/>
      <c r="O175" s="533"/>
      <c r="P175" s="397" t="s">
        <v>2355</v>
      </c>
      <c r="Q175" s="73"/>
      <c r="R175" s="401"/>
      <c r="S175" s="1"/>
      <c r="T175" s="1"/>
      <c r="U175" s="1"/>
      <c r="V175" s="1"/>
      <c r="W175" s="1"/>
      <c r="X175" s="1"/>
      <c r="Y175"/>
      <c r="Z175"/>
      <c r="AA175"/>
      <c r="AB175"/>
      <c r="AC175" s="1"/>
    </row>
    <row r="176" spans="1:29" ht="43.5" customHeight="1" x14ac:dyDescent="0.25">
      <c r="A176" s="1"/>
      <c r="B176" s="735"/>
      <c r="C176" s="728"/>
      <c r="D176" s="730"/>
      <c r="E176" s="378" t="s">
        <v>2097</v>
      </c>
      <c r="F176" s="388">
        <v>5.0000000000000001E-3</v>
      </c>
      <c r="G176" s="319">
        <v>43300</v>
      </c>
      <c r="H176" s="319">
        <v>43300</v>
      </c>
      <c r="I176" s="706"/>
      <c r="J176" s="73"/>
      <c r="K176" s="389"/>
      <c r="L176" s="370" t="str">
        <f t="shared" si="15"/>
        <v>0</v>
      </c>
      <c r="M176" s="587"/>
      <c r="N176" s="587"/>
      <c r="O176" s="533"/>
      <c r="P176" s="397" t="s">
        <v>2356</v>
      </c>
      <c r="Q176" s="73"/>
      <c r="R176" s="401"/>
      <c r="S176" s="1"/>
      <c r="T176" s="1"/>
      <c r="U176" s="1"/>
      <c r="V176" s="1"/>
      <c r="W176" s="1"/>
      <c r="X176" s="1"/>
      <c r="Y176"/>
      <c r="Z176"/>
      <c r="AA176"/>
      <c r="AB176"/>
      <c r="AC176" s="1"/>
    </row>
    <row r="177" spans="1:29" ht="45" customHeight="1" x14ac:dyDescent="0.25">
      <c r="A177" s="1"/>
      <c r="B177" s="735"/>
      <c r="C177" s="728"/>
      <c r="D177" s="730"/>
      <c r="E177" s="379" t="s">
        <v>2098</v>
      </c>
      <c r="F177" s="388">
        <v>5.0000000000000001E-3</v>
      </c>
      <c r="G177" s="319">
        <v>43301</v>
      </c>
      <c r="H177" s="319">
        <v>43301</v>
      </c>
      <c r="I177" s="706"/>
      <c r="J177" s="73"/>
      <c r="K177" s="389"/>
      <c r="L177" s="370" t="str">
        <f t="shared" si="15"/>
        <v>0</v>
      </c>
      <c r="M177" s="587"/>
      <c r="N177" s="587"/>
      <c r="O177" s="533"/>
      <c r="P177" s="397" t="s">
        <v>2357</v>
      </c>
      <c r="Q177" s="73"/>
      <c r="R177" s="401"/>
      <c r="S177" s="1"/>
      <c r="T177" s="1"/>
      <c r="U177" s="1"/>
      <c r="V177" s="1"/>
      <c r="W177" s="1"/>
      <c r="X177" s="1"/>
      <c r="Y177"/>
      <c r="Z177"/>
      <c r="AA177"/>
      <c r="AB177"/>
      <c r="AC177" s="1"/>
    </row>
    <row r="178" spans="1:29" ht="35.25" customHeight="1" x14ac:dyDescent="0.25">
      <c r="A178" s="1"/>
      <c r="B178" s="735"/>
      <c r="C178" s="728"/>
      <c r="D178" s="730"/>
      <c r="E178" s="379" t="s">
        <v>2099</v>
      </c>
      <c r="F178" s="388">
        <v>5.0000000000000001E-3</v>
      </c>
      <c r="G178" s="319">
        <v>43304</v>
      </c>
      <c r="H178" s="319">
        <v>43304</v>
      </c>
      <c r="I178" s="706"/>
      <c r="J178" s="73"/>
      <c r="K178" s="389"/>
      <c r="L178" s="370" t="str">
        <f t="shared" si="15"/>
        <v>0</v>
      </c>
      <c r="M178" s="587"/>
      <c r="N178" s="587"/>
      <c r="O178" s="533"/>
      <c r="P178" s="397" t="s">
        <v>2358</v>
      </c>
      <c r="Q178" s="73"/>
      <c r="R178" s="401"/>
      <c r="S178" s="1"/>
      <c r="T178" s="1"/>
      <c r="U178" s="1"/>
      <c r="V178" s="1"/>
      <c r="W178" s="1"/>
      <c r="X178" s="1"/>
      <c r="Y178"/>
      <c r="Z178"/>
      <c r="AA178"/>
      <c r="AB178"/>
      <c r="AC178" s="1"/>
    </row>
    <row r="179" spans="1:29" ht="43.5" customHeight="1" x14ac:dyDescent="0.25">
      <c r="A179" s="1"/>
      <c r="B179" s="735"/>
      <c r="C179" s="728"/>
      <c r="D179" s="730"/>
      <c r="E179" s="379" t="s">
        <v>2100</v>
      </c>
      <c r="F179" s="388">
        <v>0.01</v>
      </c>
      <c r="G179" s="319">
        <v>43305</v>
      </c>
      <c r="H179" s="319">
        <v>43305</v>
      </c>
      <c r="I179" s="706"/>
      <c r="J179" s="73"/>
      <c r="K179" s="389"/>
      <c r="L179" s="370" t="str">
        <f t="shared" si="15"/>
        <v>0</v>
      </c>
      <c r="M179" s="587"/>
      <c r="N179" s="587"/>
      <c r="O179" s="533"/>
      <c r="P179" s="397" t="s">
        <v>2359</v>
      </c>
      <c r="Q179" s="73"/>
      <c r="R179" s="401"/>
      <c r="S179" s="1"/>
      <c r="T179" s="1"/>
      <c r="U179" s="1"/>
      <c r="V179" s="1"/>
      <c r="W179" s="1"/>
      <c r="X179" s="1"/>
      <c r="Y179"/>
      <c r="Z179"/>
      <c r="AA179"/>
      <c r="AB179"/>
      <c r="AC179" s="1"/>
    </row>
    <row r="180" spans="1:29" ht="35.25" customHeight="1" x14ac:dyDescent="0.25">
      <c r="A180" s="1"/>
      <c r="B180" s="735"/>
      <c r="C180" s="728"/>
      <c r="D180" s="731"/>
      <c r="E180" s="378" t="s">
        <v>2101</v>
      </c>
      <c r="F180" s="388">
        <v>5.0000000000000001E-3</v>
      </c>
      <c r="G180" s="319">
        <v>43306</v>
      </c>
      <c r="H180" s="319">
        <v>43312</v>
      </c>
      <c r="I180" s="707"/>
      <c r="J180" s="73"/>
      <c r="K180" s="389"/>
      <c r="L180" s="370" t="str">
        <f t="shared" si="15"/>
        <v>0</v>
      </c>
      <c r="M180" s="588"/>
      <c r="N180" s="588"/>
      <c r="O180" s="534"/>
      <c r="P180" s="397" t="s">
        <v>2360</v>
      </c>
      <c r="Q180" s="73"/>
      <c r="R180" s="401"/>
      <c r="S180" s="1"/>
      <c r="T180" s="1"/>
      <c r="U180" s="1"/>
      <c r="V180" s="1"/>
      <c r="W180" s="1"/>
      <c r="X180" s="1"/>
      <c r="Y180"/>
      <c r="Z180"/>
      <c r="AA180"/>
      <c r="AB180"/>
      <c r="AC180" s="1"/>
    </row>
    <row r="181" spans="1:29" ht="114.75" customHeight="1" x14ac:dyDescent="0.25">
      <c r="A181" s="1"/>
      <c r="B181" s="735"/>
      <c r="C181" s="728" t="s">
        <v>2031</v>
      </c>
      <c r="D181" s="729">
        <v>7.0000000000000007E-2</v>
      </c>
      <c r="E181" s="379" t="s">
        <v>2102</v>
      </c>
      <c r="F181" s="388">
        <v>5.0000000000000001E-3</v>
      </c>
      <c r="G181" s="319">
        <v>43283</v>
      </c>
      <c r="H181" s="319">
        <v>43287</v>
      </c>
      <c r="I181" s="705" t="s">
        <v>1895</v>
      </c>
      <c r="J181" s="73"/>
      <c r="K181" s="389"/>
      <c r="L181" s="370" t="str">
        <f t="shared" si="15"/>
        <v>0</v>
      </c>
      <c r="M181" s="545">
        <f>SUM(L181:L189)</f>
        <v>0</v>
      </c>
      <c r="N181" s="545">
        <f>SUM(F181:F189)</f>
        <v>6.9999999999999993E-2</v>
      </c>
      <c r="O181" s="532">
        <f t="shared" si="16"/>
        <v>0</v>
      </c>
      <c r="P181" s="397" t="s">
        <v>2361</v>
      </c>
      <c r="Q181" s="73"/>
      <c r="R181" s="401"/>
      <c r="S181" s="1"/>
      <c r="T181" s="1"/>
      <c r="U181" s="1"/>
      <c r="V181" s="1"/>
      <c r="W181" s="1"/>
      <c r="X181" s="1"/>
      <c r="Y181"/>
      <c r="Z181"/>
      <c r="AA181"/>
      <c r="AB181"/>
      <c r="AC181" s="1"/>
    </row>
    <row r="182" spans="1:29" ht="76.5" customHeight="1" x14ac:dyDescent="0.25">
      <c r="A182" s="1"/>
      <c r="B182" s="735"/>
      <c r="C182" s="728"/>
      <c r="D182" s="730"/>
      <c r="E182" s="378" t="s">
        <v>2103</v>
      </c>
      <c r="F182" s="388">
        <v>1.4999999999999999E-2</v>
      </c>
      <c r="G182" s="319">
        <v>43290</v>
      </c>
      <c r="H182" s="319">
        <v>43294</v>
      </c>
      <c r="I182" s="706"/>
      <c r="J182" s="73"/>
      <c r="K182" s="389"/>
      <c r="L182" s="370" t="str">
        <f t="shared" ref="L182:L245" si="17">IF(J182="SI",F182,"0")</f>
        <v>0</v>
      </c>
      <c r="M182" s="587"/>
      <c r="N182" s="587"/>
      <c r="O182" s="533"/>
      <c r="P182" s="397" t="s">
        <v>2362</v>
      </c>
      <c r="Q182" s="73"/>
      <c r="R182" s="401"/>
      <c r="S182" s="1"/>
      <c r="T182" s="1"/>
      <c r="U182" s="1"/>
      <c r="V182" s="1"/>
      <c r="W182" s="1"/>
      <c r="X182" s="1"/>
      <c r="Y182"/>
      <c r="Z182"/>
      <c r="AA182"/>
      <c r="AB182"/>
      <c r="AC182" s="1"/>
    </row>
    <row r="183" spans="1:29" ht="50.25" customHeight="1" x14ac:dyDescent="0.25">
      <c r="A183" s="1"/>
      <c r="B183" s="735"/>
      <c r="C183" s="728"/>
      <c r="D183" s="730"/>
      <c r="E183" s="378" t="s">
        <v>2104</v>
      </c>
      <c r="F183" s="388">
        <v>1.4999999999999999E-2</v>
      </c>
      <c r="G183" s="319">
        <v>43297</v>
      </c>
      <c r="H183" s="319">
        <v>43312</v>
      </c>
      <c r="I183" s="706"/>
      <c r="J183" s="73"/>
      <c r="K183" s="389"/>
      <c r="L183" s="370" t="str">
        <f t="shared" si="17"/>
        <v>0</v>
      </c>
      <c r="M183" s="587"/>
      <c r="N183" s="587"/>
      <c r="O183" s="533"/>
      <c r="P183" s="397" t="s">
        <v>2363</v>
      </c>
      <c r="Q183" s="73"/>
      <c r="R183" s="401"/>
      <c r="S183" s="1"/>
      <c r="T183" s="1"/>
      <c r="U183" s="1"/>
      <c r="V183" s="1"/>
      <c r="W183" s="1"/>
      <c r="X183" s="1"/>
      <c r="Y183"/>
      <c r="Z183"/>
      <c r="AA183"/>
      <c r="AB183"/>
      <c r="AC183" s="1"/>
    </row>
    <row r="184" spans="1:29" ht="46.5" customHeight="1" x14ac:dyDescent="0.25">
      <c r="A184" s="1"/>
      <c r="B184" s="735"/>
      <c r="C184" s="728"/>
      <c r="D184" s="730"/>
      <c r="E184" s="378" t="s">
        <v>2105</v>
      </c>
      <c r="F184" s="388">
        <v>5.0000000000000001E-3</v>
      </c>
      <c r="G184" s="319">
        <v>43297</v>
      </c>
      <c r="H184" s="319">
        <v>43299</v>
      </c>
      <c r="I184" s="706"/>
      <c r="J184" s="73"/>
      <c r="K184" s="389"/>
      <c r="L184" s="370" t="str">
        <f t="shared" si="17"/>
        <v>0</v>
      </c>
      <c r="M184" s="587"/>
      <c r="N184" s="587"/>
      <c r="O184" s="533"/>
      <c r="P184" s="397" t="s">
        <v>2364</v>
      </c>
      <c r="Q184" s="73"/>
      <c r="R184" s="401"/>
      <c r="S184" s="1"/>
      <c r="T184" s="1"/>
      <c r="U184" s="1"/>
      <c r="V184" s="1"/>
      <c r="W184" s="1"/>
      <c r="X184" s="1"/>
      <c r="Y184"/>
      <c r="Z184"/>
      <c r="AA184"/>
      <c r="AB184"/>
      <c r="AC184" s="1"/>
    </row>
    <row r="185" spans="1:29" ht="42.75" customHeight="1" x14ac:dyDescent="0.25">
      <c r="A185" s="1"/>
      <c r="B185" s="735"/>
      <c r="C185" s="728"/>
      <c r="D185" s="730"/>
      <c r="E185" s="378" t="s">
        <v>2106</v>
      </c>
      <c r="F185" s="388">
        <v>5.0000000000000001E-3</v>
      </c>
      <c r="G185" s="319">
        <v>43300</v>
      </c>
      <c r="H185" s="319">
        <v>43300</v>
      </c>
      <c r="I185" s="706"/>
      <c r="J185" s="73"/>
      <c r="K185" s="389"/>
      <c r="L185" s="370" t="str">
        <f t="shared" si="17"/>
        <v>0</v>
      </c>
      <c r="M185" s="587"/>
      <c r="N185" s="587"/>
      <c r="O185" s="533"/>
      <c r="P185" s="397" t="s">
        <v>2365</v>
      </c>
      <c r="Q185" s="73"/>
      <c r="R185" s="401"/>
      <c r="S185" s="1"/>
      <c r="T185" s="1"/>
      <c r="U185" s="1"/>
      <c r="V185" s="1"/>
      <c r="W185" s="1"/>
      <c r="X185" s="1"/>
      <c r="Y185"/>
      <c r="Z185"/>
      <c r="AA185"/>
      <c r="AB185"/>
      <c r="AC185" s="1"/>
    </row>
    <row r="186" spans="1:29" ht="35.25" customHeight="1" x14ac:dyDescent="0.25">
      <c r="A186" s="1"/>
      <c r="B186" s="735"/>
      <c r="C186" s="728"/>
      <c r="D186" s="730"/>
      <c r="E186" s="379" t="s">
        <v>2107</v>
      </c>
      <c r="F186" s="388">
        <v>5.0000000000000001E-3</v>
      </c>
      <c r="G186" s="319">
        <v>43301</v>
      </c>
      <c r="H186" s="319">
        <v>43301</v>
      </c>
      <c r="I186" s="706"/>
      <c r="J186" s="73"/>
      <c r="K186" s="389"/>
      <c r="L186" s="370" t="str">
        <f t="shared" si="17"/>
        <v>0</v>
      </c>
      <c r="M186" s="587"/>
      <c r="N186" s="587"/>
      <c r="O186" s="533"/>
      <c r="P186" s="397" t="s">
        <v>2366</v>
      </c>
      <c r="Q186" s="73"/>
      <c r="R186" s="401"/>
      <c r="S186" s="1"/>
      <c r="T186" s="1"/>
      <c r="U186" s="1"/>
      <c r="V186" s="1"/>
      <c r="W186" s="1"/>
      <c r="X186" s="1"/>
      <c r="Y186"/>
      <c r="Z186"/>
      <c r="AA186"/>
      <c r="AB186"/>
      <c r="AC186" s="1"/>
    </row>
    <row r="187" spans="1:29" ht="35.25" customHeight="1" x14ac:dyDescent="0.25">
      <c r="A187" s="1"/>
      <c r="B187" s="735"/>
      <c r="C187" s="728"/>
      <c r="D187" s="730"/>
      <c r="E187" s="379" t="s">
        <v>2108</v>
      </c>
      <c r="F187" s="388">
        <v>5.0000000000000001E-3</v>
      </c>
      <c r="G187" s="319">
        <v>43304</v>
      </c>
      <c r="H187" s="319">
        <v>43304</v>
      </c>
      <c r="I187" s="706"/>
      <c r="J187" s="73"/>
      <c r="K187" s="389"/>
      <c r="L187" s="370" t="str">
        <f t="shared" si="17"/>
        <v>0</v>
      </c>
      <c r="M187" s="587"/>
      <c r="N187" s="587"/>
      <c r="O187" s="533"/>
      <c r="P187" s="397" t="s">
        <v>2367</v>
      </c>
      <c r="Q187" s="73"/>
      <c r="R187" s="401"/>
      <c r="S187" s="1"/>
      <c r="T187" s="1"/>
      <c r="U187" s="1"/>
      <c r="V187" s="1"/>
      <c r="W187" s="1"/>
      <c r="X187" s="1"/>
      <c r="Y187"/>
      <c r="Z187"/>
      <c r="AA187"/>
      <c r="AB187"/>
      <c r="AC187" s="1"/>
    </row>
    <row r="188" spans="1:29" ht="48.75" customHeight="1" x14ac:dyDescent="0.25">
      <c r="A188" s="1"/>
      <c r="B188" s="735"/>
      <c r="C188" s="728"/>
      <c r="D188" s="730"/>
      <c r="E188" s="379" t="s">
        <v>2109</v>
      </c>
      <c r="F188" s="388">
        <v>0.01</v>
      </c>
      <c r="G188" s="319">
        <v>43305</v>
      </c>
      <c r="H188" s="319">
        <v>43305</v>
      </c>
      <c r="I188" s="706"/>
      <c r="J188" s="73"/>
      <c r="K188" s="389"/>
      <c r="L188" s="370" t="str">
        <f t="shared" si="17"/>
        <v>0</v>
      </c>
      <c r="M188" s="587"/>
      <c r="N188" s="587"/>
      <c r="O188" s="533"/>
      <c r="P188" s="397" t="s">
        <v>2368</v>
      </c>
      <c r="Q188" s="73"/>
      <c r="R188" s="401"/>
      <c r="S188" s="1"/>
      <c r="T188" s="1"/>
      <c r="U188" s="1"/>
      <c r="V188" s="1"/>
      <c r="W188" s="1"/>
      <c r="X188" s="1"/>
      <c r="Y188"/>
      <c r="Z188"/>
      <c r="AA188"/>
      <c r="AB188"/>
      <c r="AC188" s="1"/>
    </row>
    <row r="189" spans="1:29" ht="35.25" customHeight="1" x14ac:dyDescent="0.25">
      <c r="A189" s="1"/>
      <c r="B189" s="735"/>
      <c r="C189" s="728"/>
      <c r="D189" s="731"/>
      <c r="E189" s="378" t="s">
        <v>2110</v>
      </c>
      <c r="F189" s="388">
        <v>5.0000000000000001E-3</v>
      </c>
      <c r="G189" s="319">
        <v>43306</v>
      </c>
      <c r="H189" s="319">
        <v>43312</v>
      </c>
      <c r="I189" s="707"/>
      <c r="J189" s="73"/>
      <c r="K189" s="389"/>
      <c r="L189" s="370" t="str">
        <f t="shared" si="17"/>
        <v>0</v>
      </c>
      <c r="M189" s="588"/>
      <c r="N189" s="588"/>
      <c r="O189" s="534"/>
      <c r="P189" s="397" t="s">
        <v>2369</v>
      </c>
      <c r="Q189" s="73"/>
      <c r="R189" s="401"/>
      <c r="S189" s="1"/>
      <c r="T189" s="1"/>
      <c r="U189" s="1"/>
      <c r="V189" s="1"/>
      <c r="W189" s="1"/>
      <c r="X189" s="1"/>
      <c r="Y189"/>
      <c r="Z189"/>
      <c r="AA189"/>
      <c r="AB189"/>
      <c r="AC189" s="1"/>
    </row>
    <row r="190" spans="1:29" ht="112.5" customHeight="1" x14ac:dyDescent="0.25">
      <c r="A190" s="1"/>
      <c r="B190" s="735"/>
      <c r="C190" s="728" t="s">
        <v>2032</v>
      </c>
      <c r="D190" s="729">
        <v>7.0000000000000007E-2</v>
      </c>
      <c r="E190" s="379" t="s">
        <v>2111</v>
      </c>
      <c r="F190" s="388">
        <v>5.0000000000000001E-3</v>
      </c>
      <c r="G190" s="319">
        <v>43346</v>
      </c>
      <c r="H190" s="319">
        <v>43352</v>
      </c>
      <c r="I190" s="705" t="s">
        <v>1895</v>
      </c>
      <c r="J190" s="73"/>
      <c r="K190" s="389"/>
      <c r="L190" s="370" t="str">
        <f t="shared" si="17"/>
        <v>0</v>
      </c>
      <c r="M190" s="545">
        <f>SUM(L190:L198)</f>
        <v>0</v>
      </c>
      <c r="N190" s="545">
        <f>SUM(F190:F198)</f>
        <v>6.9999999999999993E-2</v>
      </c>
      <c r="O190" s="532">
        <f t="shared" ref="O190:O244" si="18">M190/N190</f>
        <v>0</v>
      </c>
      <c r="P190" s="397" t="s">
        <v>2370</v>
      </c>
      <c r="Q190" s="73"/>
      <c r="R190" s="401"/>
      <c r="S190" s="1"/>
      <c r="T190" s="1"/>
      <c r="U190" s="1"/>
      <c r="V190" s="1"/>
      <c r="W190" s="1"/>
      <c r="X190" s="1"/>
      <c r="Y190"/>
      <c r="Z190"/>
      <c r="AA190"/>
      <c r="AB190"/>
      <c r="AC190" s="1"/>
    </row>
    <row r="191" spans="1:29" ht="72.75" customHeight="1" x14ac:dyDescent="0.25">
      <c r="A191" s="1"/>
      <c r="B191" s="735"/>
      <c r="C191" s="728"/>
      <c r="D191" s="730"/>
      <c r="E191" s="378" t="s">
        <v>2112</v>
      </c>
      <c r="F191" s="388">
        <v>1.4999999999999999E-2</v>
      </c>
      <c r="G191" s="319">
        <v>43353</v>
      </c>
      <c r="H191" s="319">
        <v>43357</v>
      </c>
      <c r="I191" s="706"/>
      <c r="J191" s="73"/>
      <c r="K191" s="389"/>
      <c r="L191" s="370" t="str">
        <f t="shared" si="17"/>
        <v>0</v>
      </c>
      <c r="M191" s="587"/>
      <c r="N191" s="587"/>
      <c r="O191" s="533"/>
      <c r="P191" s="397" t="s">
        <v>2371</v>
      </c>
      <c r="Q191" s="73"/>
      <c r="R191" s="401"/>
      <c r="S191" s="1"/>
      <c r="T191" s="1"/>
      <c r="U191" s="1"/>
      <c r="V191" s="1"/>
      <c r="W191" s="1"/>
      <c r="X191" s="1"/>
      <c r="Y191"/>
      <c r="Z191"/>
      <c r="AA191"/>
      <c r="AB191"/>
      <c r="AC191" s="1"/>
    </row>
    <row r="192" spans="1:29" ht="48.75" customHeight="1" x14ac:dyDescent="0.25">
      <c r="A192" s="1"/>
      <c r="B192" s="735"/>
      <c r="C192" s="728"/>
      <c r="D192" s="730"/>
      <c r="E192" s="378" t="s">
        <v>2113</v>
      </c>
      <c r="F192" s="388">
        <v>1.4999999999999999E-2</v>
      </c>
      <c r="G192" s="319">
        <v>43360</v>
      </c>
      <c r="H192" s="319">
        <v>43371</v>
      </c>
      <c r="I192" s="706"/>
      <c r="J192" s="73"/>
      <c r="K192" s="389"/>
      <c r="L192" s="370" t="str">
        <f t="shared" si="17"/>
        <v>0</v>
      </c>
      <c r="M192" s="587"/>
      <c r="N192" s="587"/>
      <c r="O192" s="533"/>
      <c r="P192" s="397" t="s">
        <v>2372</v>
      </c>
      <c r="Q192" s="73"/>
      <c r="R192" s="401"/>
      <c r="S192" s="1"/>
      <c r="T192" s="1"/>
      <c r="U192" s="1"/>
      <c r="V192" s="1"/>
      <c r="W192" s="1"/>
      <c r="X192" s="1"/>
      <c r="Y192"/>
      <c r="Z192"/>
      <c r="AA192"/>
      <c r="AB192"/>
      <c r="AC192" s="1"/>
    </row>
    <row r="193" spans="1:29" ht="35.25" customHeight="1" x14ac:dyDescent="0.25">
      <c r="A193" s="1"/>
      <c r="B193" s="735"/>
      <c r="C193" s="728"/>
      <c r="D193" s="730"/>
      <c r="E193" s="378" t="s">
        <v>2114</v>
      </c>
      <c r="F193" s="388">
        <v>5.0000000000000001E-3</v>
      </c>
      <c r="G193" s="319">
        <v>43360</v>
      </c>
      <c r="H193" s="319">
        <v>43362</v>
      </c>
      <c r="I193" s="706"/>
      <c r="J193" s="73"/>
      <c r="K193" s="389"/>
      <c r="L193" s="370" t="str">
        <f t="shared" si="17"/>
        <v>0</v>
      </c>
      <c r="M193" s="587"/>
      <c r="N193" s="587"/>
      <c r="O193" s="533"/>
      <c r="P193" s="397" t="s">
        <v>2373</v>
      </c>
      <c r="Q193" s="73"/>
      <c r="R193" s="401"/>
      <c r="S193" s="1"/>
      <c r="T193" s="1"/>
      <c r="U193" s="1"/>
      <c r="V193" s="1"/>
      <c r="W193" s="1"/>
      <c r="X193" s="1"/>
      <c r="Y193"/>
      <c r="Z193"/>
      <c r="AA193"/>
      <c r="AB193"/>
      <c r="AC193" s="1"/>
    </row>
    <row r="194" spans="1:29" ht="37.5" customHeight="1" x14ac:dyDescent="0.25">
      <c r="A194" s="1"/>
      <c r="B194" s="735"/>
      <c r="C194" s="728"/>
      <c r="D194" s="730"/>
      <c r="E194" s="378" t="s">
        <v>2115</v>
      </c>
      <c r="F194" s="388">
        <v>5.0000000000000001E-3</v>
      </c>
      <c r="G194" s="319">
        <v>43363</v>
      </c>
      <c r="H194" s="319">
        <v>43363</v>
      </c>
      <c r="I194" s="706"/>
      <c r="J194" s="73"/>
      <c r="K194" s="389"/>
      <c r="L194" s="370" t="str">
        <f t="shared" si="17"/>
        <v>0</v>
      </c>
      <c r="M194" s="587"/>
      <c r="N194" s="587"/>
      <c r="O194" s="533"/>
      <c r="P194" s="397" t="s">
        <v>2374</v>
      </c>
      <c r="Q194" s="73"/>
      <c r="R194" s="401"/>
      <c r="S194" s="1"/>
      <c r="T194" s="1"/>
      <c r="U194" s="1"/>
      <c r="V194" s="1"/>
      <c r="W194" s="1"/>
      <c r="X194" s="1"/>
      <c r="Y194"/>
      <c r="Z194"/>
      <c r="AA194"/>
      <c r="AB194"/>
      <c r="AC194" s="1"/>
    </row>
    <row r="195" spans="1:29" ht="35.25" customHeight="1" x14ac:dyDescent="0.25">
      <c r="A195" s="1"/>
      <c r="B195" s="735"/>
      <c r="C195" s="728"/>
      <c r="D195" s="730"/>
      <c r="E195" s="379" t="s">
        <v>2116</v>
      </c>
      <c r="F195" s="388">
        <v>5.0000000000000001E-3</v>
      </c>
      <c r="G195" s="319">
        <v>43364</v>
      </c>
      <c r="H195" s="319">
        <v>43364</v>
      </c>
      <c r="I195" s="706"/>
      <c r="J195" s="73"/>
      <c r="K195" s="389"/>
      <c r="L195" s="370" t="str">
        <f t="shared" si="17"/>
        <v>0</v>
      </c>
      <c r="M195" s="587"/>
      <c r="N195" s="587"/>
      <c r="O195" s="533"/>
      <c r="P195" s="397" t="s">
        <v>2375</v>
      </c>
      <c r="Q195" s="73"/>
      <c r="R195" s="401"/>
      <c r="S195" s="1"/>
      <c r="T195" s="1"/>
      <c r="U195" s="1"/>
      <c r="V195" s="1"/>
      <c r="W195" s="1"/>
      <c r="X195" s="1"/>
      <c r="Y195"/>
      <c r="Z195"/>
      <c r="AA195"/>
      <c r="AB195"/>
      <c r="AC195" s="1"/>
    </row>
    <row r="196" spans="1:29" ht="35.25" customHeight="1" x14ac:dyDescent="0.25">
      <c r="A196" s="1"/>
      <c r="B196" s="735"/>
      <c r="C196" s="728"/>
      <c r="D196" s="730"/>
      <c r="E196" s="379" t="s">
        <v>2117</v>
      </c>
      <c r="F196" s="388">
        <v>5.0000000000000001E-3</v>
      </c>
      <c r="G196" s="319">
        <v>43367</v>
      </c>
      <c r="H196" s="319">
        <v>43367</v>
      </c>
      <c r="I196" s="706"/>
      <c r="J196" s="73"/>
      <c r="K196" s="389"/>
      <c r="L196" s="370" t="str">
        <f t="shared" si="17"/>
        <v>0</v>
      </c>
      <c r="M196" s="587"/>
      <c r="N196" s="587"/>
      <c r="O196" s="533"/>
      <c r="P196" s="397" t="s">
        <v>2376</v>
      </c>
      <c r="Q196" s="73"/>
      <c r="R196" s="401"/>
      <c r="S196" s="1"/>
      <c r="T196" s="1"/>
      <c r="U196" s="1"/>
      <c r="V196" s="1"/>
      <c r="W196" s="1"/>
      <c r="X196" s="1"/>
      <c r="Y196"/>
      <c r="Z196"/>
      <c r="AA196"/>
      <c r="AB196"/>
      <c r="AC196" s="1"/>
    </row>
    <row r="197" spans="1:29" ht="35.25" customHeight="1" x14ac:dyDescent="0.25">
      <c r="A197" s="1"/>
      <c r="B197" s="735"/>
      <c r="C197" s="728"/>
      <c r="D197" s="730"/>
      <c r="E197" s="379" t="s">
        <v>2118</v>
      </c>
      <c r="F197" s="388">
        <v>0.01</v>
      </c>
      <c r="G197" s="319">
        <v>43368</v>
      </c>
      <c r="H197" s="319">
        <v>43368</v>
      </c>
      <c r="I197" s="706"/>
      <c r="J197" s="73"/>
      <c r="K197" s="389"/>
      <c r="L197" s="370" t="str">
        <f t="shared" si="17"/>
        <v>0</v>
      </c>
      <c r="M197" s="587"/>
      <c r="N197" s="587"/>
      <c r="O197" s="533"/>
      <c r="P197" s="397" t="s">
        <v>2377</v>
      </c>
      <c r="Q197" s="73"/>
      <c r="R197" s="401"/>
      <c r="S197" s="1"/>
      <c r="T197" s="1"/>
      <c r="U197" s="1"/>
      <c r="V197" s="1"/>
      <c r="W197" s="1"/>
      <c r="X197" s="1"/>
      <c r="Y197"/>
      <c r="Z197"/>
      <c r="AA197"/>
      <c r="AB197"/>
      <c r="AC197" s="1"/>
    </row>
    <row r="198" spans="1:29" ht="35.25" customHeight="1" x14ac:dyDescent="0.25">
      <c r="A198" s="1"/>
      <c r="B198" s="735"/>
      <c r="C198" s="728"/>
      <c r="D198" s="731"/>
      <c r="E198" s="378" t="s">
        <v>2119</v>
      </c>
      <c r="F198" s="388">
        <v>5.0000000000000001E-3</v>
      </c>
      <c r="G198" s="319">
        <v>43369</v>
      </c>
      <c r="H198" s="319">
        <v>43371</v>
      </c>
      <c r="I198" s="707"/>
      <c r="J198" s="73"/>
      <c r="K198" s="389"/>
      <c r="L198" s="370" t="str">
        <f t="shared" si="17"/>
        <v>0</v>
      </c>
      <c r="M198" s="588"/>
      <c r="N198" s="588"/>
      <c r="O198" s="534"/>
      <c r="P198" s="397" t="s">
        <v>2378</v>
      </c>
      <c r="Q198" s="73"/>
      <c r="R198" s="401"/>
      <c r="S198" s="1"/>
      <c r="T198" s="1"/>
      <c r="U198" s="1"/>
      <c r="V198" s="1"/>
      <c r="W198" s="1"/>
      <c r="X198" s="1"/>
      <c r="Y198"/>
      <c r="Z198"/>
      <c r="AA198"/>
      <c r="AB198"/>
      <c r="AC198" s="1"/>
    </row>
    <row r="199" spans="1:29" ht="120" customHeight="1" x14ac:dyDescent="0.25">
      <c r="A199" s="1"/>
      <c r="B199" s="735"/>
      <c r="C199" s="728" t="s">
        <v>2033</v>
      </c>
      <c r="D199" s="729">
        <v>0.06</v>
      </c>
      <c r="E199" s="379" t="s">
        <v>2120</v>
      </c>
      <c r="F199" s="388">
        <v>5.0000000000000001E-3</v>
      </c>
      <c r="G199" s="319">
        <v>43346</v>
      </c>
      <c r="H199" s="319">
        <v>43352</v>
      </c>
      <c r="I199" s="705" t="s">
        <v>1895</v>
      </c>
      <c r="J199" s="73"/>
      <c r="K199" s="389"/>
      <c r="L199" s="370" t="str">
        <f t="shared" si="17"/>
        <v>0</v>
      </c>
      <c r="M199" s="545">
        <f>SUM(L199:L207)</f>
        <v>0</v>
      </c>
      <c r="N199" s="545">
        <f>SUM(F199:F207)</f>
        <v>0.06</v>
      </c>
      <c r="O199" s="532">
        <f t="shared" si="18"/>
        <v>0</v>
      </c>
      <c r="P199" s="397" t="s">
        <v>2379</v>
      </c>
      <c r="Q199" s="73"/>
      <c r="R199" s="401"/>
      <c r="S199" s="1"/>
      <c r="T199" s="1"/>
      <c r="U199" s="1"/>
      <c r="V199" s="1"/>
      <c r="W199" s="1"/>
      <c r="X199" s="1"/>
      <c r="Y199"/>
      <c r="Z199"/>
      <c r="AA199"/>
      <c r="AB199"/>
      <c r="AC199" s="1"/>
    </row>
    <row r="200" spans="1:29" ht="80.25" customHeight="1" x14ac:dyDescent="0.25">
      <c r="A200" s="1"/>
      <c r="B200" s="735"/>
      <c r="C200" s="728"/>
      <c r="D200" s="730"/>
      <c r="E200" s="378" t="s">
        <v>2121</v>
      </c>
      <c r="F200" s="388">
        <v>0.01</v>
      </c>
      <c r="G200" s="319">
        <v>43353</v>
      </c>
      <c r="H200" s="319">
        <v>43357</v>
      </c>
      <c r="I200" s="706"/>
      <c r="J200" s="73"/>
      <c r="K200" s="389"/>
      <c r="L200" s="370" t="str">
        <f t="shared" si="17"/>
        <v>0</v>
      </c>
      <c r="M200" s="587"/>
      <c r="N200" s="587"/>
      <c r="O200" s="533"/>
      <c r="P200" s="397" t="s">
        <v>2380</v>
      </c>
      <c r="Q200" s="73"/>
      <c r="R200" s="401"/>
      <c r="S200" s="1"/>
      <c r="T200" s="1"/>
      <c r="U200" s="1"/>
      <c r="V200" s="1"/>
      <c r="W200" s="1"/>
      <c r="X200" s="1"/>
      <c r="Y200"/>
      <c r="Z200"/>
      <c r="AA200"/>
      <c r="AB200"/>
      <c r="AC200" s="1"/>
    </row>
    <row r="201" spans="1:29" ht="65.25" customHeight="1" x14ac:dyDescent="0.25">
      <c r="A201" s="1"/>
      <c r="B201" s="735"/>
      <c r="C201" s="728"/>
      <c r="D201" s="730"/>
      <c r="E201" s="378" t="s">
        <v>2122</v>
      </c>
      <c r="F201" s="388">
        <v>0.01</v>
      </c>
      <c r="G201" s="319">
        <v>43360</v>
      </c>
      <c r="H201" s="319">
        <v>43371</v>
      </c>
      <c r="I201" s="706"/>
      <c r="J201" s="73"/>
      <c r="K201" s="389"/>
      <c r="L201" s="370" t="str">
        <f t="shared" si="17"/>
        <v>0</v>
      </c>
      <c r="M201" s="587"/>
      <c r="N201" s="587"/>
      <c r="O201" s="533"/>
      <c r="P201" s="397" t="s">
        <v>2381</v>
      </c>
      <c r="Q201" s="73"/>
      <c r="R201" s="401"/>
      <c r="S201" s="1"/>
      <c r="T201" s="1"/>
      <c r="U201" s="1"/>
      <c r="V201" s="1"/>
      <c r="W201" s="1"/>
      <c r="X201" s="1"/>
      <c r="Y201"/>
      <c r="Z201"/>
      <c r="AA201"/>
      <c r="AB201"/>
      <c r="AC201" s="1"/>
    </row>
    <row r="202" spans="1:29" ht="41.25" customHeight="1" x14ac:dyDescent="0.25">
      <c r="A202" s="1"/>
      <c r="B202" s="735"/>
      <c r="C202" s="728"/>
      <c r="D202" s="730"/>
      <c r="E202" s="378" t="s">
        <v>2123</v>
      </c>
      <c r="F202" s="388">
        <v>5.0000000000000001E-3</v>
      </c>
      <c r="G202" s="319">
        <v>43360</v>
      </c>
      <c r="H202" s="319">
        <v>43362</v>
      </c>
      <c r="I202" s="706"/>
      <c r="J202" s="73"/>
      <c r="K202" s="389"/>
      <c r="L202" s="370" t="str">
        <f t="shared" si="17"/>
        <v>0</v>
      </c>
      <c r="M202" s="587"/>
      <c r="N202" s="587"/>
      <c r="O202" s="533"/>
      <c r="P202" s="397" t="s">
        <v>2382</v>
      </c>
      <c r="Q202" s="73"/>
      <c r="R202" s="401"/>
      <c r="S202" s="1"/>
      <c r="T202" s="1"/>
      <c r="U202" s="1"/>
      <c r="V202" s="1"/>
      <c r="W202" s="1"/>
      <c r="X202" s="1"/>
      <c r="Y202"/>
      <c r="Z202"/>
      <c r="AA202"/>
      <c r="AB202"/>
      <c r="AC202" s="1"/>
    </row>
    <row r="203" spans="1:29" ht="46.5" customHeight="1" x14ac:dyDescent="0.25">
      <c r="A203" s="1"/>
      <c r="B203" s="735"/>
      <c r="C203" s="728"/>
      <c r="D203" s="730"/>
      <c r="E203" s="378" t="s">
        <v>2124</v>
      </c>
      <c r="F203" s="388">
        <v>5.0000000000000001E-3</v>
      </c>
      <c r="G203" s="319">
        <v>43363</v>
      </c>
      <c r="H203" s="319">
        <v>43363</v>
      </c>
      <c r="I203" s="706"/>
      <c r="J203" s="73"/>
      <c r="K203" s="389"/>
      <c r="L203" s="370" t="str">
        <f t="shared" si="17"/>
        <v>0</v>
      </c>
      <c r="M203" s="587"/>
      <c r="N203" s="587"/>
      <c r="O203" s="533"/>
      <c r="P203" s="397" t="s">
        <v>2383</v>
      </c>
      <c r="Q203" s="73"/>
      <c r="R203" s="401"/>
      <c r="S203" s="1"/>
      <c r="T203" s="1"/>
      <c r="U203" s="1"/>
      <c r="V203" s="1"/>
      <c r="W203" s="1"/>
      <c r="X203" s="1"/>
      <c r="Y203"/>
      <c r="Z203"/>
      <c r="AA203"/>
      <c r="AB203"/>
      <c r="AC203" s="1"/>
    </row>
    <row r="204" spans="1:29" ht="45" customHeight="1" x14ac:dyDescent="0.25">
      <c r="A204" s="1"/>
      <c r="B204" s="735"/>
      <c r="C204" s="728"/>
      <c r="D204" s="730"/>
      <c r="E204" s="379" t="s">
        <v>2125</v>
      </c>
      <c r="F204" s="388">
        <v>5.0000000000000001E-3</v>
      </c>
      <c r="G204" s="319">
        <v>43364</v>
      </c>
      <c r="H204" s="319">
        <v>43364</v>
      </c>
      <c r="I204" s="706"/>
      <c r="J204" s="73"/>
      <c r="K204" s="389"/>
      <c r="L204" s="370" t="str">
        <f t="shared" si="17"/>
        <v>0</v>
      </c>
      <c r="M204" s="587"/>
      <c r="N204" s="587"/>
      <c r="O204" s="533"/>
      <c r="P204" s="397" t="s">
        <v>2384</v>
      </c>
      <c r="Q204" s="73"/>
      <c r="R204" s="401"/>
      <c r="S204" s="1"/>
      <c r="T204" s="1"/>
      <c r="U204" s="1"/>
      <c r="V204" s="1"/>
      <c r="W204" s="1"/>
      <c r="X204" s="1"/>
      <c r="Y204"/>
      <c r="Z204"/>
      <c r="AA204"/>
      <c r="AB204"/>
      <c r="AC204" s="1"/>
    </row>
    <row r="205" spans="1:29" ht="35.25" customHeight="1" x14ac:dyDescent="0.25">
      <c r="A205" s="1"/>
      <c r="B205" s="735"/>
      <c r="C205" s="728"/>
      <c r="D205" s="730"/>
      <c r="E205" s="379" t="s">
        <v>2126</v>
      </c>
      <c r="F205" s="388">
        <v>5.0000000000000001E-3</v>
      </c>
      <c r="G205" s="319">
        <v>43367</v>
      </c>
      <c r="H205" s="319">
        <v>43367</v>
      </c>
      <c r="I205" s="706"/>
      <c r="J205" s="73"/>
      <c r="K205" s="389"/>
      <c r="L205" s="370" t="str">
        <f t="shared" si="17"/>
        <v>0</v>
      </c>
      <c r="M205" s="587"/>
      <c r="N205" s="587"/>
      <c r="O205" s="533"/>
      <c r="P205" s="397" t="s">
        <v>2385</v>
      </c>
      <c r="Q205" s="73"/>
      <c r="R205" s="401"/>
      <c r="S205" s="1"/>
      <c r="T205" s="1"/>
      <c r="U205" s="1"/>
      <c r="V205" s="1"/>
      <c r="W205" s="1"/>
      <c r="X205" s="1"/>
      <c r="Y205"/>
      <c r="Z205"/>
      <c r="AA205"/>
      <c r="AB205"/>
      <c r="AC205" s="1"/>
    </row>
    <row r="206" spans="1:29" ht="48.75" customHeight="1" x14ac:dyDescent="0.25">
      <c r="A206" s="1"/>
      <c r="B206" s="735"/>
      <c r="C206" s="728"/>
      <c r="D206" s="730"/>
      <c r="E206" s="379" t="s">
        <v>2127</v>
      </c>
      <c r="F206" s="388">
        <v>0.01</v>
      </c>
      <c r="G206" s="319">
        <v>43368</v>
      </c>
      <c r="H206" s="319">
        <v>43368</v>
      </c>
      <c r="I206" s="706"/>
      <c r="J206" s="73"/>
      <c r="K206" s="389"/>
      <c r="L206" s="370" t="str">
        <f t="shared" si="17"/>
        <v>0</v>
      </c>
      <c r="M206" s="587"/>
      <c r="N206" s="587"/>
      <c r="O206" s="533"/>
      <c r="P206" s="397" t="s">
        <v>2386</v>
      </c>
      <c r="Q206" s="73"/>
      <c r="R206" s="401"/>
      <c r="S206" s="1"/>
      <c r="T206" s="1"/>
      <c r="U206" s="1"/>
      <c r="V206" s="1"/>
      <c r="W206" s="1"/>
      <c r="X206" s="1"/>
      <c r="Y206"/>
      <c r="Z206"/>
      <c r="AA206"/>
      <c r="AB206"/>
      <c r="AC206" s="1"/>
    </row>
    <row r="207" spans="1:29" ht="35.25" customHeight="1" x14ac:dyDescent="0.25">
      <c r="A207" s="1"/>
      <c r="B207" s="735"/>
      <c r="C207" s="728"/>
      <c r="D207" s="731"/>
      <c r="E207" s="378" t="s">
        <v>2128</v>
      </c>
      <c r="F207" s="388">
        <v>5.0000000000000001E-3</v>
      </c>
      <c r="G207" s="319">
        <v>43369</v>
      </c>
      <c r="H207" s="319">
        <v>43371</v>
      </c>
      <c r="I207" s="707"/>
      <c r="J207" s="73"/>
      <c r="K207" s="389"/>
      <c r="L207" s="370" t="str">
        <f t="shared" si="17"/>
        <v>0</v>
      </c>
      <c r="M207" s="588"/>
      <c r="N207" s="588"/>
      <c r="O207" s="534"/>
      <c r="P207" s="397" t="s">
        <v>2387</v>
      </c>
      <c r="Q207" s="73"/>
      <c r="R207" s="401"/>
      <c r="S207" s="1"/>
      <c r="T207" s="1"/>
      <c r="U207" s="1"/>
      <c r="V207" s="1"/>
      <c r="W207" s="1"/>
      <c r="X207" s="1"/>
      <c r="Y207"/>
      <c r="Z207"/>
      <c r="AA207"/>
      <c r="AB207"/>
      <c r="AC207" s="1"/>
    </row>
    <row r="208" spans="1:29" ht="111.75" customHeight="1" x14ac:dyDescent="0.25">
      <c r="A208" s="1"/>
      <c r="B208" s="735"/>
      <c r="C208" s="728" t="s">
        <v>2034</v>
      </c>
      <c r="D208" s="729">
        <v>0.06</v>
      </c>
      <c r="E208" s="379" t="s">
        <v>2129</v>
      </c>
      <c r="F208" s="388">
        <v>5.0000000000000001E-3</v>
      </c>
      <c r="G208" s="319">
        <v>43346</v>
      </c>
      <c r="H208" s="319">
        <v>43352</v>
      </c>
      <c r="I208" s="705" t="s">
        <v>1895</v>
      </c>
      <c r="J208" s="73"/>
      <c r="K208" s="389"/>
      <c r="L208" s="370" t="str">
        <f t="shared" si="17"/>
        <v>0</v>
      </c>
      <c r="M208" s="545">
        <f>SUM(L208:L216)</f>
        <v>0</v>
      </c>
      <c r="N208" s="545">
        <f>SUM(F208:F216)</f>
        <v>0.06</v>
      </c>
      <c r="O208" s="532">
        <f t="shared" si="18"/>
        <v>0</v>
      </c>
      <c r="P208" s="397" t="s">
        <v>2388</v>
      </c>
      <c r="Q208" s="73"/>
      <c r="R208" s="401"/>
      <c r="S208" s="1"/>
      <c r="T208" s="1"/>
      <c r="U208" s="1"/>
      <c r="V208" s="1"/>
      <c r="W208" s="1"/>
      <c r="X208" s="1"/>
      <c r="Y208"/>
      <c r="Z208"/>
      <c r="AA208"/>
      <c r="AB208"/>
      <c r="AC208" s="1"/>
    </row>
    <row r="209" spans="1:29" ht="80.25" customHeight="1" x14ac:dyDescent="0.25">
      <c r="A209" s="1"/>
      <c r="B209" s="735"/>
      <c r="C209" s="728"/>
      <c r="D209" s="730"/>
      <c r="E209" s="378" t="s">
        <v>2130</v>
      </c>
      <c r="F209" s="388">
        <v>0.01</v>
      </c>
      <c r="G209" s="319">
        <v>43353</v>
      </c>
      <c r="H209" s="319">
        <v>43357</v>
      </c>
      <c r="I209" s="706"/>
      <c r="J209" s="73"/>
      <c r="K209" s="389"/>
      <c r="L209" s="370" t="str">
        <f t="shared" si="17"/>
        <v>0</v>
      </c>
      <c r="M209" s="587"/>
      <c r="N209" s="587"/>
      <c r="O209" s="533"/>
      <c r="P209" s="397" t="s">
        <v>2389</v>
      </c>
      <c r="Q209" s="73"/>
      <c r="R209" s="401"/>
      <c r="S209" s="1"/>
      <c r="T209" s="1"/>
      <c r="U209" s="1"/>
      <c r="V209" s="1"/>
      <c r="W209" s="1"/>
      <c r="X209" s="1"/>
      <c r="Y209"/>
      <c r="Z209"/>
      <c r="AA209"/>
      <c r="AB209"/>
      <c r="AC209" s="1"/>
    </row>
    <row r="210" spans="1:29" ht="57" customHeight="1" x14ac:dyDescent="0.25">
      <c r="A210" s="1"/>
      <c r="B210" s="735"/>
      <c r="C210" s="728"/>
      <c r="D210" s="730"/>
      <c r="E210" s="378" t="s">
        <v>2131</v>
      </c>
      <c r="F210" s="388">
        <v>0.01</v>
      </c>
      <c r="G210" s="319">
        <v>43360</v>
      </c>
      <c r="H210" s="319">
        <v>43371</v>
      </c>
      <c r="I210" s="706"/>
      <c r="J210" s="73"/>
      <c r="K210" s="389"/>
      <c r="L210" s="370" t="str">
        <f t="shared" si="17"/>
        <v>0</v>
      </c>
      <c r="M210" s="587"/>
      <c r="N210" s="587"/>
      <c r="O210" s="533"/>
      <c r="P210" s="397" t="s">
        <v>2390</v>
      </c>
      <c r="Q210" s="73"/>
      <c r="R210" s="401"/>
      <c r="S210" s="1"/>
      <c r="T210" s="1"/>
      <c r="U210" s="1"/>
      <c r="V210" s="1"/>
      <c r="W210" s="1"/>
      <c r="X210" s="1"/>
      <c r="Y210"/>
      <c r="Z210"/>
      <c r="AA210"/>
      <c r="AB210"/>
      <c r="AC210" s="1"/>
    </row>
    <row r="211" spans="1:29" ht="43.5" customHeight="1" x14ac:dyDescent="0.25">
      <c r="A211" s="1"/>
      <c r="B211" s="735"/>
      <c r="C211" s="728"/>
      <c r="D211" s="730"/>
      <c r="E211" s="378" t="s">
        <v>2132</v>
      </c>
      <c r="F211" s="388">
        <v>5.0000000000000001E-3</v>
      </c>
      <c r="G211" s="319">
        <v>43360</v>
      </c>
      <c r="H211" s="319">
        <v>43362</v>
      </c>
      <c r="I211" s="706"/>
      <c r="J211" s="73"/>
      <c r="K211" s="389"/>
      <c r="L211" s="370" t="str">
        <f t="shared" si="17"/>
        <v>0</v>
      </c>
      <c r="M211" s="587"/>
      <c r="N211" s="587"/>
      <c r="O211" s="533"/>
      <c r="P211" s="397" t="s">
        <v>2391</v>
      </c>
      <c r="Q211" s="73"/>
      <c r="R211" s="401"/>
      <c r="S211" s="1"/>
      <c r="T211" s="1"/>
      <c r="U211" s="1"/>
      <c r="V211" s="1"/>
      <c r="W211" s="1"/>
      <c r="X211" s="1"/>
      <c r="Y211"/>
      <c r="Z211"/>
      <c r="AA211"/>
      <c r="AB211"/>
      <c r="AC211" s="1"/>
    </row>
    <row r="212" spans="1:29" ht="47.25" customHeight="1" x14ac:dyDescent="0.25">
      <c r="A212" s="1"/>
      <c r="B212" s="735"/>
      <c r="C212" s="728"/>
      <c r="D212" s="730"/>
      <c r="E212" s="378" t="s">
        <v>2133</v>
      </c>
      <c r="F212" s="388">
        <v>5.0000000000000001E-3</v>
      </c>
      <c r="G212" s="319">
        <v>43363</v>
      </c>
      <c r="H212" s="319">
        <v>43363</v>
      </c>
      <c r="I212" s="706"/>
      <c r="J212" s="73"/>
      <c r="K212" s="389"/>
      <c r="L212" s="370" t="str">
        <f t="shared" si="17"/>
        <v>0</v>
      </c>
      <c r="M212" s="587"/>
      <c r="N212" s="587"/>
      <c r="O212" s="533"/>
      <c r="P212" s="397" t="s">
        <v>2392</v>
      </c>
      <c r="Q212" s="73"/>
      <c r="R212" s="401"/>
      <c r="S212" s="1"/>
      <c r="T212" s="1"/>
      <c r="U212" s="1"/>
      <c r="V212" s="1"/>
      <c r="W212" s="1"/>
      <c r="X212" s="1"/>
      <c r="Y212"/>
      <c r="Z212"/>
      <c r="AA212"/>
      <c r="AB212"/>
      <c r="AC212" s="1"/>
    </row>
    <row r="213" spans="1:29" ht="35.25" customHeight="1" x14ac:dyDescent="0.25">
      <c r="A213" s="1"/>
      <c r="B213" s="735"/>
      <c r="C213" s="728"/>
      <c r="D213" s="730"/>
      <c r="E213" s="379" t="s">
        <v>2134</v>
      </c>
      <c r="F213" s="388">
        <v>5.0000000000000001E-3</v>
      </c>
      <c r="G213" s="319">
        <v>43364</v>
      </c>
      <c r="H213" s="319">
        <v>43364</v>
      </c>
      <c r="I213" s="706"/>
      <c r="J213" s="73"/>
      <c r="K213" s="389"/>
      <c r="L213" s="370" t="str">
        <f t="shared" si="17"/>
        <v>0</v>
      </c>
      <c r="M213" s="587"/>
      <c r="N213" s="587"/>
      <c r="O213" s="533"/>
      <c r="P213" s="397" t="s">
        <v>2393</v>
      </c>
      <c r="Q213" s="73"/>
      <c r="R213" s="401"/>
      <c r="S213" s="1"/>
      <c r="T213" s="1"/>
      <c r="U213" s="1"/>
      <c r="V213" s="1"/>
      <c r="W213" s="1"/>
      <c r="X213" s="1"/>
      <c r="Y213"/>
      <c r="Z213"/>
      <c r="AA213"/>
      <c r="AB213"/>
      <c r="AC213" s="1"/>
    </row>
    <row r="214" spans="1:29" ht="35.25" customHeight="1" x14ac:dyDescent="0.25">
      <c r="A214" s="1"/>
      <c r="B214" s="735"/>
      <c r="C214" s="728"/>
      <c r="D214" s="730"/>
      <c r="E214" s="379" t="s">
        <v>2135</v>
      </c>
      <c r="F214" s="388">
        <v>5.0000000000000001E-3</v>
      </c>
      <c r="G214" s="319">
        <v>43367</v>
      </c>
      <c r="H214" s="319">
        <v>43367</v>
      </c>
      <c r="I214" s="706"/>
      <c r="J214" s="73"/>
      <c r="K214" s="389"/>
      <c r="L214" s="370" t="str">
        <f t="shared" si="17"/>
        <v>0</v>
      </c>
      <c r="M214" s="587"/>
      <c r="N214" s="587"/>
      <c r="O214" s="533"/>
      <c r="P214" s="397" t="s">
        <v>2394</v>
      </c>
      <c r="Q214" s="73"/>
      <c r="R214" s="401"/>
      <c r="S214" s="1"/>
      <c r="T214" s="1"/>
      <c r="U214" s="1"/>
      <c r="V214" s="1"/>
      <c r="W214" s="1"/>
      <c r="X214" s="1"/>
      <c r="Y214"/>
      <c r="Z214"/>
      <c r="AA214"/>
      <c r="AB214"/>
      <c r="AC214" s="1"/>
    </row>
    <row r="215" spans="1:29" ht="35.25" customHeight="1" x14ac:dyDescent="0.25">
      <c r="A215" s="1"/>
      <c r="B215" s="735"/>
      <c r="C215" s="728"/>
      <c r="D215" s="730"/>
      <c r="E215" s="379" t="s">
        <v>2136</v>
      </c>
      <c r="F215" s="388">
        <v>0.01</v>
      </c>
      <c r="G215" s="319">
        <v>43368</v>
      </c>
      <c r="H215" s="319">
        <v>43368</v>
      </c>
      <c r="I215" s="706"/>
      <c r="J215" s="73"/>
      <c r="K215" s="389"/>
      <c r="L215" s="370" t="str">
        <f t="shared" si="17"/>
        <v>0</v>
      </c>
      <c r="M215" s="587"/>
      <c r="N215" s="587"/>
      <c r="O215" s="533"/>
      <c r="P215" s="397" t="s">
        <v>2395</v>
      </c>
      <c r="Q215" s="73"/>
      <c r="R215" s="401"/>
      <c r="S215" s="1"/>
      <c r="T215" s="1"/>
      <c r="U215" s="1"/>
      <c r="V215" s="1"/>
      <c r="W215" s="1"/>
      <c r="X215" s="1"/>
      <c r="Y215"/>
      <c r="Z215"/>
      <c r="AA215"/>
      <c r="AB215"/>
      <c r="AC215" s="1"/>
    </row>
    <row r="216" spans="1:29" ht="35.25" customHeight="1" x14ac:dyDescent="0.25">
      <c r="A216" s="1"/>
      <c r="B216" s="735"/>
      <c r="C216" s="728"/>
      <c r="D216" s="731"/>
      <c r="E216" s="378" t="s">
        <v>2137</v>
      </c>
      <c r="F216" s="388">
        <v>5.0000000000000001E-3</v>
      </c>
      <c r="G216" s="319">
        <v>43369</v>
      </c>
      <c r="H216" s="319">
        <v>43371</v>
      </c>
      <c r="I216" s="707"/>
      <c r="J216" s="73"/>
      <c r="K216" s="389"/>
      <c r="L216" s="370" t="str">
        <f t="shared" si="17"/>
        <v>0</v>
      </c>
      <c r="M216" s="588"/>
      <c r="N216" s="588"/>
      <c r="O216" s="534"/>
      <c r="P216" s="397" t="s">
        <v>2396</v>
      </c>
      <c r="Q216" s="73"/>
      <c r="R216" s="401"/>
      <c r="S216" s="1"/>
      <c r="T216" s="1"/>
      <c r="U216" s="1"/>
      <c r="V216" s="1"/>
      <c r="W216" s="1"/>
      <c r="X216" s="1"/>
      <c r="Y216"/>
      <c r="Z216"/>
      <c r="AA216"/>
      <c r="AB216"/>
      <c r="AC216" s="1"/>
    </row>
    <row r="217" spans="1:29" ht="113.25" customHeight="1" x14ac:dyDescent="0.25">
      <c r="A217" s="1"/>
      <c r="B217" s="735"/>
      <c r="C217" s="728" t="s">
        <v>2035</v>
      </c>
      <c r="D217" s="729">
        <v>0.06</v>
      </c>
      <c r="E217" s="379" t="s">
        <v>2138</v>
      </c>
      <c r="F217" s="388">
        <v>5.0000000000000001E-3</v>
      </c>
      <c r="G217" s="319">
        <v>43405</v>
      </c>
      <c r="H217" s="319">
        <v>43412</v>
      </c>
      <c r="I217" s="705" t="s">
        <v>1895</v>
      </c>
      <c r="J217" s="73"/>
      <c r="K217" s="389"/>
      <c r="L217" s="370" t="str">
        <f t="shared" si="17"/>
        <v>0</v>
      </c>
      <c r="M217" s="545">
        <f>SUM(L217:L225)</f>
        <v>0</v>
      </c>
      <c r="N217" s="545">
        <f>SUM(F217:F225)</f>
        <v>0.06</v>
      </c>
      <c r="O217" s="532">
        <f t="shared" si="18"/>
        <v>0</v>
      </c>
      <c r="P217" s="397" t="s">
        <v>2397</v>
      </c>
      <c r="Q217" s="73"/>
      <c r="R217" s="401"/>
      <c r="S217" s="1"/>
      <c r="T217" s="1"/>
      <c r="U217" s="1"/>
      <c r="V217" s="1"/>
      <c r="W217" s="1"/>
      <c r="X217" s="1"/>
      <c r="Y217"/>
      <c r="Z217"/>
      <c r="AA217"/>
      <c r="AB217"/>
      <c r="AC217" s="1"/>
    </row>
    <row r="218" spans="1:29" ht="69" customHeight="1" x14ac:dyDescent="0.25">
      <c r="A218" s="1"/>
      <c r="B218" s="735"/>
      <c r="C218" s="728"/>
      <c r="D218" s="730"/>
      <c r="E218" s="378" t="s">
        <v>2139</v>
      </c>
      <c r="F218" s="388">
        <v>0.01</v>
      </c>
      <c r="G218" s="319">
        <v>43413</v>
      </c>
      <c r="H218" s="319">
        <v>43420</v>
      </c>
      <c r="I218" s="706"/>
      <c r="J218" s="73"/>
      <c r="K218" s="389"/>
      <c r="L218" s="370" t="str">
        <f t="shared" si="17"/>
        <v>0</v>
      </c>
      <c r="M218" s="587"/>
      <c r="N218" s="587"/>
      <c r="O218" s="533"/>
      <c r="P218" s="397" t="s">
        <v>2398</v>
      </c>
      <c r="Q218" s="73"/>
      <c r="R218" s="401"/>
      <c r="S218" s="1"/>
      <c r="T218" s="1"/>
      <c r="U218" s="1"/>
      <c r="V218" s="1"/>
      <c r="W218" s="1"/>
      <c r="X218" s="1"/>
      <c r="Y218"/>
      <c r="Z218"/>
      <c r="AA218"/>
      <c r="AB218"/>
      <c r="AC218" s="1"/>
    </row>
    <row r="219" spans="1:29" ht="64.5" customHeight="1" x14ac:dyDescent="0.25">
      <c r="A219" s="1"/>
      <c r="B219" s="735"/>
      <c r="C219" s="728"/>
      <c r="D219" s="730"/>
      <c r="E219" s="378" t="s">
        <v>2140</v>
      </c>
      <c r="F219" s="388">
        <v>0.01</v>
      </c>
      <c r="G219" s="319">
        <v>43423</v>
      </c>
      <c r="H219" s="319">
        <v>43434</v>
      </c>
      <c r="I219" s="706"/>
      <c r="J219" s="73"/>
      <c r="K219" s="389"/>
      <c r="L219" s="370" t="str">
        <f t="shared" si="17"/>
        <v>0</v>
      </c>
      <c r="M219" s="587"/>
      <c r="N219" s="587"/>
      <c r="O219" s="533"/>
      <c r="P219" s="397" t="s">
        <v>2399</v>
      </c>
      <c r="Q219" s="73"/>
      <c r="R219" s="401"/>
      <c r="S219" s="1"/>
      <c r="T219" s="1"/>
      <c r="U219" s="1"/>
      <c r="V219" s="1"/>
      <c r="W219" s="1"/>
      <c r="X219" s="1"/>
      <c r="Y219"/>
      <c r="Z219"/>
      <c r="AA219"/>
      <c r="AB219"/>
      <c r="AC219" s="1"/>
    </row>
    <row r="220" spans="1:29" ht="41.25" customHeight="1" x14ac:dyDescent="0.25">
      <c r="A220" s="1"/>
      <c r="B220" s="735"/>
      <c r="C220" s="728"/>
      <c r="D220" s="730"/>
      <c r="E220" s="378" t="s">
        <v>2141</v>
      </c>
      <c r="F220" s="388">
        <v>5.0000000000000001E-3</v>
      </c>
      <c r="G220" s="319">
        <v>43423</v>
      </c>
      <c r="H220" s="319">
        <v>43427</v>
      </c>
      <c r="I220" s="706"/>
      <c r="J220" s="73"/>
      <c r="K220" s="389"/>
      <c r="L220" s="370" t="str">
        <f t="shared" si="17"/>
        <v>0</v>
      </c>
      <c r="M220" s="587"/>
      <c r="N220" s="587"/>
      <c r="O220" s="533"/>
      <c r="P220" s="397" t="s">
        <v>2400</v>
      </c>
      <c r="Q220" s="73"/>
      <c r="R220" s="401"/>
      <c r="S220" s="1"/>
      <c r="T220" s="1"/>
      <c r="U220" s="1"/>
      <c r="V220" s="1"/>
      <c r="W220" s="1"/>
      <c r="X220" s="1"/>
      <c r="Y220"/>
      <c r="Z220"/>
      <c r="AA220"/>
      <c r="AB220"/>
      <c r="AC220" s="1"/>
    </row>
    <row r="221" spans="1:29" ht="44.25" customHeight="1" x14ac:dyDescent="0.25">
      <c r="A221" s="1"/>
      <c r="B221" s="735"/>
      <c r="C221" s="728"/>
      <c r="D221" s="730"/>
      <c r="E221" s="378" t="s">
        <v>2142</v>
      </c>
      <c r="F221" s="388">
        <v>5.0000000000000001E-3</v>
      </c>
      <c r="G221" s="319">
        <v>43430</v>
      </c>
      <c r="H221" s="319">
        <v>43430</v>
      </c>
      <c r="I221" s="706"/>
      <c r="J221" s="73"/>
      <c r="K221" s="389"/>
      <c r="L221" s="370" t="str">
        <f t="shared" si="17"/>
        <v>0</v>
      </c>
      <c r="M221" s="587"/>
      <c r="N221" s="587"/>
      <c r="O221" s="533"/>
      <c r="P221" s="397" t="s">
        <v>2401</v>
      </c>
      <c r="Q221" s="73"/>
      <c r="R221" s="401"/>
      <c r="S221" s="1"/>
      <c r="T221" s="1"/>
      <c r="U221" s="1"/>
      <c r="V221" s="1"/>
      <c r="W221" s="1"/>
      <c r="X221" s="1"/>
      <c r="Y221"/>
      <c r="Z221"/>
      <c r="AA221"/>
      <c r="AB221"/>
      <c r="AC221" s="1"/>
    </row>
    <row r="222" spans="1:29" ht="35.25" customHeight="1" x14ac:dyDescent="0.25">
      <c r="A222" s="1"/>
      <c r="B222" s="735"/>
      <c r="C222" s="728"/>
      <c r="D222" s="730"/>
      <c r="E222" s="379" t="s">
        <v>2143</v>
      </c>
      <c r="F222" s="388">
        <v>5.0000000000000001E-3</v>
      </c>
      <c r="G222" s="319">
        <v>43430</v>
      </c>
      <c r="H222" s="319">
        <v>43430</v>
      </c>
      <c r="I222" s="706"/>
      <c r="J222" s="73"/>
      <c r="K222" s="389"/>
      <c r="L222" s="370" t="str">
        <f t="shared" si="17"/>
        <v>0</v>
      </c>
      <c r="M222" s="587"/>
      <c r="N222" s="587"/>
      <c r="O222" s="533"/>
      <c r="P222" s="397" t="s">
        <v>2402</v>
      </c>
      <c r="Q222" s="73"/>
      <c r="R222" s="401"/>
      <c r="S222" s="1"/>
      <c r="T222" s="1"/>
      <c r="U222" s="1"/>
      <c r="V222" s="1"/>
      <c r="W222" s="1"/>
      <c r="X222" s="1"/>
      <c r="Y222"/>
      <c r="Z222"/>
      <c r="AA222"/>
      <c r="AB222"/>
      <c r="AC222" s="1"/>
    </row>
    <row r="223" spans="1:29" ht="35.25" customHeight="1" x14ac:dyDescent="0.25">
      <c r="A223" s="1"/>
      <c r="B223" s="735"/>
      <c r="C223" s="728"/>
      <c r="D223" s="730"/>
      <c r="E223" s="379" t="s">
        <v>2144</v>
      </c>
      <c r="F223" s="388">
        <v>5.0000000000000001E-3</v>
      </c>
      <c r="G223" s="319">
        <v>43431</v>
      </c>
      <c r="H223" s="319">
        <v>43431</v>
      </c>
      <c r="I223" s="706"/>
      <c r="J223" s="73"/>
      <c r="K223" s="389"/>
      <c r="L223" s="370" t="str">
        <f t="shared" si="17"/>
        <v>0</v>
      </c>
      <c r="M223" s="587"/>
      <c r="N223" s="587"/>
      <c r="O223" s="533"/>
      <c r="P223" s="397" t="s">
        <v>2403</v>
      </c>
      <c r="Q223" s="73"/>
      <c r="R223" s="401"/>
      <c r="S223" s="1"/>
      <c r="T223" s="1"/>
      <c r="U223" s="1"/>
      <c r="V223" s="1"/>
      <c r="W223" s="1"/>
      <c r="X223" s="1"/>
      <c r="Y223"/>
      <c r="Z223"/>
      <c r="AA223"/>
      <c r="AB223"/>
      <c r="AC223" s="1"/>
    </row>
    <row r="224" spans="1:29" ht="35.25" customHeight="1" x14ac:dyDescent="0.25">
      <c r="A224" s="1"/>
      <c r="B224" s="735"/>
      <c r="C224" s="728"/>
      <c r="D224" s="730"/>
      <c r="E224" s="379" t="s">
        <v>2145</v>
      </c>
      <c r="F224" s="388">
        <v>0.01</v>
      </c>
      <c r="G224" s="319">
        <v>43432</v>
      </c>
      <c r="H224" s="319">
        <v>43432</v>
      </c>
      <c r="I224" s="706"/>
      <c r="J224" s="73"/>
      <c r="K224" s="389"/>
      <c r="L224" s="370" t="str">
        <f t="shared" si="17"/>
        <v>0</v>
      </c>
      <c r="M224" s="587"/>
      <c r="N224" s="587"/>
      <c r="O224" s="533"/>
      <c r="P224" s="397" t="s">
        <v>2404</v>
      </c>
      <c r="Q224" s="73"/>
      <c r="R224" s="401"/>
      <c r="S224" s="1"/>
      <c r="T224" s="1"/>
      <c r="U224" s="1"/>
      <c r="V224" s="1"/>
      <c r="W224" s="1"/>
      <c r="X224" s="1"/>
      <c r="Y224"/>
      <c r="Z224"/>
      <c r="AA224"/>
      <c r="AB224"/>
      <c r="AC224" s="1"/>
    </row>
    <row r="225" spans="1:29" ht="35.25" customHeight="1" x14ac:dyDescent="0.25">
      <c r="A225" s="1"/>
      <c r="B225" s="735"/>
      <c r="C225" s="728"/>
      <c r="D225" s="731"/>
      <c r="E225" s="378" t="s">
        <v>2146</v>
      </c>
      <c r="F225" s="388">
        <v>5.0000000000000001E-3</v>
      </c>
      <c r="G225" s="319">
        <v>43433</v>
      </c>
      <c r="H225" s="319">
        <v>43434</v>
      </c>
      <c r="I225" s="707"/>
      <c r="J225" s="73"/>
      <c r="K225" s="389"/>
      <c r="L225" s="370" t="str">
        <f t="shared" si="17"/>
        <v>0</v>
      </c>
      <c r="M225" s="588"/>
      <c r="N225" s="588"/>
      <c r="O225" s="534"/>
      <c r="P225" s="397" t="s">
        <v>2405</v>
      </c>
      <c r="Q225" s="73"/>
      <c r="R225" s="401"/>
      <c r="S225" s="1"/>
      <c r="T225" s="1"/>
      <c r="U225" s="1"/>
      <c r="V225" s="1"/>
      <c r="W225" s="1"/>
      <c r="X225" s="1"/>
      <c r="Y225"/>
      <c r="Z225"/>
      <c r="AA225"/>
      <c r="AB225"/>
      <c r="AC225" s="1"/>
    </row>
    <row r="226" spans="1:29" ht="120" customHeight="1" x14ac:dyDescent="0.25">
      <c r="A226" s="1"/>
      <c r="B226" s="735"/>
      <c r="C226" s="728" t="s">
        <v>2036</v>
      </c>
      <c r="D226" s="729">
        <v>0.06</v>
      </c>
      <c r="E226" s="379" t="s">
        <v>2147</v>
      </c>
      <c r="F226" s="388">
        <v>5.0000000000000001E-3</v>
      </c>
      <c r="G226" s="319">
        <v>43405</v>
      </c>
      <c r="H226" s="319">
        <v>43412</v>
      </c>
      <c r="I226" s="705" t="s">
        <v>1895</v>
      </c>
      <c r="J226" s="73"/>
      <c r="K226" s="389"/>
      <c r="L226" s="370" t="str">
        <f t="shared" si="17"/>
        <v>0</v>
      </c>
      <c r="M226" s="545">
        <f>SUM(L226:L234)</f>
        <v>0</v>
      </c>
      <c r="N226" s="545">
        <f>SUM(F226:F234)</f>
        <v>0.06</v>
      </c>
      <c r="O226" s="532">
        <f t="shared" si="18"/>
        <v>0</v>
      </c>
      <c r="P226" s="397" t="s">
        <v>2406</v>
      </c>
      <c r="Q226" s="73"/>
      <c r="R226" s="401"/>
      <c r="S226" s="1"/>
      <c r="T226" s="1"/>
      <c r="U226" s="1"/>
      <c r="V226" s="1"/>
      <c r="W226" s="1"/>
      <c r="X226" s="1"/>
      <c r="Y226"/>
      <c r="Z226"/>
      <c r="AA226"/>
      <c r="AB226"/>
      <c r="AC226" s="1"/>
    </row>
    <row r="227" spans="1:29" ht="66" customHeight="1" x14ac:dyDescent="0.25">
      <c r="A227" s="1"/>
      <c r="B227" s="735"/>
      <c r="C227" s="728"/>
      <c r="D227" s="730"/>
      <c r="E227" s="378" t="s">
        <v>2148</v>
      </c>
      <c r="F227" s="388">
        <v>0.01</v>
      </c>
      <c r="G227" s="319">
        <v>43413</v>
      </c>
      <c r="H227" s="319">
        <v>43420</v>
      </c>
      <c r="I227" s="706"/>
      <c r="J227" s="73"/>
      <c r="K227" s="389"/>
      <c r="L227" s="370" t="str">
        <f t="shared" si="17"/>
        <v>0</v>
      </c>
      <c r="M227" s="587"/>
      <c r="N227" s="587"/>
      <c r="O227" s="533"/>
      <c r="P227" s="397" t="s">
        <v>2407</v>
      </c>
      <c r="Q227" s="73"/>
      <c r="R227" s="401"/>
      <c r="S227" s="1"/>
      <c r="T227" s="1"/>
      <c r="U227" s="1"/>
      <c r="V227" s="1"/>
      <c r="W227" s="1"/>
      <c r="X227" s="1"/>
      <c r="Y227"/>
      <c r="Z227"/>
      <c r="AA227"/>
      <c r="AB227"/>
      <c r="AC227" s="1"/>
    </row>
    <row r="228" spans="1:29" ht="57.75" customHeight="1" x14ac:dyDescent="0.25">
      <c r="A228" s="1"/>
      <c r="B228" s="735"/>
      <c r="C228" s="728"/>
      <c r="D228" s="730"/>
      <c r="E228" s="378" t="s">
        <v>2149</v>
      </c>
      <c r="F228" s="388">
        <v>0.01</v>
      </c>
      <c r="G228" s="319">
        <v>43423</v>
      </c>
      <c r="H228" s="319">
        <v>43434</v>
      </c>
      <c r="I228" s="706"/>
      <c r="J228" s="73"/>
      <c r="K228" s="389"/>
      <c r="L228" s="370" t="str">
        <f t="shared" si="17"/>
        <v>0</v>
      </c>
      <c r="M228" s="587"/>
      <c r="N228" s="587"/>
      <c r="O228" s="533"/>
      <c r="P228" s="397" t="s">
        <v>2408</v>
      </c>
      <c r="Q228" s="73"/>
      <c r="R228" s="401"/>
      <c r="S228" s="1"/>
      <c r="T228" s="1"/>
      <c r="U228" s="1"/>
      <c r="V228" s="1"/>
      <c r="W228" s="1"/>
      <c r="X228" s="1"/>
      <c r="Y228"/>
      <c r="Z228"/>
      <c r="AA228"/>
      <c r="AB228"/>
      <c r="AC228" s="1"/>
    </row>
    <row r="229" spans="1:29" ht="35.25" customHeight="1" x14ac:dyDescent="0.25">
      <c r="A229" s="1"/>
      <c r="B229" s="735"/>
      <c r="C229" s="728"/>
      <c r="D229" s="730"/>
      <c r="E229" s="378" t="s">
        <v>2150</v>
      </c>
      <c r="F229" s="388">
        <v>5.0000000000000001E-3</v>
      </c>
      <c r="G229" s="319">
        <v>43423</v>
      </c>
      <c r="H229" s="319">
        <v>43427</v>
      </c>
      <c r="I229" s="706"/>
      <c r="J229" s="73"/>
      <c r="K229" s="389"/>
      <c r="L229" s="370" t="str">
        <f t="shared" si="17"/>
        <v>0</v>
      </c>
      <c r="M229" s="587"/>
      <c r="N229" s="587"/>
      <c r="O229" s="533"/>
      <c r="P229" s="397" t="s">
        <v>2409</v>
      </c>
      <c r="Q229" s="73"/>
      <c r="R229" s="401"/>
      <c r="S229" s="1"/>
      <c r="T229" s="1"/>
      <c r="U229" s="1"/>
      <c r="V229" s="1"/>
      <c r="W229" s="1"/>
      <c r="X229" s="1"/>
      <c r="Y229"/>
      <c r="Z229"/>
      <c r="AA229"/>
      <c r="AB229"/>
      <c r="AC229" s="1"/>
    </row>
    <row r="230" spans="1:29" ht="35.25" customHeight="1" x14ac:dyDescent="0.25">
      <c r="A230" s="1"/>
      <c r="B230" s="735"/>
      <c r="C230" s="728"/>
      <c r="D230" s="730"/>
      <c r="E230" s="378" t="s">
        <v>2151</v>
      </c>
      <c r="F230" s="388">
        <v>5.0000000000000001E-3</v>
      </c>
      <c r="G230" s="319">
        <v>43430</v>
      </c>
      <c r="H230" s="319">
        <v>43430</v>
      </c>
      <c r="I230" s="706"/>
      <c r="J230" s="73"/>
      <c r="K230" s="389"/>
      <c r="L230" s="370" t="str">
        <f t="shared" si="17"/>
        <v>0</v>
      </c>
      <c r="M230" s="587"/>
      <c r="N230" s="587"/>
      <c r="O230" s="533"/>
      <c r="P230" s="397" t="s">
        <v>2410</v>
      </c>
      <c r="Q230" s="73"/>
      <c r="R230" s="401"/>
      <c r="S230" s="1"/>
      <c r="T230" s="1"/>
      <c r="U230" s="1"/>
      <c r="V230" s="1"/>
      <c r="W230" s="1"/>
      <c r="X230" s="1"/>
      <c r="Y230"/>
      <c r="Z230"/>
      <c r="AA230"/>
      <c r="AB230"/>
      <c r="AC230" s="1"/>
    </row>
    <row r="231" spans="1:29" ht="35.25" customHeight="1" x14ac:dyDescent="0.25">
      <c r="A231" s="1"/>
      <c r="B231" s="735"/>
      <c r="C231" s="728"/>
      <c r="D231" s="730"/>
      <c r="E231" s="379" t="s">
        <v>2152</v>
      </c>
      <c r="F231" s="388">
        <v>5.0000000000000001E-3</v>
      </c>
      <c r="G231" s="319">
        <v>43430</v>
      </c>
      <c r="H231" s="319">
        <v>43430</v>
      </c>
      <c r="I231" s="706"/>
      <c r="J231" s="73"/>
      <c r="K231" s="389"/>
      <c r="L231" s="370" t="str">
        <f t="shared" si="17"/>
        <v>0</v>
      </c>
      <c r="M231" s="587"/>
      <c r="N231" s="587"/>
      <c r="O231" s="533"/>
      <c r="P231" s="397" t="s">
        <v>2411</v>
      </c>
      <c r="Q231" s="73"/>
      <c r="R231" s="401"/>
      <c r="S231" s="1"/>
      <c r="T231" s="1"/>
      <c r="U231" s="1"/>
      <c r="V231" s="1"/>
      <c r="W231" s="1"/>
      <c r="X231" s="1"/>
      <c r="Y231"/>
      <c r="Z231"/>
      <c r="AA231"/>
      <c r="AB231"/>
      <c r="AC231" s="1"/>
    </row>
    <row r="232" spans="1:29" ht="35.25" customHeight="1" x14ac:dyDescent="0.25">
      <c r="A232" s="1"/>
      <c r="B232" s="735"/>
      <c r="C232" s="728"/>
      <c r="D232" s="730"/>
      <c r="E232" s="379" t="s">
        <v>2153</v>
      </c>
      <c r="F232" s="388">
        <v>5.0000000000000001E-3</v>
      </c>
      <c r="G232" s="319">
        <v>43431</v>
      </c>
      <c r="H232" s="319">
        <v>43431</v>
      </c>
      <c r="I232" s="706"/>
      <c r="J232" s="73"/>
      <c r="K232" s="389"/>
      <c r="L232" s="370" t="str">
        <f t="shared" si="17"/>
        <v>0</v>
      </c>
      <c r="M232" s="587"/>
      <c r="N232" s="587"/>
      <c r="O232" s="533"/>
      <c r="P232" s="397" t="s">
        <v>2412</v>
      </c>
      <c r="Q232" s="73"/>
      <c r="R232" s="401"/>
      <c r="S232" s="1"/>
      <c r="T232" s="1"/>
      <c r="U232" s="1"/>
      <c r="V232" s="1"/>
      <c r="W232" s="1"/>
      <c r="X232" s="1"/>
      <c r="Y232"/>
      <c r="Z232"/>
      <c r="AA232"/>
      <c r="AB232"/>
      <c r="AC232" s="1"/>
    </row>
    <row r="233" spans="1:29" ht="35.25" customHeight="1" x14ac:dyDescent="0.25">
      <c r="A233" s="1"/>
      <c r="B233" s="735"/>
      <c r="C233" s="728"/>
      <c r="D233" s="730"/>
      <c r="E233" s="379" t="s">
        <v>2154</v>
      </c>
      <c r="F233" s="388">
        <v>0.01</v>
      </c>
      <c r="G233" s="319">
        <v>43432</v>
      </c>
      <c r="H233" s="319">
        <v>43432</v>
      </c>
      <c r="I233" s="706"/>
      <c r="J233" s="73"/>
      <c r="K233" s="389"/>
      <c r="L233" s="370" t="str">
        <f t="shared" si="17"/>
        <v>0</v>
      </c>
      <c r="M233" s="587"/>
      <c r="N233" s="587"/>
      <c r="O233" s="533"/>
      <c r="P233" s="397" t="s">
        <v>2413</v>
      </c>
      <c r="Q233" s="73"/>
      <c r="R233" s="401"/>
      <c r="S233" s="1"/>
      <c r="T233" s="1"/>
      <c r="U233" s="1"/>
      <c r="V233" s="1"/>
      <c r="W233" s="1"/>
      <c r="X233" s="1"/>
      <c r="Y233"/>
      <c r="Z233"/>
      <c r="AA233"/>
      <c r="AB233"/>
      <c r="AC233" s="1"/>
    </row>
    <row r="234" spans="1:29" ht="35.25" customHeight="1" x14ac:dyDescent="0.25">
      <c r="A234" s="1"/>
      <c r="B234" s="735"/>
      <c r="C234" s="728"/>
      <c r="D234" s="731"/>
      <c r="E234" s="378" t="s">
        <v>2155</v>
      </c>
      <c r="F234" s="388">
        <v>5.0000000000000001E-3</v>
      </c>
      <c r="G234" s="319">
        <v>43433</v>
      </c>
      <c r="H234" s="319">
        <v>43434</v>
      </c>
      <c r="I234" s="707"/>
      <c r="J234" s="73"/>
      <c r="K234" s="389"/>
      <c r="L234" s="370" t="str">
        <f t="shared" si="17"/>
        <v>0</v>
      </c>
      <c r="M234" s="588"/>
      <c r="N234" s="588"/>
      <c r="O234" s="534"/>
      <c r="P234" s="397" t="s">
        <v>2414</v>
      </c>
      <c r="Q234" s="73"/>
      <c r="R234" s="401"/>
      <c r="S234" s="1"/>
      <c r="T234" s="1"/>
      <c r="U234" s="1"/>
      <c r="V234" s="1"/>
      <c r="W234" s="1"/>
      <c r="X234" s="1"/>
      <c r="Y234"/>
      <c r="Z234"/>
      <c r="AA234"/>
      <c r="AB234"/>
      <c r="AC234" s="1"/>
    </row>
    <row r="235" spans="1:29" ht="126" customHeight="1" x14ac:dyDescent="0.25">
      <c r="A235" s="1"/>
      <c r="B235" s="735"/>
      <c r="C235" s="728" t="s">
        <v>2037</v>
      </c>
      <c r="D235" s="729">
        <v>0.06</v>
      </c>
      <c r="E235" s="379" t="s">
        <v>2156</v>
      </c>
      <c r="F235" s="388">
        <v>5.0000000000000001E-3</v>
      </c>
      <c r="G235" s="319">
        <v>43405</v>
      </c>
      <c r="H235" s="319">
        <v>43412</v>
      </c>
      <c r="I235" s="705" t="s">
        <v>1895</v>
      </c>
      <c r="J235" s="73"/>
      <c r="K235" s="389"/>
      <c r="L235" s="370" t="str">
        <f t="shared" si="17"/>
        <v>0</v>
      </c>
      <c r="M235" s="545">
        <f>SUM(L235:L243)</f>
        <v>0</v>
      </c>
      <c r="N235" s="545">
        <f>SUM(F235:F243)</f>
        <v>0.06</v>
      </c>
      <c r="O235" s="532">
        <f t="shared" si="18"/>
        <v>0</v>
      </c>
      <c r="P235" s="397" t="s">
        <v>2415</v>
      </c>
      <c r="Q235" s="73"/>
      <c r="R235" s="401"/>
      <c r="S235" s="1"/>
      <c r="T235" s="1"/>
      <c r="U235" s="1"/>
      <c r="V235" s="1"/>
      <c r="W235" s="1"/>
      <c r="X235" s="1"/>
      <c r="Y235"/>
      <c r="Z235"/>
      <c r="AA235"/>
      <c r="AB235"/>
      <c r="AC235" s="1"/>
    </row>
    <row r="236" spans="1:29" ht="82.5" customHeight="1" x14ac:dyDescent="0.25">
      <c r="A236" s="1"/>
      <c r="B236" s="735"/>
      <c r="C236" s="728"/>
      <c r="D236" s="730"/>
      <c r="E236" s="378" t="s">
        <v>2157</v>
      </c>
      <c r="F236" s="388">
        <v>0.01</v>
      </c>
      <c r="G236" s="319">
        <v>43413</v>
      </c>
      <c r="H236" s="319">
        <v>43420</v>
      </c>
      <c r="I236" s="706"/>
      <c r="J236" s="73"/>
      <c r="K236" s="389"/>
      <c r="L236" s="370" t="str">
        <f t="shared" si="17"/>
        <v>0</v>
      </c>
      <c r="M236" s="587"/>
      <c r="N236" s="587"/>
      <c r="O236" s="533"/>
      <c r="P236" s="397" t="s">
        <v>2416</v>
      </c>
      <c r="Q236" s="73"/>
      <c r="R236" s="401"/>
      <c r="S236" s="1"/>
      <c r="T236" s="1"/>
      <c r="U236" s="1"/>
      <c r="V236" s="1"/>
      <c r="W236" s="1"/>
      <c r="X236" s="1"/>
      <c r="Y236"/>
      <c r="Z236"/>
      <c r="AA236"/>
      <c r="AB236"/>
      <c r="AC236" s="1"/>
    </row>
    <row r="237" spans="1:29" ht="58.5" customHeight="1" x14ac:dyDescent="0.25">
      <c r="A237" s="1"/>
      <c r="B237" s="735"/>
      <c r="C237" s="728"/>
      <c r="D237" s="730"/>
      <c r="E237" s="378" t="s">
        <v>2158</v>
      </c>
      <c r="F237" s="388">
        <v>0.01</v>
      </c>
      <c r="G237" s="319">
        <v>43423</v>
      </c>
      <c r="H237" s="319">
        <v>43434</v>
      </c>
      <c r="I237" s="706"/>
      <c r="J237" s="73"/>
      <c r="K237" s="389"/>
      <c r="L237" s="370" t="str">
        <f t="shared" si="17"/>
        <v>0</v>
      </c>
      <c r="M237" s="587"/>
      <c r="N237" s="587"/>
      <c r="O237" s="533"/>
      <c r="P237" s="397" t="s">
        <v>2417</v>
      </c>
      <c r="Q237" s="73"/>
      <c r="R237" s="401"/>
      <c r="S237" s="1"/>
      <c r="T237" s="1"/>
      <c r="U237" s="1"/>
      <c r="V237" s="1"/>
      <c r="W237" s="1"/>
      <c r="X237" s="1"/>
      <c r="Y237"/>
      <c r="Z237"/>
      <c r="AA237"/>
      <c r="AB237"/>
      <c r="AC237" s="1"/>
    </row>
    <row r="238" spans="1:29" ht="41.25" customHeight="1" x14ac:dyDescent="0.25">
      <c r="A238" s="1"/>
      <c r="B238" s="735"/>
      <c r="C238" s="728"/>
      <c r="D238" s="730"/>
      <c r="E238" s="378" t="s">
        <v>2159</v>
      </c>
      <c r="F238" s="388">
        <v>5.0000000000000001E-3</v>
      </c>
      <c r="G238" s="319">
        <v>43423</v>
      </c>
      <c r="H238" s="319">
        <v>43427</v>
      </c>
      <c r="I238" s="706"/>
      <c r="J238" s="73"/>
      <c r="K238" s="389"/>
      <c r="L238" s="370" t="str">
        <f t="shared" si="17"/>
        <v>0</v>
      </c>
      <c r="M238" s="587"/>
      <c r="N238" s="587"/>
      <c r="O238" s="533"/>
      <c r="P238" s="397" t="s">
        <v>2418</v>
      </c>
      <c r="Q238" s="73"/>
      <c r="R238" s="401"/>
      <c r="S238" s="1"/>
      <c r="T238" s="1"/>
      <c r="U238" s="1"/>
      <c r="V238" s="1"/>
      <c r="W238" s="1"/>
      <c r="X238" s="1"/>
      <c r="Y238"/>
      <c r="Z238"/>
      <c r="AA238"/>
      <c r="AB238"/>
      <c r="AC238" s="1"/>
    </row>
    <row r="239" spans="1:29" ht="47.25" customHeight="1" x14ac:dyDescent="0.25">
      <c r="A239" s="1"/>
      <c r="B239" s="735"/>
      <c r="C239" s="728"/>
      <c r="D239" s="730"/>
      <c r="E239" s="378" t="s">
        <v>2160</v>
      </c>
      <c r="F239" s="388">
        <v>5.0000000000000001E-3</v>
      </c>
      <c r="G239" s="319">
        <v>43430</v>
      </c>
      <c r="H239" s="319">
        <v>43430</v>
      </c>
      <c r="I239" s="706"/>
      <c r="J239" s="73"/>
      <c r="K239" s="389"/>
      <c r="L239" s="370" t="str">
        <f t="shared" si="17"/>
        <v>0</v>
      </c>
      <c r="M239" s="587"/>
      <c r="N239" s="587"/>
      <c r="O239" s="533"/>
      <c r="P239" s="397" t="s">
        <v>2419</v>
      </c>
      <c r="Q239" s="73"/>
      <c r="R239" s="401"/>
      <c r="S239" s="1"/>
      <c r="T239" s="1"/>
      <c r="U239" s="1"/>
      <c r="V239" s="1"/>
      <c r="W239" s="1"/>
      <c r="X239" s="1"/>
      <c r="Y239"/>
      <c r="Z239"/>
      <c r="AA239"/>
      <c r="AB239"/>
      <c r="AC239" s="1"/>
    </row>
    <row r="240" spans="1:29" ht="43.5" customHeight="1" x14ac:dyDescent="0.25">
      <c r="A240" s="1"/>
      <c r="B240" s="735"/>
      <c r="C240" s="728"/>
      <c r="D240" s="730"/>
      <c r="E240" s="379" t="s">
        <v>2161</v>
      </c>
      <c r="F240" s="388">
        <v>5.0000000000000001E-3</v>
      </c>
      <c r="G240" s="319">
        <v>43430</v>
      </c>
      <c r="H240" s="319">
        <v>43430</v>
      </c>
      <c r="I240" s="706"/>
      <c r="J240" s="73"/>
      <c r="K240" s="389"/>
      <c r="L240" s="370" t="str">
        <f t="shared" si="17"/>
        <v>0</v>
      </c>
      <c r="M240" s="587"/>
      <c r="N240" s="587"/>
      <c r="O240" s="533"/>
      <c r="P240" s="397" t="s">
        <v>2420</v>
      </c>
      <c r="Q240" s="73"/>
      <c r="R240" s="401"/>
      <c r="S240" s="1"/>
      <c r="T240" s="1"/>
      <c r="U240" s="1"/>
      <c r="V240" s="1"/>
      <c r="W240" s="1"/>
      <c r="X240" s="1"/>
      <c r="Y240"/>
      <c r="Z240"/>
      <c r="AA240"/>
      <c r="AB240"/>
      <c r="AC240" s="1"/>
    </row>
    <row r="241" spans="1:29" ht="35.25" customHeight="1" x14ac:dyDescent="0.25">
      <c r="A241" s="1"/>
      <c r="B241" s="735"/>
      <c r="C241" s="728"/>
      <c r="D241" s="730"/>
      <c r="E241" s="379" t="s">
        <v>2162</v>
      </c>
      <c r="F241" s="388">
        <v>5.0000000000000001E-3</v>
      </c>
      <c r="G241" s="319">
        <v>43431</v>
      </c>
      <c r="H241" s="319">
        <v>43431</v>
      </c>
      <c r="I241" s="706"/>
      <c r="J241" s="73"/>
      <c r="K241" s="389"/>
      <c r="L241" s="370" t="str">
        <f t="shared" si="17"/>
        <v>0</v>
      </c>
      <c r="M241" s="587"/>
      <c r="N241" s="587"/>
      <c r="O241" s="533"/>
      <c r="P241" s="397" t="s">
        <v>2421</v>
      </c>
      <c r="Q241" s="73"/>
      <c r="R241" s="401"/>
      <c r="S241" s="1"/>
      <c r="T241" s="1"/>
      <c r="U241" s="1"/>
      <c r="V241" s="1"/>
      <c r="W241" s="1"/>
      <c r="X241" s="1"/>
      <c r="Y241"/>
      <c r="Z241"/>
      <c r="AA241"/>
      <c r="AB241"/>
      <c r="AC241" s="1"/>
    </row>
    <row r="242" spans="1:29" ht="35.25" customHeight="1" x14ac:dyDescent="0.25">
      <c r="A242" s="1"/>
      <c r="B242" s="735"/>
      <c r="C242" s="728"/>
      <c r="D242" s="730"/>
      <c r="E242" s="379" t="s">
        <v>2163</v>
      </c>
      <c r="F242" s="388">
        <v>0.01</v>
      </c>
      <c r="G242" s="319">
        <v>43432</v>
      </c>
      <c r="H242" s="319">
        <v>43432</v>
      </c>
      <c r="I242" s="706"/>
      <c r="J242" s="73"/>
      <c r="K242" s="389"/>
      <c r="L242" s="370" t="str">
        <f t="shared" si="17"/>
        <v>0</v>
      </c>
      <c r="M242" s="587"/>
      <c r="N242" s="587"/>
      <c r="O242" s="533"/>
      <c r="P242" s="397" t="s">
        <v>2422</v>
      </c>
      <c r="Q242" s="73"/>
      <c r="R242" s="401"/>
      <c r="S242" s="1"/>
      <c r="T242" s="1"/>
      <c r="U242" s="1"/>
      <c r="V242" s="1"/>
      <c r="W242" s="1"/>
      <c r="X242" s="1"/>
      <c r="Y242"/>
      <c r="Z242"/>
      <c r="AA242"/>
      <c r="AB242"/>
      <c r="AC242" s="1"/>
    </row>
    <row r="243" spans="1:29" ht="35.25" customHeight="1" x14ac:dyDescent="0.25">
      <c r="A243" s="1"/>
      <c r="B243" s="735"/>
      <c r="C243" s="728"/>
      <c r="D243" s="731"/>
      <c r="E243" s="378" t="s">
        <v>2164</v>
      </c>
      <c r="F243" s="388">
        <v>5.0000000000000001E-3</v>
      </c>
      <c r="G243" s="319">
        <v>43433</v>
      </c>
      <c r="H243" s="319">
        <v>43434</v>
      </c>
      <c r="I243" s="707"/>
      <c r="J243" s="73"/>
      <c r="K243" s="389"/>
      <c r="L243" s="370" t="str">
        <f t="shared" si="17"/>
        <v>0</v>
      </c>
      <c r="M243" s="588"/>
      <c r="N243" s="588"/>
      <c r="O243" s="534"/>
      <c r="P243" s="397" t="s">
        <v>2423</v>
      </c>
      <c r="Q243" s="73"/>
      <c r="R243" s="401"/>
      <c r="S243" s="1"/>
      <c r="T243" s="1"/>
      <c r="U243" s="1"/>
      <c r="V243" s="1"/>
      <c r="W243" s="1"/>
      <c r="X243" s="1"/>
      <c r="Y243"/>
      <c r="Z243"/>
      <c r="AA243"/>
      <c r="AB243"/>
      <c r="AC243" s="1"/>
    </row>
    <row r="244" spans="1:29" ht="119.25" customHeight="1" x14ac:dyDescent="0.25">
      <c r="A244" s="1"/>
      <c r="B244" s="735"/>
      <c r="C244" s="728" t="s">
        <v>2038</v>
      </c>
      <c r="D244" s="729">
        <v>0.06</v>
      </c>
      <c r="E244" s="379" t="s">
        <v>2165</v>
      </c>
      <c r="F244" s="388">
        <v>5.0000000000000001E-3</v>
      </c>
      <c r="G244" s="319">
        <v>43405</v>
      </c>
      <c r="H244" s="319">
        <v>43412</v>
      </c>
      <c r="I244" s="705" t="s">
        <v>1895</v>
      </c>
      <c r="J244" s="73"/>
      <c r="K244" s="389"/>
      <c r="L244" s="370" t="str">
        <f t="shared" si="17"/>
        <v>0</v>
      </c>
      <c r="M244" s="545">
        <f>SUM(L244:L252)</f>
        <v>0</v>
      </c>
      <c r="N244" s="545">
        <f>SUM(F244:F252)</f>
        <v>0.06</v>
      </c>
      <c r="O244" s="532">
        <f t="shared" si="18"/>
        <v>0</v>
      </c>
      <c r="P244" s="397" t="s">
        <v>2424</v>
      </c>
      <c r="Q244" s="73"/>
      <c r="R244" s="401"/>
      <c r="S244" s="1"/>
      <c r="T244" s="1"/>
      <c r="U244" s="1"/>
      <c r="V244" s="1"/>
      <c r="W244" s="1"/>
      <c r="X244" s="1"/>
      <c r="Y244"/>
      <c r="Z244"/>
      <c r="AA244"/>
      <c r="AB244"/>
      <c r="AC244" s="1"/>
    </row>
    <row r="245" spans="1:29" ht="68.25" customHeight="1" x14ac:dyDescent="0.25">
      <c r="A245" s="1"/>
      <c r="B245" s="735"/>
      <c r="C245" s="728"/>
      <c r="D245" s="730"/>
      <c r="E245" s="378" t="s">
        <v>2166</v>
      </c>
      <c r="F245" s="388">
        <v>0.01</v>
      </c>
      <c r="G245" s="319">
        <v>43413</v>
      </c>
      <c r="H245" s="319">
        <v>43420</v>
      </c>
      <c r="I245" s="706"/>
      <c r="J245" s="73"/>
      <c r="K245" s="389"/>
      <c r="L245" s="370" t="str">
        <f t="shared" si="17"/>
        <v>0</v>
      </c>
      <c r="M245" s="587"/>
      <c r="N245" s="587"/>
      <c r="O245" s="533"/>
      <c r="P245" s="397" t="s">
        <v>2425</v>
      </c>
      <c r="Q245" s="73"/>
      <c r="R245" s="401"/>
      <c r="S245" s="1"/>
      <c r="T245" s="1"/>
      <c r="U245" s="1"/>
      <c r="V245" s="1"/>
      <c r="W245" s="1"/>
      <c r="X245" s="1"/>
      <c r="Y245"/>
      <c r="Z245"/>
      <c r="AA245"/>
      <c r="AB245"/>
      <c r="AC245" s="1"/>
    </row>
    <row r="246" spans="1:29" ht="50.25" customHeight="1" x14ac:dyDescent="0.25">
      <c r="A246" s="1"/>
      <c r="B246" s="735"/>
      <c r="C246" s="728"/>
      <c r="D246" s="730"/>
      <c r="E246" s="378" t="s">
        <v>2167</v>
      </c>
      <c r="F246" s="388">
        <v>0.01</v>
      </c>
      <c r="G246" s="319">
        <v>43423</v>
      </c>
      <c r="H246" s="319">
        <v>43434</v>
      </c>
      <c r="I246" s="706"/>
      <c r="J246" s="73"/>
      <c r="K246" s="389"/>
      <c r="L246" s="370" t="str">
        <f t="shared" ref="L246:L252" si="19">IF(J246="SI",F246,"0")</f>
        <v>0</v>
      </c>
      <c r="M246" s="587"/>
      <c r="N246" s="587"/>
      <c r="O246" s="533"/>
      <c r="P246" s="397" t="s">
        <v>2426</v>
      </c>
      <c r="Q246" s="73"/>
      <c r="R246" s="401"/>
      <c r="S246" s="1"/>
      <c r="T246" s="1"/>
      <c r="U246" s="1"/>
      <c r="V246" s="1"/>
      <c r="W246" s="1"/>
      <c r="X246" s="1"/>
      <c r="Y246"/>
      <c r="Z246"/>
      <c r="AA246"/>
      <c r="AB246"/>
      <c r="AC246" s="1"/>
    </row>
    <row r="247" spans="1:29" ht="43.5" customHeight="1" x14ac:dyDescent="0.25">
      <c r="A247" s="1"/>
      <c r="B247" s="735"/>
      <c r="C247" s="728"/>
      <c r="D247" s="730"/>
      <c r="E247" s="378" t="s">
        <v>2168</v>
      </c>
      <c r="F247" s="388">
        <v>5.0000000000000001E-3</v>
      </c>
      <c r="G247" s="319">
        <v>43423</v>
      </c>
      <c r="H247" s="319">
        <v>43427</v>
      </c>
      <c r="I247" s="706"/>
      <c r="J247" s="73"/>
      <c r="K247" s="389"/>
      <c r="L247" s="370" t="str">
        <f t="shared" si="19"/>
        <v>0</v>
      </c>
      <c r="M247" s="587"/>
      <c r="N247" s="587"/>
      <c r="O247" s="533"/>
      <c r="P247" s="397" t="s">
        <v>2427</v>
      </c>
      <c r="Q247" s="73"/>
      <c r="R247" s="401"/>
      <c r="S247" s="1"/>
      <c r="T247" s="1"/>
      <c r="U247" s="1"/>
      <c r="V247" s="1"/>
      <c r="W247" s="1"/>
      <c r="X247" s="1"/>
      <c r="Y247"/>
      <c r="Z247"/>
      <c r="AA247"/>
      <c r="AB247"/>
      <c r="AC247" s="1"/>
    </row>
    <row r="248" spans="1:29" ht="46.5" customHeight="1" x14ac:dyDescent="0.25">
      <c r="A248" s="1"/>
      <c r="B248" s="735"/>
      <c r="C248" s="728"/>
      <c r="D248" s="730"/>
      <c r="E248" s="378" t="s">
        <v>2169</v>
      </c>
      <c r="F248" s="388">
        <v>5.0000000000000001E-3</v>
      </c>
      <c r="G248" s="319">
        <v>43430</v>
      </c>
      <c r="H248" s="319">
        <v>43430</v>
      </c>
      <c r="I248" s="706"/>
      <c r="J248" s="73"/>
      <c r="K248" s="389"/>
      <c r="L248" s="370" t="str">
        <f t="shared" si="19"/>
        <v>0</v>
      </c>
      <c r="M248" s="587"/>
      <c r="N248" s="587"/>
      <c r="O248" s="533"/>
      <c r="P248" s="397" t="s">
        <v>2428</v>
      </c>
      <c r="Q248" s="73"/>
      <c r="R248" s="401"/>
      <c r="S248" s="1"/>
      <c r="T248" s="1"/>
      <c r="U248" s="1"/>
      <c r="V248" s="1"/>
      <c r="W248" s="1"/>
      <c r="X248" s="1"/>
      <c r="Y248"/>
      <c r="Z248"/>
      <c r="AA248"/>
      <c r="AB248"/>
      <c r="AC248" s="1"/>
    </row>
    <row r="249" spans="1:29" ht="35.25" customHeight="1" x14ac:dyDescent="0.25">
      <c r="A249" s="1"/>
      <c r="B249" s="735"/>
      <c r="C249" s="728"/>
      <c r="D249" s="730"/>
      <c r="E249" s="379" t="s">
        <v>2170</v>
      </c>
      <c r="F249" s="388">
        <v>5.0000000000000001E-3</v>
      </c>
      <c r="G249" s="319">
        <v>43430</v>
      </c>
      <c r="H249" s="319">
        <v>43430</v>
      </c>
      <c r="I249" s="706"/>
      <c r="J249" s="73"/>
      <c r="K249" s="389"/>
      <c r="L249" s="370" t="str">
        <f t="shared" si="19"/>
        <v>0</v>
      </c>
      <c r="M249" s="587"/>
      <c r="N249" s="587"/>
      <c r="O249" s="533"/>
      <c r="P249" s="397" t="s">
        <v>2429</v>
      </c>
      <c r="Q249" s="73"/>
      <c r="R249" s="401"/>
      <c r="S249" s="1"/>
      <c r="T249" s="1"/>
      <c r="U249" s="1"/>
      <c r="V249" s="1"/>
      <c r="W249" s="1"/>
      <c r="X249" s="1"/>
      <c r="Y249"/>
      <c r="Z249"/>
      <c r="AA249"/>
      <c r="AB249"/>
      <c r="AC249" s="1"/>
    </row>
    <row r="250" spans="1:29" ht="35.25" customHeight="1" x14ac:dyDescent="0.25">
      <c r="A250" s="1"/>
      <c r="B250" s="735"/>
      <c r="C250" s="728"/>
      <c r="D250" s="730"/>
      <c r="E250" s="379" t="s">
        <v>2171</v>
      </c>
      <c r="F250" s="388">
        <v>5.0000000000000001E-3</v>
      </c>
      <c r="G250" s="319">
        <v>43431</v>
      </c>
      <c r="H250" s="319">
        <v>43431</v>
      </c>
      <c r="I250" s="706"/>
      <c r="J250" s="73"/>
      <c r="K250" s="389"/>
      <c r="L250" s="370" t="str">
        <f t="shared" si="19"/>
        <v>0</v>
      </c>
      <c r="M250" s="587"/>
      <c r="N250" s="587"/>
      <c r="O250" s="533"/>
      <c r="P250" s="397" t="s">
        <v>2430</v>
      </c>
      <c r="Q250" s="73"/>
      <c r="R250" s="401"/>
      <c r="S250" s="1"/>
      <c r="T250" s="1"/>
      <c r="U250" s="1"/>
      <c r="V250" s="1"/>
      <c r="W250" s="1"/>
      <c r="X250" s="1"/>
      <c r="Y250"/>
      <c r="Z250"/>
      <c r="AA250"/>
      <c r="AB250"/>
      <c r="AC250" s="1"/>
    </row>
    <row r="251" spans="1:29" ht="42.75" customHeight="1" x14ac:dyDescent="0.25">
      <c r="A251" s="1"/>
      <c r="B251" s="735"/>
      <c r="C251" s="728"/>
      <c r="D251" s="730"/>
      <c r="E251" s="379" t="s">
        <v>2172</v>
      </c>
      <c r="F251" s="388">
        <v>0.01</v>
      </c>
      <c r="G251" s="319">
        <v>43432</v>
      </c>
      <c r="H251" s="319">
        <v>43432</v>
      </c>
      <c r="I251" s="706"/>
      <c r="J251" s="73"/>
      <c r="K251" s="389"/>
      <c r="L251" s="370" t="str">
        <f t="shared" si="19"/>
        <v>0</v>
      </c>
      <c r="M251" s="587"/>
      <c r="N251" s="587"/>
      <c r="O251" s="533"/>
      <c r="P251" s="397" t="s">
        <v>2431</v>
      </c>
      <c r="Q251" s="73"/>
      <c r="R251" s="401"/>
      <c r="S251" s="1"/>
      <c r="T251" s="1"/>
      <c r="U251" s="1"/>
      <c r="V251" s="1"/>
      <c r="W251" s="1"/>
      <c r="X251" s="1"/>
      <c r="Y251"/>
      <c r="Z251"/>
      <c r="AA251"/>
      <c r="AB251"/>
      <c r="AC251" s="1"/>
    </row>
    <row r="252" spans="1:29" ht="35.25" customHeight="1" x14ac:dyDescent="0.25">
      <c r="A252" s="1"/>
      <c r="B252" s="735"/>
      <c r="C252" s="732"/>
      <c r="D252" s="730"/>
      <c r="E252" s="377" t="s">
        <v>2173</v>
      </c>
      <c r="F252" s="391">
        <v>5.0000000000000001E-3</v>
      </c>
      <c r="G252" s="392">
        <v>43433</v>
      </c>
      <c r="H252" s="392">
        <v>43434</v>
      </c>
      <c r="I252" s="706"/>
      <c r="J252" s="73"/>
      <c r="K252" s="387"/>
      <c r="L252" s="370" t="str">
        <f t="shared" si="19"/>
        <v>0</v>
      </c>
      <c r="M252" s="588"/>
      <c r="N252" s="588"/>
      <c r="O252" s="534"/>
      <c r="P252" s="397" t="s">
        <v>2432</v>
      </c>
      <c r="Q252" s="73"/>
      <c r="R252" s="401"/>
      <c r="S252" s="1"/>
      <c r="T252" s="1"/>
      <c r="U252" s="1"/>
      <c r="V252" s="1"/>
      <c r="W252" s="1"/>
      <c r="X252" s="1"/>
      <c r="Y252"/>
      <c r="Z252"/>
      <c r="AA252"/>
      <c r="AB252"/>
      <c r="AC252" s="1"/>
    </row>
    <row r="253" spans="1:29" ht="15" customHeight="1" x14ac:dyDescent="0.25">
      <c r="A253" s="1"/>
      <c r="B253" s="376" t="s">
        <v>12</v>
      </c>
      <c r="C253" s="627" t="s">
        <v>32</v>
      </c>
      <c r="D253" s="627"/>
      <c r="E253" s="627"/>
      <c r="F253" s="627"/>
      <c r="G253" s="627"/>
      <c r="H253" s="627"/>
      <c r="I253" s="627"/>
      <c r="J253" s="627"/>
      <c r="K253" s="627"/>
      <c r="L253" s="627"/>
      <c r="M253" s="627"/>
      <c r="N253" s="627"/>
      <c r="O253" s="627"/>
      <c r="P253" s="627"/>
      <c r="Q253" s="627"/>
      <c r="R253" s="627"/>
      <c r="S253" s="1"/>
      <c r="T253" s="1"/>
      <c r="U253" s="1"/>
      <c r="V253" s="1"/>
      <c r="W253" s="1"/>
      <c r="X253" s="1"/>
      <c r="Y253"/>
      <c r="Z253"/>
      <c r="AA253"/>
      <c r="AB253"/>
      <c r="AC253" s="1"/>
    </row>
    <row r="254" spans="1:29" ht="15" customHeight="1" x14ac:dyDescent="0.25">
      <c r="A254" s="1"/>
      <c r="B254" s="376" t="s">
        <v>14</v>
      </c>
      <c r="C254" s="627" t="s">
        <v>33</v>
      </c>
      <c r="D254" s="627"/>
      <c r="E254" s="627"/>
      <c r="F254" s="627"/>
      <c r="G254" s="627"/>
      <c r="H254" s="627"/>
      <c r="I254" s="627"/>
      <c r="J254" s="627"/>
      <c r="K254" s="627"/>
      <c r="L254" s="627"/>
      <c r="M254" s="627"/>
      <c r="N254" s="627"/>
      <c r="O254" s="627"/>
      <c r="P254" s="627"/>
      <c r="Q254" s="627"/>
      <c r="R254" s="627"/>
      <c r="S254" s="1"/>
      <c r="T254" s="1"/>
      <c r="U254" s="1"/>
      <c r="V254" s="1"/>
      <c r="W254" s="1"/>
      <c r="X254" s="1"/>
      <c r="Y254"/>
      <c r="Z254"/>
      <c r="AA254"/>
      <c r="AB254"/>
      <c r="AC254" s="1"/>
    </row>
    <row r="255" spans="1:29" ht="15" customHeight="1" x14ac:dyDescent="0.25">
      <c r="A255" s="1"/>
      <c r="B255" s="376" t="s">
        <v>16</v>
      </c>
      <c r="C255" s="627" t="s">
        <v>34</v>
      </c>
      <c r="D255" s="627"/>
      <c r="E255" s="627"/>
      <c r="F255" s="627"/>
      <c r="G255" s="627"/>
      <c r="H255" s="627"/>
      <c r="I255" s="627"/>
      <c r="J255" s="627"/>
      <c r="K255" s="627"/>
      <c r="L255" s="627"/>
      <c r="M255" s="627"/>
      <c r="N255" s="627"/>
      <c r="O255" s="627"/>
      <c r="P255" s="627"/>
      <c r="Q255" s="627"/>
      <c r="R255" s="627"/>
      <c r="S255" s="1"/>
      <c r="T255" s="1"/>
      <c r="U255" s="1"/>
      <c r="V255" s="1"/>
      <c r="W255" s="1"/>
      <c r="X255" s="1"/>
      <c r="Y255"/>
      <c r="Z255"/>
      <c r="AA255"/>
      <c r="AB255"/>
      <c r="AC255" s="1"/>
    </row>
    <row r="256" spans="1:29" ht="15" customHeight="1" x14ac:dyDescent="0.25">
      <c r="A256" s="1"/>
      <c r="B256" s="711" t="s">
        <v>4</v>
      </c>
      <c r="C256" s="712"/>
      <c r="D256" s="712"/>
      <c r="E256" s="712"/>
      <c r="F256" s="712"/>
      <c r="G256" s="712"/>
      <c r="H256" s="712"/>
      <c r="I256" s="713"/>
      <c r="J256" s="711" t="s">
        <v>5</v>
      </c>
      <c r="K256" s="712"/>
      <c r="L256" s="712"/>
      <c r="M256" s="712"/>
      <c r="N256" s="712"/>
      <c r="O256" s="712"/>
      <c r="P256" s="711" t="s">
        <v>79</v>
      </c>
      <c r="Q256" s="712"/>
      <c r="R256" s="712"/>
      <c r="S256" s="1"/>
      <c r="T256" s="1"/>
      <c r="U256" s="1"/>
      <c r="V256" s="1"/>
      <c r="W256" s="1"/>
      <c r="X256" s="1"/>
      <c r="Y256"/>
      <c r="Z256"/>
      <c r="AA256"/>
      <c r="AB256"/>
      <c r="AC256" s="1"/>
    </row>
    <row r="257" spans="1:29" ht="28.5" customHeight="1" x14ac:dyDescent="0.25">
      <c r="A257" s="1"/>
      <c r="B257" s="714" t="s">
        <v>0</v>
      </c>
      <c r="C257" s="714" t="s">
        <v>2</v>
      </c>
      <c r="D257" s="716" t="s">
        <v>91</v>
      </c>
      <c r="E257" s="715" t="s">
        <v>80</v>
      </c>
      <c r="F257" s="718" t="s">
        <v>89</v>
      </c>
      <c r="G257" s="720" t="s">
        <v>69</v>
      </c>
      <c r="H257" s="721"/>
      <c r="I257" s="722" t="s">
        <v>70</v>
      </c>
      <c r="J257" s="724" t="s">
        <v>83</v>
      </c>
      <c r="K257" s="722" t="s">
        <v>6</v>
      </c>
      <c r="L257" s="718" t="s">
        <v>84</v>
      </c>
      <c r="M257" s="718" t="s">
        <v>94</v>
      </c>
      <c r="N257" s="548" t="s">
        <v>640</v>
      </c>
      <c r="O257" s="725" t="s">
        <v>92</v>
      </c>
      <c r="P257" s="724" t="s">
        <v>82</v>
      </c>
      <c r="Q257" s="718" t="s">
        <v>95</v>
      </c>
      <c r="R257" s="716" t="s">
        <v>6</v>
      </c>
      <c r="S257" s="1"/>
      <c r="T257" s="1"/>
      <c r="U257" s="1"/>
      <c r="V257" s="1"/>
      <c r="W257" s="1"/>
      <c r="X257" s="1"/>
      <c r="Y257"/>
      <c r="Z257"/>
      <c r="AA257"/>
      <c r="AB257"/>
      <c r="AC257" s="1"/>
    </row>
    <row r="258" spans="1:29" ht="32.25" customHeight="1" x14ac:dyDescent="0.25">
      <c r="A258" s="1"/>
      <c r="B258" s="715"/>
      <c r="C258" s="715"/>
      <c r="D258" s="716"/>
      <c r="E258" s="717"/>
      <c r="F258" s="719"/>
      <c r="G258" s="49" t="s">
        <v>63</v>
      </c>
      <c r="H258" s="49" t="s">
        <v>64</v>
      </c>
      <c r="I258" s="723"/>
      <c r="J258" s="724"/>
      <c r="K258" s="723"/>
      <c r="L258" s="719"/>
      <c r="M258" s="719"/>
      <c r="N258" s="657"/>
      <c r="O258" s="726"/>
      <c r="P258" s="724"/>
      <c r="Q258" s="727"/>
      <c r="R258" s="718"/>
      <c r="S258" s="1"/>
      <c r="T258" s="1"/>
      <c r="U258" s="1"/>
      <c r="V258" s="1"/>
      <c r="W258" s="1"/>
      <c r="X258" s="1"/>
      <c r="Y258"/>
      <c r="Z258"/>
      <c r="AA258"/>
      <c r="AB258"/>
      <c r="AC258" s="1"/>
    </row>
    <row r="259" spans="1:29" ht="84.75" customHeight="1" x14ac:dyDescent="0.25">
      <c r="A259" s="1"/>
      <c r="B259" s="620" t="s">
        <v>2002</v>
      </c>
      <c r="C259" s="599" t="s">
        <v>2174</v>
      </c>
      <c r="D259" s="600">
        <v>0.12</v>
      </c>
      <c r="E259" s="378" t="s">
        <v>2178</v>
      </c>
      <c r="F259" s="375">
        <v>0.02</v>
      </c>
      <c r="G259" s="237">
        <v>43166</v>
      </c>
      <c r="H259" s="237">
        <v>43175</v>
      </c>
      <c r="I259" s="599" t="s">
        <v>1896</v>
      </c>
      <c r="J259" s="73"/>
      <c r="K259" s="63"/>
      <c r="L259" s="370" t="str">
        <f t="shared" ref="L259:L284" si="20">IF(J259="SI",F259,"0")</f>
        <v>0</v>
      </c>
      <c r="M259" s="218" t="str">
        <f t="shared" ref="M259:M284" si="21">L259</f>
        <v>0</v>
      </c>
      <c r="N259" s="218">
        <f t="shared" ref="N259:N284" si="22">F259</f>
        <v>0.02</v>
      </c>
      <c r="O259" s="403">
        <f t="shared" ref="O259:O279" si="23">M259/N259</f>
        <v>0</v>
      </c>
      <c r="P259" s="354" t="s">
        <v>2433</v>
      </c>
      <c r="Q259" s="73"/>
      <c r="R259" s="385"/>
      <c r="S259" s="1"/>
      <c r="T259" s="1"/>
      <c r="U259" s="1"/>
      <c r="V259" s="1"/>
      <c r="W259" s="1"/>
      <c r="X259" s="1"/>
      <c r="Y259"/>
      <c r="Z259"/>
      <c r="AA259"/>
      <c r="AB259"/>
      <c r="AC259" s="1"/>
    </row>
    <row r="260" spans="1:29" ht="98.25" customHeight="1" x14ac:dyDescent="0.25">
      <c r="A260" s="1"/>
      <c r="B260" s="620"/>
      <c r="C260" s="599"/>
      <c r="D260" s="600"/>
      <c r="E260" s="378" t="s">
        <v>2179</v>
      </c>
      <c r="F260" s="375">
        <v>0.03</v>
      </c>
      <c r="G260" s="237">
        <v>43202</v>
      </c>
      <c r="H260" s="237">
        <v>43202</v>
      </c>
      <c r="I260" s="599"/>
      <c r="J260" s="73"/>
      <c r="K260" s="63"/>
      <c r="L260" s="370" t="str">
        <f t="shared" si="20"/>
        <v>0</v>
      </c>
      <c r="M260" s="545">
        <f>SUM(L260:L261)</f>
        <v>0</v>
      </c>
      <c r="N260" s="545">
        <f>SUM(F260:F261)</f>
        <v>0.04</v>
      </c>
      <c r="O260" s="403">
        <f t="shared" si="23"/>
        <v>0</v>
      </c>
      <c r="P260" s="354" t="s">
        <v>2434</v>
      </c>
      <c r="Q260" s="73"/>
      <c r="R260" s="385"/>
      <c r="S260" s="1"/>
      <c r="T260" s="1"/>
      <c r="U260" s="1"/>
      <c r="V260" s="1"/>
      <c r="W260" s="1"/>
      <c r="X260" s="1"/>
      <c r="Y260"/>
      <c r="Z260"/>
      <c r="AA260"/>
      <c r="AB260"/>
      <c r="AC260" s="1"/>
    </row>
    <row r="261" spans="1:29" ht="55.5" customHeight="1" x14ac:dyDescent="0.25">
      <c r="A261" s="1"/>
      <c r="B261" s="620"/>
      <c r="C261" s="599"/>
      <c r="D261" s="600"/>
      <c r="E261" s="378" t="s">
        <v>2180</v>
      </c>
      <c r="F261" s="375">
        <v>0.01</v>
      </c>
      <c r="G261" s="237">
        <v>43203</v>
      </c>
      <c r="H261" s="237">
        <v>43208</v>
      </c>
      <c r="I261" s="599"/>
      <c r="J261" s="73"/>
      <c r="K261" s="63"/>
      <c r="L261" s="370" t="str">
        <f t="shared" si="20"/>
        <v>0</v>
      </c>
      <c r="M261" s="588"/>
      <c r="N261" s="588"/>
      <c r="O261" s="403" t="e">
        <f t="shared" si="23"/>
        <v>#DIV/0!</v>
      </c>
      <c r="P261" s="354" t="s">
        <v>2435</v>
      </c>
      <c r="Q261" s="73"/>
      <c r="R261" s="385"/>
      <c r="S261" s="1"/>
      <c r="T261" s="1"/>
      <c r="U261" s="1"/>
      <c r="V261" s="1"/>
      <c r="W261" s="1"/>
      <c r="X261" s="1"/>
      <c r="Y261"/>
      <c r="Z261"/>
      <c r="AA261"/>
      <c r="AB261"/>
      <c r="AC261" s="1"/>
    </row>
    <row r="262" spans="1:29" ht="113.25" customHeight="1" x14ac:dyDescent="0.25">
      <c r="A262" s="1"/>
      <c r="B262" s="620"/>
      <c r="C262" s="599"/>
      <c r="D262" s="600"/>
      <c r="E262" s="378" t="s">
        <v>2181</v>
      </c>
      <c r="F262" s="375">
        <v>0.06</v>
      </c>
      <c r="G262" s="237">
        <v>43209</v>
      </c>
      <c r="H262" s="237">
        <v>43238</v>
      </c>
      <c r="I262" s="374" t="s">
        <v>1897</v>
      </c>
      <c r="J262" s="73"/>
      <c r="K262" s="63"/>
      <c r="L262" s="370" t="str">
        <f t="shared" si="20"/>
        <v>0</v>
      </c>
      <c r="M262" s="218" t="str">
        <f t="shared" si="21"/>
        <v>0</v>
      </c>
      <c r="N262" s="218">
        <f t="shared" si="22"/>
        <v>0.06</v>
      </c>
      <c r="O262" s="403">
        <f t="shared" si="23"/>
        <v>0</v>
      </c>
      <c r="P262" s="354" t="s">
        <v>2436</v>
      </c>
      <c r="Q262" s="73"/>
      <c r="R262" s="385"/>
      <c r="S262" s="1"/>
      <c r="T262" s="1"/>
      <c r="U262" s="1"/>
      <c r="V262" s="1"/>
      <c r="W262" s="1"/>
      <c r="X262" s="1"/>
      <c r="Y262"/>
      <c r="Z262"/>
      <c r="AA262"/>
      <c r="AB262"/>
      <c r="AC262" s="1"/>
    </row>
    <row r="263" spans="1:29" ht="117.75" customHeight="1" x14ac:dyDescent="0.25">
      <c r="A263" s="1"/>
      <c r="B263" s="620"/>
      <c r="C263" s="599" t="s">
        <v>2175</v>
      </c>
      <c r="D263" s="600">
        <v>0.25</v>
      </c>
      <c r="E263" s="378" t="s">
        <v>2182</v>
      </c>
      <c r="F263" s="375">
        <v>0.05</v>
      </c>
      <c r="G263" s="237">
        <v>43166</v>
      </c>
      <c r="H263" s="237">
        <v>43175</v>
      </c>
      <c r="I263" s="599" t="s">
        <v>1894</v>
      </c>
      <c r="J263" s="73"/>
      <c r="K263" s="63"/>
      <c r="L263" s="370" t="str">
        <f t="shared" si="20"/>
        <v>0</v>
      </c>
      <c r="M263" s="218" t="str">
        <f t="shared" si="21"/>
        <v>0</v>
      </c>
      <c r="N263" s="218">
        <f t="shared" si="22"/>
        <v>0.05</v>
      </c>
      <c r="O263" s="403">
        <f t="shared" si="23"/>
        <v>0</v>
      </c>
      <c r="P263" s="354" t="s">
        <v>2437</v>
      </c>
      <c r="Q263" s="73"/>
      <c r="R263" s="385"/>
      <c r="S263" s="1"/>
      <c r="T263" s="1"/>
      <c r="U263" s="1"/>
      <c r="V263" s="1"/>
      <c r="W263" s="1"/>
      <c r="X263" s="1"/>
      <c r="Y263"/>
      <c r="Z263"/>
      <c r="AA263"/>
      <c r="AB263"/>
      <c r="AC263" s="1"/>
    </row>
    <row r="264" spans="1:29" ht="130.5" customHeight="1" x14ac:dyDescent="0.25">
      <c r="A264" s="1"/>
      <c r="B264" s="620"/>
      <c r="C264" s="599"/>
      <c r="D264" s="600"/>
      <c r="E264" s="378" t="s">
        <v>2183</v>
      </c>
      <c r="F264" s="375">
        <v>0.05</v>
      </c>
      <c r="G264" s="237">
        <v>43202</v>
      </c>
      <c r="H264" s="237">
        <v>43202</v>
      </c>
      <c r="I264" s="599"/>
      <c r="J264" s="73"/>
      <c r="K264" s="63"/>
      <c r="L264" s="370" t="str">
        <f t="shared" si="20"/>
        <v>0</v>
      </c>
      <c r="M264" s="545">
        <f>SUM(L264:L265)</f>
        <v>0</v>
      </c>
      <c r="N264" s="545">
        <f>SUM(F264:F265)</f>
        <v>6.0000000000000005E-2</v>
      </c>
      <c r="O264" s="403">
        <f t="shared" si="23"/>
        <v>0</v>
      </c>
      <c r="P264" s="354" t="s">
        <v>2438</v>
      </c>
      <c r="Q264" s="73"/>
      <c r="R264" s="385"/>
      <c r="S264" s="1"/>
      <c r="T264" s="1"/>
      <c r="U264" s="1"/>
      <c r="V264" s="1"/>
      <c r="W264" s="1"/>
      <c r="X264" s="1"/>
      <c r="Y264"/>
      <c r="Z264"/>
      <c r="AA264"/>
      <c r="AB264"/>
      <c r="AC264" s="1"/>
    </row>
    <row r="265" spans="1:29" ht="75" customHeight="1" x14ac:dyDescent="0.25">
      <c r="A265" s="1"/>
      <c r="B265" s="620"/>
      <c r="C265" s="599"/>
      <c r="D265" s="600"/>
      <c r="E265" s="378" t="s">
        <v>2184</v>
      </c>
      <c r="F265" s="375">
        <v>0.01</v>
      </c>
      <c r="G265" s="237">
        <v>43203</v>
      </c>
      <c r="H265" s="237">
        <v>43208</v>
      </c>
      <c r="I265" s="599"/>
      <c r="J265" s="73"/>
      <c r="K265" s="63"/>
      <c r="L265" s="370" t="str">
        <f t="shared" si="20"/>
        <v>0</v>
      </c>
      <c r="M265" s="588"/>
      <c r="N265" s="588"/>
      <c r="O265" s="403" t="e">
        <f t="shared" si="23"/>
        <v>#DIV/0!</v>
      </c>
      <c r="P265" s="354" t="s">
        <v>2439</v>
      </c>
      <c r="Q265" s="73"/>
      <c r="R265" s="385"/>
      <c r="S265" s="1"/>
      <c r="T265" s="1"/>
      <c r="U265" s="1"/>
      <c r="V265" s="1"/>
      <c r="W265" s="1"/>
      <c r="X265" s="1"/>
      <c r="Y265"/>
      <c r="Z265"/>
      <c r="AA265"/>
      <c r="AB265"/>
      <c r="AC265" s="1"/>
    </row>
    <row r="266" spans="1:29" ht="114" customHeight="1" x14ac:dyDescent="0.25">
      <c r="A266" s="1"/>
      <c r="B266" s="620"/>
      <c r="C266" s="599"/>
      <c r="D266" s="600"/>
      <c r="E266" s="378" t="s">
        <v>2185</v>
      </c>
      <c r="F266" s="375">
        <v>0.14000000000000001</v>
      </c>
      <c r="G266" s="237">
        <v>43209</v>
      </c>
      <c r="H266" s="237">
        <v>43238</v>
      </c>
      <c r="I266" s="373" t="s">
        <v>1898</v>
      </c>
      <c r="J266" s="73"/>
      <c r="K266" s="63"/>
      <c r="L266" s="370" t="str">
        <f t="shared" si="20"/>
        <v>0</v>
      </c>
      <c r="M266" s="218" t="str">
        <f t="shared" si="21"/>
        <v>0</v>
      </c>
      <c r="N266" s="218">
        <f t="shared" si="22"/>
        <v>0.14000000000000001</v>
      </c>
      <c r="O266" s="403">
        <f t="shared" si="23"/>
        <v>0</v>
      </c>
      <c r="P266" s="354" t="s">
        <v>2440</v>
      </c>
      <c r="Q266" s="73"/>
      <c r="R266" s="385"/>
      <c r="S266" s="1"/>
      <c r="T266" s="1"/>
      <c r="U266" s="1"/>
      <c r="V266" s="1"/>
      <c r="W266" s="1"/>
      <c r="X266" s="1"/>
      <c r="Y266"/>
      <c r="Z266"/>
      <c r="AA266"/>
      <c r="AB266"/>
      <c r="AC266" s="1"/>
    </row>
    <row r="267" spans="1:29" ht="108" customHeight="1" x14ac:dyDescent="0.25">
      <c r="A267" s="1"/>
      <c r="B267" s="620"/>
      <c r="C267" s="599" t="s">
        <v>2176</v>
      </c>
      <c r="D267" s="600">
        <v>0.18</v>
      </c>
      <c r="E267" s="378" t="s">
        <v>2186</v>
      </c>
      <c r="F267" s="375">
        <v>0.01</v>
      </c>
      <c r="G267" s="237">
        <v>43166</v>
      </c>
      <c r="H267" s="237">
        <v>43175</v>
      </c>
      <c r="I267" s="599" t="s">
        <v>1899</v>
      </c>
      <c r="J267" s="73"/>
      <c r="K267" s="63"/>
      <c r="L267" s="370" t="str">
        <f t="shared" si="20"/>
        <v>0</v>
      </c>
      <c r="M267" s="218" t="str">
        <f t="shared" si="21"/>
        <v>0</v>
      </c>
      <c r="N267" s="218">
        <f t="shared" si="22"/>
        <v>0.01</v>
      </c>
      <c r="O267" s="403">
        <f t="shared" si="23"/>
        <v>0</v>
      </c>
      <c r="P267" s="354" t="s">
        <v>2441</v>
      </c>
      <c r="Q267" s="73"/>
      <c r="R267" s="385"/>
      <c r="S267" s="1"/>
      <c r="T267" s="1"/>
      <c r="U267" s="1"/>
      <c r="V267" s="1"/>
      <c r="W267" s="1"/>
      <c r="X267" s="1"/>
      <c r="Y267"/>
      <c r="Z267"/>
      <c r="AA267"/>
      <c r="AB267"/>
      <c r="AC267" s="1"/>
    </row>
    <row r="268" spans="1:29" ht="111.75" customHeight="1" x14ac:dyDescent="0.25">
      <c r="A268" s="1"/>
      <c r="B268" s="620"/>
      <c r="C268" s="599"/>
      <c r="D268" s="600"/>
      <c r="E268" s="378" t="s">
        <v>2187</v>
      </c>
      <c r="F268" s="375">
        <v>0.03</v>
      </c>
      <c r="G268" s="237">
        <v>43207</v>
      </c>
      <c r="H268" s="237">
        <v>43207</v>
      </c>
      <c r="I268" s="599"/>
      <c r="J268" s="73"/>
      <c r="K268" s="63"/>
      <c r="L268" s="370" t="str">
        <f t="shared" si="20"/>
        <v>0</v>
      </c>
      <c r="M268" s="545">
        <f>SUM(L268:L271)</f>
        <v>0</v>
      </c>
      <c r="N268" s="545">
        <f>SUM(F268:F271)</f>
        <v>6.9999999999999993E-2</v>
      </c>
      <c r="O268" s="403">
        <f t="shared" si="23"/>
        <v>0</v>
      </c>
      <c r="P268" s="354" t="s">
        <v>2442</v>
      </c>
      <c r="Q268" s="73"/>
      <c r="R268" s="385"/>
      <c r="S268" s="1"/>
      <c r="T268" s="1"/>
      <c r="U268" s="1"/>
      <c r="V268" s="1"/>
      <c r="W268" s="1"/>
      <c r="X268" s="1"/>
      <c r="Y268"/>
      <c r="Z268"/>
      <c r="AA268"/>
      <c r="AB268"/>
      <c r="AC268" s="1"/>
    </row>
    <row r="269" spans="1:29" ht="82.5" customHeight="1" x14ac:dyDescent="0.25">
      <c r="A269" s="1"/>
      <c r="B269" s="620"/>
      <c r="C269" s="599"/>
      <c r="D269" s="600"/>
      <c r="E269" s="378" t="s">
        <v>2188</v>
      </c>
      <c r="F269" s="375">
        <v>0.01</v>
      </c>
      <c r="G269" s="237">
        <v>43208</v>
      </c>
      <c r="H269" s="237">
        <v>43208</v>
      </c>
      <c r="I269" s="599"/>
      <c r="J269" s="73"/>
      <c r="K269" s="63"/>
      <c r="L269" s="370" t="str">
        <f t="shared" si="20"/>
        <v>0</v>
      </c>
      <c r="M269" s="587"/>
      <c r="N269" s="587"/>
      <c r="O269" s="403" t="e">
        <f t="shared" si="23"/>
        <v>#DIV/0!</v>
      </c>
      <c r="P269" s="354" t="s">
        <v>2443</v>
      </c>
      <c r="Q269" s="73"/>
      <c r="R269" s="385"/>
      <c r="S269" s="1"/>
      <c r="T269" s="1"/>
      <c r="U269" s="1"/>
      <c r="V269" s="1"/>
      <c r="W269" s="1"/>
      <c r="X269" s="1"/>
      <c r="Y269"/>
      <c r="Z269"/>
      <c r="AA269"/>
      <c r="AB269"/>
      <c r="AC269" s="1"/>
    </row>
    <row r="270" spans="1:29" ht="82.5" customHeight="1" x14ac:dyDescent="0.25">
      <c r="A270" s="1"/>
      <c r="B270" s="620"/>
      <c r="C270" s="599"/>
      <c r="D270" s="600"/>
      <c r="E270" s="378" t="s">
        <v>2189</v>
      </c>
      <c r="F270" s="375">
        <v>0.02</v>
      </c>
      <c r="G270" s="237">
        <v>43213</v>
      </c>
      <c r="H270" s="237">
        <v>43214</v>
      </c>
      <c r="I270" s="599"/>
      <c r="J270" s="73"/>
      <c r="K270" s="63"/>
      <c r="L270" s="370" t="str">
        <f t="shared" si="20"/>
        <v>0</v>
      </c>
      <c r="M270" s="587"/>
      <c r="N270" s="587"/>
      <c r="O270" s="403" t="e">
        <f t="shared" si="23"/>
        <v>#DIV/0!</v>
      </c>
      <c r="P270" s="354" t="s">
        <v>2444</v>
      </c>
      <c r="Q270" s="73"/>
      <c r="R270" s="385"/>
      <c r="S270" s="1"/>
      <c r="T270" s="1"/>
      <c r="U270" s="1"/>
      <c r="V270" s="1"/>
      <c r="W270" s="1"/>
      <c r="X270" s="1"/>
      <c r="Y270"/>
      <c r="Z270"/>
      <c r="AA270"/>
      <c r="AB270"/>
      <c r="AC270" s="1"/>
    </row>
    <row r="271" spans="1:29" ht="101.25" customHeight="1" x14ac:dyDescent="0.25">
      <c r="A271" s="1"/>
      <c r="B271" s="620"/>
      <c r="C271" s="599"/>
      <c r="D271" s="600"/>
      <c r="E271" s="378" t="s">
        <v>2190</v>
      </c>
      <c r="F271" s="375">
        <v>0.01</v>
      </c>
      <c r="G271" s="237">
        <v>43215</v>
      </c>
      <c r="H271" s="237">
        <v>43217</v>
      </c>
      <c r="I271" s="599" t="s">
        <v>1898</v>
      </c>
      <c r="J271" s="73"/>
      <c r="K271" s="63"/>
      <c r="L271" s="370" t="str">
        <f t="shared" si="20"/>
        <v>0</v>
      </c>
      <c r="M271" s="588"/>
      <c r="N271" s="588"/>
      <c r="O271" s="403" t="e">
        <f t="shared" si="23"/>
        <v>#DIV/0!</v>
      </c>
      <c r="P271" s="354" t="s">
        <v>2445</v>
      </c>
      <c r="Q271" s="73"/>
      <c r="R271" s="385"/>
      <c r="S271" s="1"/>
      <c r="T271" s="1"/>
      <c r="U271" s="1"/>
      <c r="V271" s="1"/>
      <c r="W271" s="1"/>
      <c r="X271" s="1"/>
      <c r="Y271"/>
      <c r="Z271"/>
      <c r="AA271"/>
      <c r="AB271"/>
      <c r="AC271" s="1"/>
    </row>
    <row r="272" spans="1:29" ht="111.75" customHeight="1" x14ac:dyDescent="0.25">
      <c r="A272" s="1"/>
      <c r="B272" s="620"/>
      <c r="C272" s="599"/>
      <c r="D272" s="600"/>
      <c r="E272" s="378" t="s">
        <v>2191</v>
      </c>
      <c r="F272" s="375">
        <v>0.1</v>
      </c>
      <c r="G272" s="237">
        <v>43221</v>
      </c>
      <c r="H272" s="237">
        <v>43250</v>
      </c>
      <c r="I272" s="599"/>
      <c r="J272" s="73"/>
      <c r="K272" s="63"/>
      <c r="L272" s="370" t="str">
        <f t="shared" si="20"/>
        <v>0</v>
      </c>
      <c r="M272" s="218" t="str">
        <f t="shared" si="21"/>
        <v>0</v>
      </c>
      <c r="N272" s="218">
        <f t="shared" si="22"/>
        <v>0.1</v>
      </c>
      <c r="O272" s="403">
        <f t="shared" si="23"/>
        <v>0</v>
      </c>
      <c r="P272" s="354" t="s">
        <v>2446</v>
      </c>
      <c r="Q272" s="73"/>
      <c r="R272" s="385"/>
      <c r="S272" s="1"/>
      <c r="T272" s="1"/>
      <c r="U272" s="1"/>
      <c r="V272" s="1"/>
      <c r="W272" s="1"/>
      <c r="X272" s="1"/>
      <c r="Y272"/>
      <c r="Z272"/>
      <c r="AA272"/>
      <c r="AB272"/>
      <c r="AC272" s="1"/>
    </row>
    <row r="273" spans="1:29" ht="138.75" customHeight="1" x14ac:dyDescent="0.25">
      <c r="A273" s="1"/>
      <c r="B273" s="620"/>
      <c r="C273" s="599" t="s">
        <v>2177</v>
      </c>
      <c r="D273" s="600">
        <v>0.2</v>
      </c>
      <c r="E273" s="378" t="s">
        <v>2192</v>
      </c>
      <c r="F273" s="375">
        <v>0.01</v>
      </c>
      <c r="G273" s="237">
        <v>43166</v>
      </c>
      <c r="H273" s="237">
        <v>43175</v>
      </c>
      <c r="I273" s="599" t="s">
        <v>1894</v>
      </c>
      <c r="J273" s="73"/>
      <c r="K273" s="63"/>
      <c r="L273" s="370" t="str">
        <f t="shared" si="20"/>
        <v>0</v>
      </c>
      <c r="M273" s="218" t="str">
        <f t="shared" si="21"/>
        <v>0</v>
      </c>
      <c r="N273" s="218">
        <f t="shared" si="22"/>
        <v>0.01</v>
      </c>
      <c r="O273" s="403">
        <f t="shared" si="23"/>
        <v>0</v>
      </c>
      <c r="P273" s="354" t="s">
        <v>2447</v>
      </c>
      <c r="Q273" s="73"/>
      <c r="R273" s="385"/>
      <c r="S273" s="1"/>
      <c r="T273" s="1"/>
      <c r="U273" s="1"/>
      <c r="V273" s="1"/>
      <c r="W273" s="1"/>
      <c r="X273" s="1"/>
      <c r="Y273"/>
      <c r="Z273"/>
      <c r="AA273"/>
      <c r="AB273"/>
      <c r="AC273" s="1"/>
    </row>
    <row r="274" spans="1:29" ht="129.75" customHeight="1" x14ac:dyDescent="0.25">
      <c r="A274" s="1"/>
      <c r="B274" s="620"/>
      <c r="C274" s="599"/>
      <c r="D274" s="600"/>
      <c r="E274" s="378" t="s">
        <v>2193</v>
      </c>
      <c r="F274" s="375">
        <v>0.03</v>
      </c>
      <c r="G274" s="237">
        <v>43209</v>
      </c>
      <c r="H274" s="237">
        <v>43209</v>
      </c>
      <c r="I274" s="599"/>
      <c r="J274" s="73"/>
      <c r="K274" s="63"/>
      <c r="L274" s="370" t="str">
        <f t="shared" si="20"/>
        <v>0</v>
      </c>
      <c r="M274" s="545">
        <f>SUM(L274:L277)</f>
        <v>0</v>
      </c>
      <c r="N274" s="545">
        <f>SUM(F274:F277)</f>
        <v>0.08</v>
      </c>
      <c r="O274" s="403">
        <f t="shared" si="23"/>
        <v>0</v>
      </c>
      <c r="P274" s="354" t="s">
        <v>2448</v>
      </c>
      <c r="Q274" s="73"/>
      <c r="R274" s="385"/>
      <c r="S274" s="1"/>
      <c r="T274" s="1"/>
      <c r="U274" s="1"/>
      <c r="V274" s="1"/>
      <c r="W274" s="1"/>
      <c r="X274" s="1"/>
      <c r="Y274"/>
      <c r="Z274"/>
      <c r="AA274"/>
      <c r="AB274"/>
      <c r="AC274" s="1"/>
    </row>
    <row r="275" spans="1:29" ht="78.75" customHeight="1" x14ac:dyDescent="0.25">
      <c r="A275" s="1"/>
      <c r="B275" s="620"/>
      <c r="C275" s="599"/>
      <c r="D275" s="600"/>
      <c r="E275" s="378" t="s">
        <v>2194</v>
      </c>
      <c r="F275" s="375">
        <v>0.01</v>
      </c>
      <c r="G275" s="237">
        <v>43210</v>
      </c>
      <c r="H275" s="237">
        <v>43210</v>
      </c>
      <c r="I275" s="599"/>
      <c r="J275" s="73"/>
      <c r="K275" s="63"/>
      <c r="L275" s="370" t="str">
        <f t="shared" si="20"/>
        <v>0</v>
      </c>
      <c r="M275" s="587"/>
      <c r="N275" s="587"/>
      <c r="O275" s="403" t="e">
        <f t="shared" si="23"/>
        <v>#DIV/0!</v>
      </c>
      <c r="P275" s="354" t="s">
        <v>2449</v>
      </c>
      <c r="Q275" s="73"/>
      <c r="R275" s="385"/>
      <c r="S275" s="1"/>
      <c r="T275" s="1"/>
      <c r="U275" s="1"/>
      <c r="V275" s="1"/>
      <c r="W275" s="1"/>
      <c r="X275" s="1"/>
      <c r="Y275"/>
      <c r="Z275"/>
      <c r="AA275"/>
      <c r="AB275"/>
      <c r="AC275" s="1"/>
    </row>
    <row r="276" spans="1:29" ht="78.75" customHeight="1" x14ac:dyDescent="0.25">
      <c r="A276" s="1"/>
      <c r="B276" s="620"/>
      <c r="C276" s="599"/>
      <c r="D276" s="600"/>
      <c r="E276" s="378" t="s">
        <v>2195</v>
      </c>
      <c r="F276" s="375">
        <v>0.02</v>
      </c>
      <c r="G276" s="237">
        <v>43213</v>
      </c>
      <c r="H276" s="237">
        <v>43214</v>
      </c>
      <c r="I276" s="599"/>
      <c r="J276" s="73"/>
      <c r="K276" s="63"/>
      <c r="L276" s="370" t="str">
        <f t="shared" si="20"/>
        <v>0</v>
      </c>
      <c r="M276" s="587"/>
      <c r="N276" s="587"/>
      <c r="O276" s="403" t="e">
        <f t="shared" si="23"/>
        <v>#DIV/0!</v>
      </c>
      <c r="P276" s="354" t="s">
        <v>2450</v>
      </c>
      <c r="Q276" s="73"/>
      <c r="R276" s="385"/>
      <c r="S276" s="1"/>
      <c r="T276" s="1"/>
      <c r="U276" s="1"/>
      <c r="V276" s="1"/>
      <c r="W276" s="1"/>
      <c r="X276" s="1"/>
      <c r="Y276"/>
      <c r="Z276"/>
      <c r="AA276"/>
      <c r="AB276"/>
      <c r="AC276" s="1"/>
    </row>
    <row r="277" spans="1:29" ht="88.5" customHeight="1" x14ac:dyDescent="0.25">
      <c r="A277" s="1"/>
      <c r="B277" s="620"/>
      <c r="C277" s="599"/>
      <c r="D277" s="600"/>
      <c r="E277" s="378" t="s">
        <v>2196</v>
      </c>
      <c r="F277" s="375">
        <v>0.02</v>
      </c>
      <c r="G277" s="237">
        <v>43215</v>
      </c>
      <c r="H277" s="237">
        <v>43217</v>
      </c>
      <c r="I277" s="599" t="s">
        <v>1898</v>
      </c>
      <c r="J277" s="73"/>
      <c r="K277" s="63"/>
      <c r="L277" s="370" t="str">
        <f t="shared" si="20"/>
        <v>0</v>
      </c>
      <c r="M277" s="588"/>
      <c r="N277" s="588"/>
      <c r="O277" s="403" t="e">
        <f t="shared" si="23"/>
        <v>#DIV/0!</v>
      </c>
      <c r="P277" s="354" t="s">
        <v>2451</v>
      </c>
      <c r="Q277" s="73"/>
      <c r="R277" s="385"/>
      <c r="S277" s="1"/>
      <c r="T277" s="1"/>
      <c r="U277" s="1"/>
      <c r="V277" s="1"/>
      <c r="W277" s="1"/>
      <c r="X277" s="1"/>
      <c r="Y277"/>
      <c r="Z277"/>
      <c r="AA277"/>
      <c r="AB277"/>
      <c r="AC277" s="1"/>
    </row>
    <row r="278" spans="1:29" ht="120" customHeight="1" x14ac:dyDescent="0.25">
      <c r="A278" s="1"/>
      <c r="B278" s="620"/>
      <c r="C278" s="599"/>
      <c r="D278" s="600"/>
      <c r="E278" s="378" t="s">
        <v>2197</v>
      </c>
      <c r="F278" s="375">
        <v>0.11</v>
      </c>
      <c r="G278" s="237">
        <v>43221</v>
      </c>
      <c r="H278" s="237">
        <v>43250</v>
      </c>
      <c r="I278" s="599"/>
      <c r="J278" s="73"/>
      <c r="K278" s="63"/>
      <c r="L278" s="370" t="str">
        <f t="shared" si="20"/>
        <v>0</v>
      </c>
      <c r="M278" s="218" t="str">
        <f t="shared" si="21"/>
        <v>0</v>
      </c>
      <c r="N278" s="218">
        <f t="shared" si="22"/>
        <v>0.11</v>
      </c>
      <c r="O278" s="403">
        <f t="shared" si="23"/>
        <v>0</v>
      </c>
      <c r="P278" s="354" t="s">
        <v>2452</v>
      </c>
      <c r="Q278" s="73"/>
      <c r="R278" s="385"/>
      <c r="S278" s="1"/>
      <c r="T278" s="1"/>
      <c r="U278" s="1"/>
      <c r="V278" s="1"/>
      <c r="W278" s="1"/>
      <c r="X278" s="1"/>
      <c r="Y278"/>
      <c r="Z278"/>
      <c r="AA278"/>
      <c r="AB278"/>
      <c r="AC278" s="1"/>
    </row>
    <row r="279" spans="1:29" ht="84.75" customHeight="1" x14ac:dyDescent="0.25">
      <c r="A279" s="1"/>
      <c r="B279" s="620"/>
      <c r="C279" s="599"/>
      <c r="D279" s="600"/>
      <c r="E279" s="378" t="s">
        <v>2198</v>
      </c>
      <c r="F279" s="375">
        <v>0.02</v>
      </c>
      <c r="G279" s="237">
        <v>43161</v>
      </c>
      <c r="H279" s="237">
        <v>43172</v>
      </c>
      <c r="I279" s="599" t="s">
        <v>1894</v>
      </c>
      <c r="J279" s="73"/>
      <c r="K279" s="63"/>
      <c r="L279" s="370" t="str">
        <f t="shared" si="20"/>
        <v>0</v>
      </c>
      <c r="M279" s="545">
        <f>SUM(L279:L283)</f>
        <v>0</v>
      </c>
      <c r="N279" s="545">
        <f>SUM(F279:F283)</f>
        <v>0.17</v>
      </c>
      <c r="O279" s="532">
        <f t="shared" si="23"/>
        <v>0</v>
      </c>
      <c r="P279" s="354" t="s">
        <v>2453</v>
      </c>
      <c r="Q279" s="73"/>
      <c r="R279" s="385"/>
      <c r="S279" s="1"/>
      <c r="T279" s="1"/>
      <c r="U279" s="1"/>
      <c r="V279" s="1"/>
      <c r="W279" s="1"/>
      <c r="X279" s="1"/>
      <c r="Y279"/>
      <c r="Z279"/>
      <c r="AA279"/>
      <c r="AB279"/>
      <c r="AC279" s="1"/>
    </row>
    <row r="280" spans="1:29" ht="94.5" customHeight="1" x14ac:dyDescent="0.25">
      <c r="A280" s="1"/>
      <c r="B280" s="620"/>
      <c r="C280" s="599"/>
      <c r="D280" s="600"/>
      <c r="E280" s="378" t="s">
        <v>2199</v>
      </c>
      <c r="F280" s="375">
        <v>7.0000000000000007E-2</v>
      </c>
      <c r="G280" s="237">
        <v>43167</v>
      </c>
      <c r="H280" s="237">
        <v>43174</v>
      </c>
      <c r="I280" s="599"/>
      <c r="J280" s="73"/>
      <c r="K280" s="63"/>
      <c r="L280" s="370" t="str">
        <f t="shared" si="20"/>
        <v>0</v>
      </c>
      <c r="M280" s="587"/>
      <c r="N280" s="587"/>
      <c r="O280" s="533"/>
      <c r="P280" s="354" t="s">
        <v>2454</v>
      </c>
      <c r="Q280" s="73"/>
      <c r="R280" s="385"/>
      <c r="S280" s="1"/>
      <c r="T280" s="1"/>
      <c r="U280" s="1"/>
      <c r="V280" s="1"/>
      <c r="W280" s="1"/>
      <c r="X280" s="1"/>
      <c r="Y280"/>
      <c r="Z280"/>
      <c r="AA280"/>
      <c r="AB280"/>
      <c r="AC280" s="1"/>
    </row>
    <row r="281" spans="1:29" ht="79.5" customHeight="1" x14ac:dyDescent="0.25">
      <c r="A281" s="1"/>
      <c r="B281" s="620"/>
      <c r="C281" s="599"/>
      <c r="D281" s="600"/>
      <c r="E281" s="378" t="s">
        <v>2200</v>
      </c>
      <c r="F281" s="375">
        <v>0.01</v>
      </c>
      <c r="G281" s="237">
        <v>43175</v>
      </c>
      <c r="H281" s="237">
        <v>43179</v>
      </c>
      <c r="I281" s="599"/>
      <c r="J281" s="73"/>
      <c r="K281" s="63"/>
      <c r="L281" s="370" t="str">
        <f t="shared" si="20"/>
        <v>0</v>
      </c>
      <c r="M281" s="587"/>
      <c r="N281" s="587"/>
      <c r="O281" s="533"/>
      <c r="P281" s="354" t="s">
        <v>2455</v>
      </c>
      <c r="Q281" s="73"/>
      <c r="R281" s="385"/>
      <c r="S281" s="1"/>
      <c r="T281" s="1"/>
      <c r="U281" s="1"/>
      <c r="V281" s="1"/>
      <c r="W281" s="1"/>
      <c r="X281" s="1"/>
      <c r="Y281"/>
      <c r="Z281"/>
      <c r="AA281"/>
      <c r="AB281"/>
      <c r="AC281" s="1"/>
    </row>
    <row r="282" spans="1:29" ht="66" customHeight="1" x14ac:dyDescent="0.25">
      <c r="A282" s="1"/>
      <c r="B282" s="620"/>
      <c r="C282" s="599"/>
      <c r="D282" s="600"/>
      <c r="E282" s="378" t="s">
        <v>2201</v>
      </c>
      <c r="F282" s="375">
        <v>0.05</v>
      </c>
      <c r="G282" s="237">
        <v>43180</v>
      </c>
      <c r="H282" s="237">
        <v>43182</v>
      </c>
      <c r="I282" s="599"/>
      <c r="J282" s="73"/>
      <c r="K282" s="63"/>
      <c r="L282" s="370" t="str">
        <f t="shared" si="20"/>
        <v>0</v>
      </c>
      <c r="M282" s="587"/>
      <c r="N282" s="587"/>
      <c r="O282" s="533"/>
      <c r="P282" s="354" t="s">
        <v>2456</v>
      </c>
      <c r="Q282" s="73"/>
      <c r="R282" s="385"/>
      <c r="S282" s="1"/>
      <c r="T282" s="1"/>
      <c r="U282" s="1"/>
      <c r="V282" s="1"/>
      <c r="W282" s="1"/>
      <c r="X282" s="1"/>
      <c r="Y282"/>
      <c r="Z282"/>
      <c r="AA282"/>
      <c r="AB282"/>
      <c r="AC282" s="1"/>
    </row>
    <row r="283" spans="1:29" ht="108" customHeight="1" x14ac:dyDescent="0.25">
      <c r="A283" s="1"/>
      <c r="B283" s="620"/>
      <c r="C283" s="599"/>
      <c r="D283" s="600"/>
      <c r="E283" s="378" t="s">
        <v>2202</v>
      </c>
      <c r="F283" s="375">
        <v>0.02</v>
      </c>
      <c r="G283" s="237">
        <v>43185</v>
      </c>
      <c r="H283" s="237">
        <v>43186</v>
      </c>
      <c r="I283" s="597" t="s">
        <v>1900</v>
      </c>
      <c r="J283" s="73"/>
      <c r="K283" s="63"/>
      <c r="L283" s="370" t="str">
        <f t="shared" si="20"/>
        <v>0</v>
      </c>
      <c r="M283" s="588"/>
      <c r="N283" s="588"/>
      <c r="O283" s="534"/>
      <c r="P283" s="354" t="s">
        <v>2457</v>
      </c>
      <c r="Q283" s="73"/>
      <c r="R283" s="385"/>
      <c r="S283" s="1"/>
      <c r="T283" s="1"/>
      <c r="U283" s="1"/>
      <c r="V283" s="1"/>
      <c r="W283" s="1"/>
      <c r="X283" s="1"/>
      <c r="Y283"/>
      <c r="Z283"/>
      <c r="AA283"/>
      <c r="AB283"/>
      <c r="AC283" s="1"/>
    </row>
    <row r="284" spans="1:29" ht="115.5" customHeight="1" x14ac:dyDescent="0.25">
      <c r="A284" s="1"/>
      <c r="B284" s="620"/>
      <c r="C284" s="599"/>
      <c r="D284" s="600"/>
      <c r="E284" s="378" t="s">
        <v>2203</v>
      </c>
      <c r="F284" s="375">
        <v>0.08</v>
      </c>
      <c r="G284" s="237">
        <v>43192</v>
      </c>
      <c r="H284" s="237">
        <v>43210</v>
      </c>
      <c r="I284" s="597"/>
      <c r="J284" s="73"/>
      <c r="K284" s="63"/>
      <c r="L284" s="370" t="str">
        <f t="shared" si="20"/>
        <v>0</v>
      </c>
      <c r="M284" s="218" t="str">
        <f t="shared" si="21"/>
        <v>0</v>
      </c>
      <c r="N284" s="218">
        <f t="shared" si="22"/>
        <v>0.08</v>
      </c>
      <c r="O284" s="70" t="str">
        <f t="shared" ref="O284" si="24">IF((M284/N284)&gt;=90%,"META LOGRADA",IF((M284/N284)&gt;=80%, "AVANCE NOTABLE","REPLANIFICAR"))</f>
        <v>REPLANIFICAR</v>
      </c>
      <c r="P284" s="354" t="s">
        <v>2458</v>
      </c>
      <c r="Q284" s="73"/>
      <c r="R284" s="264"/>
      <c r="S284" s="1"/>
      <c r="T284" s="1"/>
      <c r="U284" s="1"/>
      <c r="V284" s="1"/>
      <c r="W284" s="1"/>
      <c r="X284" s="1"/>
      <c r="Y284"/>
      <c r="Z284"/>
      <c r="AA284"/>
      <c r="AB284"/>
      <c r="AC284" s="1"/>
    </row>
    <row r="285" spans="1:29"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9"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9"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9"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ht="22.5" hidden="1" x14ac:dyDescent="0.25">
      <c r="B290" s="593" t="s">
        <v>31</v>
      </c>
      <c r="C290" s="593"/>
      <c r="D290" s="593"/>
      <c r="E290" s="593"/>
      <c r="F290" s="593"/>
      <c r="G290" s="593"/>
      <c r="H290" s="593"/>
      <c r="I290" s="593"/>
      <c r="J290" s="593"/>
      <c r="K290" s="593"/>
      <c r="L290" s="1"/>
      <c r="M290" s="1"/>
      <c r="N290" s="1"/>
      <c r="O290" s="1"/>
      <c r="P290" s="1"/>
      <c r="Q290" s="1"/>
      <c r="R290" s="1"/>
      <c r="S290" s="1"/>
      <c r="T290" s="1"/>
      <c r="U290" s="1"/>
      <c r="V290" s="1"/>
      <c r="W290" s="1"/>
      <c r="X290" s="1"/>
      <c r="Y290" s="1"/>
      <c r="Z290" s="1"/>
    </row>
    <row r="291" spans="2:26" ht="33" hidden="1" customHeight="1" x14ac:dyDescent="0.25">
      <c r="B291" s="574" t="s">
        <v>7</v>
      </c>
      <c r="C291" s="574"/>
      <c r="D291" s="574"/>
      <c r="E291" s="574" t="s">
        <v>8</v>
      </c>
      <c r="F291" s="574"/>
      <c r="G291" s="574"/>
      <c r="H291" s="574" t="s">
        <v>9</v>
      </c>
      <c r="I291" s="574"/>
      <c r="J291" s="371" t="s">
        <v>354</v>
      </c>
      <c r="K291" s="371" t="s">
        <v>10</v>
      </c>
      <c r="L291" s="1"/>
      <c r="M291" s="1"/>
      <c r="N291" s="1"/>
      <c r="O291" s="1"/>
      <c r="P291" s="1"/>
      <c r="Q291" s="1"/>
      <c r="R291" s="1"/>
      <c r="S291" s="1"/>
      <c r="T291" s="1"/>
      <c r="U291" s="1"/>
      <c r="V291" s="1"/>
      <c r="W291" s="1"/>
      <c r="X291" s="1"/>
      <c r="Y291" s="1"/>
      <c r="Z291" s="1"/>
    </row>
    <row r="292" spans="2:26" ht="18.75" hidden="1" customHeight="1" x14ac:dyDescent="0.25">
      <c r="B292" s="572"/>
      <c r="C292" s="572"/>
      <c r="D292" s="572"/>
      <c r="E292" s="572"/>
      <c r="F292" s="572"/>
      <c r="G292" s="572"/>
      <c r="H292" s="572"/>
      <c r="I292" s="572"/>
      <c r="J292" s="312"/>
      <c r="K292" s="312"/>
      <c r="L292" s="1"/>
      <c r="M292" s="1"/>
      <c r="N292" s="1"/>
      <c r="O292" s="1"/>
      <c r="P292" s="1"/>
      <c r="Q292" s="1"/>
      <c r="R292" s="1"/>
      <c r="S292" s="1"/>
      <c r="T292" s="1"/>
      <c r="U292" s="1"/>
      <c r="V292" s="1"/>
      <c r="W292" s="1"/>
      <c r="X292" s="1"/>
      <c r="Y292" s="1"/>
      <c r="Z292" s="1"/>
    </row>
    <row r="293" spans="2:26" ht="21.75" hidden="1" customHeight="1" x14ac:dyDescent="0.25">
      <c r="B293" s="572"/>
      <c r="C293" s="572"/>
      <c r="D293" s="572"/>
      <c r="E293" s="572"/>
      <c r="F293" s="572"/>
      <c r="G293" s="572"/>
      <c r="H293" s="572"/>
      <c r="I293" s="572"/>
      <c r="J293" s="312"/>
      <c r="K293" s="312"/>
      <c r="L293" s="1"/>
      <c r="M293" s="1"/>
      <c r="N293" s="1"/>
      <c r="O293" s="1"/>
      <c r="P293" s="1"/>
      <c r="Q293" s="1"/>
      <c r="R293" s="1"/>
      <c r="S293" s="1"/>
      <c r="T293" s="1"/>
      <c r="U293" s="1"/>
      <c r="V293" s="1"/>
      <c r="W293" s="1"/>
      <c r="X293" s="1"/>
      <c r="Y293" s="1"/>
      <c r="Z293" s="1"/>
    </row>
    <row r="294" spans="2:26" ht="20.25" hidden="1" customHeight="1" x14ac:dyDescent="0.25">
      <c r="B294" s="572"/>
      <c r="C294" s="572"/>
      <c r="D294" s="572"/>
      <c r="E294" s="572"/>
      <c r="F294" s="572"/>
      <c r="G294" s="572"/>
      <c r="H294" s="572"/>
      <c r="I294" s="572"/>
      <c r="J294" s="312"/>
      <c r="K294" s="312"/>
      <c r="L294" s="1"/>
      <c r="M294" s="1"/>
      <c r="N294" s="1"/>
      <c r="O294" s="1"/>
      <c r="P294" s="1"/>
      <c r="Q294" s="1"/>
      <c r="R294" s="1"/>
      <c r="S294" s="1"/>
      <c r="T294" s="1"/>
      <c r="U294" s="1"/>
      <c r="V294" s="1"/>
      <c r="W294" s="1"/>
      <c r="X294" s="1"/>
      <c r="Y294" s="1"/>
      <c r="Z294" s="1"/>
    </row>
    <row r="295" spans="2:26" ht="18.75" hidden="1" customHeight="1" x14ac:dyDescent="0.25">
      <c r="B295" s="572"/>
      <c r="C295" s="572"/>
      <c r="D295" s="572"/>
      <c r="E295" s="572"/>
      <c r="F295" s="572"/>
      <c r="G295" s="572"/>
      <c r="H295" s="572"/>
      <c r="I295" s="572"/>
      <c r="J295" s="312"/>
      <c r="K295" s="312"/>
      <c r="L295" s="1"/>
      <c r="M295" s="1"/>
      <c r="N295" s="1"/>
      <c r="O295" s="1"/>
      <c r="P295" s="1"/>
      <c r="Q295" s="1"/>
      <c r="R295" s="1"/>
      <c r="S295" s="1"/>
      <c r="T295" s="1"/>
      <c r="U295" s="1"/>
      <c r="V295" s="1"/>
      <c r="W295" s="1"/>
      <c r="X295" s="1"/>
      <c r="Y295" s="1"/>
      <c r="Z295" s="1"/>
    </row>
    <row r="296" spans="2:26" ht="20.25" hidden="1" customHeight="1" x14ac:dyDescent="0.25">
      <c r="B296" s="572"/>
      <c r="C296" s="572"/>
      <c r="D296" s="572"/>
      <c r="E296" s="572"/>
      <c r="F296" s="572"/>
      <c r="G296" s="572"/>
      <c r="H296" s="572"/>
      <c r="I296" s="572"/>
      <c r="J296" s="312"/>
      <c r="K296" s="312"/>
      <c r="L296" s="1"/>
      <c r="M296" s="1"/>
      <c r="N296" s="1"/>
      <c r="O296" s="1"/>
      <c r="P296" s="1"/>
      <c r="Q296" s="1"/>
      <c r="R296" s="1"/>
      <c r="S296" s="1"/>
      <c r="T296" s="1"/>
      <c r="U296" s="1"/>
      <c r="V296" s="1"/>
      <c r="W296" s="1"/>
      <c r="X296" s="1"/>
      <c r="Y296" s="1"/>
      <c r="Z296" s="1"/>
    </row>
    <row r="297" spans="2:26" ht="18" hidden="1" customHeight="1" x14ac:dyDescent="0.25">
      <c r="B297" s="572"/>
      <c r="C297" s="572"/>
      <c r="D297" s="572"/>
      <c r="E297" s="572"/>
      <c r="F297" s="572"/>
      <c r="G297" s="572"/>
      <c r="H297" s="572"/>
      <c r="I297" s="572"/>
      <c r="J297" s="312"/>
      <c r="K297" s="312"/>
      <c r="L297" s="1"/>
      <c r="M297" s="1"/>
      <c r="N297" s="1"/>
      <c r="O297" s="1"/>
      <c r="P297" s="1"/>
      <c r="Q297" s="1"/>
      <c r="R297" s="1"/>
      <c r="S297" s="1"/>
      <c r="T297" s="1"/>
      <c r="U297" s="1"/>
      <c r="V297" s="1"/>
      <c r="W297" s="1"/>
      <c r="X297" s="1"/>
      <c r="Y297" s="1"/>
      <c r="Z297" s="1"/>
    </row>
    <row r="298" spans="2:26" ht="21.75" hidden="1" customHeight="1" x14ac:dyDescent="0.25">
      <c r="B298" s="572"/>
      <c r="C298" s="572"/>
      <c r="D298" s="572"/>
      <c r="E298" s="572"/>
      <c r="F298" s="572"/>
      <c r="G298" s="572"/>
      <c r="H298" s="572"/>
      <c r="I298" s="572"/>
      <c r="J298" s="312"/>
      <c r="K298" s="312"/>
      <c r="L298" s="1"/>
      <c r="M298" s="1"/>
      <c r="N298" s="1"/>
      <c r="O298" s="1"/>
      <c r="P298" s="1"/>
      <c r="Q298" s="1"/>
      <c r="R298" s="1"/>
      <c r="S298" s="1"/>
      <c r="T298" s="1"/>
      <c r="U298" s="1"/>
      <c r="V298" s="1"/>
      <c r="W298" s="1"/>
      <c r="X298" s="1"/>
      <c r="Y298" s="1"/>
      <c r="Z298" s="1"/>
    </row>
    <row r="299" spans="2:26" ht="19.5" hidden="1" customHeight="1" x14ac:dyDescent="0.25">
      <c r="B299" s="572"/>
      <c r="C299" s="572"/>
      <c r="D299" s="572"/>
      <c r="E299" s="572"/>
      <c r="F299" s="572"/>
      <c r="G299" s="572"/>
      <c r="H299" s="572"/>
      <c r="I299" s="572"/>
      <c r="J299" s="312"/>
      <c r="K299" s="312"/>
      <c r="L299" s="1"/>
      <c r="M299" s="1"/>
      <c r="N299" s="1"/>
      <c r="O299" s="1"/>
      <c r="P299" s="1"/>
      <c r="Q299" s="1"/>
      <c r="R299" s="1"/>
      <c r="S299" s="1"/>
      <c r="T299" s="1"/>
      <c r="U299" s="1"/>
      <c r="V299" s="1"/>
      <c r="W299" s="1"/>
      <c r="X299" s="1"/>
      <c r="Y299" s="1"/>
      <c r="Z299" s="1"/>
    </row>
    <row r="300" spans="2:26" ht="19.5" hidden="1" customHeight="1" x14ac:dyDescent="0.25">
      <c r="B300" s="572"/>
      <c r="C300" s="572"/>
      <c r="D300" s="572"/>
      <c r="E300" s="572"/>
      <c r="F300" s="572"/>
      <c r="G300" s="572"/>
      <c r="H300" s="572"/>
      <c r="I300" s="572"/>
      <c r="J300" s="312"/>
      <c r="K300" s="312"/>
      <c r="L300" s="1"/>
      <c r="M300" s="1"/>
      <c r="N300" s="1"/>
      <c r="O300" s="1"/>
      <c r="P300" s="1"/>
      <c r="Q300" s="1"/>
      <c r="R300" s="1"/>
      <c r="S300" s="1"/>
      <c r="T300" s="1"/>
      <c r="U300" s="1"/>
      <c r="V300" s="1"/>
      <c r="W300" s="1"/>
      <c r="X300" s="1"/>
      <c r="Y300" s="1"/>
      <c r="Z300" s="1"/>
    </row>
    <row r="301" spans="2:26" ht="15.75" hidden="1" customHeight="1" x14ac:dyDescent="0.25">
      <c r="B301" s="572"/>
      <c r="C301" s="572"/>
      <c r="D301" s="572"/>
      <c r="E301" s="572"/>
      <c r="F301" s="572"/>
      <c r="G301" s="572"/>
      <c r="H301" s="572"/>
      <c r="I301" s="572"/>
      <c r="J301" s="312"/>
      <c r="K301" s="312"/>
      <c r="L301" s="1"/>
      <c r="M301" s="1"/>
      <c r="N301" s="1"/>
      <c r="O301" s="1"/>
      <c r="P301" s="1"/>
      <c r="Q301" s="1"/>
      <c r="R301" s="1"/>
      <c r="S301" s="1"/>
      <c r="T301" s="1"/>
      <c r="U301" s="1"/>
      <c r="V301" s="1"/>
      <c r="W301" s="1"/>
      <c r="X301" s="1"/>
      <c r="Y301" s="1"/>
      <c r="Z301" s="1"/>
    </row>
    <row r="302" spans="2:26" ht="21.75" hidden="1" customHeight="1" x14ac:dyDescent="0.25">
      <c r="B302" s="572"/>
      <c r="C302" s="572"/>
      <c r="D302" s="572"/>
      <c r="E302" s="572"/>
      <c r="F302" s="572"/>
      <c r="G302" s="572"/>
      <c r="H302" s="572"/>
      <c r="I302" s="572"/>
      <c r="J302" s="312"/>
      <c r="K302" s="312"/>
      <c r="L302" s="1"/>
      <c r="M302" s="1"/>
      <c r="N302" s="1"/>
      <c r="O302" s="1"/>
      <c r="P302" s="1"/>
      <c r="Q302" s="1"/>
      <c r="R302" s="1"/>
      <c r="S302" s="1"/>
      <c r="T302" s="1"/>
      <c r="U302" s="1"/>
      <c r="V302" s="1"/>
      <c r="W302" s="1"/>
      <c r="X302" s="1"/>
      <c r="Y302" s="1"/>
      <c r="Z302" s="1"/>
    </row>
    <row r="303" spans="2:26" ht="19.5" hidden="1" customHeight="1" x14ac:dyDescent="0.25">
      <c r="B303" s="572"/>
      <c r="C303" s="572"/>
      <c r="D303" s="572"/>
      <c r="E303" s="572"/>
      <c r="F303" s="572"/>
      <c r="G303" s="572"/>
      <c r="H303" s="572"/>
      <c r="I303" s="572"/>
      <c r="J303" s="312"/>
      <c r="K303" s="312"/>
      <c r="L303" s="1"/>
      <c r="M303" s="1"/>
      <c r="N303" s="1"/>
      <c r="O303" s="1"/>
      <c r="P303" s="1"/>
      <c r="Q303" s="1"/>
      <c r="R303" s="1"/>
      <c r="S303" s="1"/>
      <c r="T303" s="1"/>
      <c r="U303" s="1"/>
      <c r="V303" s="1"/>
      <c r="W303" s="1"/>
      <c r="X303" s="1"/>
      <c r="Y303" s="1"/>
      <c r="Z303" s="1"/>
    </row>
    <row r="304" spans="2:26" ht="22.5" hidden="1" customHeight="1" x14ac:dyDescent="0.25">
      <c r="B304" s="572"/>
      <c r="C304" s="572"/>
      <c r="D304" s="572"/>
      <c r="E304" s="572"/>
      <c r="F304" s="572"/>
      <c r="G304" s="572"/>
      <c r="H304" s="572"/>
      <c r="I304" s="572"/>
      <c r="J304" s="312"/>
      <c r="K304" s="312"/>
      <c r="L304" s="1"/>
      <c r="M304" s="1"/>
      <c r="N304" s="1"/>
      <c r="O304" s="1"/>
      <c r="P304" s="1"/>
      <c r="Q304" s="1"/>
      <c r="R304" s="1"/>
      <c r="S304" s="1"/>
      <c r="T304" s="1"/>
      <c r="U304" s="1"/>
      <c r="V304" s="1"/>
      <c r="W304" s="1"/>
      <c r="X304" s="1"/>
      <c r="Y304" s="1"/>
      <c r="Z304" s="1"/>
    </row>
    <row r="305" spans="2:22" ht="20.25" hidden="1" customHeight="1" x14ac:dyDescent="0.25">
      <c r="B305" s="572"/>
      <c r="C305" s="572"/>
      <c r="D305" s="572"/>
      <c r="E305" s="572"/>
      <c r="F305" s="572"/>
      <c r="G305" s="572"/>
      <c r="H305" s="572"/>
      <c r="I305" s="572"/>
      <c r="J305" s="312"/>
      <c r="K305" s="312"/>
      <c r="R305" s="1"/>
      <c r="S305" s="1"/>
      <c r="T305" s="1"/>
      <c r="U305" s="1"/>
      <c r="V305" s="1"/>
    </row>
    <row r="306" spans="2:22" hidden="1" x14ac:dyDescent="0.25">
      <c r="M306"/>
      <c r="N306"/>
      <c r="R306" s="1"/>
      <c r="S306" s="1"/>
      <c r="T306" s="1"/>
      <c r="U306" s="1"/>
      <c r="V306" s="1"/>
    </row>
    <row r="307" spans="2:22" ht="30" hidden="1" x14ac:dyDescent="0.25">
      <c r="M307"/>
      <c r="N307"/>
      <c r="O307" s="398" t="s">
        <v>2459</v>
      </c>
      <c r="R307" s="1"/>
      <c r="S307" s="1"/>
      <c r="T307" s="1"/>
      <c r="U307" s="1"/>
      <c r="V307" s="1"/>
    </row>
    <row r="308" spans="2:22" hidden="1" x14ac:dyDescent="0.25">
      <c r="M308"/>
      <c r="N308"/>
      <c r="O308" s="14">
        <f>AVERAGE(O14,O21,O27,O33,O34,O259,O263,O267,O273,O279)</f>
        <v>0.49000000000000005</v>
      </c>
      <c r="R308" s="1"/>
      <c r="S308" s="1"/>
      <c r="T308" s="1"/>
      <c r="U308" s="1"/>
      <c r="V308" s="1"/>
    </row>
    <row r="309" spans="2:22" hidden="1" x14ac:dyDescent="0.25">
      <c r="R309" s="1"/>
      <c r="S309" s="1"/>
      <c r="T309" s="1"/>
      <c r="U309" s="1"/>
      <c r="V309" s="1"/>
    </row>
    <row r="310" spans="2:22" x14ac:dyDescent="0.25">
      <c r="R310" s="1"/>
      <c r="S310" s="1"/>
      <c r="T310" s="1"/>
      <c r="U310" s="1"/>
      <c r="V310" s="1"/>
    </row>
    <row r="311" spans="2:22" x14ac:dyDescent="0.25">
      <c r="R311" s="1"/>
      <c r="S311" s="1"/>
      <c r="T311" s="1"/>
      <c r="U311" s="1"/>
      <c r="V311" s="1"/>
    </row>
    <row r="312" spans="2:22" x14ac:dyDescent="0.25">
      <c r="R312" s="1"/>
      <c r="S312" s="1"/>
      <c r="T312" s="1"/>
      <c r="U312" s="1"/>
      <c r="V312" s="1"/>
    </row>
    <row r="313" spans="2:22" x14ac:dyDescent="0.25">
      <c r="R313" s="1"/>
      <c r="S313" s="1"/>
      <c r="T313" s="1"/>
      <c r="U313" s="1"/>
      <c r="V313" s="1"/>
    </row>
    <row r="314" spans="2:22" x14ac:dyDescent="0.25">
      <c r="R314" s="1"/>
      <c r="S314" s="1"/>
      <c r="T314" s="1"/>
      <c r="U314" s="1"/>
      <c r="V314" s="1"/>
    </row>
    <row r="315" spans="2:22" x14ac:dyDescent="0.25">
      <c r="R315" s="1"/>
      <c r="S315" s="1"/>
      <c r="T315" s="1"/>
      <c r="U315" s="1"/>
      <c r="V315" s="1"/>
    </row>
    <row r="316" spans="2:22" x14ac:dyDescent="0.25">
      <c r="R316" s="1"/>
      <c r="S316" s="1"/>
      <c r="T316" s="1"/>
      <c r="U316" s="1"/>
      <c r="V316" s="1"/>
    </row>
    <row r="317" spans="2:22" x14ac:dyDescent="0.25">
      <c r="R317" s="1"/>
      <c r="S317" s="1"/>
      <c r="T317" s="1"/>
      <c r="U317" s="1"/>
      <c r="V317" s="1"/>
    </row>
    <row r="318" spans="2:22" x14ac:dyDescent="0.25">
      <c r="R318" s="1"/>
      <c r="S318" s="1"/>
      <c r="T318" s="1"/>
      <c r="U318" s="1"/>
      <c r="V318" s="1"/>
    </row>
    <row r="319" spans="2:22" x14ac:dyDescent="0.25">
      <c r="R319" s="1"/>
      <c r="S319" s="1"/>
      <c r="T319" s="1"/>
      <c r="U319" s="1"/>
      <c r="V319" s="1"/>
    </row>
    <row r="320" spans="2:22" x14ac:dyDescent="0.25">
      <c r="R320" s="1"/>
      <c r="S320" s="1"/>
      <c r="T320" s="1"/>
      <c r="U320" s="1"/>
      <c r="V320" s="1"/>
    </row>
    <row r="321" spans="18:22" x14ac:dyDescent="0.25">
      <c r="R321" s="1"/>
      <c r="S321" s="1"/>
      <c r="T321" s="1"/>
      <c r="U321" s="1"/>
      <c r="V321" s="1"/>
    </row>
    <row r="322" spans="18:22" x14ac:dyDescent="0.25">
      <c r="R322" s="1"/>
      <c r="S322" s="1"/>
      <c r="T322" s="1"/>
      <c r="U322" s="1"/>
      <c r="V322" s="1"/>
    </row>
    <row r="323" spans="18:22" x14ac:dyDescent="0.25">
      <c r="R323" s="1"/>
      <c r="S323" s="1"/>
      <c r="T323" s="1"/>
      <c r="U323" s="1"/>
      <c r="V323" s="1"/>
    </row>
    <row r="324" spans="18:22" x14ac:dyDescent="0.25">
      <c r="R324" s="1"/>
      <c r="S324" s="1"/>
      <c r="T324" s="1"/>
      <c r="U324" s="1"/>
      <c r="V324" s="1"/>
    </row>
    <row r="325" spans="18:22" x14ac:dyDescent="0.25">
      <c r="R325" s="1"/>
      <c r="S325" s="1"/>
      <c r="T325" s="1"/>
      <c r="U325" s="1"/>
      <c r="V325" s="1"/>
    </row>
    <row r="326" spans="18:22" x14ac:dyDescent="0.25">
      <c r="R326" s="1"/>
      <c r="S326" s="1"/>
      <c r="T326" s="1"/>
      <c r="U326" s="1"/>
      <c r="V326" s="1"/>
    </row>
    <row r="327" spans="18:22" x14ac:dyDescent="0.25">
      <c r="R327" s="1"/>
      <c r="S327" s="1"/>
      <c r="T327" s="1"/>
      <c r="U327" s="1"/>
      <c r="V327" s="1"/>
    </row>
    <row r="328" spans="18:22" x14ac:dyDescent="0.25">
      <c r="R328" s="1"/>
      <c r="S328" s="1"/>
      <c r="T328" s="1"/>
      <c r="U328" s="1"/>
      <c r="V328" s="1"/>
    </row>
    <row r="329" spans="18:22" x14ac:dyDescent="0.25">
      <c r="R329" s="1"/>
      <c r="S329" s="1"/>
      <c r="T329" s="1"/>
      <c r="U329" s="1"/>
      <c r="V329" s="1"/>
    </row>
    <row r="330" spans="18:22" x14ac:dyDescent="0.25">
      <c r="R330" s="1"/>
      <c r="S330" s="1"/>
      <c r="T330" s="1"/>
      <c r="U330" s="1"/>
      <c r="V330" s="1"/>
    </row>
    <row r="331" spans="18:22" x14ac:dyDescent="0.25">
      <c r="R331" s="1"/>
      <c r="S331" s="1"/>
      <c r="T331" s="1"/>
      <c r="U331" s="1"/>
      <c r="V331" s="1"/>
    </row>
    <row r="332" spans="18:22" x14ac:dyDescent="0.25">
      <c r="R332" s="1"/>
      <c r="S332" s="1"/>
      <c r="T332" s="1"/>
      <c r="U332" s="1"/>
      <c r="V332" s="1"/>
    </row>
    <row r="333" spans="18:22" x14ac:dyDescent="0.25">
      <c r="R333" s="1"/>
      <c r="S333" s="1"/>
      <c r="T333" s="1"/>
      <c r="U333" s="1"/>
      <c r="V333" s="1"/>
    </row>
    <row r="334" spans="18:22" x14ac:dyDescent="0.25">
      <c r="R334" s="1"/>
      <c r="S334" s="1"/>
      <c r="T334" s="1"/>
      <c r="U334" s="1"/>
      <c r="V334" s="1"/>
    </row>
    <row r="335" spans="18:22" x14ac:dyDescent="0.25">
      <c r="R335" s="1"/>
      <c r="S335" s="1"/>
      <c r="T335" s="1"/>
      <c r="U335" s="1"/>
      <c r="V335" s="1"/>
    </row>
    <row r="336" spans="18:22" x14ac:dyDescent="0.25">
      <c r="R336" s="1"/>
      <c r="S336" s="1"/>
      <c r="T336" s="1"/>
      <c r="U336" s="1"/>
      <c r="V336" s="1"/>
    </row>
    <row r="337" spans="18:22" x14ac:dyDescent="0.25">
      <c r="R337" s="1"/>
      <c r="S337" s="1"/>
      <c r="T337" s="1"/>
      <c r="U337" s="1"/>
      <c r="V337" s="1"/>
    </row>
    <row r="338" spans="18:22" x14ac:dyDescent="0.25">
      <c r="R338" s="1"/>
      <c r="S338" s="1"/>
      <c r="T338" s="1"/>
      <c r="U338" s="1"/>
      <c r="V338" s="1"/>
    </row>
    <row r="339" spans="18:22" x14ac:dyDescent="0.25">
      <c r="R339" s="1"/>
      <c r="S339" s="1"/>
      <c r="T339" s="1"/>
      <c r="U339" s="1"/>
      <c r="V339" s="1"/>
    </row>
    <row r="340" spans="18:22" x14ac:dyDescent="0.25">
      <c r="R340" s="1"/>
      <c r="S340" s="1"/>
      <c r="T340" s="1"/>
      <c r="U340" s="1"/>
      <c r="V340" s="1"/>
    </row>
    <row r="341" spans="18:22" x14ac:dyDescent="0.25">
      <c r="R341" s="1"/>
      <c r="S341" s="1"/>
      <c r="T341" s="1"/>
      <c r="U341" s="1"/>
      <c r="V341" s="1"/>
    </row>
    <row r="342" spans="18:22" x14ac:dyDescent="0.25">
      <c r="R342" s="1"/>
      <c r="S342" s="1"/>
      <c r="T342" s="1"/>
      <c r="U342" s="1"/>
      <c r="V342" s="1"/>
    </row>
    <row r="343" spans="18:22" x14ac:dyDescent="0.25">
      <c r="R343" s="1"/>
      <c r="S343" s="1"/>
      <c r="T343" s="1"/>
      <c r="U343" s="1"/>
      <c r="V343" s="1"/>
    </row>
    <row r="344" spans="18:22" x14ac:dyDescent="0.25">
      <c r="R344" s="1"/>
      <c r="S344" s="1"/>
      <c r="T344" s="1"/>
      <c r="U344" s="1"/>
      <c r="V344" s="1"/>
    </row>
    <row r="345" spans="18:22" x14ac:dyDescent="0.25">
      <c r="R345" s="1"/>
      <c r="S345" s="1"/>
      <c r="T345" s="1"/>
      <c r="U345" s="1"/>
      <c r="V345" s="1"/>
    </row>
    <row r="346" spans="18:22" x14ac:dyDescent="0.25">
      <c r="R346" s="1"/>
      <c r="S346" s="1"/>
      <c r="T346" s="1"/>
      <c r="U346" s="1"/>
      <c r="V346" s="1"/>
    </row>
    <row r="347" spans="18:22" x14ac:dyDescent="0.25">
      <c r="R347" s="1"/>
      <c r="S347" s="1"/>
      <c r="T347" s="1"/>
      <c r="U347" s="1"/>
      <c r="V347" s="1"/>
    </row>
    <row r="348" spans="18:22" x14ac:dyDescent="0.25">
      <c r="R348" s="1"/>
      <c r="S348" s="1"/>
      <c r="T348" s="1"/>
      <c r="U348" s="1"/>
      <c r="V348" s="1"/>
    </row>
    <row r="349" spans="18:22" x14ac:dyDescent="0.25">
      <c r="R349" s="1"/>
      <c r="S349" s="1"/>
      <c r="T349" s="1"/>
      <c r="U349" s="1"/>
      <c r="V349" s="1"/>
    </row>
    <row r="350" spans="18:22" x14ac:dyDescent="0.25">
      <c r="R350" s="1"/>
      <c r="S350" s="1"/>
      <c r="T350" s="1"/>
      <c r="U350" s="1"/>
      <c r="V350" s="1"/>
    </row>
    <row r="351" spans="18:22" x14ac:dyDescent="0.25">
      <c r="R351" s="1"/>
      <c r="S351" s="1"/>
      <c r="T351" s="1"/>
      <c r="U351" s="1"/>
      <c r="V351" s="1"/>
    </row>
    <row r="352" spans="18:22" x14ac:dyDescent="0.25">
      <c r="R352" s="1"/>
      <c r="S352" s="1"/>
      <c r="T352" s="1"/>
      <c r="U352" s="1"/>
      <c r="V352" s="1"/>
    </row>
    <row r="353" spans="18:22" x14ac:dyDescent="0.25">
      <c r="R353" s="1"/>
      <c r="S353" s="1"/>
      <c r="T353" s="1"/>
      <c r="U353" s="1"/>
      <c r="V353" s="1"/>
    </row>
    <row r="354" spans="18:22" x14ac:dyDescent="0.25">
      <c r="R354" s="1"/>
      <c r="S354" s="1"/>
      <c r="T354" s="1"/>
      <c r="U354" s="1"/>
      <c r="V354" s="1"/>
    </row>
    <row r="355" spans="18:22" x14ac:dyDescent="0.25">
      <c r="R355" s="1"/>
      <c r="S355" s="1"/>
      <c r="T355" s="1"/>
      <c r="U355" s="1"/>
      <c r="V355" s="1"/>
    </row>
    <row r="356" spans="18:22" x14ac:dyDescent="0.25">
      <c r="R356" s="1"/>
      <c r="S356" s="1"/>
      <c r="T356" s="1"/>
      <c r="U356" s="1"/>
      <c r="V356" s="1"/>
    </row>
    <row r="357" spans="18:22" x14ac:dyDescent="0.25">
      <c r="R357" s="1"/>
      <c r="S357" s="1"/>
      <c r="T357" s="1"/>
      <c r="U357" s="1"/>
      <c r="V357" s="1"/>
    </row>
    <row r="358" spans="18:22" x14ac:dyDescent="0.25">
      <c r="R358" s="1"/>
      <c r="S358" s="1"/>
      <c r="T358" s="1"/>
      <c r="U358" s="1"/>
      <c r="V358" s="1"/>
    </row>
    <row r="359" spans="18:22" x14ac:dyDescent="0.25">
      <c r="R359" s="1"/>
      <c r="S359" s="1"/>
      <c r="T359" s="1"/>
      <c r="U359" s="1"/>
      <c r="V359" s="1"/>
    </row>
    <row r="360" spans="18:22" x14ac:dyDescent="0.25">
      <c r="R360" s="1"/>
      <c r="S360" s="1"/>
      <c r="T360" s="1"/>
      <c r="U360" s="1"/>
      <c r="V360" s="1"/>
    </row>
    <row r="361" spans="18:22" x14ac:dyDescent="0.25">
      <c r="R361" s="1"/>
      <c r="S361" s="1"/>
      <c r="T361" s="1"/>
      <c r="U361" s="1"/>
      <c r="V361" s="1"/>
    </row>
    <row r="362" spans="18:22" x14ac:dyDescent="0.25">
      <c r="R362" s="1"/>
      <c r="S362" s="1"/>
      <c r="T362" s="1"/>
      <c r="U362" s="1"/>
      <c r="V362" s="1"/>
    </row>
    <row r="363" spans="18:22" x14ac:dyDescent="0.25">
      <c r="R363" s="1"/>
      <c r="S363" s="1"/>
      <c r="T363" s="1"/>
      <c r="U363" s="1"/>
      <c r="V363" s="1"/>
    </row>
    <row r="364" spans="18:22" x14ac:dyDescent="0.25">
      <c r="R364" s="1"/>
      <c r="S364" s="1"/>
      <c r="T364" s="1"/>
      <c r="U364" s="1"/>
      <c r="V364" s="1"/>
    </row>
    <row r="365" spans="18:22" x14ac:dyDescent="0.25">
      <c r="R365" s="1"/>
      <c r="S365" s="1"/>
      <c r="T365" s="1"/>
      <c r="U365" s="1"/>
      <c r="V365" s="1"/>
    </row>
    <row r="366" spans="18:22" x14ac:dyDescent="0.25">
      <c r="R366" s="1"/>
      <c r="S366" s="1"/>
      <c r="T366" s="1"/>
      <c r="U366" s="1"/>
      <c r="V366" s="1"/>
    </row>
    <row r="367" spans="18:22" x14ac:dyDescent="0.25">
      <c r="R367" s="1"/>
      <c r="S367" s="1"/>
      <c r="T367" s="1"/>
      <c r="U367" s="1"/>
      <c r="V367" s="1"/>
    </row>
    <row r="368" spans="18:22" x14ac:dyDescent="0.25">
      <c r="R368" s="1"/>
      <c r="S368" s="1"/>
      <c r="T368" s="1"/>
      <c r="U368" s="1"/>
      <c r="V368" s="1"/>
    </row>
    <row r="369" spans="18:22" x14ac:dyDescent="0.25">
      <c r="R369" s="1"/>
      <c r="S369" s="1"/>
      <c r="T369" s="1"/>
      <c r="U369" s="1"/>
      <c r="V369" s="1"/>
    </row>
    <row r="370" spans="18:22" x14ac:dyDescent="0.25">
      <c r="R370" s="1"/>
      <c r="S370" s="1"/>
      <c r="T370" s="1"/>
      <c r="U370" s="1"/>
      <c r="V370" s="1"/>
    </row>
    <row r="371" spans="18:22" x14ac:dyDescent="0.25">
      <c r="R371" s="1"/>
      <c r="S371" s="1"/>
      <c r="T371" s="1"/>
      <c r="U371" s="1"/>
      <c r="V371" s="1"/>
    </row>
    <row r="372" spans="18:22" x14ac:dyDescent="0.25">
      <c r="R372" s="1"/>
      <c r="S372" s="1"/>
      <c r="T372" s="1"/>
      <c r="U372" s="1"/>
      <c r="V372" s="1"/>
    </row>
    <row r="373" spans="18:22" x14ac:dyDescent="0.25">
      <c r="R373" s="1"/>
      <c r="S373" s="1"/>
      <c r="T373" s="1"/>
      <c r="U373" s="1"/>
      <c r="V373" s="1"/>
    </row>
    <row r="374" spans="18:22" x14ac:dyDescent="0.25">
      <c r="R374" s="1"/>
      <c r="S374" s="1"/>
      <c r="T374" s="1"/>
      <c r="U374" s="1"/>
      <c r="V374" s="1"/>
    </row>
    <row r="375" spans="18:22" x14ac:dyDescent="0.25">
      <c r="R375" s="1"/>
      <c r="S375" s="1"/>
      <c r="T375" s="1"/>
      <c r="U375" s="1"/>
      <c r="V375" s="1"/>
    </row>
    <row r="376" spans="18:22" x14ac:dyDescent="0.25">
      <c r="R376" s="1"/>
      <c r="S376" s="1"/>
      <c r="T376" s="1"/>
      <c r="U376" s="1"/>
      <c r="V376" s="1"/>
    </row>
    <row r="377" spans="18:22" x14ac:dyDescent="0.25">
      <c r="R377" s="1"/>
      <c r="S377" s="1"/>
      <c r="T377" s="1"/>
      <c r="U377" s="1"/>
      <c r="V377" s="1"/>
    </row>
    <row r="378" spans="18:22" x14ac:dyDescent="0.25">
      <c r="R378" s="1"/>
      <c r="S378" s="1"/>
      <c r="T378" s="1"/>
      <c r="U378" s="1"/>
      <c r="V378" s="1"/>
    </row>
    <row r="379" spans="18:22" x14ac:dyDescent="0.25">
      <c r="R379" s="1"/>
      <c r="S379" s="1"/>
      <c r="T379" s="1"/>
      <c r="U379" s="1"/>
      <c r="V379" s="1"/>
    </row>
    <row r="380" spans="18:22" x14ac:dyDescent="0.25">
      <c r="R380" s="1"/>
      <c r="S380" s="1"/>
      <c r="T380" s="1"/>
      <c r="U380" s="1"/>
      <c r="V380" s="1"/>
    </row>
    <row r="381" spans="18:22" x14ac:dyDescent="0.25">
      <c r="R381" s="1"/>
      <c r="S381" s="1"/>
      <c r="T381" s="1"/>
      <c r="U381" s="1"/>
      <c r="V381" s="1"/>
    </row>
    <row r="382" spans="18:22" x14ac:dyDescent="0.25">
      <c r="R382" s="1"/>
      <c r="S382" s="1"/>
      <c r="T382" s="1"/>
      <c r="U382" s="1"/>
      <c r="V382" s="1"/>
    </row>
    <row r="383" spans="18:22" x14ac:dyDescent="0.25">
      <c r="R383" s="1"/>
      <c r="S383" s="1"/>
      <c r="T383" s="1"/>
      <c r="U383" s="1"/>
      <c r="V383" s="1"/>
    </row>
    <row r="384" spans="18:22" x14ac:dyDescent="0.25">
      <c r="R384" s="1"/>
      <c r="S384" s="1"/>
      <c r="T384" s="1"/>
      <c r="U384" s="1"/>
      <c r="V384" s="1"/>
    </row>
    <row r="385" spans="18:22" x14ac:dyDescent="0.25">
      <c r="R385" s="1"/>
      <c r="S385" s="1"/>
      <c r="T385" s="1"/>
      <c r="U385" s="1"/>
      <c r="V385" s="1"/>
    </row>
    <row r="386" spans="18:22" x14ac:dyDescent="0.25">
      <c r="R386" s="1"/>
      <c r="S386" s="1"/>
      <c r="T386" s="1"/>
      <c r="U386" s="1"/>
      <c r="V386" s="1"/>
    </row>
    <row r="387" spans="18:22" x14ac:dyDescent="0.25">
      <c r="R387" s="1"/>
      <c r="S387" s="1"/>
      <c r="T387" s="1"/>
      <c r="U387" s="1"/>
      <c r="V387" s="1"/>
    </row>
    <row r="388" spans="18:22" x14ac:dyDescent="0.25">
      <c r="R388" s="1"/>
      <c r="S388" s="1"/>
      <c r="T388" s="1"/>
      <c r="U388" s="1"/>
      <c r="V388" s="1"/>
    </row>
    <row r="389" spans="18:22" x14ac:dyDescent="0.25">
      <c r="R389" s="1"/>
      <c r="S389" s="1"/>
      <c r="T389" s="1"/>
      <c r="U389" s="1"/>
      <c r="V389" s="1"/>
    </row>
    <row r="390" spans="18:22" x14ac:dyDescent="0.25">
      <c r="R390" s="1"/>
      <c r="S390" s="1"/>
      <c r="T390" s="1"/>
      <c r="U390" s="1"/>
      <c r="V390" s="1"/>
    </row>
    <row r="391" spans="18:22" x14ac:dyDescent="0.25">
      <c r="R391" s="1"/>
      <c r="S391" s="1"/>
      <c r="T391" s="1"/>
      <c r="U391" s="1"/>
      <c r="V391" s="1"/>
    </row>
    <row r="392" spans="18:22" x14ac:dyDescent="0.25">
      <c r="R392" s="1"/>
      <c r="S392" s="1"/>
      <c r="T392" s="1"/>
      <c r="U392" s="1"/>
      <c r="V392" s="1"/>
    </row>
    <row r="393" spans="18:22" x14ac:dyDescent="0.25">
      <c r="R393" s="1"/>
      <c r="S393" s="1"/>
      <c r="T393" s="1"/>
      <c r="U393" s="1"/>
      <c r="V393" s="1"/>
    </row>
    <row r="394" spans="18:22" x14ac:dyDescent="0.25">
      <c r="R394" s="1"/>
      <c r="S394" s="1"/>
      <c r="T394" s="1"/>
      <c r="U394" s="1"/>
      <c r="V394" s="1"/>
    </row>
    <row r="395" spans="18:22" x14ac:dyDescent="0.25">
      <c r="R395" s="1"/>
      <c r="S395" s="1"/>
      <c r="T395" s="1"/>
      <c r="U395" s="1"/>
      <c r="V395" s="1"/>
    </row>
    <row r="396" spans="18:22" x14ac:dyDescent="0.25">
      <c r="R396" s="1"/>
      <c r="S396" s="1"/>
      <c r="T396" s="1"/>
      <c r="U396" s="1"/>
      <c r="V396" s="1"/>
    </row>
    <row r="397" spans="18:22" x14ac:dyDescent="0.25">
      <c r="R397" s="1"/>
      <c r="S397" s="1"/>
      <c r="T397" s="1"/>
      <c r="U397" s="1"/>
      <c r="V397" s="1"/>
    </row>
    <row r="398" spans="18:22" x14ac:dyDescent="0.25">
      <c r="R398" s="1"/>
      <c r="S398" s="1"/>
      <c r="T398" s="1"/>
      <c r="U398" s="1"/>
      <c r="V398" s="1"/>
    </row>
    <row r="399" spans="18:22" x14ac:dyDescent="0.25">
      <c r="R399" s="1"/>
      <c r="S399" s="1"/>
      <c r="T399" s="1"/>
      <c r="U399" s="1"/>
      <c r="V399" s="1"/>
    </row>
    <row r="400" spans="18:22" x14ac:dyDescent="0.25">
      <c r="R400" s="1"/>
      <c r="S400" s="1"/>
      <c r="T400" s="1"/>
      <c r="U400" s="1"/>
      <c r="V400" s="1"/>
    </row>
    <row r="401" spans="18:22" x14ac:dyDescent="0.25">
      <c r="R401" s="1"/>
      <c r="S401" s="1"/>
      <c r="T401" s="1"/>
      <c r="U401" s="1"/>
      <c r="V401" s="1"/>
    </row>
    <row r="402" spans="18:22" x14ac:dyDescent="0.25">
      <c r="R402" s="1"/>
      <c r="S402" s="1"/>
      <c r="T402" s="1"/>
      <c r="U402" s="1"/>
      <c r="V402" s="1"/>
    </row>
    <row r="403" spans="18:22" x14ac:dyDescent="0.25">
      <c r="R403" s="1"/>
      <c r="S403" s="1"/>
      <c r="T403" s="1"/>
      <c r="U403" s="1"/>
      <c r="V403" s="1"/>
    </row>
    <row r="404" spans="18:22" x14ac:dyDescent="0.25">
      <c r="R404" s="1"/>
      <c r="S404" s="1"/>
      <c r="T404" s="1"/>
      <c r="U404" s="1"/>
      <c r="V404" s="1"/>
    </row>
    <row r="405" spans="18:22" x14ac:dyDescent="0.25">
      <c r="R405" s="1"/>
      <c r="S405" s="1"/>
      <c r="T405" s="1"/>
      <c r="U405" s="1"/>
      <c r="V405" s="1"/>
    </row>
    <row r="406" spans="18:22" x14ac:dyDescent="0.25">
      <c r="R406" s="1"/>
      <c r="S406" s="1"/>
      <c r="T406" s="1"/>
      <c r="U406" s="1"/>
      <c r="V406" s="1"/>
    </row>
    <row r="407" spans="18:22" x14ac:dyDescent="0.25">
      <c r="R407" s="1"/>
      <c r="S407" s="1"/>
      <c r="T407" s="1"/>
      <c r="U407" s="1"/>
      <c r="V407" s="1"/>
    </row>
    <row r="408" spans="18:22" x14ac:dyDescent="0.25">
      <c r="R408" s="1"/>
      <c r="S408" s="1"/>
      <c r="T408" s="1"/>
      <c r="U408" s="1"/>
      <c r="V408" s="1"/>
    </row>
    <row r="409" spans="18:22" x14ac:dyDescent="0.25">
      <c r="R409" s="1"/>
      <c r="S409" s="1"/>
      <c r="T409" s="1"/>
      <c r="U409" s="1"/>
      <c r="V409" s="1"/>
    </row>
    <row r="410" spans="18:22" x14ac:dyDescent="0.25">
      <c r="R410" s="1"/>
      <c r="S410" s="1"/>
      <c r="T410" s="1"/>
      <c r="U410" s="1"/>
      <c r="V410" s="1"/>
    </row>
    <row r="411" spans="18:22" x14ac:dyDescent="0.25">
      <c r="R411" s="1"/>
      <c r="S411" s="1"/>
      <c r="T411" s="1"/>
      <c r="U411" s="1"/>
      <c r="V411" s="1"/>
    </row>
    <row r="412" spans="18:22" x14ac:dyDescent="0.25">
      <c r="R412" s="1"/>
      <c r="S412" s="1"/>
      <c r="T412" s="1"/>
      <c r="U412" s="1"/>
      <c r="V412" s="1"/>
    </row>
    <row r="413" spans="18:22" x14ac:dyDescent="0.25">
      <c r="R413" s="1"/>
      <c r="S413" s="1"/>
      <c r="T413" s="1"/>
      <c r="U413" s="1"/>
      <c r="V413" s="1"/>
    </row>
    <row r="414" spans="18:22" x14ac:dyDescent="0.25">
      <c r="R414" s="1"/>
      <c r="S414" s="1"/>
      <c r="T414" s="1"/>
      <c r="U414" s="1"/>
      <c r="V414" s="1"/>
    </row>
    <row r="415" spans="18:22" x14ac:dyDescent="0.25">
      <c r="R415" s="1"/>
      <c r="S415" s="1"/>
      <c r="T415" s="1"/>
      <c r="U415" s="1"/>
      <c r="V415" s="1"/>
    </row>
    <row r="416" spans="18:22" x14ac:dyDescent="0.25">
      <c r="R416" s="1"/>
      <c r="S416" s="1"/>
      <c r="T416" s="1"/>
      <c r="U416" s="1"/>
      <c r="V416" s="1"/>
    </row>
    <row r="417" spans="18:22" x14ac:dyDescent="0.25">
      <c r="R417" s="1"/>
      <c r="S417" s="1"/>
      <c r="T417" s="1"/>
      <c r="U417" s="1"/>
      <c r="V417" s="1"/>
    </row>
    <row r="418" spans="18:22" x14ac:dyDescent="0.25">
      <c r="R418" s="1"/>
      <c r="S418" s="1"/>
      <c r="T418" s="1"/>
      <c r="U418" s="1"/>
      <c r="V418" s="1"/>
    </row>
    <row r="419" spans="18:22" x14ac:dyDescent="0.25">
      <c r="R419" s="1"/>
      <c r="S419" s="1"/>
      <c r="T419" s="1"/>
      <c r="U419" s="1"/>
      <c r="V419" s="1"/>
    </row>
    <row r="420" spans="18:22" x14ac:dyDescent="0.25">
      <c r="R420" s="1"/>
      <c r="S420" s="1"/>
      <c r="T420" s="1"/>
      <c r="U420" s="1"/>
      <c r="V420" s="1"/>
    </row>
    <row r="421" spans="18:22" x14ac:dyDescent="0.25">
      <c r="R421" s="1"/>
      <c r="S421" s="1"/>
      <c r="T421" s="1"/>
      <c r="U421" s="1"/>
      <c r="V421" s="1"/>
    </row>
    <row r="422" spans="18:22" x14ac:dyDescent="0.25">
      <c r="R422" s="1"/>
      <c r="S422" s="1"/>
      <c r="T422" s="1"/>
      <c r="U422" s="1"/>
      <c r="V422" s="1"/>
    </row>
    <row r="423" spans="18:22" x14ac:dyDescent="0.25">
      <c r="R423" s="1"/>
      <c r="S423" s="1"/>
      <c r="T423" s="1"/>
      <c r="U423" s="1"/>
      <c r="V423" s="1"/>
    </row>
    <row r="424" spans="18:22" x14ac:dyDescent="0.25">
      <c r="R424" s="1"/>
      <c r="S424" s="1"/>
      <c r="T424" s="1"/>
      <c r="U424" s="1"/>
      <c r="V424" s="1"/>
    </row>
    <row r="425" spans="18:22" x14ac:dyDescent="0.25">
      <c r="R425" s="1"/>
      <c r="S425" s="1"/>
      <c r="T425" s="1"/>
      <c r="U425" s="1"/>
      <c r="V425" s="1"/>
    </row>
    <row r="426" spans="18:22" x14ac:dyDescent="0.25">
      <c r="R426" s="1"/>
      <c r="S426" s="1"/>
      <c r="T426" s="1"/>
      <c r="U426" s="1"/>
      <c r="V426" s="1"/>
    </row>
    <row r="427" spans="18:22" x14ac:dyDescent="0.25">
      <c r="R427" s="1"/>
      <c r="S427" s="1"/>
      <c r="T427" s="1"/>
      <c r="U427" s="1"/>
      <c r="V427" s="1"/>
    </row>
    <row r="428" spans="18:22" x14ac:dyDescent="0.25">
      <c r="R428" s="1"/>
      <c r="S428" s="1"/>
      <c r="T428" s="1"/>
      <c r="U428" s="1"/>
      <c r="V428" s="1"/>
    </row>
  </sheetData>
  <sheetProtection formatCells="0" formatColumns="0" formatRows="0"/>
  <mergeCells count="357">
    <mergeCell ref="J11:O11"/>
    <mergeCell ref="B12:B13"/>
    <mergeCell ref="P11:R11"/>
    <mergeCell ref="P12:P13"/>
    <mergeCell ref="C33:C38"/>
    <mergeCell ref="B11:I11"/>
    <mergeCell ref="B14:B19"/>
    <mergeCell ref="I14:I18"/>
    <mergeCell ref="I21:I26"/>
    <mergeCell ref="I27:I32"/>
    <mergeCell ref="I33:I38"/>
    <mergeCell ref="R12:R13"/>
    <mergeCell ref="G12:H12"/>
    <mergeCell ref="J12:J13"/>
    <mergeCell ref="E12:E13"/>
    <mergeCell ref="I12:I13"/>
    <mergeCell ref="C12:C13"/>
    <mergeCell ref="Q12:Q13"/>
    <mergeCell ref="D12:D13"/>
    <mergeCell ref="F12:F13"/>
    <mergeCell ref="L12:L13"/>
    <mergeCell ref="K12:K13"/>
    <mergeCell ref="M12:M13"/>
    <mergeCell ref="O12:O13"/>
    <mergeCell ref="C8:R8"/>
    <mergeCell ref="C9:R9"/>
    <mergeCell ref="C7:R7"/>
    <mergeCell ref="B1:O1"/>
    <mergeCell ref="B2:P2"/>
    <mergeCell ref="B3:P3"/>
    <mergeCell ref="B4:P4"/>
    <mergeCell ref="G106:G111"/>
    <mergeCell ref="H106:H111"/>
    <mergeCell ref="C108:C109"/>
    <mergeCell ref="D108:D109"/>
    <mergeCell ref="D14:D19"/>
    <mergeCell ref="C14:C19"/>
    <mergeCell ref="D21:D26"/>
    <mergeCell ref="C21:C26"/>
    <mergeCell ref="D27:D32"/>
    <mergeCell ref="C27:C32"/>
    <mergeCell ref="D33:D38"/>
    <mergeCell ref="D69:D74"/>
    <mergeCell ref="C69:C74"/>
    <mergeCell ref="D75:D80"/>
    <mergeCell ref="C75:C80"/>
    <mergeCell ref="D39:D44"/>
    <mergeCell ref="C39:C44"/>
    <mergeCell ref="D45:D50"/>
    <mergeCell ref="C45:C50"/>
    <mergeCell ref="D51:D56"/>
    <mergeCell ref="C51:C56"/>
    <mergeCell ref="D57:D62"/>
    <mergeCell ref="C57:C62"/>
    <mergeCell ref="D63:D68"/>
    <mergeCell ref="C63:C68"/>
    <mergeCell ref="G69:G74"/>
    <mergeCell ref="I69:I74"/>
    <mergeCell ref="G75:G80"/>
    <mergeCell ref="D98:D99"/>
    <mergeCell ref="I98:I99"/>
    <mergeCell ref="G63:G68"/>
    <mergeCell ref="H63:H68"/>
    <mergeCell ref="I63:I68"/>
    <mergeCell ref="H75:H80"/>
    <mergeCell ref="I75:I80"/>
    <mergeCell ref="H69:H74"/>
    <mergeCell ref="C81:C86"/>
    <mergeCell ref="D81:D86"/>
    <mergeCell ref="G81:G86"/>
    <mergeCell ref="H81:H86"/>
    <mergeCell ref="I81:I86"/>
    <mergeCell ref="B87:R87"/>
    <mergeCell ref="B88:B95"/>
    <mergeCell ref="C88:C91"/>
    <mergeCell ref="D88:D91"/>
    <mergeCell ref="G88:G95"/>
    <mergeCell ref="H88:H95"/>
    <mergeCell ref="I88:I89"/>
    <mergeCell ref="C92:C95"/>
    <mergeCell ref="D92:D95"/>
    <mergeCell ref="I92:I94"/>
    <mergeCell ref="I39:I44"/>
    <mergeCell ref="G45:G50"/>
    <mergeCell ref="H45:H50"/>
    <mergeCell ref="I45:I50"/>
    <mergeCell ref="G51:G56"/>
    <mergeCell ref="H51:H56"/>
    <mergeCell ref="I51:I56"/>
    <mergeCell ref="G57:G62"/>
    <mergeCell ref="H57:H62"/>
    <mergeCell ref="I57:I62"/>
    <mergeCell ref="B115:I115"/>
    <mergeCell ref="J115:O115"/>
    <mergeCell ref="P115:R115"/>
    <mergeCell ref="C100:C102"/>
    <mergeCell ref="D100:D102"/>
    <mergeCell ref="I100:I102"/>
    <mergeCell ref="B96:B104"/>
    <mergeCell ref="C96:C97"/>
    <mergeCell ref="D96:D97"/>
    <mergeCell ref="G96:G104"/>
    <mergeCell ref="H96:H104"/>
    <mergeCell ref="C98:C99"/>
    <mergeCell ref="C110:C111"/>
    <mergeCell ref="D110:D111"/>
    <mergeCell ref="B105:R105"/>
    <mergeCell ref="B106:B111"/>
    <mergeCell ref="C106:C107"/>
    <mergeCell ref="D106:D107"/>
    <mergeCell ref="C103:C104"/>
    <mergeCell ref="D103:D104"/>
    <mergeCell ref="B116:B117"/>
    <mergeCell ref="C116:C117"/>
    <mergeCell ref="D116:D117"/>
    <mergeCell ref="E116:E117"/>
    <mergeCell ref="F116:F117"/>
    <mergeCell ref="G116:H116"/>
    <mergeCell ref="I116:I117"/>
    <mergeCell ref="J116:J117"/>
    <mergeCell ref="K116:K117"/>
    <mergeCell ref="L116:L117"/>
    <mergeCell ref="M116:M117"/>
    <mergeCell ref="O116:O117"/>
    <mergeCell ref="P116:P117"/>
    <mergeCell ref="Q116:Q117"/>
    <mergeCell ref="R116:R117"/>
    <mergeCell ref="B118:B252"/>
    <mergeCell ref="C118:C126"/>
    <mergeCell ref="D118:D126"/>
    <mergeCell ref="I118:I126"/>
    <mergeCell ref="C127:C135"/>
    <mergeCell ref="D127:D135"/>
    <mergeCell ref="I127:I135"/>
    <mergeCell ref="C136:C144"/>
    <mergeCell ref="D136:D144"/>
    <mergeCell ref="I136:I144"/>
    <mergeCell ref="C145:C153"/>
    <mergeCell ref="D145:D153"/>
    <mergeCell ref="I145:I153"/>
    <mergeCell ref="C154:C162"/>
    <mergeCell ref="D154:D162"/>
    <mergeCell ref="I154:I162"/>
    <mergeCell ref="C163:C171"/>
    <mergeCell ref="D163:D171"/>
    <mergeCell ref="I163:I171"/>
    <mergeCell ref="C172:C180"/>
    <mergeCell ref="D172:D180"/>
    <mergeCell ref="I172:I180"/>
    <mergeCell ref="C181:C189"/>
    <mergeCell ref="D181:D189"/>
    <mergeCell ref="I181:I189"/>
    <mergeCell ref="C190:C198"/>
    <mergeCell ref="D190:D198"/>
    <mergeCell ref="I190:I198"/>
    <mergeCell ref="C199:C207"/>
    <mergeCell ref="D199:D207"/>
    <mergeCell ref="I199:I207"/>
    <mergeCell ref="C208:C216"/>
    <mergeCell ref="D208:D216"/>
    <mergeCell ref="I208:I216"/>
    <mergeCell ref="C217:C225"/>
    <mergeCell ref="D217:D225"/>
    <mergeCell ref="I217:I225"/>
    <mergeCell ref="C226:C234"/>
    <mergeCell ref="D226:D234"/>
    <mergeCell ref="I226:I234"/>
    <mergeCell ref="C235:C243"/>
    <mergeCell ref="D235:D243"/>
    <mergeCell ref="I235:I243"/>
    <mergeCell ref="C244:C252"/>
    <mergeCell ref="D244:D252"/>
    <mergeCell ref="I244:I252"/>
    <mergeCell ref="B256:I256"/>
    <mergeCell ref="J256:O256"/>
    <mergeCell ref="P256:R256"/>
    <mergeCell ref="B257:B258"/>
    <mergeCell ref="C257:C258"/>
    <mergeCell ref="D257:D258"/>
    <mergeCell ref="E257:E258"/>
    <mergeCell ref="F257:F258"/>
    <mergeCell ref="G257:H257"/>
    <mergeCell ref="I257:I258"/>
    <mergeCell ref="J257:J258"/>
    <mergeCell ref="K257:K258"/>
    <mergeCell ref="L257:L258"/>
    <mergeCell ref="M257:M258"/>
    <mergeCell ref="O257:O258"/>
    <mergeCell ref="P257:P258"/>
    <mergeCell ref="Q257:Q258"/>
    <mergeCell ref="R257:R258"/>
    <mergeCell ref="N257:N258"/>
    <mergeCell ref="B259:B284"/>
    <mergeCell ref="C259:C262"/>
    <mergeCell ref="D259:D262"/>
    <mergeCell ref="I259:I261"/>
    <mergeCell ref="C263:C266"/>
    <mergeCell ref="D263:D266"/>
    <mergeCell ref="I263:I265"/>
    <mergeCell ref="C267:C272"/>
    <mergeCell ref="D267:D272"/>
    <mergeCell ref="I267:I270"/>
    <mergeCell ref="I271:I272"/>
    <mergeCell ref="C273:C278"/>
    <mergeCell ref="D273:D278"/>
    <mergeCell ref="I273:I276"/>
    <mergeCell ref="I277:I278"/>
    <mergeCell ref="C279:C284"/>
    <mergeCell ref="D279:D284"/>
    <mergeCell ref="I279:I282"/>
    <mergeCell ref="I283:I284"/>
    <mergeCell ref="C10:R10"/>
    <mergeCell ref="C112:R112"/>
    <mergeCell ref="C113:R113"/>
    <mergeCell ref="C114:R114"/>
    <mergeCell ref="C253:R253"/>
    <mergeCell ref="C254:R254"/>
    <mergeCell ref="C255:R255"/>
    <mergeCell ref="N12:N13"/>
    <mergeCell ref="N116:N117"/>
    <mergeCell ref="M14:M19"/>
    <mergeCell ref="N14:N19"/>
    <mergeCell ref="O14:O19"/>
    <mergeCell ref="M21:M22"/>
    <mergeCell ref="N21:N22"/>
    <mergeCell ref="O21:O22"/>
    <mergeCell ref="M27:M28"/>
    <mergeCell ref="N27:N28"/>
    <mergeCell ref="O27:O28"/>
    <mergeCell ref="M39:M40"/>
    <mergeCell ref="N39:N40"/>
    <mergeCell ref="O39:O40"/>
    <mergeCell ref="M45:M50"/>
    <mergeCell ref="N45:N50"/>
    <mergeCell ref="O45:O50"/>
    <mergeCell ref="M51:M56"/>
    <mergeCell ref="N51:N56"/>
    <mergeCell ref="O51:O56"/>
    <mergeCell ref="M57:M62"/>
    <mergeCell ref="N57:N62"/>
    <mergeCell ref="O57:O62"/>
    <mergeCell ref="M63:M68"/>
    <mergeCell ref="N63:N68"/>
    <mergeCell ref="O63:O68"/>
    <mergeCell ref="M69:M74"/>
    <mergeCell ref="N69:N74"/>
    <mergeCell ref="O69:O74"/>
    <mergeCell ref="M75:M80"/>
    <mergeCell ref="N75:N80"/>
    <mergeCell ref="O75:O80"/>
    <mergeCell ref="M81:M86"/>
    <mergeCell ref="N81:N86"/>
    <mergeCell ref="O81:O86"/>
    <mergeCell ref="M118:M126"/>
    <mergeCell ref="N118:N126"/>
    <mergeCell ref="M127:M135"/>
    <mergeCell ref="N127:N135"/>
    <mergeCell ref="M136:M144"/>
    <mergeCell ref="N136:N144"/>
    <mergeCell ref="M145:M153"/>
    <mergeCell ref="N145:N153"/>
    <mergeCell ref="M154:M162"/>
    <mergeCell ref="N154:N162"/>
    <mergeCell ref="M217:M225"/>
    <mergeCell ref="N217:N225"/>
    <mergeCell ref="M226:M234"/>
    <mergeCell ref="N226:N234"/>
    <mergeCell ref="M235:M243"/>
    <mergeCell ref="N235:N243"/>
    <mergeCell ref="M244:M252"/>
    <mergeCell ref="N244:N252"/>
    <mergeCell ref="M163:M171"/>
    <mergeCell ref="N163:N171"/>
    <mergeCell ref="M172:M180"/>
    <mergeCell ref="N172:N180"/>
    <mergeCell ref="M181:M189"/>
    <mergeCell ref="N181:N189"/>
    <mergeCell ref="M190:M198"/>
    <mergeCell ref="N190:N198"/>
    <mergeCell ref="M199:M207"/>
    <mergeCell ref="N199:N207"/>
    <mergeCell ref="O127:O135"/>
    <mergeCell ref="O136:O144"/>
    <mergeCell ref="O145:O153"/>
    <mergeCell ref="O154:O162"/>
    <mergeCell ref="O163:O171"/>
    <mergeCell ref="O172:O180"/>
    <mergeCell ref="O181:O189"/>
    <mergeCell ref="O190:O198"/>
    <mergeCell ref="M208:M216"/>
    <mergeCell ref="N208:N216"/>
    <mergeCell ref="M279:M283"/>
    <mergeCell ref="N279:N283"/>
    <mergeCell ref="O279:O283"/>
    <mergeCell ref="B21:B86"/>
    <mergeCell ref="B20:R20"/>
    <mergeCell ref="B290:K290"/>
    <mergeCell ref="B291:D291"/>
    <mergeCell ref="E291:G291"/>
    <mergeCell ref="H291:I291"/>
    <mergeCell ref="M268:M271"/>
    <mergeCell ref="N268:N271"/>
    <mergeCell ref="M274:M277"/>
    <mergeCell ref="N274:N277"/>
    <mergeCell ref="O199:O207"/>
    <mergeCell ref="O208:O216"/>
    <mergeCell ref="O217:O225"/>
    <mergeCell ref="O226:O234"/>
    <mergeCell ref="O235:O243"/>
    <mergeCell ref="O244:O252"/>
    <mergeCell ref="M260:M261"/>
    <mergeCell ref="N260:N261"/>
    <mergeCell ref="M264:M265"/>
    <mergeCell ref="N264:N265"/>
    <mergeCell ref="O118:O126"/>
    <mergeCell ref="B292:D292"/>
    <mergeCell ref="E292:G292"/>
    <mergeCell ref="H292:I292"/>
    <mergeCell ref="B293:D293"/>
    <mergeCell ref="E293:G293"/>
    <mergeCell ref="H293:I293"/>
    <mergeCell ref="B294:D294"/>
    <mergeCell ref="E294:G294"/>
    <mergeCell ref="H294:I294"/>
    <mergeCell ref="B295:D295"/>
    <mergeCell ref="E295:G295"/>
    <mergeCell ref="H295:I295"/>
    <mergeCell ref="B296:D296"/>
    <mergeCell ref="E296:G296"/>
    <mergeCell ref="H296:I296"/>
    <mergeCell ref="B297:D297"/>
    <mergeCell ref="E297:G297"/>
    <mergeCell ref="H297:I297"/>
    <mergeCell ref="B298:D298"/>
    <mergeCell ref="E298:G298"/>
    <mergeCell ref="H298:I298"/>
    <mergeCell ref="B299:D299"/>
    <mergeCell ref="E299:G299"/>
    <mergeCell ref="H299:I299"/>
    <mergeCell ref="B300:D300"/>
    <mergeCell ref="E300:G300"/>
    <mergeCell ref="H300:I300"/>
    <mergeCell ref="B304:D304"/>
    <mergeCell ref="E304:G304"/>
    <mergeCell ref="H304:I304"/>
    <mergeCell ref="B305:D305"/>
    <mergeCell ref="E305:G305"/>
    <mergeCell ref="H305:I305"/>
    <mergeCell ref="B301:D301"/>
    <mergeCell ref="E301:G301"/>
    <mergeCell ref="H301:I301"/>
    <mergeCell ref="B302:D302"/>
    <mergeCell ref="E302:G302"/>
    <mergeCell ref="H302:I302"/>
    <mergeCell ref="B303:D303"/>
    <mergeCell ref="E303:G303"/>
    <mergeCell ref="H303:I303"/>
  </mergeCells>
  <conditionalFormatting sqref="O21 O14 O23:O27 O29:O34 O259:O279">
    <cfRule type="cellIs" dxfId="500" priority="15" operator="between">
      <formula>1</formula>
      <formula>1</formula>
    </cfRule>
    <cfRule type="cellIs" dxfId="499" priority="16" operator="between">
      <formula>0.9</formula>
      <formula>0.99</formula>
    </cfRule>
    <cfRule type="cellIs" dxfId="498" priority="17" operator="between">
      <formula>0.89</formula>
      <formula>0.8</formula>
    </cfRule>
    <cfRule type="cellIs" dxfId="497" priority="18" operator="between">
      <formula>0.79</formula>
      <formula>0</formula>
    </cfRule>
  </conditionalFormatting>
  <conditionalFormatting sqref="O118 O127 O136 O145 O154 O163 O172 O181 O190 O199 O208 O217 O226 O235 O244">
    <cfRule type="cellIs" dxfId="496" priority="11" operator="between">
      <formula>1</formula>
      <formula>1</formula>
    </cfRule>
    <cfRule type="cellIs" dxfId="495" priority="12" operator="between">
      <formula>0.9</formula>
      <formula>0.99</formula>
    </cfRule>
    <cfRule type="cellIs" dxfId="494" priority="13" operator="between">
      <formula>0.89</formula>
      <formula>0.8</formula>
    </cfRule>
    <cfRule type="cellIs" dxfId="493" priority="14" operator="between">
      <formula>0.79</formula>
      <formula>0</formula>
    </cfRule>
  </conditionalFormatting>
  <dataValidations count="2">
    <dataValidation type="list" allowBlank="1" showInputMessage="1" showErrorMessage="1" sqref="J88:J104 J106:J111 J118:J252 J14:J19 J21:J86 J259:J284">
      <formula1>$V$8:$V$10</formula1>
    </dataValidation>
    <dataValidation type="list" allowBlank="1" showInputMessage="1" showErrorMessage="1" sqref="Q106:Q111 Q88:Q104 Q118:Q252 Q14:Q19 Q21:Q34 Q259:Q284">
      <formula1>$Z$8:$Z$9</formula1>
    </dataValidation>
  </dataValidations>
  <pageMargins left="0.7" right="0.7" top="0.75" bottom="0.75" header="0.3" footer="0.3"/>
  <pageSetup scale="32" orientation="portrait" r:id="rId1"/>
  <rowBreaks count="10" manualBreakCount="10">
    <brk id="32" max="18" man="1"/>
    <brk id="62" max="18" man="1"/>
    <brk id="86" max="18" man="1"/>
    <brk id="111" max="18" man="1"/>
    <brk id="135" max="18" man="1"/>
    <brk id="162" max="18" man="1"/>
    <brk id="189" max="18" man="1"/>
    <brk id="216" max="18" man="1"/>
    <brk id="252" max="18" man="1"/>
    <brk id="278" max="18" man="1"/>
  </rowBreaks>
  <drawing r:id="rId2"/>
  <extLst>
    <ext xmlns:x14="http://schemas.microsoft.com/office/spreadsheetml/2009/9/main" uri="{78C0D931-6437-407d-A8EE-F0AAD7539E65}">
      <x14:conditionalFormattings>
        <x14:conditionalFormatting xmlns:xm="http://schemas.microsoft.com/office/excel/2006/main">
          <x14:cfRule type="containsText" priority="162" operator="containsText" id="{B0DAFD87-1312-4CF7-84F3-7B022CF1B176}">
            <xm:f>NOT(ISERROR(SEARCH($V$8,J124)))</xm:f>
            <xm:f>$V$8</xm:f>
            <x14:dxf>
              <font>
                <b/>
                <i val="0"/>
                <color theme="0"/>
              </font>
              <fill>
                <patternFill>
                  <bgColor rgb="FF00B050"/>
                </patternFill>
              </fill>
            </x14:dxf>
          </x14:cfRule>
          <x14:cfRule type="containsText" priority="163" operator="containsText" id="{379A7A02-B1DB-4321-A608-4335339B1DD8}">
            <xm:f>NOT(ISERROR(SEARCH($U$10,J124)))</xm:f>
            <xm:f>$U$10</xm:f>
            <x14:dxf>
              <font>
                <b/>
                <i val="0"/>
                <color theme="0"/>
              </font>
              <fill>
                <patternFill>
                  <bgColor rgb="FFFF0000"/>
                </patternFill>
              </fill>
            </x14:dxf>
          </x14:cfRule>
          <x14:cfRule type="containsText" priority="164" operator="containsText" id="{E288F076-9F67-4DE9-96D3-FC122424093B}">
            <xm:f>NOT(ISERROR(SEARCH($V$9,J124)))</xm:f>
            <xm:f>$V$9</xm:f>
            <x14:dxf>
              <font>
                <b/>
                <i val="0"/>
                <color theme="1"/>
              </font>
              <fill>
                <patternFill>
                  <bgColor rgb="FFFFFF00"/>
                </patternFill>
              </fill>
            </x14:dxf>
          </x14:cfRule>
          <x14:cfRule type="containsText" priority="165" operator="containsText" id="{6D3F7456-FC7B-414C-9AAF-89826A46E316}">
            <xm:f>NOT(ISERROR(SEARCH($V$8,J124)))</xm:f>
            <xm:f>$V$8</xm:f>
            <x14:dxf>
              <font>
                <b/>
                <i val="0"/>
                <color theme="0"/>
              </font>
              <fill>
                <patternFill>
                  <bgColor rgb="FF00B050"/>
                </patternFill>
              </fill>
            </x14:dxf>
          </x14:cfRule>
          <xm:sqref>J124:J252 J262:J284</xm:sqref>
        </x14:conditionalFormatting>
        <x14:conditionalFormatting xmlns:xm="http://schemas.microsoft.com/office/excel/2006/main">
          <x14:cfRule type="containsText" priority="90" operator="containsText" id="{875A3046-B19F-4C7E-BC92-EA1B4596718F}">
            <xm:f>NOT(ISERROR(SEARCH($V$8,J88)))</xm:f>
            <xm:f>$V$8</xm:f>
            <x14:dxf>
              <font>
                <b/>
                <i val="0"/>
                <color theme="0"/>
              </font>
              <fill>
                <patternFill>
                  <bgColor rgb="FF00B050"/>
                </patternFill>
              </fill>
            </x14:dxf>
          </x14:cfRule>
          <x14:cfRule type="containsText" priority="91" operator="containsText" id="{FF1F24C9-8495-4C7D-8ECE-498D178B949F}">
            <xm:f>NOT(ISERROR(SEARCH($U$10,J88)))</xm:f>
            <xm:f>$U$10</xm:f>
            <x14:dxf>
              <font>
                <b/>
                <i val="0"/>
                <color theme="0"/>
              </font>
              <fill>
                <patternFill>
                  <bgColor rgb="FFFF0000"/>
                </patternFill>
              </fill>
            </x14:dxf>
          </x14:cfRule>
          <x14:cfRule type="containsText" priority="92" operator="containsText" id="{CDCACB38-3DEA-4D44-A486-594BA7FB4F2A}">
            <xm:f>NOT(ISERROR(SEARCH($V$9,J88)))</xm:f>
            <xm:f>$V$9</xm:f>
            <x14:dxf>
              <font>
                <b/>
                <i val="0"/>
                <color theme="1"/>
              </font>
              <fill>
                <patternFill>
                  <bgColor rgb="FFFFFF00"/>
                </patternFill>
              </fill>
            </x14:dxf>
          </x14:cfRule>
          <x14:cfRule type="containsText" priority="93" operator="containsText" id="{B75A3D8D-0E34-4E85-B130-48592B83744A}">
            <xm:f>NOT(ISERROR(SEARCH($V$8,J88)))</xm:f>
            <xm:f>$V$8</xm:f>
            <x14:dxf>
              <font>
                <b/>
                <i val="0"/>
                <color theme="0"/>
              </font>
              <fill>
                <patternFill>
                  <bgColor rgb="FF00B050"/>
                </patternFill>
              </fill>
            </x14:dxf>
          </x14:cfRule>
          <xm:sqref>J88:J90</xm:sqref>
        </x14:conditionalFormatting>
        <x14:conditionalFormatting xmlns:xm="http://schemas.microsoft.com/office/excel/2006/main">
          <x14:cfRule type="containsText" priority="198" operator="containsText" id="{F60F3DBA-156B-409C-98A1-5440C5746895}">
            <xm:f>NOT(ISERROR(SEARCH($Z$9,Q88)))</xm:f>
            <xm:f>$Z$9</xm:f>
            <x14:dxf>
              <font>
                <b/>
                <i val="0"/>
                <color theme="0"/>
              </font>
              <fill>
                <patternFill>
                  <bgColor rgb="FFFF0000"/>
                </patternFill>
              </fill>
            </x14:dxf>
          </x14:cfRule>
          <x14:cfRule type="containsText" priority="199" operator="containsText" id="{C519EF76-B33C-4E27-8AAA-FFDCD72A3079}">
            <xm:f>NOT(ISERROR(SEARCH($Z$8,Q88)))</xm:f>
            <xm:f>$Z$8</xm:f>
            <x14:dxf>
              <font>
                <b/>
                <i val="0"/>
                <color theme="0"/>
              </font>
              <fill>
                <patternFill>
                  <bgColor rgb="FF00B050"/>
                </patternFill>
              </fill>
            </x14:dxf>
          </x14:cfRule>
          <xm:sqref>Q88:Q104 Q259:Q284</xm:sqref>
        </x14:conditionalFormatting>
        <x14:conditionalFormatting xmlns:xm="http://schemas.microsoft.com/office/excel/2006/main">
          <x14:cfRule type="containsText" priority="196" operator="containsText" id="{85CCCF09-A65F-4E59-A617-2C7FB84F183B}">
            <xm:f>NOT(ISERROR(SEARCH($V$10,J124)))</xm:f>
            <xm:f>$V$10</xm:f>
            <x14:dxf>
              <font>
                <b/>
                <i val="0"/>
                <color theme="0"/>
              </font>
              <fill>
                <patternFill>
                  <bgColor rgb="FFFF0000"/>
                </patternFill>
              </fill>
            </x14:dxf>
          </x14:cfRule>
          <x14:cfRule type="containsText" priority="197" operator="containsText" id="{570D3BCE-5CA9-4B8C-8BDB-DDBA0F2B9DA8}">
            <xm:f>NOT(ISERROR(SEARCH($V$9,J124)))</xm:f>
            <xm:f>$V$9</xm:f>
            <x14:dxf>
              <font>
                <b/>
                <i val="0"/>
                <color auto="1"/>
              </font>
              <fill>
                <patternFill>
                  <bgColor rgb="FFFFFF00"/>
                </patternFill>
              </fill>
            </x14:dxf>
          </x14:cfRule>
          <xm:sqref>J124:J252 J262:J284</xm:sqref>
        </x14:conditionalFormatting>
        <x14:conditionalFormatting xmlns:xm="http://schemas.microsoft.com/office/excel/2006/main">
          <x14:cfRule type="containsText" priority="182" operator="containsText" id="{94691983-52CC-4B61-A47D-267448BFAD03}">
            <xm:f>NOT(ISERROR(SEARCH($Z$9,Q106)))</xm:f>
            <xm:f>$Z$9</xm:f>
            <x14:dxf>
              <font>
                <b/>
                <i val="0"/>
                <color theme="0"/>
              </font>
              <fill>
                <patternFill>
                  <bgColor rgb="FFFF0000"/>
                </patternFill>
              </fill>
            </x14:dxf>
          </x14:cfRule>
          <x14:cfRule type="containsText" priority="183" operator="containsText" id="{0C00FBD7-77EF-4DAB-B1A8-5B0435791777}">
            <xm:f>NOT(ISERROR(SEARCH($Z$8,Q106)))</xm:f>
            <xm:f>$Z$8</xm:f>
            <x14:dxf>
              <font>
                <b/>
                <i val="0"/>
                <color theme="0"/>
              </font>
              <fill>
                <patternFill>
                  <bgColor rgb="FF00B050"/>
                </patternFill>
              </fill>
            </x14:dxf>
          </x14:cfRule>
          <xm:sqref>Q106:Q111</xm:sqref>
        </x14:conditionalFormatting>
        <x14:conditionalFormatting xmlns:xm="http://schemas.microsoft.com/office/excel/2006/main">
          <x14:cfRule type="containsText" priority="78" operator="containsText" id="{BD0ED4B8-EB3C-4F34-8D4F-FA431693D98D}">
            <xm:f>NOT(ISERROR(SEARCH($V$8,J106)))</xm:f>
            <xm:f>$V$8</xm:f>
            <x14:dxf>
              <font>
                <b/>
                <i val="0"/>
                <color theme="0"/>
              </font>
              <fill>
                <patternFill>
                  <bgColor rgb="FF00B050"/>
                </patternFill>
              </fill>
            </x14:dxf>
          </x14:cfRule>
          <x14:cfRule type="containsText" priority="79" operator="containsText" id="{2D81519E-26A3-4454-AA53-ED1C6F95F928}">
            <xm:f>NOT(ISERROR(SEARCH($U$10,J106)))</xm:f>
            <xm:f>$U$10</xm:f>
            <x14:dxf>
              <font>
                <b/>
                <i val="0"/>
                <color theme="0"/>
              </font>
              <fill>
                <patternFill>
                  <bgColor rgb="FFFF0000"/>
                </patternFill>
              </fill>
            </x14:dxf>
          </x14:cfRule>
          <x14:cfRule type="containsText" priority="80" operator="containsText" id="{371AFAA1-3670-4BB6-95E9-1A579BCD3827}">
            <xm:f>NOT(ISERROR(SEARCH($V$9,J106)))</xm:f>
            <xm:f>$V$9</xm:f>
            <x14:dxf>
              <font>
                <b/>
                <i val="0"/>
                <color theme="1"/>
              </font>
              <fill>
                <patternFill>
                  <bgColor rgb="FFFFFF00"/>
                </patternFill>
              </fill>
            </x14:dxf>
          </x14:cfRule>
          <x14:cfRule type="containsText" priority="81" operator="containsText" id="{5738D159-94B9-4D53-A4AF-7052ADFA9B61}">
            <xm:f>NOT(ISERROR(SEARCH($V$8,J106)))</xm:f>
            <xm:f>$V$8</xm:f>
            <x14:dxf>
              <font>
                <b/>
                <i val="0"/>
                <color theme="0"/>
              </font>
              <fill>
                <patternFill>
                  <bgColor rgb="FF00B050"/>
                </patternFill>
              </fill>
            </x14:dxf>
          </x14:cfRule>
          <xm:sqref>J106:J111</xm:sqref>
        </x14:conditionalFormatting>
        <x14:conditionalFormatting xmlns:xm="http://schemas.microsoft.com/office/excel/2006/main">
          <x14:cfRule type="containsText" priority="138" operator="containsText" id="{8341041A-1A32-46FB-A0E8-8AC78BDA6F9A}">
            <xm:f>NOT(ISERROR(SEARCH($V$8,J14)))</xm:f>
            <xm:f>$V$8</xm:f>
            <x14:dxf>
              <font>
                <b/>
                <i val="0"/>
                <color theme="0"/>
              </font>
              <fill>
                <patternFill>
                  <bgColor rgb="FF00B050"/>
                </patternFill>
              </fill>
            </x14:dxf>
          </x14:cfRule>
          <x14:cfRule type="containsText" priority="139" operator="containsText" id="{69D2ECAC-6C04-4D58-91B7-C5F73AD8A229}">
            <xm:f>NOT(ISERROR(SEARCH($U$10,J14)))</xm:f>
            <xm:f>$U$10</xm:f>
            <x14:dxf>
              <font>
                <b/>
                <i val="0"/>
                <color theme="0"/>
              </font>
              <fill>
                <patternFill>
                  <bgColor rgb="FFFF0000"/>
                </patternFill>
              </fill>
            </x14:dxf>
          </x14:cfRule>
          <x14:cfRule type="containsText" priority="140" operator="containsText" id="{0FA647F8-D19A-42C1-8133-AC7A6EEB5E22}">
            <xm:f>NOT(ISERROR(SEARCH($V$9,J14)))</xm:f>
            <xm:f>$V$9</xm:f>
            <x14:dxf>
              <font>
                <b/>
                <i val="0"/>
                <color theme="1"/>
              </font>
              <fill>
                <patternFill>
                  <bgColor rgb="FFFFFF00"/>
                </patternFill>
              </fill>
            </x14:dxf>
          </x14:cfRule>
          <x14:cfRule type="containsText" priority="141" operator="containsText" id="{A7F0D64B-D8BE-4CC2-B809-0C0956A1651A}">
            <xm:f>NOT(ISERROR(SEARCH($V$8,J14)))</xm:f>
            <xm:f>$V$8</xm:f>
            <x14:dxf>
              <font>
                <b/>
                <i val="0"/>
                <color theme="0"/>
              </font>
              <fill>
                <patternFill>
                  <bgColor rgb="FF00B050"/>
                </patternFill>
              </fill>
            </x14:dxf>
          </x14:cfRule>
          <xm:sqref>J14</xm:sqref>
        </x14:conditionalFormatting>
        <x14:conditionalFormatting xmlns:xm="http://schemas.microsoft.com/office/excel/2006/main">
          <x14:cfRule type="containsText" priority="130" operator="containsText" id="{96F606D7-FC21-44E4-B91D-D7326697378F}">
            <xm:f>NOT(ISERROR(SEARCH($Z$9,Q14)))</xm:f>
            <xm:f>$Z$9</xm:f>
            <x14:dxf>
              <font>
                <b/>
                <i val="0"/>
                <color theme="0"/>
              </font>
              <fill>
                <patternFill>
                  <bgColor rgb="FFFF0000"/>
                </patternFill>
              </fill>
            </x14:dxf>
          </x14:cfRule>
          <x14:cfRule type="containsText" priority="131" operator="containsText" id="{EA2856D7-E0EA-4051-8323-B4387F114725}">
            <xm:f>NOT(ISERROR(SEARCH($Z$8,Q14)))</xm:f>
            <xm:f>$Z$8</xm:f>
            <x14:dxf>
              <font>
                <b/>
                <i val="0"/>
                <color theme="0"/>
              </font>
              <fill>
                <patternFill>
                  <bgColor rgb="FF00B050"/>
                </patternFill>
              </fill>
            </x14:dxf>
          </x14:cfRule>
          <xm:sqref>Q14:Q19</xm:sqref>
        </x14:conditionalFormatting>
        <x14:conditionalFormatting xmlns:xm="http://schemas.microsoft.com/office/excel/2006/main">
          <x14:cfRule type="containsText" priority="128" operator="containsText" id="{8073AEBC-8FCC-411A-85F2-4E05E23421B7}">
            <xm:f>NOT(ISERROR(SEARCH($V$10,J14)))</xm:f>
            <xm:f>$V$10</xm:f>
            <x14:dxf>
              <font>
                <b/>
                <i val="0"/>
                <color theme="0"/>
              </font>
              <fill>
                <patternFill>
                  <bgColor rgb="FFFF0000"/>
                </patternFill>
              </fill>
            </x14:dxf>
          </x14:cfRule>
          <x14:cfRule type="containsText" priority="129" operator="containsText" id="{78921D1A-0EC7-4A9F-9875-B4DA9316DED4}">
            <xm:f>NOT(ISERROR(SEARCH($V$9,J14)))</xm:f>
            <xm:f>$V$9</xm:f>
            <x14:dxf>
              <font>
                <b/>
                <i val="0"/>
                <color auto="1"/>
              </font>
              <fill>
                <patternFill>
                  <bgColor rgb="FFFFFF00"/>
                </patternFill>
              </fill>
            </x14:dxf>
          </x14:cfRule>
          <xm:sqref>J14</xm:sqref>
        </x14:conditionalFormatting>
        <x14:conditionalFormatting xmlns:xm="http://schemas.microsoft.com/office/excel/2006/main">
          <x14:cfRule type="containsText" priority="106" operator="containsText" id="{188AAD12-0E92-4123-9200-7D02816BF153}">
            <xm:f>NOT(ISERROR(SEARCH($X$10,O35)))</xm:f>
            <xm:f>$X$10</xm:f>
            <x14:dxf>
              <font>
                <b/>
                <i val="0"/>
                <color theme="0"/>
              </font>
              <fill>
                <patternFill>
                  <bgColor rgb="FFFF0000"/>
                </patternFill>
              </fill>
            </x14:dxf>
          </x14:cfRule>
          <x14:cfRule type="containsText" priority="107" operator="containsText" id="{041399B9-DD20-4213-B787-D031983F3C8F}">
            <xm:f>NOT(ISERROR(SEARCH($X$9,O35)))</xm:f>
            <xm:f>$X$9</xm:f>
            <x14:dxf>
              <font>
                <b/>
                <i val="0"/>
                <color theme="1"/>
              </font>
              <fill>
                <patternFill>
                  <bgColor rgb="FFFFFF00"/>
                </patternFill>
              </fill>
            </x14:dxf>
          </x14:cfRule>
          <x14:cfRule type="containsText" priority="108" operator="containsText" id="{F6FB512E-C0F6-46F5-9FE8-199CBA03BE50}">
            <xm:f>NOT(ISERROR(SEARCH($X$8,O35)))</xm:f>
            <xm:f>$X$8</xm:f>
            <x14:dxf>
              <font>
                <b/>
                <i val="0"/>
                <color theme="0"/>
              </font>
              <fill>
                <patternFill>
                  <bgColor rgb="FF00B050"/>
                </patternFill>
              </fill>
            </x14:dxf>
          </x14:cfRule>
          <xm:sqref>O35:O39 O41:O45 O51 O57 O63 O69 O75 O81 O284</xm:sqref>
        </x14:conditionalFormatting>
        <x14:conditionalFormatting xmlns:xm="http://schemas.microsoft.com/office/excel/2006/main">
          <x14:cfRule type="containsText" priority="99" operator="containsText" id="{D05D44AB-0D25-4D4C-9C3E-9FB3B0C30641}">
            <xm:f>NOT(ISERROR(SEARCH($V$8,J35)))</xm:f>
            <xm:f>$V$8</xm:f>
            <x14:dxf>
              <font>
                <b/>
                <i val="0"/>
                <color theme="0"/>
              </font>
              <fill>
                <patternFill>
                  <bgColor rgb="FF00B050"/>
                </patternFill>
              </fill>
            </x14:dxf>
          </x14:cfRule>
          <x14:cfRule type="containsText" priority="100" operator="containsText" id="{E91C8F57-4721-460E-80F7-78C80E1C50ED}">
            <xm:f>NOT(ISERROR(SEARCH($U$10,J35)))</xm:f>
            <xm:f>$U$10</xm:f>
            <x14:dxf>
              <font>
                <b/>
                <i val="0"/>
                <color theme="0"/>
              </font>
              <fill>
                <patternFill>
                  <bgColor rgb="FFFF0000"/>
                </patternFill>
              </fill>
            </x14:dxf>
          </x14:cfRule>
          <x14:cfRule type="containsText" priority="101" operator="containsText" id="{5870D5B8-7A2F-4E4E-9017-8DE6D2AE042E}">
            <xm:f>NOT(ISERROR(SEARCH($V$9,J35)))</xm:f>
            <xm:f>$V$9</xm:f>
            <x14:dxf>
              <font>
                <b/>
                <i val="0"/>
                <color theme="1"/>
              </font>
              <fill>
                <patternFill>
                  <bgColor rgb="FFFFFF00"/>
                </patternFill>
              </fill>
            </x14:dxf>
          </x14:cfRule>
          <x14:cfRule type="containsText" priority="102" operator="containsText" id="{234A2849-0DFF-453D-97D9-F21D9B28BB06}">
            <xm:f>NOT(ISERROR(SEARCH($V$8,J35)))</xm:f>
            <xm:f>$V$8</xm:f>
            <x14:dxf>
              <font>
                <b/>
                <i val="0"/>
                <color theme="0"/>
              </font>
              <fill>
                <patternFill>
                  <bgColor rgb="FF00B050"/>
                </patternFill>
              </fill>
            </x14:dxf>
          </x14:cfRule>
          <xm:sqref>J35:J86</xm:sqref>
        </x14:conditionalFormatting>
        <x14:conditionalFormatting xmlns:xm="http://schemas.microsoft.com/office/excel/2006/main">
          <x14:cfRule type="containsText" priority="97" operator="containsText" id="{8FFCA3A4-52A2-4166-822C-940EF371E6EE}">
            <xm:f>NOT(ISERROR(SEARCH($V$10,J35)))</xm:f>
            <xm:f>$V$10</xm:f>
            <x14:dxf>
              <font>
                <b/>
                <i val="0"/>
                <color theme="0"/>
              </font>
              <fill>
                <patternFill>
                  <bgColor rgb="FFFF0000"/>
                </patternFill>
              </fill>
            </x14:dxf>
          </x14:cfRule>
          <x14:cfRule type="containsText" priority="98" operator="containsText" id="{026DB3DA-E4BB-4D96-857A-119C1E778B66}">
            <xm:f>NOT(ISERROR(SEARCH($V$9,J35)))</xm:f>
            <xm:f>$V$9</xm:f>
            <x14:dxf>
              <font>
                <b/>
                <i val="0"/>
                <color auto="1"/>
              </font>
              <fill>
                <patternFill>
                  <bgColor rgb="FFFFFF00"/>
                </patternFill>
              </fill>
            </x14:dxf>
          </x14:cfRule>
          <xm:sqref>J35:J86</xm:sqref>
        </x14:conditionalFormatting>
        <x14:conditionalFormatting xmlns:xm="http://schemas.microsoft.com/office/excel/2006/main">
          <x14:cfRule type="containsText" priority="94" operator="containsText" id="{292855C6-4D69-4295-9FAC-4165C5CB1D76}">
            <xm:f>NOT(ISERROR(SEARCH($X$10,O88)))</xm:f>
            <xm:f>$X$10</xm:f>
            <x14:dxf>
              <font>
                <b/>
                <i val="0"/>
                <color theme="0"/>
              </font>
              <fill>
                <patternFill>
                  <bgColor rgb="FFFF0000"/>
                </patternFill>
              </fill>
            </x14:dxf>
          </x14:cfRule>
          <x14:cfRule type="containsText" priority="95" operator="containsText" id="{4EA81F3F-9233-422A-BDE1-0B9BB5863D75}">
            <xm:f>NOT(ISERROR(SEARCH($X$9,O88)))</xm:f>
            <xm:f>$X$9</xm:f>
            <x14:dxf>
              <font>
                <b/>
                <i val="0"/>
                <color theme="1"/>
              </font>
              <fill>
                <patternFill>
                  <bgColor rgb="FFFFFF00"/>
                </patternFill>
              </fill>
            </x14:dxf>
          </x14:cfRule>
          <x14:cfRule type="containsText" priority="96" operator="containsText" id="{852EF5B3-B320-44E1-A689-5E987A39B90E}">
            <xm:f>NOT(ISERROR(SEARCH($X$8,O88)))</xm:f>
            <xm:f>$X$8</xm:f>
            <x14:dxf>
              <font>
                <b/>
                <i val="0"/>
                <color theme="0"/>
              </font>
              <fill>
                <patternFill>
                  <bgColor rgb="FF00B050"/>
                </patternFill>
              </fill>
            </x14:dxf>
          </x14:cfRule>
          <xm:sqref>O88:O104</xm:sqref>
        </x14:conditionalFormatting>
        <x14:conditionalFormatting xmlns:xm="http://schemas.microsoft.com/office/excel/2006/main">
          <x14:cfRule type="containsText" priority="88" operator="containsText" id="{0A1A984C-E41F-4C68-920A-D8E15C8EE28A}">
            <xm:f>NOT(ISERROR(SEARCH($V$10,J88)))</xm:f>
            <xm:f>$V$10</xm:f>
            <x14:dxf>
              <font>
                <b/>
                <i val="0"/>
                <color theme="0"/>
              </font>
              <fill>
                <patternFill>
                  <bgColor rgb="FFFF0000"/>
                </patternFill>
              </fill>
            </x14:dxf>
          </x14:cfRule>
          <x14:cfRule type="containsText" priority="89" operator="containsText" id="{C81EFBD2-010F-4016-AE0D-CAD5A5CC2740}">
            <xm:f>NOT(ISERROR(SEARCH($V$9,J88)))</xm:f>
            <xm:f>$V$9</xm:f>
            <x14:dxf>
              <font>
                <b/>
                <i val="0"/>
                <color auto="1"/>
              </font>
              <fill>
                <patternFill>
                  <bgColor rgb="FFFFFF00"/>
                </patternFill>
              </fill>
            </x14:dxf>
          </x14:cfRule>
          <xm:sqref>J88:J90</xm:sqref>
        </x14:conditionalFormatting>
        <x14:conditionalFormatting xmlns:xm="http://schemas.microsoft.com/office/excel/2006/main">
          <x14:cfRule type="containsText" priority="84" operator="containsText" id="{2B83B95E-1D25-4EE6-A3A4-3D97A0CBEFB0}">
            <xm:f>NOT(ISERROR(SEARCH($V$8,J91)))</xm:f>
            <xm:f>$V$8</xm:f>
            <x14:dxf>
              <font>
                <b/>
                <i val="0"/>
                <color theme="0"/>
              </font>
              <fill>
                <patternFill>
                  <bgColor rgb="FF00B050"/>
                </patternFill>
              </fill>
            </x14:dxf>
          </x14:cfRule>
          <x14:cfRule type="containsText" priority="85" operator="containsText" id="{9236A142-413E-4936-9ABC-0408FAA83E13}">
            <xm:f>NOT(ISERROR(SEARCH($U$10,J91)))</xm:f>
            <xm:f>$U$10</xm:f>
            <x14:dxf>
              <font>
                <b/>
                <i val="0"/>
                <color theme="0"/>
              </font>
              <fill>
                <patternFill>
                  <bgColor rgb="FFFF0000"/>
                </patternFill>
              </fill>
            </x14:dxf>
          </x14:cfRule>
          <x14:cfRule type="containsText" priority="86" operator="containsText" id="{695E9745-94F9-438B-9E66-9A7778C6C1CB}">
            <xm:f>NOT(ISERROR(SEARCH($V$9,J91)))</xm:f>
            <xm:f>$V$9</xm:f>
            <x14:dxf>
              <font>
                <b/>
                <i val="0"/>
                <color theme="1"/>
              </font>
              <fill>
                <patternFill>
                  <bgColor rgb="FFFFFF00"/>
                </patternFill>
              </fill>
            </x14:dxf>
          </x14:cfRule>
          <x14:cfRule type="containsText" priority="87" operator="containsText" id="{022E1D5A-0067-4FF8-B13E-0D432D17EAC5}">
            <xm:f>NOT(ISERROR(SEARCH($V$8,J91)))</xm:f>
            <xm:f>$V$8</xm:f>
            <x14:dxf>
              <font>
                <b/>
                <i val="0"/>
                <color theme="0"/>
              </font>
              <fill>
                <patternFill>
                  <bgColor rgb="FF00B050"/>
                </patternFill>
              </fill>
            </x14:dxf>
          </x14:cfRule>
          <xm:sqref>J91:J104</xm:sqref>
        </x14:conditionalFormatting>
        <x14:conditionalFormatting xmlns:xm="http://schemas.microsoft.com/office/excel/2006/main">
          <x14:cfRule type="containsText" priority="82" operator="containsText" id="{613E35CA-A605-4C68-BC1E-6DCA47334CFF}">
            <xm:f>NOT(ISERROR(SEARCH($V$10,J91)))</xm:f>
            <xm:f>$V$10</xm:f>
            <x14:dxf>
              <font>
                <b/>
                <i val="0"/>
                <color theme="0"/>
              </font>
              <fill>
                <patternFill>
                  <bgColor rgb="FFFF0000"/>
                </patternFill>
              </fill>
            </x14:dxf>
          </x14:cfRule>
          <x14:cfRule type="containsText" priority="83" operator="containsText" id="{2F6F6E30-A77A-4F12-B01E-24AEA153DF4C}">
            <xm:f>NOT(ISERROR(SEARCH($V$9,J91)))</xm:f>
            <xm:f>$V$9</xm:f>
            <x14:dxf>
              <font>
                <b/>
                <i val="0"/>
                <color auto="1"/>
              </font>
              <fill>
                <patternFill>
                  <bgColor rgb="FFFFFF00"/>
                </patternFill>
              </fill>
            </x14:dxf>
          </x14:cfRule>
          <xm:sqref>J91:J104</xm:sqref>
        </x14:conditionalFormatting>
        <x14:conditionalFormatting xmlns:xm="http://schemas.microsoft.com/office/excel/2006/main">
          <x14:cfRule type="containsText" priority="76" operator="containsText" id="{011A3B6F-C679-4A2E-9391-8F66F1521D75}">
            <xm:f>NOT(ISERROR(SEARCH($V$10,J106)))</xm:f>
            <xm:f>$V$10</xm:f>
            <x14:dxf>
              <font>
                <b/>
                <i val="0"/>
                <color theme="0"/>
              </font>
              <fill>
                <patternFill>
                  <bgColor rgb="FFFF0000"/>
                </patternFill>
              </fill>
            </x14:dxf>
          </x14:cfRule>
          <x14:cfRule type="containsText" priority="77" operator="containsText" id="{991C8219-D440-44B5-AE65-8F7B46E264AD}">
            <xm:f>NOT(ISERROR(SEARCH($V$9,J106)))</xm:f>
            <xm:f>$V$9</xm:f>
            <x14:dxf>
              <font>
                <b/>
                <i val="0"/>
                <color auto="1"/>
              </font>
              <fill>
                <patternFill>
                  <bgColor rgb="FFFFFF00"/>
                </patternFill>
              </fill>
            </x14:dxf>
          </x14:cfRule>
          <xm:sqref>J106:J111</xm:sqref>
        </x14:conditionalFormatting>
        <x14:conditionalFormatting xmlns:xm="http://schemas.microsoft.com/office/excel/2006/main">
          <x14:cfRule type="containsText" priority="73" operator="containsText" id="{B056B0DE-D9F5-47BA-8E3F-3DC58211227D}">
            <xm:f>NOT(ISERROR(SEARCH($X$10,O106)))</xm:f>
            <xm:f>$X$10</xm:f>
            <x14:dxf>
              <font>
                <b/>
                <i val="0"/>
                <color theme="0"/>
              </font>
              <fill>
                <patternFill>
                  <bgColor rgb="FFFF0000"/>
                </patternFill>
              </fill>
            </x14:dxf>
          </x14:cfRule>
          <x14:cfRule type="containsText" priority="74" operator="containsText" id="{3EA96E13-89FB-4AC4-B99E-565F878981F4}">
            <xm:f>NOT(ISERROR(SEARCH($X$9,O106)))</xm:f>
            <xm:f>$X$9</xm:f>
            <x14:dxf>
              <font>
                <b/>
                <i val="0"/>
                <color theme="1"/>
              </font>
              <fill>
                <patternFill>
                  <bgColor rgb="FFFFFF00"/>
                </patternFill>
              </fill>
            </x14:dxf>
          </x14:cfRule>
          <x14:cfRule type="containsText" priority="75" operator="containsText" id="{831544EA-54F2-40BC-8C16-9A1F2B2178BF}">
            <xm:f>NOT(ISERROR(SEARCH($X$8,O106)))</xm:f>
            <xm:f>$X$8</xm:f>
            <x14:dxf>
              <font>
                <b/>
                <i val="0"/>
                <color theme="0"/>
              </font>
              <fill>
                <patternFill>
                  <bgColor rgb="FF00B050"/>
                </patternFill>
              </fill>
            </x14:dxf>
          </x14:cfRule>
          <xm:sqref>O106:O111</xm:sqref>
        </x14:conditionalFormatting>
        <x14:conditionalFormatting xmlns:xm="http://schemas.microsoft.com/office/excel/2006/main">
          <x14:cfRule type="containsText" priority="69" operator="containsText" id="{2B9A650F-F71C-4F18-9A2D-A59D6D48DE33}">
            <xm:f>NOT(ISERROR(SEARCH($V$8,J118)))</xm:f>
            <xm:f>$V$8</xm:f>
            <x14:dxf>
              <font>
                <b/>
                <i val="0"/>
                <color theme="0"/>
              </font>
              <fill>
                <patternFill>
                  <bgColor rgb="FF00B050"/>
                </patternFill>
              </fill>
            </x14:dxf>
          </x14:cfRule>
          <x14:cfRule type="containsText" priority="70" operator="containsText" id="{4F1E8332-34B3-402A-87D2-30758A023A2A}">
            <xm:f>NOT(ISERROR(SEARCH($U$10,J118)))</xm:f>
            <xm:f>$U$10</xm:f>
            <x14:dxf>
              <font>
                <b/>
                <i val="0"/>
                <color theme="0"/>
              </font>
              <fill>
                <patternFill>
                  <bgColor rgb="FFFF0000"/>
                </patternFill>
              </fill>
            </x14:dxf>
          </x14:cfRule>
          <x14:cfRule type="containsText" priority="71" operator="containsText" id="{BDDB8743-607E-496D-9C54-64A3FEC2481A}">
            <xm:f>NOT(ISERROR(SEARCH($V$9,J118)))</xm:f>
            <xm:f>$V$9</xm:f>
            <x14:dxf>
              <font>
                <b/>
                <i val="0"/>
                <color theme="1"/>
              </font>
              <fill>
                <patternFill>
                  <bgColor rgb="FFFFFF00"/>
                </patternFill>
              </fill>
            </x14:dxf>
          </x14:cfRule>
          <x14:cfRule type="containsText" priority="72" operator="containsText" id="{95F78EF0-CC31-41FE-85CC-71749F3C2500}">
            <xm:f>NOT(ISERROR(SEARCH($V$8,J118)))</xm:f>
            <xm:f>$V$8</xm:f>
            <x14:dxf>
              <font>
                <b/>
                <i val="0"/>
                <color theme="0"/>
              </font>
              <fill>
                <patternFill>
                  <bgColor rgb="FF00B050"/>
                </patternFill>
              </fill>
            </x14:dxf>
          </x14:cfRule>
          <xm:sqref>J118:J119</xm:sqref>
        </x14:conditionalFormatting>
        <x14:conditionalFormatting xmlns:xm="http://schemas.microsoft.com/office/excel/2006/main">
          <x14:cfRule type="containsText" priority="67" operator="containsText" id="{B2F9129A-70C9-4CA5-95BC-C09E99814CE4}">
            <xm:f>NOT(ISERROR(SEARCH($V$10,J118)))</xm:f>
            <xm:f>$V$10</xm:f>
            <x14:dxf>
              <font>
                <b/>
                <i val="0"/>
                <color theme="0"/>
              </font>
              <fill>
                <patternFill>
                  <bgColor rgb="FFFF0000"/>
                </patternFill>
              </fill>
            </x14:dxf>
          </x14:cfRule>
          <x14:cfRule type="containsText" priority="68" operator="containsText" id="{E7F849D8-15B6-4F8A-9EAD-63A8213E49EF}">
            <xm:f>NOT(ISERROR(SEARCH($V$9,J118)))</xm:f>
            <xm:f>$V$9</xm:f>
            <x14:dxf>
              <font>
                <b/>
                <i val="0"/>
                <color auto="1"/>
              </font>
              <fill>
                <patternFill>
                  <bgColor rgb="FFFFFF00"/>
                </patternFill>
              </fill>
            </x14:dxf>
          </x14:cfRule>
          <xm:sqref>J118:J119</xm:sqref>
        </x14:conditionalFormatting>
        <x14:conditionalFormatting xmlns:xm="http://schemas.microsoft.com/office/excel/2006/main">
          <x14:cfRule type="containsText" priority="63" operator="containsText" id="{6BE14B4D-78CB-4C5C-8A2D-CC00C2186540}">
            <xm:f>NOT(ISERROR(SEARCH($V$8,J120)))</xm:f>
            <xm:f>$V$8</xm:f>
            <x14:dxf>
              <font>
                <b/>
                <i val="0"/>
                <color theme="0"/>
              </font>
              <fill>
                <patternFill>
                  <bgColor rgb="FF00B050"/>
                </patternFill>
              </fill>
            </x14:dxf>
          </x14:cfRule>
          <x14:cfRule type="containsText" priority="64" operator="containsText" id="{440B3719-368C-476E-B6E9-5C6F5D066A9C}">
            <xm:f>NOT(ISERROR(SEARCH($U$10,J120)))</xm:f>
            <xm:f>$U$10</xm:f>
            <x14:dxf>
              <font>
                <b/>
                <i val="0"/>
                <color theme="0"/>
              </font>
              <fill>
                <patternFill>
                  <bgColor rgb="FFFF0000"/>
                </patternFill>
              </fill>
            </x14:dxf>
          </x14:cfRule>
          <x14:cfRule type="containsText" priority="65" operator="containsText" id="{CA03836D-A315-439F-842B-D0E21622ED61}">
            <xm:f>NOT(ISERROR(SEARCH($V$9,J120)))</xm:f>
            <xm:f>$V$9</xm:f>
            <x14:dxf>
              <font>
                <b/>
                <i val="0"/>
                <color theme="1"/>
              </font>
              <fill>
                <patternFill>
                  <bgColor rgb="FFFFFF00"/>
                </patternFill>
              </fill>
            </x14:dxf>
          </x14:cfRule>
          <x14:cfRule type="containsText" priority="66" operator="containsText" id="{D6C9B40A-E077-414B-AD92-B296ED148FE0}">
            <xm:f>NOT(ISERROR(SEARCH($V$8,J120)))</xm:f>
            <xm:f>$V$8</xm:f>
            <x14:dxf>
              <font>
                <b/>
                <i val="0"/>
                <color theme="0"/>
              </font>
              <fill>
                <patternFill>
                  <bgColor rgb="FF00B050"/>
                </patternFill>
              </fill>
            </x14:dxf>
          </x14:cfRule>
          <xm:sqref>J120</xm:sqref>
        </x14:conditionalFormatting>
        <x14:conditionalFormatting xmlns:xm="http://schemas.microsoft.com/office/excel/2006/main">
          <x14:cfRule type="containsText" priority="61" operator="containsText" id="{5655F2D2-6E7A-44FC-8DE2-BE5CC1FD0E94}">
            <xm:f>NOT(ISERROR(SEARCH($V$10,J120)))</xm:f>
            <xm:f>$V$10</xm:f>
            <x14:dxf>
              <font>
                <b/>
                <i val="0"/>
                <color theme="0"/>
              </font>
              <fill>
                <patternFill>
                  <bgColor rgb="FFFF0000"/>
                </patternFill>
              </fill>
            </x14:dxf>
          </x14:cfRule>
          <x14:cfRule type="containsText" priority="62" operator="containsText" id="{7B7CB948-F604-4374-AA39-DABCEC430138}">
            <xm:f>NOT(ISERROR(SEARCH($V$9,J120)))</xm:f>
            <xm:f>$V$9</xm:f>
            <x14:dxf>
              <font>
                <b/>
                <i val="0"/>
                <color auto="1"/>
              </font>
              <fill>
                <patternFill>
                  <bgColor rgb="FFFFFF00"/>
                </patternFill>
              </fill>
            </x14:dxf>
          </x14:cfRule>
          <xm:sqref>J120</xm:sqref>
        </x14:conditionalFormatting>
        <x14:conditionalFormatting xmlns:xm="http://schemas.microsoft.com/office/excel/2006/main">
          <x14:cfRule type="containsText" priority="57" operator="containsText" id="{27038F4E-0C5A-4812-9365-85339FD8EEC0}">
            <xm:f>NOT(ISERROR(SEARCH($V$8,J121)))</xm:f>
            <xm:f>$V$8</xm:f>
            <x14:dxf>
              <font>
                <b/>
                <i val="0"/>
                <color theme="0"/>
              </font>
              <fill>
                <patternFill>
                  <bgColor rgb="FF00B050"/>
                </patternFill>
              </fill>
            </x14:dxf>
          </x14:cfRule>
          <x14:cfRule type="containsText" priority="58" operator="containsText" id="{B118603C-47DE-4E2C-A8E1-0593DA1D02D4}">
            <xm:f>NOT(ISERROR(SEARCH($U$10,J121)))</xm:f>
            <xm:f>$U$10</xm:f>
            <x14:dxf>
              <font>
                <b/>
                <i val="0"/>
                <color theme="0"/>
              </font>
              <fill>
                <patternFill>
                  <bgColor rgb="FFFF0000"/>
                </patternFill>
              </fill>
            </x14:dxf>
          </x14:cfRule>
          <x14:cfRule type="containsText" priority="59" operator="containsText" id="{E8982EFF-27F7-4A63-AFB6-9EAB2CC78D21}">
            <xm:f>NOT(ISERROR(SEARCH($V$9,J121)))</xm:f>
            <xm:f>$V$9</xm:f>
            <x14:dxf>
              <font>
                <b/>
                <i val="0"/>
                <color theme="1"/>
              </font>
              <fill>
                <patternFill>
                  <bgColor rgb="FFFFFF00"/>
                </patternFill>
              </fill>
            </x14:dxf>
          </x14:cfRule>
          <x14:cfRule type="containsText" priority="60" operator="containsText" id="{F7F672B6-1AFA-414E-8259-D1EDC3EE27E1}">
            <xm:f>NOT(ISERROR(SEARCH($V$8,J121)))</xm:f>
            <xm:f>$V$8</xm:f>
            <x14:dxf>
              <font>
                <b/>
                <i val="0"/>
                <color theme="0"/>
              </font>
              <fill>
                <patternFill>
                  <bgColor rgb="FF00B050"/>
                </patternFill>
              </fill>
            </x14:dxf>
          </x14:cfRule>
          <xm:sqref>J121:J122</xm:sqref>
        </x14:conditionalFormatting>
        <x14:conditionalFormatting xmlns:xm="http://schemas.microsoft.com/office/excel/2006/main">
          <x14:cfRule type="containsText" priority="55" operator="containsText" id="{EB249F84-B0C0-4F71-AD0A-78B11FE81EFD}">
            <xm:f>NOT(ISERROR(SEARCH($V$10,J121)))</xm:f>
            <xm:f>$V$10</xm:f>
            <x14:dxf>
              <font>
                <b/>
                <i val="0"/>
                <color theme="0"/>
              </font>
              <fill>
                <patternFill>
                  <bgColor rgb="FFFF0000"/>
                </patternFill>
              </fill>
            </x14:dxf>
          </x14:cfRule>
          <x14:cfRule type="containsText" priority="56" operator="containsText" id="{92E616F7-5858-48DA-AF5F-4A0009F962C0}">
            <xm:f>NOT(ISERROR(SEARCH($V$9,J121)))</xm:f>
            <xm:f>$V$9</xm:f>
            <x14:dxf>
              <font>
                <b/>
                <i val="0"/>
                <color auto="1"/>
              </font>
              <fill>
                <patternFill>
                  <bgColor rgb="FFFFFF00"/>
                </patternFill>
              </fill>
            </x14:dxf>
          </x14:cfRule>
          <xm:sqref>J121:J122</xm:sqref>
        </x14:conditionalFormatting>
        <x14:conditionalFormatting xmlns:xm="http://schemas.microsoft.com/office/excel/2006/main">
          <x14:cfRule type="containsText" priority="51" operator="containsText" id="{81A6FA91-B715-4A31-99EC-2B1423813E01}">
            <xm:f>NOT(ISERROR(SEARCH($V$8,J123)))</xm:f>
            <xm:f>$V$8</xm:f>
            <x14:dxf>
              <font>
                <b/>
                <i val="0"/>
                <color theme="0"/>
              </font>
              <fill>
                <patternFill>
                  <bgColor rgb="FF00B050"/>
                </patternFill>
              </fill>
            </x14:dxf>
          </x14:cfRule>
          <x14:cfRule type="containsText" priority="52" operator="containsText" id="{1D9E5D9E-EC74-40EC-805D-A1CF23663904}">
            <xm:f>NOT(ISERROR(SEARCH($U$10,J123)))</xm:f>
            <xm:f>$U$10</xm:f>
            <x14:dxf>
              <font>
                <b/>
                <i val="0"/>
                <color theme="0"/>
              </font>
              <fill>
                <patternFill>
                  <bgColor rgb="FFFF0000"/>
                </patternFill>
              </fill>
            </x14:dxf>
          </x14:cfRule>
          <x14:cfRule type="containsText" priority="53" operator="containsText" id="{656F78F7-FB03-46C3-AC09-DC8473FCEEB5}">
            <xm:f>NOT(ISERROR(SEARCH($V$9,J123)))</xm:f>
            <xm:f>$V$9</xm:f>
            <x14:dxf>
              <font>
                <b/>
                <i val="0"/>
                <color theme="1"/>
              </font>
              <fill>
                <patternFill>
                  <bgColor rgb="FFFFFF00"/>
                </patternFill>
              </fill>
            </x14:dxf>
          </x14:cfRule>
          <x14:cfRule type="containsText" priority="54" operator="containsText" id="{1F2E3D43-E17F-4905-B3FF-032FA9239E66}">
            <xm:f>NOT(ISERROR(SEARCH($V$8,J123)))</xm:f>
            <xm:f>$V$8</xm:f>
            <x14:dxf>
              <font>
                <b/>
                <i val="0"/>
                <color theme="0"/>
              </font>
              <fill>
                <patternFill>
                  <bgColor rgb="FF00B050"/>
                </patternFill>
              </fill>
            </x14:dxf>
          </x14:cfRule>
          <xm:sqref>J123</xm:sqref>
        </x14:conditionalFormatting>
        <x14:conditionalFormatting xmlns:xm="http://schemas.microsoft.com/office/excel/2006/main">
          <x14:cfRule type="containsText" priority="49" operator="containsText" id="{95799436-2316-4FD8-852D-1013EE247810}">
            <xm:f>NOT(ISERROR(SEARCH($V$10,J123)))</xm:f>
            <xm:f>$V$10</xm:f>
            <x14:dxf>
              <font>
                <b/>
                <i val="0"/>
                <color theme="0"/>
              </font>
              <fill>
                <patternFill>
                  <bgColor rgb="FFFF0000"/>
                </patternFill>
              </fill>
            </x14:dxf>
          </x14:cfRule>
          <x14:cfRule type="containsText" priority="50" operator="containsText" id="{C325266F-C59F-4890-9909-B7DE20FEC10A}">
            <xm:f>NOT(ISERROR(SEARCH($V$9,J123)))</xm:f>
            <xm:f>$V$9</xm:f>
            <x14:dxf>
              <font>
                <b/>
                <i val="0"/>
                <color auto="1"/>
              </font>
              <fill>
                <patternFill>
                  <bgColor rgb="FFFFFF00"/>
                </patternFill>
              </fill>
            </x14:dxf>
          </x14:cfRule>
          <xm:sqref>J123</xm:sqref>
        </x14:conditionalFormatting>
        <x14:conditionalFormatting xmlns:xm="http://schemas.microsoft.com/office/excel/2006/main">
          <x14:cfRule type="containsText" priority="42" operator="containsText" id="{1867EAB5-3DD2-4FD2-8F01-F63D0C0CBBB5}">
            <xm:f>NOT(ISERROR(SEARCH($V$8,J259)))</xm:f>
            <xm:f>$V$8</xm:f>
            <x14:dxf>
              <font>
                <b/>
                <i val="0"/>
                <color theme="0"/>
              </font>
              <fill>
                <patternFill>
                  <bgColor rgb="FF00B050"/>
                </patternFill>
              </fill>
            </x14:dxf>
          </x14:cfRule>
          <x14:cfRule type="containsText" priority="43" operator="containsText" id="{F9F66A83-4486-4B23-844E-B76741D84683}">
            <xm:f>NOT(ISERROR(SEARCH($U$10,J259)))</xm:f>
            <xm:f>$U$10</xm:f>
            <x14:dxf>
              <font>
                <b/>
                <i val="0"/>
                <color theme="0"/>
              </font>
              <fill>
                <patternFill>
                  <bgColor rgb="FFFF0000"/>
                </patternFill>
              </fill>
            </x14:dxf>
          </x14:cfRule>
          <x14:cfRule type="containsText" priority="44" operator="containsText" id="{849660B2-EB06-42B8-8AB5-59D09014A59B}">
            <xm:f>NOT(ISERROR(SEARCH($V$9,J259)))</xm:f>
            <xm:f>$V$9</xm:f>
            <x14:dxf>
              <font>
                <b/>
                <i val="0"/>
                <color theme="1"/>
              </font>
              <fill>
                <patternFill>
                  <bgColor rgb="FFFFFF00"/>
                </patternFill>
              </fill>
            </x14:dxf>
          </x14:cfRule>
          <x14:cfRule type="containsText" priority="45" operator="containsText" id="{20D510E3-82CC-4F07-B21D-14DCD29E5CB7}">
            <xm:f>NOT(ISERROR(SEARCH($V$8,J259)))</xm:f>
            <xm:f>$V$8</xm:f>
            <x14:dxf>
              <font>
                <b/>
                <i val="0"/>
                <color theme="0"/>
              </font>
              <fill>
                <patternFill>
                  <bgColor rgb="FF00B050"/>
                </patternFill>
              </fill>
            </x14:dxf>
          </x14:cfRule>
          <xm:sqref>J259:J260</xm:sqref>
        </x14:conditionalFormatting>
        <x14:conditionalFormatting xmlns:xm="http://schemas.microsoft.com/office/excel/2006/main">
          <x14:cfRule type="containsText" priority="40" operator="containsText" id="{AB4D0809-AAF9-4BE3-822E-71D9BCBA2FB7}">
            <xm:f>NOT(ISERROR(SEARCH($V$10,J259)))</xm:f>
            <xm:f>$V$10</xm:f>
            <x14:dxf>
              <font>
                <b/>
                <i val="0"/>
                <color theme="0"/>
              </font>
              <fill>
                <patternFill>
                  <bgColor rgb="FFFF0000"/>
                </patternFill>
              </fill>
            </x14:dxf>
          </x14:cfRule>
          <x14:cfRule type="containsText" priority="41" operator="containsText" id="{AC9F7C2A-1827-4AFB-B27A-252CAC3B8EFA}">
            <xm:f>NOT(ISERROR(SEARCH($V$9,J259)))</xm:f>
            <xm:f>$V$9</xm:f>
            <x14:dxf>
              <font>
                <b/>
                <i val="0"/>
                <color auto="1"/>
              </font>
              <fill>
                <patternFill>
                  <bgColor rgb="FFFFFF00"/>
                </patternFill>
              </fill>
            </x14:dxf>
          </x14:cfRule>
          <xm:sqref>J259:J260</xm:sqref>
        </x14:conditionalFormatting>
        <x14:conditionalFormatting xmlns:xm="http://schemas.microsoft.com/office/excel/2006/main">
          <x14:cfRule type="containsText" priority="36" operator="containsText" id="{06520613-5ADA-4FC2-8600-392492C00592}">
            <xm:f>NOT(ISERROR(SEARCH($V$8,J261)))</xm:f>
            <xm:f>$V$8</xm:f>
            <x14:dxf>
              <font>
                <b/>
                <i val="0"/>
                <color theme="0"/>
              </font>
              <fill>
                <patternFill>
                  <bgColor rgb="FF00B050"/>
                </patternFill>
              </fill>
            </x14:dxf>
          </x14:cfRule>
          <x14:cfRule type="containsText" priority="37" operator="containsText" id="{214DAB7A-1594-49FD-AFE4-E315F0874976}">
            <xm:f>NOT(ISERROR(SEARCH($U$10,J261)))</xm:f>
            <xm:f>$U$10</xm:f>
            <x14:dxf>
              <font>
                <b/>
                <i val="0"/>
                <color theme="0"/>
              </font>
              <fill>
                <patternFill>
                  <bgColor rgb="FFFF0000"/>
                </patternFill>
              </fill>
            </x14:dxf>
          </x14:cfRule>
          <x14:cfRule type="containsText" priority="38" operator="containsText" id="{B85AFD63-59CE-4403-BE27-4EA1FC612DAC}">
            <xm:f>NOT(ISERROR(SEARCH($V$9,J261)))</xm:f>
            <xm:f>$V$9</xm:f>
            <x14:dxf>
              <font>
                <b/>
                <i val="0"/>
                <color theme="1"/>
              </font>
              <fill>
                <patternFill>
                  <bgColor rgb="FFFFFF00"/>
                </patternFill>
              </fill>
            </x14:dxf>
          </x14:cfRule>
          <x14:cfRule type="containsText" priority="39" operator="containsText" id="{24AD8D75-1823-4DE4-921D-C23B48839EE0}">
            <xm:f>NOT(ISERROR(SEARCH($V$8,J261)))</xm:f>
            <xm:f>$V$8</xm:f>
            <x14:dxf>
              <font>
                <b/>
                <i val="0"/>
                <color theme="0"/>
              </font>
              <fill>
                <patternFill>
                  <bgColor rgb="FF00B050"/>
                </patternFill>
              </fill>
            </x14:dxf>
          </x14:cfRule>
          <xm:sqref>J261</xm:sqref>
        </x14:conditionalFormatting>
        <x14:conditionalFormatting xmlns:xm="http://schemas.microsoft.com/office/excel/2006/main">
          <x14:cfRule type="containsText" priority="34" operator="containsText" id="{B0B804DE-B740-422F-AD5F-91A54160CB3C}">
            <xm:f>NOT(ISERROR(SEARCH($V$10,J261)))</xm:f>
            <xm:f>$V$10</xm:f>
            <x14:dxf>
              <font>
                <b/>
                <i val="0"/>
                <color theme="0"/>
              </font>
              <fill>
                <patternFill>
                  <bgColor rgb="FFFF0000"/>
                </patternFill>
              </fill>
            </x14:dxf>
          </x14:cfRule>
          <x14:cfRule type="containsText" priority="35" operator="containsText" id="{BF5111BE-1BD2-4FE2-A3A2-BF9926D3E4F8}">
            <xm:f>NOT(ISERROR(SEARCH($V$9,J261)))</xm:f>
            <xm:f>$V$9</xm:f>
            <x14:dxf>
              <font>
                <b/>
                <i val="0"/>
                <color auto="1"/>
              </font>
              <fill>
                <patternFill>
                  <bgColor rgb="FFFFFF00"/>
                </patternFill>
              </fill>
            </x14:dxf>
          </x14:cfRule>
          <xm:sqref>J261</xm:sqref>
        </x14:conditionalFormatting>
        <x14:conditionalFormatting xmlns:xm="http://schemas.microsoft.com/office/excel/2006/main">
          <x14:cfRule type="containsText" priority="27" operator="containsText" id="{04CE02C4-36ED-405E-A6D2-4FE2E08026AC}">
            <xm:f>NOT(ISERROR(SEARCH($V$8,J15)))</xm:f>
            <xm:f>$V$8</xm:f>
            <x14:dxf>
              <font>
                <b/>
                <i val="0"/>
                <color theme="0"/>
              </font>
              <fill>
                <patternFill>
                  <bgColor rgb="FF00B050"/>
                </patternFill>
              </fill>
            </x14:dxf>
          </x14:cfRule>
          <x14:cfRule type="containsText" priority="28" operator="containsText" id="{94A66883-0575-4458-AF96-55B3C15365B2}">
            <xm:f>NOT(ISERROR(SEARCH($U$10,J15)))</xm:f>
            <xm:f>$U$10</xm:f>
            <x14:dxf>
              <font>
                <b/>
                <i val="0"/>
                <color theme="0"/>
              </font>
              <fill>
                <patternFill>
                  <bgColor rgb="FFFF0000"/>
                </patternFill>
              </fill>
            </x14:dxf>
          </x14:cfRule>
          <x14:cfRule type="containsText" priority="29" operator="containsText" id="{95149862-E925-4F96-807D-4A1193457D4E}">
            <xm:f>NOT(ISERROR(SEARCH($V$9,J15)))</xm:f>
            <xm:f>$V$9</xm:f>
            <x14:dxf>
              <font>
                <b/>
                <i val="0"/>
                <color theme="1"/>
              </font>
              <fill>
                <patternFill>
                  <bgColor rgb="FFFFFF00"/>
                </patternFill>
              </fill>
            </x14:dxf>
          </x14:cfRule>
          <x14:cfRule type="containsText" priority="30" operator="containsText" id="{B103C7BE-7229-4DB4-A49B-DEAB9195B3E2}">
            <xm:f>NOT(ISERROR(SEARCH($V$8,J15)))</xm:f>
            <xm:f>$V$8</xm:f>
            <x14:dxf>
              <font>
                <b/>
                <i val="0"/>
                <color theme="0"/>
              </font>
              <fill>
                <patternFill>
                  <bgColor rgb="FF00B050"/>
                </patternFill>
              </fill>
            </x14:dxf>
          </x14:cfRule>
          <xm:sqref>J15:J19</xm:sqref>
        </x14:conditionalFormatting>
        <x14:conditionalFormatting xmlns:xm="http://schemas.microsoft.com/office/excel/2006/main">
          <x14:cfRule type="containsText" priority="25" operator="containsText" id="{E25039A6-2153-4ED9-9BCD-315CBF33446A}">
            <xm:f>NOT(ISERROR(SEARCH($V$10,J15)))</xm:f>
            <xm:f>$V$10</xm:f>
            <x14:dxf>
              <font>
                <b/>
                <i val="0"/>
                <color theme="0"/>
              </font>
              <fill>
                <patternFill>
                  <bgColor rgb="FFFF0000"/>
                </patternFill>
              </fill>
            </x14:dxf>
          </x14:cfRule>
          <x14:cfRule type="containsText" priority="26" operator="containsText" id="{F746201A-3743-4231-B2C8-9B944D3A1EAB}">
            <xm:f>NOT(ISERROR(SEARCH($V$9,J15)))</xm:f>
            <xm:f>$V$9</xm:f>
            <x14:dxf>
              <font>
                <b/>
                <i val="0"/>
                <color auto="1"/>
              </font>
              <fill>
                <patternFill>
                  <bgColor rgb="FFFFFF00"/>
                </patternFill>
              </fill>
            </x14:dxf>
          </x14:cfRule>
          <xm:sqref>J15:J19</xm:sqref>
        </x14:conditionalFormatting>
        <x14:conditionalFormatting xmlns:xm="http://schemas.microsoft.com/office/excel/2006/main">
          <x14:cfRule type="containsText" priority="23" operator="containsText" id="{AF71E2D6-6EB1-4BCD-964C-9290CC68E52B}">
            <xm:f>NOT(ISERROR(SEARCH($Z$9,Q21)))</xm:f>
            <xm:f>$Z$9</xm:f>
            <x14:dxf>
              <font>
                <b/>
                <i val="0"/>
                <color theme="0"/>
              </font>
              <fill>
                <patternFill>
                  <bgColor rgb="FFFF0000"/>
                </patternFill>
              </fill>
            </x14:dxf>
          </x14:cfRule>
          <x14:cfRule type="containsText" priority="24" operator="containsText" id="{D250FA86-FD24-4C59-8458-886F9283A88A}">
            <xm:f>NOT(ISERROR(SEARCH($Z$8,Q21)))</xm:f>
            <xm:f>$Z$8</xm:f>
            <x14:dxf>
              <font>
                <b/>
                <i val="0"/>
                <color theme="0"/>
              </font>
              <fill>
                <patternFill>
                  <bgColor rgb="FF00B050"/>
                </patternFill>
              </fill>
            </x14:dxf>
          </x14:cfRule>
          <xm:sqref>Q21:Q34</xm:sqref>
        </x14:conditionalFormatting>
        <x14:conditionalFormatting xmlns:xm="http://schemas.microsoft.com/office/excel/2006/main">
          <x14:cfRule type="containsText" priority="21" operator="containsText" id="{9B98481E-5B01-4241-83B5-7CB7BDB03F0D}">
            <xm:f>NOT(ISERROR(SEARCH($Z$9,Q118)))</xm:f>
            <xm:f>$Z$9</xm:f>
            <x14:dxf>
              <font>
                <b/>
                <i val="0"/>
                <color theme="0"/>
              </font>
              <fill>
                <patternFill>
                  <bgColor rgb="FFFF0000"/>
                </patternFill>
              </fill>
            </x14:dxf>
          </x14:cfRule>
          <x14:cfRule type="containsText" priority="22" operator="containsText" id="{4EBD313C-6FAC-4401-81DC-D3A570CC5D6B}">
            <xm:f>NOT(ISERROR(SEARCH($Z$8,Q118)))</xm:f>
            <xm:f>$Z$8</xm:f>
            <x14:dxf>
              <font>
                <b/>
                <i val="0"/>
                <color theme="0"/>
              </font>
              <fill>
                <patternFill>
                  <bgColor rgb="FF00B050"/>
                </patternFill>
              </fill>
            </x14:dxf>
          </x14:cfRule>
          <xm:sqref>Q118:Q252</xm:sqref>
        </x14:conditionalFormatting>
        <x14:conditionalFormatting xmlns:xm="http://schemas.microsoft.com/office/excel/2006/main">
          <x14:cfRule type="containsText" priority="3" operator="containsText" id="{67E3356C-2831-4FF9-BCC8-106729078C52}">
            <xm:f>NOT(ISERROR(SEARCH($V$8,J21)))</xm:f>
            <xm:f>$V$8</xm:f>
            <x14:dxf>
              <font>
                <b/>
                <i val="0"/>
                <color theme="0"/>
              </font>
              <fill>
                <patternFill>
                  <bgColor rgb="FF00B050"/>
                </patternFill>
              </fill>
            </x14:dxf>
          </x14:cfRule>
          <x14:cfRule type="containsText" priority="4" operator="containsText" id="{45650F4E-E36F-4E2E-BFFB-8E84F76290EB}">
            <xm:f>NOT(ISERROR(SEARCH($U$10,J21)))</xm:f>
            <xm:f>$U$10</xm:f>
            <x14:dxf>
              <font>
                <b/>
                <i val="0"/>
                <color theme="0"/>
              </font>
              <fill>
                <patternFill>
                  <bgColor rgb="FFFF0000"/>
                </patternFill>
              </fill>
            </x14:dxf>
          </x14:cfRule>
          <x14:cfRule type="containsText" priority="5" operator="containsText" id="{6A87DC13-CF2D-4450-A46A-24888ACCC8B4}">
            <xm:f>NOT(ISERROR(SEARCH($V$9,J21)))</xm:f>
            <xm:f>$V$9</xm:f>
            <x14:dxf>
              <font>
                <b/>
                <i val="0"/>
                <color theme="1"/>
              </font>
              <fill>
                <patternFill>
                  <bgColor rgb="FFFFFF00"/>
                </patternFill>
              </fill>
            </x14:dxf>
          </x14:cfRule>
          <x14:cfRule type="containsText" priority="6" operator="containsText" id="{793E66AA-24AA-4AC2-8238-FB7E81F43DA3}">
            <xm:f>NOT(ISERROR(SEARCH($V$8,J21)))</xm:f>
            <xm:f>$V$8</xm:f>
            <x14:dxf>
              <font>
                <b/>
                <i val="0"/>
                <color theme="0"/>
              </font>
              <fill>
                <patternFill>
                  <bgColor rgb="FF00B050"/>
                </patternFill>
              </fill>
            </x14:dxf>
          </x14:cfRule>
          <xm:sqref>J21:J34</xm:sqref>
        </x14:conditionalFormatting>
        <x14:conditionalFormatting xmlns:xm="http://schemas.microsoft.com/office/excel/2006/main">
          <x14:cfRule type="containsText" priority="1" operator="containsText" id="{BCBC6AD7-6D0A-4A6E-97C1-4B4FF1C35C90}">
            <xm:f>NOT(ISERROR(SEARCH($V$10,J21)))</xm:f>
            <xm:f>$V$10</xm:f>
            <x14:dxf>
              <font>
                <b/>
                <i val="0"/>
                <color theme="0"/>
              </font>
              <fill>
                <patternFill>
                  <bgColor rgb="FFFF0000"/>
                </patternFill>
              </fill>
            </x14:dxf>
          </x14:cfRule>
          <x14:cfRule type="containsText" priority="2" operator="containsText" id="{F6028926-9E0F-4279-860F-3696CC9F301B}">
            <xm:f>NOT(ISERROR(SEARCH($V$9,J21)))</xm:f>
            <xm:f>$V$9</xm:f>
            <x14:dxf>
              <font>
                <b/>
                <i val="0"/>
                <color auto="1"/>
              </font>
              <fill>
                <patternFill>
                  <bgColor rgb="FFFFFF00"/>
                </patternFill>
              </fill>
            </x14:dxf>
          </x14:cfRule>
          <xm:sqref>J21:J34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95"/>
  <sheetViews>
    <sheetView showGridLines="0" view="pageBreakPreview" topLeftCell="A142" zoomScale="85" zoomScaleNormal="85" zoomScaleSheetLayoutView="85" workbookViewId="0">
      <selection activeCell="I110" sqref="I110:I113"/>
    </sheetView>
  </sheetViews>
  <sheetFormatPr baseColWidth="10" defaultRowHeight="15" x14ac:dyDescent="0.25"/>
  <cols>
    <col min="1" max="1" width="13.28515625" style="2" customWidth="1"/>
    <col min="2" max="2" width="24.28515625" style="2" customWidth="1"/>
    <col min="3" max="3" width="20.140625" style="2" customWidth="1"/>
    <col min="4" max="4" width="22.28515625" style="2" hidden="1" customWidth="1"/>
    <col min="5" max="5" width="26.28515625" style="2" customWidth="1"/>
    <col min="6" max="6" width="22.28515625" style="2" hidden="1" customWidth="1"/>
    <col min="7" max="7" width="17.85546875" style="295" customWidth="1"/>
    <col min="8" max="8" width="18.28515625" style="295" customWidth="1"/>
    <col min="9" max="9" width="30.140625" style="2" customWidth="1"/>
    <col min="10" max="10" width="17.28515625" style="2" hidden="1" customWidth="1"/>
    <col min="11" max="14" width="19.28515625" style="2" hidden="1" customWidth="1"/>
    <col min="15" max="15" width="21.7109375" style="2" hidden="1" customWidth="1"/>
    <col min="16" max="16" width="28.7109375" style="2" customWidth="1"/>
    <col min="17" max="17" width="25" style="2" hidden="1" customWidth="1"/>
    <col min="18" max="18" width="21.7109375" style="2" hidden="1" customWidth="1"/>
    <col min="19" max="19" width="11.42578125" style="75"/>
    <col min="20" max="20" width="26.85546875" style="75" customWidth="1"/>
    <col min="21" max="21" width="6.85546875" style="75" customWidth="1"/>
    <col min="22" max="22" width="13.140625" style="75" customWidth="1"/>
    <col min="23" max="23" width="7.85546875" style="2" customWidth="1"/>
    <col min="24" max="24" width="19.5703125" style="2" customWidth="1"/>
    <col min="25" max="25" width="11.42578125" style="2" customWidth="1"/>
    <col min="26" max="26" width="14.28515625" style="2" customWidth="1"/>
    <col min="27" max="16384" width="11.42578125" style="2"/>
  </cols>
  <sheetData>
    <row r="1" spans="1:41" x14ac:dyDescent="0.25">
      <c r="A1" s="1"/>
      <c r="B1" s="573"/>
      <c r="C1" s="573"/>
      <c r="D1" s="573"/>
      <c r="E1" s="573"/>
      <c r="F1" s="573"/>
      <c r="G1" s="573"/>
      <c r="H1" s="573"/>
      <c r="I1" s="573"/>
      <c r="J1" s="573"/>
      <c r="K1" s="573"/>
      <c r="L1" s="573"/>
      <c r="M1" s="573"/>
      <c r="N1" s="573"/>
      <c r="O1" s="573"/>
      <c r="P1" s="404"/>
      <c r="Q1" s="404"/>
      <c r="R1" s="404"/>
      <c r="S1" s="1"/>
      <c r="T1" s="1"/>
      <c r="U1" s="1"/>
      <c r="V1" s="1"/>
      <c r="W1" s="1"/>
      <c r="X1" s="1"/>
      <c r="Y1" s="1"/>
      <c r="Z1" s="1"/>
      <c r="AA1" s="1"/>
      <c r="AB1" s="1"/>
      <c r="AC1" s="1"/>
      <c r="AD1" s="1"/>
      <c r="AE1" s="1"/>
      <c r="AF1" s="1"/>
      <c r="AG1" s="1"/>
      <c r="AH1" s="1"/>
      <c r="AI1" s="1"/>
      <c r="AJ1" s="1"/>
      <c r="AK1" s="1"/>
      <c r="AL1" s="1"/>
      <c r="AM1" s="1"/>
      <c r="AN1" s="1"/>
      <c r="AO1" s="1"/>
    </row>
    <row r="2" spans="1:41" ht="25.5" x14ac:dyDescent="0.35">
      <c r="A2" s="1"/>
      <c r="B2" s="522" t="s">
        <v>110</v>
      </c>
      <c r="C2" s="522"/>
      <c r="D2" s="522"/>
      <c r="E2" s="522"/>
      <c r="F2" s="522"/>
      <c r="G2" s="522"/>
      <c r="H2" s="522"/>
      <c r="I2" s="522"/>
      <c r="J2" s="522"/>
      <c r="K2" s="522"/>
      <c r="L2" s="522"/>
      <c r="M2" s="522"/>
      <c r="N2" s="522"/>
      <c r="O2" s="522"/>
      <c r="P2" s="522"/>
      <c r="Q2" s="1"/>
      <c r="R2" s="1"/>
      <c r="S2" s="1"/>
      <c r="T2" s="1"/>
      <c r="U2" s="1"/>
      <c r="V2" s="1"/>
      <c r="W2" s="1"/>
      <c r="X2" s="1"/>
      <c r="Y2" s="1"/>
      <c r="Z2" s="1"/>
      <c r="AA2" s="1"/>
      <c r="AB2" s="1"/>
      <c r="AC2" s="1"/>
      <c r="AD2" s="1"/>
      <c r="AE2" s="1"/>
      <c r="AF2" s="1"/>
      <c r="AG2" s="1"/>
      <c r="AH2" s="1"/>
      <c r="AI2" s="1"/>
      <c r="AJ2" s="1"/>
      <c r="AK2" s="1"/>
      <c r="AL2" s="1"/>
      <c r="AM2" s="1"/>
      <c r="AN2" s="1"/>
      <c r="AO2" s="1"/>
    </row>
    <row r="3" spans="1:41" ht="20.25" x14ac:dyDescent="0.3">
      <c r="A3" s="1"/>
      <c r="B3" s="523" t="s">
        <v>2471</v>
      </c>
      <c r="C3" s="523"/>
      <c r="D3" s="523"/>
      <c r="E3" s="523"/>
      <c r="F3" s="523"/>
      <c r="G3" s="523"/>
      <c r="H3" s="523"/>
      <c r="I3" s="523"/>
      <c r="J3" s="523"/>
      <c r="K3" s="523"/>
      <c r="L3" s="523"/>
      <c r="M3" s="523"/>
      <c r="N3" s="523"/>
      <c r="O3" s="523"/>
      <c r="P3" s="523"/>
      <c r="Q3" s="1"/>
      <c r="R3" s="1"/>
      <c r="S3" s="1"/>
      <c r="T3" s="1"/>
      <c r="U3" s="1"/>
      <c r="V3" s="1"/>
      <c r="W3" s="1"/>
      <c r="X3" s="1"/>
      <c r="Y3" s="1"/>
      <c r="Z3" s="1"/>
      <c r="AA3" s="1"/>
      <c r="AB3" s="1"/>
      <c r="AC3" s="1"/>
      <c r="AD3" s="1"/>
      <c r="AE3" s="1"/>
      <c r="AF3" s="1"/>
      <c r="AG3" s="1"/>
      <c r="AH3" s="1"/>
      <c r="AI3" s="1"/>
      <c r="AJ3" s="1"/>
      <c r="AK3" s="1"/>
      <c r="AL3" s="1"/>
      <c r="AM3" s="1"/>
      <c r="AN3" s="1"/>
      <c r="AO3" s="1"/>
    </row>
    <row r="4" spans="1:41" ht="16.5" x14ac:dyDescent="0.25">
      <c r="A4" s="1"/>
      <c r="B4" s="524" t="s">
        <v>2470</v>
      </c>
      <c r="C4" s="524"/>
      <c r="D4" s="524"/>
      <c r="E4" s="524"/>
      <c r="F4" s="524"/>
      <c r="G4" s="524"/>
      <c r="H4" s="524"/>
      <c r="I4" s="524"/>
      <c r="J4" s="524"/>
      <c r="K4" s="524"/>
      <c r="L4" s="524"/>
      <c r="M4" s="524"/>
      <c r="N4" s="524"/>
      <c r="O4" s="524"/>
      <c r="P4" s="524"/>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1"/>
      <c r="B6" s="1"/>
      <c r="C6" s="1"/>
      <c r="D6" s="1"/>
      <c r="E6" s="1"/>
      <c r="F6" s="1"/>
      <c r="G6" s="277"/>
      <c r="H6" s="277"/>
      <c r="I6" s="1"/>
      <c r="J6" s="1"/>
      <c r="K6" s="1"/>
      <c r="L6" s="1"/>
      <c r="M6" s="1"/>
      <c r="N6" s="1"/>
      <c r="O6" s="1"/>
      <c r="P6" s="1"/>
      <c r="Q6" s="1"/>
      <c r="R6" s="1"/>
      <c r="W6" s="1"/>
      <c r="X6" s="1"/>
      <c r="Y6" s="1"/>
      <c r="Z6" s="1"/>
      <c r="AA6" s="1"/>
      <c r="AB6" s="1"/>
      <c r="AC6" s="1"/>
      <c r="AD6" s="1"/>
    </row>
    <row r="7" spans="1:41" ht="29.25" customHeight="1" x14ac:dyDescent="0.25">
      <c r="A7" s="1"/>
      <c r="B7" s="222" t="s">
        <v>11</v>
      </c>
      <c r="C7" s="786" t="s">
        <v>25</v>
      </c>
      <c r="D7" s="787"/>
      <c r="E7" s="787"/>
      <c r="F7" s="787"/>
      <c r="G7" s="787"/>
      <c r="H7" s="787"/>
      <c r="I7" s="787"/>
      <c r="J7" s="787"/>
      <c r="K7" s="787"/>
      <c r="L7" s="787"/>
      <c r="M7" s="787"/>
      <c r="N7" s="787"/>
      <c r="O7" s="787"/>
      <c r="P7" s="787"/>
      <c r="Q7" s="787"/>
      <c r="R7" s="788"/>
      <c r="W7" s="1"/>
      <c r="X7" s="1"/>
      <c r="Y7" s="1"/>
      <c r="Z7" s="1"/>
      <c r="AA7" s="1"/>
      <c r="AB7" s="1"/>
      <c r="AC7" s="1"/>
      <c r="AD7" s="1"/>
    </row>
    <row r="8" spans="1:41" ht="15" hidden="1" customHeight="1" x14ac:dyDescent="0.25">
      <c r="A8" s="1"/>
      <c r="B8" s="221" t="s">
        <v>12</v>
      </c>
      <c r="C8" s="627" t="s">
        <v>18</v>
      </c>
      <c r="D8" s="627"/>
      <c r="E8" s="627"/>
      <c r="F8" s="627"/>
      <c r="G8" s="627"/>
      <c r="H8" s="627"/>
      <c r="I8" s="627"/>
      <c r="J8" s="627"/>
      <c r="K8" s="627"/>
      <c r="L8" s="627"/>
      <c r="M8" s="627"/>
      <c r="N8" s="627"/>
      <c r="O8" s="627"/>
      <c r="P8" s="627"/>
      <c r="Q8" s="627"/>
      <c r="R8" s="627"/>
      <c r="U8" s="18"/>
      <c r="V8" s="2" t="s">
        <v>86</v>
      </c>
      <c r="W8" s="18"/>
      <c r="X8" s="1" t="s">
        <v>51</v>
      </c>
      <c r="Y8" s="18"/>
      <c r="Z8" s="2" t="s">
        <v>90</v>
      </c>
      <c r="AA8" s="1"/>
      <c r="AB8" s="1"/>
      <c r="AC8" s="1"/>
      <c r="AD8" s="1"/>
    </row>
    <row r="9" spans="1:41" ht="21" hidden="1" customHeight="1" x14ac:dyDescent="0.25">
      <c r="A9" s="1"/>
      <c r="B9" s="221" t="s">
        <v>14</v>
      </c>
      <c r="C9" s="627" t="s">
        <v>19</v>
      </c>
      <c r="D9" s="627"/>
      <c r="E9" s="627"/>
      <c r="F9" s="627"/>
      <c r="G9" s="627"/>
      <c r="H9" s="627"/>
      <c r="I9" s="627"/>
      <c r="J9" s="627"/>
      <c r="K9" s="627"/>
      <c r="L9" s="627"/>
      <c r="M9" s="627"/>
      <c r="N9" s="627"/>
      <c r="O9" s="627"/>
      <c r="P9" s="627"/>
      <c r="Q9" s="627"/>
      <c r="R9" s="627"/>
      <c r="U9" s="16"/>
      <c r="V9" s="2" t="s">
        <v>88</v>
      </c>
      <c r="W9" s="16"/>
      <c r="X9" s="1" t="s">
        <v>52</v>
      </c>
      <c r="Y9" s="17"/>
      <c r="Z9" s="2" t="s">
        <v>81</v>
      </c>
      <c r="AA9" s="1"/>
      <c r="AB9" s="1"/>
      <c r="AC9" s="1"/>
      <c r="AD9" s="1"/>
    </row>
    <row r="10" spans="1:41" ht="15" hidden="1" customHeight="1" x14ac:dyDescent="0.25">
      <c r="A10" s="1"/>
      <c r="B10" s="221" t="s">
        <v>16</v>
      </c>
      <c r="C10" s="627" t="s">
        <v>20</v>
      </c>
      <c r="D10" s="627"/>
      <c r="E10" s="627"/>
      <c r="F10" s="627"/>
      <c r="G10" s="627"/>
      <c r="H10" s="627"/>
      <c r="I10" s="627"/>
      <c r="J10" s="627"/>
      <c r="K10" s="627"/>
      <c r="L10" s="627"/>
      <c r="M10" s="627"/>
      <c r="N10" s="627"/>
      <c r="O10" s="627"/>
      <c r="P10" s="627"/>
      <c r="Q10" s="627"/>
      <c r="R10" s="627"/>
      <c r="U10" s="17"/>
      <c r="V10" s="2" t="s">
        <v>87</v>
      </c>
      <c r="W10" s="17"/>
      <c r="X10" s="1" t="s">
        <v>53</v>
      </c>
      <c r="Y10" s="75"/>
      <c r="Z10" s="75"/>
      <c r="AA10" s="75"/>
      <c r="AB10" s="1"/>
      <c r="AC10" s="1"/>
      <c r="AD10" s="1"/>
    </row>
    <row r="11" spans="1:41" ht="18.75" hidden="1" customHeight="1" x14ac:dyDescent="0.25">
      <c r="A11" s="1"/>
      <c r="B11" s="658" t="s">
        <v>4</v>
      </c>
      <c r="C11" s="659"/>
      <c r="D11" s="659"/>
      <c r="E11" s="659"/>
      <c r="F11" s="659"/>
      <c r="G11" s="659"/>
      <c r="H11" s="659"/>
      <c r="I11" s="660"/>
      <c r="J11" s="658" t="s">
        <v>5</v>
      </c>
      <c r="K11" s="659"/>
      <c r="L11" s="659"/>
      <c r="M11" s="659"/>
      <c r="N11" s="659"/>
      <c r="O11" s="659"/>
      <c r="P11" s="652" t="s">
        <v>79</v>
      </c>
      <c r="Q11" s="652"/>
      <c r="R11" s="652"/>
      <c r="W11" s="1"/>
      <c r="X11" s="1"/>
      <c r="Y11" s="75"/>
      <c r="Z11" s="75"/>
      <c r="AA11" s="75"/>
      <c r="AB11" s="1"/>
      <c r="AC11" s="1"/>
      <c r="AD11" s="1"/>
    </row>
    <row r="12" spans="1:41" ht="25.5" hidden="1" customHeight="1" x14ac:dyDescent="0.25">
      <c r="A12" s="1"/>
      <c r="B12" s="547" t="s">
        <v>0</v>
      </c>
      <c r="C12" s="547" t="s">
        <v>2</v>
      </c>
      <c r="D12" s="548" t="s">
        <v>91</v>
      </c>
      <c r="E12" s="661" t="s">
        <v>80</v>
      </c>
      <c r="F12" s="657" t="s">
        <v>89</v>
      </c>
      <c r="G12" s="767" t="s">
        <v>69</v>
      </c>
      <c r="H12" s="768"/>
      <c r="I12" s="655" t="s">
        <v>70</v>
      </c>
      <c r="J12" s="553" t="s">
        <v>83</v>
      </c>
      <c r="K12" s="655" t="s">
        <v>6</v>
      </c>
      <c r="L12" s="657" t="s">
        <v>84</v>
      </c>
      <c r="M12" s="657" t="s">
        <v>94</v>
      </c>
      <c r="N12" s="548" t="s">
        <v>640</v>
      </c>
      <c r="O12" s="662" t="s">
        <v>92</v>
      </c>
      <c r="P12" s="553" t="s">
        <v>82</v>
      </c>
      <c r="Q12" s="657" t="s">
        <v>95</v>
      </c>
      <c r="R12" s="548" t="s">
        <v>6</v>
      </c>
      <c r="W12" s="75"/>
      <c r="X12" s="1"/>
      <c r="Y12" s="1"/>
      <c r="Z12" s="1"/>
      <c r="AA12" s="1"/>
      <c r="AB12" s="1"/>
      <c r="AC12" s="1"/>
      <c r="AD12" s="1"/>
    </row>
    <row r="13" spans="1:41" ht="36.75" hidden="1" customHeight="1" x14ac:dyDescent="0.25">
      <c r="A13" s="1"/>
      <c r="B13" s="661"/>
      <c r="C13" s="661"/>
      <c r="D13" s="548"/>
      <c r="E13" s="765"/>
      <c r="F13" s="766"/>
      <c r="G13" s="278" t="s">
        <v>63</v>
      </c>
      <c r="H13" s="278" t="s">
        <v>64</v>
      </c>
      <c r="I13" s="769"/>
      <c r="J13" s="553"/>
      <c r="K13" s="769"/>
      <c r="L13" s="766"/>
      <c r="M13" s="766"/>
      <c r="N13" s="657"/>
      <c r="O13" s="663"/>
      <c r="P13" s="553"/>
      <c r="Q13" s="512"/>
      <c r="R13" s="657"/>
      <c r="W13" s="75"/>
      <c r="X13" s="1"/>
      <c r="Y13" s="1"/>
      <c r="Z13" s="1"/>
      <c r="AA13" s="1"/>
      <c r="AB13" s="1"/>
      <c r="AC13" s="1"/>
      <c r="AD13" s="1"/>
    </row>
    <row r="14" spans="1:41" ht="42" hidden="1" customHeight="1" x14ac:dyDescent="0.25">
      <c r="A14" s="1"/>
      <c r="B14" s="741" t="s">
        <v>1117</v>
      </c>
      <c r="C14" s="615" t="s">
        <v>1127</v>
      </c>
      <c r="D14" s="649">
        <v>0.6</v>
      </c>
      <c r="E14" s="233" t="s">
        <v>1129</v>
      </c>
      <c r="F14" s="231">
        <v>0.1</v>
      </c>
      <c r="G14" s="46">
        <v>43206</v>
      </c>
      <c r="H14" s="46">
        <v>43208</v>
      </c>
      <c r="I14" s="257" t="s">
        <v>241</v>
      </c>
      <c r="J14" s="73"/>
      <c r="K14" s="279"/>
      <c r="L14" s="239" t="str">
        <f>IF(J14="SI",F14,"0")</f>
        <v>0</v>
      </c>
      <c r="M14" s="218" t="str">
        <f>L14</f>
        <v>0</v>
      </c>
      <c r="N14" s="218">
        <f>F14</f>
        <v>0.1</v>
      </c>
      <c r="O14" s="70" t="str">
        <f>IF((M14/N14)&gt;=90%,"META LOGRADA",IF((M14/N14)&gt;=80%, "AVANCE NOTABLE","REPLANIFICAR"))</f>
        <v>REPLANIFICAR</v>
      </c>
      <c r="P14" s="354" t="s">
        <v>1695</v>
      </c>
      <c r="Q14" s="70"/>
      <c r="R14" s="12"/>
      <c r="W14" s="1"/>
      <c r="X14" s="1"/>
      <c r="Y14" s="1"/>
      <c r="Z14" s="1"/>
      <c r="AA14" s="1"/>
      <c r="AB14" s="1"/>
      <c r="AC14" s="1"/>
      <c r="AD14" s="1"/>
    </row>
    <row r="15" spans="1:41" ht="36" hidden="1" customHeight="1" x14ac:dyDescent="0.25">
      <c r="A15" s="1"/>
      <c r="B15" s="742"/>
      <c r="C15" s="616"/>
      <c r="D15" s="650"/>
      <c r="E15" s="52" t="s">
        <v>1130</v>
      </c>
      <c r="F15" s="71">
        <v>0.1</v>
      </c>
      <c r="G15" s="46">
        <v>43209</v>
      </c>
      <c r="H15" s="46">
        <v>43223</v>
      </c>
      <c r="I15" s="257" t="s">
        <v>241</v>
      </c>
      <c r="J15" s="73"/>
      <c r="K15" s="15"/>
      <c r="L15" s="239" t="str">
        <f t="shared" ref="L15:L24" si="0">IF(J15="SI",F15,"0")</f>
        <v>0</v>
      </c>
      <c r="M15" s="545">
        <f>SUM(L15:L17)</f>
        <v>0</v>
      </c>
      <c r="N15" s="545">
        <f>SUM(F15:F17)</f>
        <v>0.5</v>
      </c>
      <c r="O15" s="672" t="str">
        <f t="shared" ref="O15:O23" si="1">IF((M15/N15)&gt;=90%,"META LOGRADA",IF((M15/N15)&gt;=80%, "AVANCE NOTABLE","REPLANIFICAR"))</f>
        <v>REPLANIFICAR</v>
      </c>
      <c r="P15" s="354" t="s">
        <v>1696</v>
      </c>
      <c r="Q15" s="70"/>
      <c r="R15" s="5"/>
      <c r="W15" s="1"/>
      <c r="X15" s="1"/>
      <c r="Y15" s="1"/>
      <c r="Z15" s="1"/>
      <c r="AA15" s="1"/>
      <c r="AB15" s="1"/>
      <c r="AC15" s="1"/>
      <c r="AD15" s="1"/>
    </row>
    <row r="16" spans="1:41" ht="48" hidden="1" x14ac:dyDescent="0.25">
      <c r="A16" s="1"/>
      <c r="B16" s="742"/>
      <c r="C16" s="616"/>
      <c r="D16" s="650"/>
      <c r="E16" s="52" t="s">
        <v>1131</v>
      </c>
      <c r="F16" s="71">
        <v>0.3</v>
      </c>
      <c r="G16" s="46">
        <v>43224</v>
      </c>
      <c r="H16" s="46">
        <v>43238</v>
      </c>
      <c r="I16" s="257" t="s">
        <v>241</v>
      </c>
      <c r="J16" s="73"/>
      <c r="K16" s="15"/>
      <c r="L16" s="239" t="str">
        <f t="shared" si="0"/>
        <v>0</v>
      </c>
      <c r="M16" s="587"/>
      <c r="N16" s="587"/>
      <c r="O16" s="674"/>
      <c r="P16" s="354" t="s">
        <v>1697</v>
      </c>
      <c r="Q16" s="70"/>
      <c r="R16" s="5"/>
      <c r="W16" s="1"/>
      <c r="X16" s="1"/>
      <c r="Y16" s="1"/>
      <c r="Z16" s="1"/>
      <c r="AA16" s="1"/>
      <c r="AB16" s="1"/>
      <c r="AC16" s="1"/>
      <c r="AD16" s="1"/>
    </row>
    <row r="17" spans="1:30" ht="36" hidden="1" x14ac:dyDescent="0.25">
      <c r="A17" s="1"/>
      <c r="B17" s="742"/>
      <c r="C17" s="617"/>
      <c r="D17" s="651"/>
      <c r="E17" s="52" t="s">
        <v>1132</v>
      </c>
      <c r="F17" s="71">
        <v>0.1</v>
      </c>
      <c r="G17" s="46">
        <v>43241</v>
      </c>
      <c r="H17" s="46">
        <v>43245</v>
      </c>
      <c r="I17" s="257" t="s">
        <v>241</v>
      </c>
      <c r="J17" s="73"/>
      <c r="K17" s="15"/>
      <c r="L17" s="239" t="str">
        <f t="shared" si="0"/>
        <v>0</v>
      </c>
      <c r="M17" s="588"/>
      <c r="N17" s="588"/>
      <c r="O17" s="673"/>
      <c r="P17" s="354" t="s">
        <v>1698</v>
      </c>
      <c r="Q17" s="70"/>
      <c r="R17" s="5"/>
      <c r="W17" s="1"/>
      <c r="X17" s="1"/>
      <c r="Y17" s="1"/>
      <c r="Z17" s="1"/>
      <c r="AA17" s="1"/>
      <c r="AB17" s="1"/>
      <c r="AC17" s="1"/>
      <c r="AD17" s="1"/>
    </row>
    <row r="18" spans="1:30" ht="45.75" hidden="1" customHeight="1" x14ac:dyDescent="0.25">
      <c r="A18" s="1"/>
      <c r="B18" s="742"/>
      <c r="C18" s="615" t="s">
        <v>1128</v>
      </c>
      <c r="D18" s="649">
        <v>0.4</v>
      </c>
      <c r="E18" s="52" t="s">
        <v>1133</v>
      </c>
      <c r="F18" s="71">
        <v>0.25</v>
      </c>
      <c r="G18" s="46">
        <v>43248</v>
      </c>
      <c r="H18" s="46">
        <v>43249</v>
      </c>
      <c r="I18" s="252" t="s">
        <v>242</v>
      </c>
      <c r="J18" s="73"/>
      <c r="K18" s="15"/>
      <c r="L18" s="239" t="str">
        <f t="shared" si="0"/>
        <v>0</v>
      </c>
      <c r="M18" s="218" t="str">
        <f t="shared" ref="M18" si="2">L18</f>
        <v>0</v>
      </c>
      <c r="N18" s="218">
        <f t="shared" ref="N18" si="3">F18</f>
        <v>0.25</v>
      </c>
      <c r="O18" s="70" t="str">
        <f t="shared" si="1"/>
        <v>REPLANIFICAR</v>
      </c>
      <c r="P18" s="354" t="s">
        <v>1699</v>
      </c>
      <c r="Q18" s="70"/>
      <c r="R18" s="5"/>
      <c r="W18" s="1"/>
      <c r="X18" s="1"/>
      <c r="Y18" s="1"/>
      <c r="Z18" s="1"/>
      <c r="AA18" s="1"/>
      <c r="AB18" s="1"/>
      <c r="AC18" s="1"/>
      <c r="AD18" s="1"/>
    </row>
    <row r="19" spans="1:30" ht="48" hidden="1" x14ac:dyDescent="0.25">
      <c r="A19" s="1"/>
      <c r="B19" s="742"/>
      <c r="C19" s="616"/>
      <c r="D19" s="650"/>
      <c r="E19" s="77" t="s">
        <v>1134</v>
      </c>
      <c r="F19" s="71">
        <v>0.05</v>
      </c>
      <c r="G19" s="46">
        <v>43250</v>
      </c>
      <c r="H19" s="46">
        <v>43263</v>
      </c>
      <c r="I19" s="257" t="s">
        <v>243</v>
      </c>
      <c r="J19" s="73"/>
      <c r="K19" s="15"/>
      <c r="L19" s="239" t="str">
        <f t="shared" si="0"/>
        <v>0</v>
      </c>
      <c r="M19" s="545">
        <f>SUM(L19:L21)</f>
        <v>0</v>
      </c>
      <c r="N19" s="545">
        <f>SUM(F19:F21)</f>
        <v>0.15000000000000002</v>
      </c>
      <c r="O19" s="672" t="str">
        <f t="shared" si="1"/>
        <v>REPLANIFICAR</v>
      </c>
      <c r="P19" s="364" t="s">
        <v>1700</v>
      </c>
      <c r="Q19" s="70"/>
      <c r="R19" s="5"/>
      <c r="W19" s="1"/>
      <c r="X19" s="1"/>
      <c r="Y19" s="1"/>
      <c r="Z19" s="1"/>
      <c r="AA19" s="1"/>
      <c r="AB19" s="1"/>
      <c r="AC19" s="1"/>
      <c r="AD19" s="1"/>
    </row>
    <row r="20" spans="1:30" ht="45.75" hidden="1" customHeight="1" x14ac:dyDescent="0.25">
      <c r="A20" s="1"/>
      <c r="B20" s="742"/>
      <c r="C20" s="616"/>
      <c r="D20" s="650"/>
      <c r="E20" s="52" t="s">
        <v>1135</v>
      </c>
      <c r="F20" s="71">
        <v>0.05</v>
      </c>
      <c r="G20" s="46">
        <v>43264</v>
      </c>
      <c r="H20" s="46">
        <v>43265</v>
      </c>
      <c r="I20" s="252" t="s">
        <v>1238</v>
      </c>
      <c r="J20" s="73"/>
      <c r="K20" s="15"/>
      <c r="L20" s="239" t="str">
        <f t="shared" si="0"/>
        <v>0</v>
      </c>
      <c r="M20" s="587"/>
      <c r="N20" s="587"/>
      <c r="O20" s="674"/>
      <c r="P20" s="354" t="s">
        <v>1701</v>
      </c>
      <c r="Q20" s="70"/>
      <c r="R20" s="5"/>
      <c r="W20" s="1"/>
      <c r="X20" s="1"/>
      <c r="Y20" s="1"/>
      <c r="Z20" s="1"/>
      <c r="AA20" s="1"/>
      <c r="AB20" s="1"/>
      <c r="AC20" s="1"/>
      <c r="AD20" s="1"/>
    </row>
    <row r="21" spans="1:30" ht="37.5" hidden="1" customHeight="1" x14ac:dyDescent="0.25">
      <c r="A21" s="1"/>
      <c r="B21" s="778"/>
      <c r="C21" s="617"/>
      <c r="D21" s="651"/>
      <c r="E21" s="77" t="s">
        <v>1136</v>
      </c>
      <c r="F21" s="71">
        <v>0.05</v>
      </c>
      <c r="G21" s="46">
        <v>43266</v>
      </c>
      <c r="H21" s="46">
        <v>43271</v>
      </c>
      <c r="I21" s="257" t="s">
        <v>1239</v>
      </c>
      <c r="J21" s="73"/>
      <c r="K21" s="283"/>
      <c r="L21" s="239" t="str">
        <f t="shared" si="0"/>
        <v>0</v>
      </c>
      <c r="M21" s="588"/>
      <c r="N21" s="588"/>
      <c r="O21" s="673"/>
      <c r="P21" s="364" t="s">
        <v>1702</v>
      </c>
      <c r="Q21" s="70"/>
      <c r="R21" s="5"/>
      <c r="W21" s="1"/>
      <c r="X21" s="1"/>
      <c r="Y21" s="1"/>
      <c r="Z21" s="1"/>
      <c r="AA21" s="1"/>
      <c r="AB21" s="1"/>
      <c r="AC21" s="1"/>
      <c r="AD21" s="1"/>
    </row>
    <row r="22" spans="1:30" ht="15" hidden="1" customHeight="1" x14ac:dyDescent="0.25">
      <c r="A22" s="1"/>
      <c r="B22" s="605"/>
      <c r="C22" s="605"/>
      <c r="D22" s="605"/>
      <c r="E22" s="605"/>
      <c r="F22" s="605"/>
      <c r="G22" s="605"/>
      <c r="H22" s="605"/>
      <c r="I22" s="605"/>
      <c r="J22" s="605"/>
      <c r="K22" s="605"/>
      <c r="L22" s="605"/>
      <c r="M22" s="701"/>
      <c r="N22" s="629"/>
      <c r="O22" s="629"/>
      <c r="P22" s="605"/>
      <c r="Q22" s="605"/>
      <c r="R22" s="605"/>
      <c r="S22" s="1"/>
      <c r="T22" s="1"/>
      <c r="U22" s="1"/>
      <c r="V22" s="1"/>
      <c r="W22" s="1"/>
      <c r="X22"/>
      <c r="Y22"/>
      <c r="Z22" s="1"/>
      <c r="AA22" s="1"/>
    </row>
    <row r="23" spans="1:30" ht="71.25" hidden="1" customHeight="1" x14ac:dyDescent="0.25">
      <c r="A23" s="1"/>
      <c r="B23" s="741" t="s">
        <v>1118</v>
      </c>
      <c r="C23" s="225" t="s">
        <v>1137</v>
      </c>
      <c r="D23" s="231">
        <v>0.6</v>
      </c>
      <c r="E23" s="52" t="s">
        <v>1139</v>
      </c>
      <c r="F23" s="71">
        <v>0.6</v>
      </c>
      <c r="G23" s="46">
        <v>43283</v>
      </c>
      <c r="H23" s="46">
        <v>43297</v>
      </c>
      <c r="I23" s="257" t="s">
        <v>1240</v>
      </c>
      <c r="J23" s="73"/>
      <c r="K23" s="15"/>
      <c r="L23" s="239" t="str">
        <f t="shared" si="0"/>
        <v>0</v>
      </c>
      <c r="M23" s="545">
        <f>SUM(L23:L24)</f>
        <v>0</v>
      </c>
      <c r="N23" s="545">
        <f>SUM(F23:F24)</f>
        <v>1</v>
      </c>
      <c r="O23" s="672" t="str">
        <f t="shared" si="1"/>
        <v>REPLANIFICAR</v>
      </c>
      <c r="P23" s="362" t="s">
        <v>1703</v>
      </c>
      <c r="Q23" s="70"/>
      <c r="R23" s="5"/>
      <c r="W23" s="1"/>
      <c r="X23" s="1"/>
      <c r="Y23" s="1"/>
      <c r="Z23" s="1"/>
      <c r="AA23" s="1"/>
      <c r="AB23" s="1"/>
      <c r="AC23" s="1"/>
      <c r="AD23" s="1"/>
    </row>
    <row r="24" spans="1:30" ht="71.25" hidden="1" customHeight="1" x14ac:dyDescent="0.25">
      <c r="A24" s="1"/>
      <c r="B24" s="778"/>
      <c r="C24" s="225" t="s">
        <v>1138</v>
      </c>
      <c r="D24" s="230">
        <v>0.4</v>
      </c>
      <c r="E24" s="52" t="s">
        <v>1140</v>
      </c>
      <c r="F24" s="71">
        <v>0.4</v>
      </c>
      <c r="G24" s="236">
        <v>43298</v>
      </c>
      <c r="H24" s="236">
        <v>43305</v>
      </c>
      <c r="I24" s="257" t="s">
        <v>245</v>
      </c>
      <c r="J24" s="73"/>
      <c r="K24" s="60"/>
      <c r="L24" s="239" t="str">
        <f t="shared" si="0"/>
        <v>0</v>
      </c>
      <c r="M24" s="588"/>
      <c r="N24" s="588"/>
      <c r="O24" s="673"/>
      <c r="P24" s="365" t="s">
        <v>1704</v>
      </c>
      <c r="Q24" s="70"/>
      <c r="R24" s="12"/>
      <c r="W24" s="1"/>
      <c r="X24" s="1"/>
      <c r="Y24" s="1"/>
      <c r="Z24" s="1"/>
      <c r="AA24" s="1"/>
      <c r="AB24" s="1"/>
      <c r="AC24" s="1"/>
      <c r="AD24" s="1"/>
    </row>
    <row r="25" spans="1:30" ht="15" customHeight="1" x14ac:dyDescent="0.25">
      <c r="A25" s="1"/>
      <c r="B25" s="221" t="s">
        <v>12</v>
      </c>
      <c r="C25" s="627" t="s">
        <v>18</v>
      </c>
      <c r="D25" s="627"/>
      <c r="E25" s="627"/>
      <c r="F25" s="627"/>
      <c r="G25" s="627"/>
      <c r="H25" s="627"/>
      <c r="I25" s="627"/>
      <c r="J25" s="627"/>
      <c r="K25" s="627"/>
      <c r="L25" s="627"/>
      <c r="M25" s="677"/>
      <c r="N25" s="677"/>
      <c r="O25" s="677"/>
      <c r="P25" s="627"/>
      <c r="Q25" s="627"/>
      <c r="R25" s="627"/>
      <c r="AB25" s="1"/>
      <c r="AC25" s="1"/>
      <c r="AD25" s="1"/>
    </row>
    <row r="26" spans="1:30" ht="24" customHeight="1" x14ac:dyDescent="0.25">
      <c r="A26" s="1"/>
      <c r="B26" s="221" t="s">
        <v>14</v>
      </c>
      <c r="C26" s="627" t="s">
        <v>19</v>
      </c>
      <c r="D26" s="627"/>
      <c r="E26" s="627"/>
      <c r="F26" s="627"/>
      <c r="G26" s="627"/>
      <c r="H26" s="627"/>
      <c r="I26" s="627"/>
      <c r="J26" s="627"/>
      <c r="K26" s="627"/>
      <c r="L26" s="627"/>
      <c r="M26" s="627"/>
      <c r="N26" s="627"/>
      <c r="O26" s="627"/>
      <c r="P26" s="627"/>
      <c r="Q26" s="627"/>
      <c r="R26" s="627"/>
      <c r="AB26" s="1"/>
      <c r="AC26" s="1"/>
      <c r="AD26" s="1"/>
    </row>
    <row r="27" spans="1:30" ht="12" customHeight="1" x14ac:dyDescent="0.25">
      <c r="A27" s="1"/>
      <c r="B27" s="221" t="s">
        <v>16</v>
      </c>
      <c r="C27" s="627" t="s">
        <v>21</v>
      </c>
      <c r="D27" s="627"/>
      <c r="E27" s="627"/>
      <c r="F27" s="627"/>
      <c r="G27" s="627"/>
      <c r="H27" s="627"/>
      <c r="I27" s="627"/>
      <c r="J27" s="627"/>
      <c r="K27" s="627"/>
      <c r="L27" s="627"/>
      <c r="M27" s="627"/>
      <c r="N27" s="627"/>
      <c r="O27" s="627"/>
      <c r="P27" s="627"/>
      <c r="Q27" s="627"/>
      <c r="R27" s="627"/>
      <c r="AB27" s="1"/>
      <c r="AC27" s="1"/>
      <c r="AD27" s="1"/>
    </row>
    <row r="28" spans="1:30" x14ac:dyDescent="0.25">
      <c r="A28" s="1"/>
      <c r="B28" s="658" t="s">
        <v>4</v>
      </c>
      <c r="C28" s="659"/>
      <c r="D28" s="659"/>
      <c r="E28" s="659"/>
      <c r="F28" s="659"/>
      <c r="G28" s="659"/>
      <c r="H28" s="659"/>
      <c r="I28" s="660"/>
      <c r="J28" s="658" t="s">
        <v>5</v>
      </c>
      <c r="K28" s="659"/>
      <c r="L28" s="659"/>
      <c r="M28" s="659"/>
      <c r="N28" s="659"/>
      <c r="O28" s="659"/>
      <c r="P28" s="652" t="s">
        <v>79</v>
      </c>
      <c r="Q28" s="652"/>
      <c r="R28" s="652"/>
      <c r="AB28" s="1"/>
      <c r="AC28" s="1"/>
      <c r="AD28" s="1"/>
    </row>
    <row r="29" spans="1:30" ht="36.75" customHeight="1" x14ac:dyDescent="0.25">
      <c r="A29" s="1"/>
      <c r="B29" s="547" t="s">
        <v>0</v>
      </c>
      <c r="C29" s="547" t="s">
        <v>2</v>
      </c>
      <c r="D29" s="548" t="s">
        <v>91</v>
      </c>
      <c r="E29" s="661" t="s">
        <v>80</v>
      </c>
      <c r="F29" s="657" t="s">
        <v>89</v>
      </c>
      <c r="G29" s="767" t="s">
        <v>69</v>
      </c>
      <c r="H29" s="768"/>
      <c r="I29" s="655" t="s">
        <v>70</v>
      </c>
      <c r="J29" s="553" t="s">
        <v>83</v>
      </c>
      <c r="K29" s="655" t="s">
        <v>6</v>
      </c>
      <c r="L29" s="657" t="s">
        <v>84</v>
      </c>
      <c r="M29" s="657" t="s">
        <v>94</v>
      </c>
      <c r="N29" s="548" t="s">
        <v>640</v>
      </c>
      <c r="O29" s="662" t="s">
        <v>92</v>
      </c>
      <c r="P29" s="553" t="s">
        <v>82</v>
      </c>
      <c r="Q29" s="657" t="s">
        <v>95</v>
      </c>
      <c r="R29" s="548" t="s">
        <v>6</v>
      </c>
      <c r="W29" s="1"/>
      <c r="X29" s="1"/>
      <c r="Y29" s="1"/>
      <c r="Z29" s="1"/>
      <c r="AA29" s="1"/>
      <c r="AB29" s="1"/>
      <c r="AC29" s="1"/>
      <c r="AD29" s="1"/>
    </row>
    <row r="30" spans="1:30" ht="25.5" customHeight="1" x14ac:dyDescent="0.25">
      <c r="A30" s="1"/>
      <c r="B30" s="661"/>
      <c r="C30" s="661"/>
      <c r="D30" s="548"/>
      <c r="E30" s="765"/>
      <c r="F30" s="766"/>
      <c r="G30" s="278" t="s">
        <v>63</v>
      </c>
      <c r="H30" s="278" t="s">
        <v>64</v>
      </c>
      <c r="I30" s="769"/>
      <c r="J30" s="553"/>
      <c r="K30" s="769"/>
      <c r="L30" s="766"/>
      <c r="M30" s="766"/>
      <c r="N30" s="657"/>
      <c r="O30" s="663"/>
      <c r="P30" s="553"/>
      <c r="Q30" s="512"/>
      <c r="R30" s="657"/>
      <c r="W30" s="1"/>
      <c r="X30" s="1"/>
      <c r="Y30" s="1"/>
      <c r="Z30" s="1"/>
      <c r="AA30" s="1"/>
      <c r="AB30" s="1"/>
      <c r="AC30" s="1"/>
      <c r="AD30" s="1"/>
    </row>
    <row r="31" spans="1:30" ht="66" customHeight="1" x14ac:dyDescent="0.25">
      <c r="A31" s="1"/>
      <c r="B31" s="741" t="s">
        <v>1119</v>
      </c>
      <c r="C31" s="615" t="s">
        <v>1141</v>
      </c>
      <c r="D31" s="649">
        <v>0.3</v>
      </c>
      <c r="E31" s="52" t="s">
        <v>1143</v>
      </c>
      <c r="F31" s="71">
        <v>0.15</v>
      </c>
      <c r="G31" s="212">
        <v>43160</v>
      </c>
      <c r="H31" s="212">
        <v>43179</v>
      </c>
      <c r="I31" s="257" t="s">
        <v>244</v>
      </c>
      <c r="J31" s="73"/>
      <c r="K31" s="51"/>
      <c r="L31" s="239" t="str">
        <f t="shared" ref="L31:L35" si="4">IF(J31="SI",F31,"0")</f>
        <v>0</v>
      </c>
      <c r="M31" s="609">
        <f>SUM(L31:L32)</f>
        <v>0</v>
      </c>
      <c r="N31" s="609">
        <f>SUM(F31:F32)</f>
        <v>0.3</v>
      </c>
      <c r="O31" s="532">
        <f t="shared" ref="O31" si="5">M31/N31</f>
        <v>0</v>
      </c>
      <c r="P31" s="354" t="s">
        <v>1705</v>
      </c>
      <c r="Q31" s="70"/>
      <c r="R31" s="61"/>
      <c r="S31" s="1"/>
      <c r="W31" s="1"/>
      <c r="X31" s="1"/>
      <c r="Y31" s="1"/>
      <c r="Z31" s="1"/>
      <c r="AA31" s="1"/>
      <c r="AB31" s="1"/>
      <c r="AC31" s="1"/>
      <c r="AD31" s="1"/>
    </row>
    <row r="32" spans="1:30" ht="57.75" customHeight="1" x14ac:dyDescent="0.25">
      <c r="A32" s="1"/>
      <c r="B32" s="742"/>
      <c r="C32" s="617"/>
      <c r="D32" s="651"/>
      <c r="E32" s="52" t="s">
        <v>1144</v>
      </c>
      <c r="F32" s="71">
        <v>0.15</v>
      </c>
      <c r="G32" s="212">
        <v>43180</v>
      </c>
      <c r="H32" s="212">
        <v>43189</v>
      </c>
      <c r="I32" s="252" t="s">
        <v>242</v>
      </c>
      <c r="J32" s="73"/>
      <c r="K32" s="51"/>
      <c r="L32" s="239" t="str">
        <f t="shared" si="4"/>
        <v>0</v>
      </c>
      <c r="M32" s="611"/>
      <c r="N32" s="611"/>
      <c r="O32" s="534"/>
      <c r="P32" s="354" t="s">
        <v>1706</v>
      </c>
      <c r="Q32" s="70"/>
      <c r="R32" s="61"/>
      <c r="S32" s="1"/>
      <c r="W32" s="1"/>
      <c r="X32" s="1"/>
      <c r="Y32" s="1"/>
      <c r="Z32" s="1"/>
      <c r="AA32" s="1"/>
      <c r="AB32" s="1"/>
      <c r="AC32" s="1"/>
      <c r="AD32" s="1"/>
    </row>
    <row r="33" spans="1:30" ht="89.25" customHeight="1" x14ac:dyDescent="0.25">
      <c r="A33" s="1"/>
      <c r="B33" s="742"/>
      <c r="C33" s="615" t="s">
        <v>1142</v>
      </c>
      <c r="D33" s="649">
        <v>0.7</v>
      </c>
      <c r="E33" s="413" t="s">
        <v>1145</v>
      </c>
      <c r="F33" s="71">
        <v>0.25</v>
      </c>
      <c r="G33" s="212">
        <v>43160</v>
      </c>
      <c r="H33" s="212">
        <v>43280</v>
      </c>
      <c r="I33" s="743" t="s">
        <v>246</v>
      </c>
      <c r="J33" s="73"/>
      <c r="K33" s="51"/>
      <c r="L33" s="239" t="str">
        <f t="shared" si="4"/>
        <v>0</v>
      </c>
      <c r="M33" s="218" t="str">
        <f t="shared" ref="M33" si="6">L33</f>
        <v>0</v>
      </c>
      <c r="N33" s="218">
        <f t="shared" ref="N33" si="7">F33</f>
        <v>0.25</v>
      </c>
      <c r="O33" s="70" t="str">
        <f t="shared" ref="O33:O34" si="8">IF((M33/N33)&gt;=90%,"META LOGRADA",IF((M33/N33)&gt;=80%, "AVANCE NOTABLE","REPLANIFICAR"))</f>
        <v>REPLANIFICAR</v>
      </c>
      <c r="P33" s="357" t="s">
        <v>1707</v>
      </c>
      <c r="Q33" s="70"/>
      <c r="R33" s="61"/>
      <c r="S33" s="1"/>
      <c r="W33" s="1"/>
      <c r="X33" s="1"/>
      <c r="Y33" s="1"/>
      <c r="Z33" s="1"/>
      <c r="AA33" s="1"/>
      <c r="AB33" s="1"/>
      <c r="AC33" s="1"/>
      <c r="AD33" s="1"/>
    </row>
    <row r="34" spans="1:30" ht="102.75" customHeight="1" x14ac:dyDescent="0.25">
      <c r="A34" s="1"/>
      <c r="B34" s="742"/>
      <c r="C34" s="616"/>
      <c r="D34" s="650"/>
      <c r="E34" s="413" t="s">
        <v>1146</v>
      </c>
      <c r="F34" s="71">
        <v>0.25</v>
      </c>
      <c r="G34" s="212">
        <v>43283</v>
      </c>
      <c r="H34" s="212">
        <v>43462</v>
      </c>
      <c r="I34" s="744"/>
      <c r="J34" s="73"/>
      <c r="K34" s="51"/>
      <c r="L34" s="239" t="str">
        <f t="shared" si="4"/>
        <v>0</v>
      </c>
      <c r="M34" s="545">
        <f>SUM(L34:L35)</f>
        <v>0</v>
      </c>
      <c r="N34" s="545">
        <f>SUM(F34:F35)</f>
        <v>0.45</v>
      </c>
      <c r="O34" s="672" t="str">
        <f t="shared" si="8"/>
        <v>REPLANIFICAR</v>
      </c>
      <c r="P34" s="357" t="s">
        <v>1708</v>
      </c>
      <c r="Q34" s="70"/>
      <c r="R34" s="61"/>
      <c r="S34" s="1"/>
      <c r="W34" s="1"/>
      <c r="X34" s="1"/>
      <c r="Y34" s="1"/>
      <c r="Z34" s="1"/>
      <c r="AA34" s="1"/>
      <c r="AB34" s="1"/>
      <c r="AC34" s="1"/>
      <c r="AD34" s="1"/>
    </row>
    <row r="35" spans="1:30" ht="107.25" customHeight="1" x14ac:dyDescent="0.25">
      <c r="A35" s="1"/>
      <c r="B35" s="742"/>
      <c r="C35" s="617"/>
      <c r="D35" s="651"/>
      <c r="E35" s="413" t="s">
        <v>1147</v>
      </c>
      <c r="F35" s="71">
        <v>0.2</v>
      </c>
      <c r="G35" s="212">
        <v>43160</v>
      </c>
      <c r="H35" s="212">
        <v>43462</v>
      </c>
      <c r="I35" s="779"/>
      <c r="J35" s="73"/>
      <c r="K35" s="51"/>
      <c r="L35" s="239" t="str">
        <f t="shared" si="4"/>
        <v>0</v>
      </c>
      <c r="M35" s="588"/>
      <c r="N35" s="588"/>
      <c r="O35" s="673"/>
      <c r="P35" s="366" t="s">
        <v>1709</v>
      </c>
      <c r="Q35" s="70"/>
      <c r="R35" s="61"/>
      <c r="S35" s="1"/>
      <c r="W35" s="1"/>
      <c r="X35" s="1"/>
      <c r="Y35" s="1"/>
      <c r="Z35" s="1"/>
      <c r="AA35" s="1"/>
      <c r="AB35" s="1"/>
      <c r="AC35" s="1"/>
      <c r="AD35" s="1"/>
    </row>
    <row r="36" spans="1:30" x14ac:dyDescent="0.25">
      <c r="A36" s="1"/>
      <c r="B36" s="605"/>
      <c r="C36" s="605"/>
      <c r="D36" s="605"/>
      <c r="E36" s="605"/>
      <c r="F36" s="605"/>
      <c r="G36" s="605"/>
      <c r="H36" s="605"/>
      <c r="I36" s="605"/>
      <c r="J36" s="605"/>
      <c r="K36" s="605"/>
      <c r="L36" s="605"/>
      <c r="M36" s="605"/>
      <c r="N36" s="629"/>
      <c r="O36" s="629"/>
      <c r="P36" s="605"/>
      <c r="Q36" s="605"/>
      <c r="R36" s="605"/>
      <c r="S36" s="1"/>
      <c r="T36" s="1"/>
      <c r="U36" s="1"/>
      <c r="V36" s="1"/>
      <c r="W36" s="1"/>
      <c r="X36"/>
      <c r="Y36"/>
      <c r="Z36" s="1"/>
      <c r="AA36" s="1"/>
    </row>
    <row r="37" spans="1:30" ht="58.5" customHeight="1" x14ac:dyDescent="0.25">
      <c r="A37" s="1"/>
      <c r="B37" s="741" t="s">
        <v>1120</v>
      </c>
      <c r="C37" s="615" t="s">
        <v>1148</v>
      </c>
      <c r="D37" s="649">
        <v>0.7</v>
      </c>
      <c r="E37" s="52" t="s">
        <v>1150</v>
      </c>
      <c r="F37" s="71">
        <v>0.1</v>
      </c>
      <c r="G37" s="212">
        <v>43160</v>
      </c>
      <c r="H37" s="212">
        <v>43169</v>
      </c>
      <c r="I37" s="597" t="s">
        <v>247</v>
      </c>
      <c r="J37" s="73"/>
      <c r="K37" s="51"/>
      <c r="L37" s="239" t="str">
        <f t="shared" ref="L37:L45" si="9">IF(J37="SI",F37,"0")</f>
        <v>0</v>
      </c>
      <c r="M37" s="609">
        <f>SUM(L37:L38)</f>
        <v>0</v>
      </c>
      <c r="N37" s="770">
        <f>SUM(F37:F38)</f>
        <v>0.4</v>
      </c>
      <c r="O37" s="532">
        <f t="shared" ref="O37" si="10">M37/N37</f>
        <v>0</v>
      </c>
      <c r="P37" s="354" t="s">
        <v>1710</v>
      </c>
      <c r="Q37" s="70"/>
      <c r="R37" s="61"/>
      <c r="W37" s="1"/>
      <c r="X37" s="1"/>
      <c r="Y37" s="1"/>
      <c r="Z37" s="1"/>
      <c r="AA37" s="1"/>
      <c r="AB37" s="1"/>
      <c r="AC37" s="1"/>
      <c r="AD37" s="1"/>
    </row>
    <row r="38" spans="1:30" ht="57.75" customHeight="1" x14ac:dyDescent="0.25">
      <c r="A38" s="1"/>
      <c r="B38" s="742"/>
      <c r="C38" s="616"/>
      <c r="D38" s="650"/>
      <c r="E38" s="52" t="s">
        <v>1151</v>
      </c>
      <c r="F38" s="71">
        <v>0.3</v>
      </c>
      <c r="G38" s="212">
        <v>43174</v>
      </c>
      <c r="H38" s="212">
        <v>43184</v>
      </c>
      <c r="I38" s="597"/>
      <c r="J38" s="73"/>
      <c r="K38" s="51"/>
      <c r="L38" s="239" t="str">
        <f t="shared" si="9"/>
        <v>0</v>
      </c>
      <c r="M38" s="610"/>
      <c r="N38" s="770"/>
      <c r="O38" s="534"/>
      <c r="P38" s="354" t="s">
        <v>1711</v>
      </c>
      <c r="Q38" s="70"/>
      <c r="R38" s="61"/>
      <c r="W38" s="1"/>
      <c r="X38" s="1"/>
      <c r="Y38" s="1"/>
      <c r="Z38" s="1"/>
      <c r="AA38" s="1"/>
      <c r="AB38" s="1"/>
      <c r="AC38" s="1"/>
      <c r="AD38" s="1"/>
    </row>
    <row r="39" spans="1:30" ht="55.5" customHeight="1" x14ac:dyDescent="0.25">
      <c r="A39" s="1"/>
      <c r="B39" s="742"/>
      <c r="C39" s="617"/>
      <c r="D39" s="651"/>
      <c r="E39" s="52" t="s">
        <v>1152</v>
      </c>
      <c r="F39" s="71">
        <v>0.3</v>
      </c>
      <c r="G39" s="212">
        <v>43185</v>
      </c>
      <c r="H39" s="212">
        <v>43196</v>
      </c>
      <c r="I39" s="597"/>
      <c r="J39" s="73"/>
      <c r="K39" s="51"/>
      <c r="L39" s="239" t="str">
        <f t="shared" si="9"/>
        <v>0</v>
      </c>
      <c r="M39" s="218" t="str">
        <f t="shared" ref="M39" si="11">L39</f>
        <v>0</v>
      </c>
      <c r="N39" s="218">
        <f t="shared" ref="N39" si="12">F39</f>
        <v>0.3</v>
      </c>
      <c r="O39" s="70" t="str">
        <f t="shared" ref="O39" si="13">IF((M39/N39)&gt;=90%,"META LOGRADA",IF((M39/N39)&gt;=80%, "AVANCE NOTABLE","REPLANIFICAR"))</f>
        <v>REPLANIFICAR</v>
      </c>
      <c r="P39" s="354" t="s">
        <v>1712</v>
      </c>
      <c r="Q39" s="70"/>
      <c r="R39" s="61"/>
      <c r="W39" s="1"/>
      <c r="X39" s="1"/>
      <c r="Y39" s="1"/>
      <c r="Z39" s="1"/>
      <c r="AA39" s="1"/>
      <c r="AB39" s="1"/>
      <c r="AC39" s="1"/>
      <c r="AD39" s="1"/>
    </row>
    <row r="40" spans="1:30" ht="66.75" customHeight="1" x14ac:dyDescent="0.25">
      <c r="A40" s="1"/>
      <c r="B40" s="742"/>
      <c r="C40" s="615" t="s">
        <v>1149</v>
      </c>
      <c r="D40" s="649">
        <v>0.3</v>
      </c>
      <c r="E40" s="52" t="s">
        <v>1153</v>
      </c>
      <c r="F40" s="71">
        <v>0.05</v>
      </c>
      <c r="G40" s="212">
        <v>43199</v>
      </c>
      <c r="H40" s="212">
        <v>43201</v>
      </c>
      <c r="I40" s="252" t="s">
        <v>248</v>
      </c>
      <c r="J40" s="73"/>
      <c r="K40" s="51"/>
      <c r="L40" s="239" t="str">
        <f t="shared" si="9"/>
        <v>0</v>
      </c>
      <c r="M40" s="609">
        <f>SUM(L40:L45)</f>
        <v>0</v>
      </c>
      <c r="N40" s="609">
        <f>SUM(F40:F45)</f>
        <v>0.3</v>
      </c>
      <c r="O40" s="672" t="str">
        <f>IF((M40/N40)&gt;=90%,"META LOGRADA",IF((M40/N40)&gt;=80%, "AVANCE NOTABLE","REPLANIFICAR"))</f>
        <v>REPLANIFICAR</v>
      </c>
      <c r="P40" s="354" t="s">
        <v>1713</v>
      </c>
      <c r="Q40" s="70"/>
      <c r="R40" s="61"/>
      <c r="W40" s="1"/>
      <c r="X40" s="1"/>
      <c r="Y40" s="1"/>
      <c r="Z40" s="1"/>
      <c r="AA40" s="1"/>
      <c r="AB40" s="1"/>
      <c r="AC40" s="1"/>
      <c r="AD40" s="1"/>
    </row>
    <row r="41" spans="1:30" ht="73.5" customHeight="1" x14ac:dyDescent="0.25">
      <c r="A41" s="1"/>
      <c r="B41" s="742"/>
      <c r="C41" s="616"/>
      <c r="D41" s="650"/>
      <c r="E41" s="52" t="s">
        <v>1154</v>
      </c>
      <c r="F41" s="71">
        <v>0.05</v>
      </c>
      <c r="G41" s="212">
        <v>43202</v>
      </c>
      <c r="H41" s="212">
        <v>43204</v>
      </c>
      <c r="I41" s="252" t="s">
        <v>249</v>
      </c>
      <c r="J41" s="73"/>
      <c r="K41" s="5"/>
      <c r="L41" s="239" t="str">
        <f t="shared" si="9"/>
        <v>0</v>
      </c>
      <c r="M41" s="610"/>
      <c r="N41" s="610"/>
      <c r="O41" s="674"/>
      <c r="P41" s="354" t="s">
        <v>1714</v>
      </c>
      <c r="Q41" s="70"/>
      <c r="R41" s="5"/>
      <c r="W41" s="1"/>
      <c r="X41" s="1"/>
      <c r="Y41" s="1"/>
      <c r="Z41" s="1"/>
      <c r="AA41" s="1"/>
      <c r="AB41" s="1"/>
      <c r="AC41" s="1"/>
      <c r="AD41" s="1"/>
    </row>
    <row r="42" spans="1:30" ht="72.75" customHeight="1" x14ac:dyDescent="0.25">
      <c r="A42" s="1"/>
      <c r="B42" s="742"/>
      <c r="C42" s="616"/>
      <c r="D42" s="650"/>
      <c r="E42" s="52" t="s">
        <v>1155</v>
      </c>
      <c r="F42" s="71">
        <v>0.05</v>
      </c>
      <c r="G42" s="212">
        <v>43206</v>
      </c>
      <c r="H42" s="212">
        <v>43208</v>
      </c>
      <c r="I42" s="252" t="s">
        <v>250</v>
      </c>
      <c r="J42" s="73"/>
      <c r="K42" s="5"/>
      <c r="L42" s="239" t="str">
        <f t="shared" si="9"/>
        <v>0</v>
      </c>
      <c r="M42" s="610"/>
      <c r="N42" s="610"/>
      <c r="O42" s="674"/>
      <c r="P42" s="354" t="s">
        <v>1715</v>
      </c>
      <c r="Q42" s="70"/>
      <c r="R42" s="5"/>
      <c r="W42" s="1"/>
      <c r="X42" s="1"/>
      <c r="Y42" s="1"/>
      <c r="Z42" s="1"/>
      <c r="AA42" s="1"/>
      <c r="AB42" s="1"/>
      <c r="AC42" s="1"/>
      <c r="AD42" s="1"/>
    </row>
    <row r="43" spans="1:30" ht="62.25" customHeight="1" x14ac:dyDescent="0.25">
      <c r="A43" s="1"/>
      <c r="B43" s="742"/>
      <c r="C43" s="616"/>
      <c r="D43" s="650"/>
      <c r="E43" s="52" t="s">
        <v>1156</v>
      </c>
      <c r="F43" s="71">
        <v>0.05</v>
      </c>
      <c r="G43" s="212">
        <v>43209</v>
      </c>
      <c r="H43" s="212">
        <v>43210</v>
      </c>
      <c r="I43" s="252" t="s">
        <v>251</v>
      </c>
      <c r="J43" s="73"/>
      <c r="K43" s="5"/>
      <c r="L43" s="239" t="str">
        <f t="shared" si="9"/>
        <v>0</v>
      </c>
      <c r="M43" s="610"/>
      <c r="N43" s="610"/>
      <c r="O43" s="674"/>
      <c r="P43" s="354" t="s">
        <v>1716</v>
      </c>
      <c r="Q43" s="70"/>
      <c r="R43" s="5"/>
      <c r="W43" s="1"/>
      <c r="X43" s="1"/>
      <c r="Y43" s="1"/>
      <c r="Z43" s="1"/>
      <c r="AA43" s="1"/>
      <c r="AB43" s="1"/>
      <c r="AC43" s="1"/>
      <c r="AD43" s="1"/>
    </row>
    <row r="44" spans="1:30" ht="66.75" customHeight="1" x14ac:dyDescent="0.25">
      <c r="A44" s="1"/>
      <c r="B44" s="742"/>
      <c r="C44" s="616"/>
      <c r="D44" s="650"/>
      <c r="E44" s="52" t="s">
        <v>1157</v>
      </c>
      <c r="F44" s="71">
        <v>0.05</v>
      </c>
      <c r="G44" s="212">
        <v>43213</v>
      </c>
      <c r="H44" s="212">
        <v>43215</v>
      </c>
      <c r="I44" s="252" t="s">
        <v>252</v>
      </c>
      <c r="J44" s="73"/>
      <c r="K44" s="5"/>
      <c r="L44" s="239" t="str">
        <f t="shared" si="9"/>
        <v>0</v>
      </c>
      <c r="M44" s="610"/>
      <c r="N44" s="610"/>
      <c r="O44" s="674"/>
      <c r="P44" s="354" t="s">
        <v>1717</v>
      </c>
      <c r="Q44" s="70"/>
      <c r="R44" s="5"/>
      <c r="W44" s="1"/>
      <c r="X44" s="1"/>
      <c r="Y44" s="1"/>
      <c r="Z44" s="1"/>
      <c r="AA44" s="1"/>
      <c r="AB44" s="1"/>
      <c r="AC44" s="1"/>
      <c r="AD44" s="1"/>
    </row>
    <row r="45" spans="1:30" ht="56.25" customHeight="1" x14ac:dyDescent="0.25">
      <c r="A45" s="1"/>
      <c r="B45" s="778"/>
      <c r="C45" s="617"/>
      <c r="D45" s="651"/>
      <c r="E45" s="52" t="s">
        <v>1158</v>
      </c>
      <c r="F45" s="71">
        <v>0.05</v>
      </c>
      <c r="G45" s="212">
        <v>43216</v>
      </c>
      <c r="H45" s="212">
        <v>43220</v>
      </c>
      <c r="I45" s="252" t="s">
        <v>253</v>
      </c>
      <c r="J45" s="73"/>
      <c r="K45" s="5"/>
      <c r="L45" s="239" t="str">
        <f t="shared" si="9"/>
        <v>0</v>
      </c>
      <c r="M45" s="611"/>
      <c r="N45" s="611"/>
      <c r="O45" s="673"/>
      <c r="P45" s="354" t="s">
        <v>1718</v>
      </c>
      <c r="Q45" s="70"/>
      <c r="R45" s="5"/>
      <c r="W45" s="1"/>
      <c r="X45" s="1"/>
      <c r="Y45" s="1"/>
      <c r="Z45" s="1"/>
      <c r="AA45" s="1"/>
      <c r="AB45" s="1"/>
      <c r="AC45" s="1"/>
      <c r="AD45" s="1"/>
    </row>
    <row r="46" spans="1:30" ht="15" customHeight="1" x14ac:dyDescent="0.25">
      <c r="A46" s="1"/>
      <c r="B46" s="221" t="s">
        <v>12</v>
      </c>
      <c r="C46" s="627" t="s">
        <v>18</v>
      </c>
      <c r="D46" s="627"/>
      <c r="E46" s="627"/>
      <c r="F46" s="627"/>
      <c r="G46" s="627"/>
      <c r="H46" s="627"/>
      <c r="I46" s="627"/>
      <c r="J46" s="627"/>
      <c r="K46" s="627"/>
      <c r="L46" s="627"/>
      <c r="M46" s="627"/>
      <c r="N46" s="677"/>
      <c r="O46" s="677"/>
      <c r="P46" s="627"/>
      <c r="Q46" s="627"/>
      <c r="R46" s="627"/>
      <c r="W46" s="1"/>
      <c r="X46" s="1"/>
      <c r="Y46" s="1"/>
      <c r="Z46" s="1"/>
      <c r="AA46" s="1"/>
      <c r="AB46" s="1"/>
      <c r="AC46" s="1"/>
      <c r="AD46" s="1"/>
    </row>
    <row r="47" spans="1:30" ht="27" customHeight="1" x14ac:dyDescent="0.25">
      <c r="A47" s="1"/>
      <c r="B47" s="221" t="s">
        <v>14</v>
      </c>
      <c r="C47" s="627" t="s">
        <v>19</v>
      </c>
      <c r="D47" s="627"/>
      <c r="E47" s="627"/>
      <c r="F47" s="627"/>
      <c r="G47" s="627"/>
      <c r="H47" s="627"/>
      <c r="I47" s="627"/>
      <c r="J47" s="627"/>
      <c r="K47" s="627"/>
      <c r="L47" s="627"/>
      <c r="M47" s="627"/>
      <c r="N47" s="627"/>
      <c r="O47" s="627"/>
      <c r="P47" s="627"/>
      <c r="Q47" s="627"/>
      <c r="R47" s="627"/>
      <c r="W47" s="1"/>
      <c r="X47" s="1"/>
      <c r="Y47" s="1"/>
      <c r="Z47" s="1"/>
      <c r="AA47" s="1"/>
      <c r="AB47" s="1"/>
      <c r="AC47" s="1"/>
      <c r="AD47" s="1"/>
    </row>
    <row r="48" spans="1:30" ht="15" customHeight="1" x14ac:dyDescent="0.25">
      <c r="A48" s="1"/>
      <c r="B48" s="221" t="s">
        <v>16</v>
      </c>
      <c r="C48" s="627" t="s">
        <v>22</v>
      </c>
      <c r="D48" s="627"/>
      <c r="E48" s="627"/>
      <c r="F48" s="627"/>
      <c r="G48" s="627"/>
      <c r="H48" s="627"/>
      <c r="I48" s="627"/>
      <c r="J48" s="627"/>
      <c r="K48" s="627"/>
      <c r="L48" s="627"/>
      <c r="M48" s="627"/>
      <c r="N48" s="627"/>
      <c r="O48" s="627"/>
      <c r="P48" s="627"/>
      <c r="Q48" s="627"/>
      <c r="R48" s="627"/>
      <c r="W48" s="1"/>
      <c r="X48" s="1"/>
      <c r="Y48" s="1"/>
      <c r="Z48" s="1"/>
      <c r="AA48" s="1"/>
      <c r="AB48" s="1"/>
      <c r="AC48" s="1"/>
      <c r="AD48" s="1"/>
    </row>
    <row r="49" spans="1:31" x14ac:dyDescent="0.25">
      <c r="A49" s="1"/>
      <c r="B49" s="658" t="s">
        <v>4</v>
      </c>
      <c r="C49" s="659"/>
      <c r="D49" s="659"/>
      <c r="E49" s="659"/>
      <c r="F49" s="659"/>
      <c r="G49" s="659"/>
      <c r="H49" s="659"/>
      <c r="I49" s="660"/>
      <c r="J49" s="658" t="s">
        <v>5</v>
      </c>
      <c r="K49" s="659"/>
      <c r="L49" s="659"/>
      <c r="M49" s="659"/>
      <c r="N49" s="659"/>
      <c r="O49" s="659"/>
      <c r="P49" s="652" t="s">
        <v>79</v>
      </c>
      <c r="Q49" s="652"/>
      <c r="R49" s="652"/>
      <c r="W49" s="1"/>
      <c r="X49" s="1"/>
      <c r="Y49" s="1"/>
      <c r="Z49" s="1"/>
      <c r="AA49" s="1"/>
      <c r="AB49" s="1"/>
      <c r="AC49" s="1"/>
      <c r="AD49" s="1"/>
    </row>
    <row r="50" spans="1:31" ht="24.75" customHeight="1" x14ac:dyDescent="0.25">
      <c r="A50" s="1"/>
      <c r="B50" s="547" t="s">
        <v>0</v>
      </c>
      <c r="C50" s="547" t="s">
        <v>2</v>
      </c>
      <c r="D50" s="548" t="s">
        <v>91</v>
      </c>
      <c r="E50" s="661" t="s">
        <v>80</v>
      </c>
      <c r="F50" s="657" t="s">
        <v>89</v>
      </c>
      <c r="G50" s="767" t="s">
        <v>69</v>
      </c>
      <c r="H50" s="768"/>
      <c r="I50" s="655" t="s">
        <v>70</v>
      </c>
      <c r="J50" s="553" t="s">
        <v>83</v>
      </c>
      <c r="K50" s="655" t="s">
        <v>6</v>
      </c>
      <c r="L50" s="657" t="s">
        <v>84</v>
      </c>
      <c r="M50" s="657" t="s">
        <v>94</v>
      </c>
      <c r="N50" s="548" t="s">
        <v>640</v>
      </c>
      <c r="O50" s="662" t="s">
        <v>92</v>
      </c>
      <c r="P50" s="553" t="s">
        <v>82</v>
      </c>
      <c r="Q50" s="657" t="s">
        <v>95</v>
      </c>
      <c r="R50" s="548" t="s">
        <v>6</v>
      </c>
      <c r="W50" s="1"/>
      <c r="X50" s="1"/>
      <c r="Y50" s="1"/>
      <c r="Z50" s="1"/>
      <c r="AA50" s="1"/>
      <c r="AB50" s="1"/>
      <c r="AC50" s="1"/>
      <c r="AD50" s="1"/>
    </row>
    <row r="51" spans="1:31" ht="15" customHeight="1" x14ac:dyDescent="0.25">
      <c r="A51" s="1"/>
      <c r="B51" s="661"/>
      <c r="C51" s="661"/>
      <c r="D51" s="548"/>
      <c r="E51" s="765"/>
      <c r="F51" s="766"/>
      <c r="G51" s="278" t="s">
        <v>63</v>
      </c>
      <c r="H51" s="278" t="s">
        <v>64</v>
      </c>
      <c r="I51" s="769"/>
      <c r="J51" s="553"/>
      <c r="K51" s="769"/>
      <c r="L51" s="766"/>
      <c r="M51" s="766"/>
      <c r="N51" s="657"/>
      <c r="O51" s="663"/>
      <c r="P51" s="553"/>
      <c r="Q51" s="512"/>
      <c r="R51" s="657"/>
      <c r="W51" s="1"/>
      <c r="X51" s="1"/>
      <c r="Y51" s="1"/>
      <c r="Z51" s="1"/>
      <c r="AA51" s="1"/>
      <c r="AB51" s="1"/>
      <c r="AC51" s="1"/>
      <c r="AD51" s="1"/>
    </row>
    <row r="52" spans="1:31" ht="47.25" customHeight="1" x14ac:dyDescent="0.25">
      <c r="A52" s="1"/>
      <c r="B52" s="618" t="s">
        <v>1121</v>
      </c>
      <c r="C52" s="615" t="s">
        <v>1159</v>
      </c>
      <c r="D52" s="649">
        <v>0.5</v>
      </c>
      <c r="E52" s="52" t="s">
        <v>1161</v>
      </c>
      <c r="F52" s="71">
        <v>0.1</v>
      </c>
      <c r="G52" s="352">
        <v>43102</v>
      </c>
      <c r="H52" s="352">
        <v>43131</v>
      </c>
      <c r="I52" s="775" t="s">
        <v>254</v>
      </c>
      <c r="J52" s="73" t="s">
        <v>86</v>
      </c>
      <c r="K52" s="14"/>
      <c r="L52" s="239">
        <f t="shared" ref="L52:L56" si="14">IF(J52="SI",F52,"0")</f>
        <v>0.1</v>
      </c>
      <c r="M52" s="545">
        <f>SUM(L52:L54)</f>
        <v>0.35</v>
      </c>
      <c r="N52" s="545">
        <f>SUM(F52:F54)</f>
        <v>0.5</v>
      </c>
      <c r="O52" s="532">
        <f t="shared" ref="O52:O55" si="15">M52/N52</f>
        <v>0.7</v>
      </c>
      <c r="P52" s="367" t="s">
        <v>1719</v>
      </c>
      <c r="Q52" s="70"/>
      <c r="R52" s="59"/>
      <c r="W52" s="1"/>
      <c r="X52" s="1"/>
      <c r="Y52" s="1"/>
      <c r="Z52" s="1"/>
      <c r="AA52" s="1"/>
      <c r="AB52" s="1"/>
      <c r="AC52" s="1"/>
      <c r="AD52" s="1"/>
    </row>
    <row r="53" spans="1:31" ht="53.25" customHeight="1" x14ac:dyDescent="0.25">
      <c r="A53" s="1"/>
      <c r="B53" s="619"/>
      <c r="C53" s="616"/>
      <c r="D53" s="650"/>
      <c r="E53" s="52" t="s">
        <v>1162</v>
      </c>
      <c r="F53" s="71">
        <v>0.25</v>
      </c>
      <c r="G53" s="352">
        <v>43132</v>
      </c>
      <c r="H53" s="352">
        <v>43146</v>
      </c>
      <c r="I53" s="776"/>
      <c r="J53" s="73" t="s">
        <v>86</v>
      </c>
      <c r="K53" s="14"/>
      <c r="L53" s="239">
        <f t="shared" si="14"/>
        <v>0.25</v>
      </c>
      <c r="M53" s="587"/>
      <c r="N53" s="587"/>
      <c r="O53" s="533"/>
      <c r="P53" s="367" t="s">
        <v>1720</v>
      </c>
      <c r="Q53" s="70"/>
      <c r="R53" s="59"/>
      <c r="W53" s="1"/>
      <c r="X53" s="1"/>
      <c r="Y53" s="1"/>
      <c r="Z53" s="1"/>
      <c r="AA53" s="1"/>
      <c r="AB53" s="1"/>
      <c r="AC53" s="1"/>
      <c r="AD53" s="1"/>
    </row>
    <row r="54" spans="1:31" ht="55.5" customHeight="1" x14ac:dyDescent="0.25">
      <c r="A54" s="1"/>
      <c r="B54" s="619"/>
      <c r="C54" s="617"/>
      <c r="D54" s="651"/>
      <c r="E54" s="52" t="s">
        <v>1163</v>
      </c>
      <c r="F54" s="71">
        <v>0.15</v>
      </c>
      <c r="G54" s="352">
        <v>43147</v>
      </c>
      <c r="H54" s="352">
        <v>43159</v>
      </c>
      <c r="I54" s="777"/>
      <c r="J54" s="73"/>
      <c r="K54" s="14"/>
      <c r="L54" s="239" t="str">
        <f t="shared" si="14"/>
        <v>0</v>
      </c>
      <c r="M54" s="588"/>
      <c r="N54" s="588"/>
      <c r="O54" s="534"/>
      <c r="P54" s="367" t="s">
        <v>1721</v>
      </c>
      <c r="Q54" s="70"/>
      <c r="R54" s="59"/>
      <c r="W54" s="1"/>
      <c r="X54" s="1"/>
      <c r="Y54" s="1"/>
      <c r="Z54" s="1"/>
      <c r="AA54" s="1"/>
      <c r="AB54" s="1"/>
      <c r="AC54" s="1"/>
      <c r="AD54" s="1"/>
    </row>
    <row r="55" spans="1:31" ht="68.25" customHeight="1" x14ac:dyDescent="0.25">
      <c r="A55" s="1"/>
      <c r="B55" s="619"/>
      <c r="C55" s="615" t="s">
        <v>1160</v>
      </c>
      <c r="D55" s="649">
        <v>0.5</v>
      </c>
      <c r="E55" s="350" t="s">
        <v>1164</v>
      </c>
      <c r="F55" s="71">
        <v>0.15</v>
      </c>
      <c r="G55" s="352">
        <v>43160</v>
      </c>
      <c r="H55" s="352">
        <v>43169</v>
      </c>
      <c r="I55" s="234" t="s">
        <v>255</v>
      </c>
      <c r="J55" s="73" t="s">
        <v>86</v>
      </c>
      <c r="K55" s="14"/>
      <c r="L55" s="239">
        <f t="shared" si="14"/>
        <v>0.15</v>
      </c>
      <c r="M55" s="545">
        <f>SUM(L55:L56)</f>
        <v>0.5</v>
      </c>
      <c r="N55" s="545">
        <f>SUM(F55:F56)</f>
        <v>0.5</v>
      </c>
      <c r="O55" s="532">
        <f t="shared" si="15"/>
        <v>1</v>
      </c>
      <c r="P55" s="367" t="s">
        <v>1722</v>
      </c>
      <c r="Q55" s="70"/>
      <c r="R55" s="59"/>
      <c r="W55" s="1"/>
      <c r="X55" s="1"/>
      <c r="Y55" s="1"/>
      <c r="Z55" s="1"/>
      <c r="AA55" s="1"/>
      <c r="AB55" s="1"/>
      <c r="AC55" s="1"/>
      <c r="AD55" s="1"/>
    </row>
    <row r="56" spans="1:31" ht="59.25" customHeight="1" x14ac:dyDescent="0.25">
      <c r="A56" s="1"/>
      <c r="B56" s="666"/>
      <c r="C56" s="616"/>
      <c r="D56" s="650"/>
      <c r="E56" s="232" t="s">
        <v>1165</v>
      </c>
      <c r="F56" s="230">
        <v>0.35</v>
      </c>
      <c r="G56" s="352">
        <v>43169</v>
      </c>
      <c r="H56" s="352">
        <v>43184</v>
      </c>
      <c r="I56" s="257" t="s">
        <v>253</v>
      </c>
      <c r="J56" s="73" t="s">
        <v>86</v>
      </c>
      <c r="K56" s="58"/>
      <c r="L56" s="239">
        <f t="shared" si="14"/>
        <v>0.35</v>
      </c>
      <c r="M56" s="588"/>
      <c r="N56" s="588"/>
      <c r="O56" s="534"/>
      <c r="P56" s="368" t="s">
        <v>1723</v>
      </c>
      <c r="Q56" s="70"/>
      <c r="R56" s="85"/>
      <c r="W56" s="1"/>
      <c r="X56" s="1"/>
      <c r="Y56" s="1"/>
      <c r="Z56" s="1"/>
      <c r="AA56" s="1"/>
      <c r="AB56" s="1"/>
      <c r="AC56" s="1"/>
      <c r="AD56" s="1"/>
    </row>
    <row r="57" spans="1:31" ht="15" customHeight="1" x14ac:dyDescent="0.25">
      <c r="A57" s="1"/>
      <c r="B57" s="221" t="s">
        <v>12</v>
      </c>
      <c r="C57" s="627" t="s">
        <v>18</v>
      </c>
      <c r="D57" s="627"/>
      <c r="E57" s="627"/>
      <c r="F57" s="627"/>
      <c r="G57" s="627"/>
      <c r="H57" s="627"/>
      <c r="I57" s="627"/>
      <c r="J57" s="627"/>
      <c r="K57" s="627"/>
      <c r="L57" s="627"/>
      <c r="M57" s="627"/>
      <c r="N57" s="677"/>
      <c r="O57" s="677"/>
      <c r="P57" s="627"/>
      <c r="Q57" s="627"/>
      <c r="R57" s="627"/>
      <c r="S57" s="1"/>
      <c r="W57" s="1"/>
      <c r="X57" s="1"/>
      <c r="Y57" s="1"/>
      <c r="Z57" s="1"/>
      <c r="AA57" s="75"/>
      <c r="AB57" s="75"/>
      <c r="AC57" s="75"/>
      <c r="AD57" s="75"/>
      <c r="AE57" s="1"/>
    </row>
    <row r="58" spans="1:31" ht="22.5" customHeight="1" x14ac:dyDescent="0.25">
      <c r="A58" s="1"/>
      <c r="B58" s="221" t="s">
        <v>14</v>
      </c>
      <c r="C58" s="627" t="s">
        <v>19</v>
      </c>
      <c r="D58" s="627"/>
      <c r="E58" s="627"/>
      <c r="F58" s="627"/>
      <c r="G58" s="627"/>
      <c r="H58" s="627"/>
      <c r="I58" s="627"/>
      <c r="J58" s="627"/>
      <c r="K58" s="627"/>
      <c r="L58" s="627"/>
      <c r="M58" s="627"/>
      <c r="N58" s="627"/>
      <c r="O58" s="627"/>
      <c r="P58" s="627"/>
      <c r="Q58" s="627"/>
      <c r="R58" s="627"/>
      <c r="S58" s="1"/>
      <c r="W58" s="1"/>
      <c r="X58" s="1"/>
      <c r="Y58" s="1"/>
      <c r="Z58" s="1"/>
      <c r="AA58" s="75"/>
      <c r="AB58" s="75"/>
      <c r="AC58" s="75"/>
      <c r="AD58" s="75"/>
      <c r="AE58" s="1"/>
    </row>
    <row r="59" spans="1:31" ht="15" customHeight="1" x14ac:dyDescent="0.25">
      <c r="A59" s="1"/>
      <c r="B59" s="78" t="s">
        <v>16</v>
      </c>
      <c r="C59" s="627" t="s">
        <v>30</v>
      </c>
      <c r="D59" s="627"/>
      <c r="E59" s="627"/>
      <c r="F59" s="627"/>
      <c r="G59" s="627"/>
      <c r="H59" s="627"/>
      <c r="I59" s="627"/>
      <c r="J59" s="627"/>
      <c r="K59" s="627"/>
      <c r="L59" s="627"/>
      <c r="M59" s="627"/>
      <c r="N59" s="627"/>
      <c r="O59" s="627"/>
      <c r="P59" s="627"/>
      <c r="Q59" s="627"/>
      <c r="R59" s="627"/>
      <c r="S59" s="1"/>
      <c r="T59" s="1"/>
      <c r="U59" s="1"/>
      <c r="V59" s="1"/>
      <c r="W59" s="1"/>
      <c r="X59" s="1"/>
      <c r="Y59" s="1"/>
      <c r="Z59" s="1"/>
      <c r="AA59" s="75"/>
      <c r="AB59" s="75"/>
      <c r="AC59" s="75"/>
      <c r="AD59" s="75"/>
      <c r="AE59" s="1"/>
    </row>
    <row r="60" spans="1:31" ht="15" customHeight="1" x14ac:dyDescent="0.25">
      <c r="A60" s="1"/>
      <c r="B60" s="658" t="s">
        <v>4</v>
      </c>
      <c r="C60" s="659"/>
      <c r="D60" s="659"/>
      <c r="E60" s="659"/>
      <c r="F60" s="659"/>
      <c r="G60" s="659"/>
      <c r="H60" s="659"/>
      <c r="I60" s="660"/>
      <c r="J60" s="658" t="s">
        <v>5</v>
      </c>
      <c r="K60" s="659"/>
      <c r="L60" s="659"/>
      <c r="M60" s="659"/>
      <c r="N60" s="659"/>
      <c r="O60" s="659"/>
      <c r="P60" s="652" t="s">
        <v>79</v>
      </c>
      <c r="Q60" s="652"/>
      <c r="R60" s="652"/>
      <c r="S60" s="1"/>
      <c r="T60" s="1"/>
      <c r="U60" s="1"/>
      <c r="V60" s="1"/>
      <c r="W60" s="1"/>
      <c r="X60" s="1"/>
      <c r="Y60" s="1"/>
      <c r="Z60" s="1"/>
      <c r="AA60" s="75"/>
      <c r="AB60" s="75"/>
      <c r="AC60" s="75"/>
      <c r="AD60" s="75"/>
      <c r="AE60" s="1"/>
    </row>
    <row r="61" spans="1:31" ht="28.5" customHeight="1" x14ac:dyDescent="0.25">
      <c r="A61" s="1"/>
      <c r="B61" s="547" t="s">
        <v>0</v>
      </c>
      <c r="C61" s="547" t="s">
        <v>2</v>
      </c>
      <c r="D61" s="548" t="s">
        <v>91</v>
      </c>
      <c r="E61" s="547" t="s">
        <v>80</v>
      </c>
      <c r="F61" s="548" t="s">
        <v>89</v>
      </c>
      <c r="G61" s="780" t="s">
        <v>69</v>
      </c>
      <c r="H61" s="781"/>
      <c r="I61" s="553" t="s">
        <v>70</v>
      </c>
      <c r="J61" s="553" t="s">
        <v>83</v>
      </c>
      <c r="K61" s="553" t="s">
        <v>6</v>
      </c>
      <c r="L61" s="548" t="s">
        <v>84</v>
      </c>
      <c r="M61" s="548" t="s">
        <v>94</v>
      </c>
      <c r="N61" s="548" t="s">
        <v>640</v>
      </c>
      <c r="O61" s="552" t="s">
        <v>92</v>
      </c>
      <c r="P61" s="553" t="s">
        <v>82</v>
      </c>
      <c r="Q61" s="548" t="s">
        <v>95</v>
      </c>
      <c r="R61" s="548" t="s">
        <v>6</v>
      </c>
      <c r="S61" s="1"/>
      <c r="T61" s="1"/>
      <c r="U61" s="1"/>
      <c r="V61" s="1"/>
      <c r="W61" s="1"/>
      <c r="X61" s="1"/>
      <c r="Y61" s="1"/>
      <c r="Z61" s="1"/>
      <c r="AA61" s="75"/>
      <c r="AB61" s="75"/>
      <c r="AC61" s="75"/>
      <c r="AD61" s="75"/>
      <c r="AE61" s="1"/>
    </row>
    <row r="62" spans="1:31" ht="22.5" customHeight="1" x14ac:dyDescent="0.25">
      <c r="A62" s="1"/>
      <c r="B62" s="547"/>
      <c r="C62" s="547"/>
      <c r="D62" s="548"/>
      <c r="E62" s="547"/>
      <c r="F62" s="548"/>
      <c r="G62" s="278" t="s">
        <v>63</v>
      </c>
      <c r="H62" s="278" t="s">
        <v>64</v>
      </c>
      <c r="I62" s="553"/>
      <c r="J62" s="553"/>
      <c r="K62" s="553"/>
      <c r="L62" s="548"/>
      <c r="M62" s="548"/>
      <c r="N62" s="657"/>
      <c r="O62" s="662"/>
      <c r="P62" s="553"/>
      <c r="Q62" s="548"/>
      <c r="R62" s="548"/>
      <c r="S62" s="1"/>
      <c r="T62" s="1"/>
      <c r="U62" s="1"/>
      <c r="V62" s="1"/>
      <c r="W62" s="1"/>
      <c r="X62" s="1"/>
      <c r="Y62" s="1"/>
      <c r="Z62" s="1"/>
      <c r="AA62" s="75"/>
      <c r="AB62" s="75"/>
      <c r="AC62" s="75"/>
      <c r="AD62" s="75"/>
      <c r="AE62" s="1"/>
    </row>
    <row r="63" spans="1:31" ht="61.5" customHeight="1" x14ac:dyDescent="0.25">
      <c r="A63" s="1"/>
      <c r="B63" s="741" t="s">
        <v>1122</v>
      </c>
      <c r="C63" s="615" t="s">
        <v>1166</v>
      </c>
      <c r="D63" s="649">
        <v>0.3</v>
      </c>
      <c r="E63" s="52" t="s">
        <v>1168</v>
      </c>
      <c r="F63" s="71">
        <v>0.15</v>
      </c>
      <c r="G63" s="46">
        <v>43132</v>
      </c>
      <c r="H63" s="46">
        <v>43141</v>
      </c>
      <c r="I63" s="225" t="s">
        <v>256</v>
      </c>
      <c r="J63" s="73"/>
      <c r="K63" s="5"/>
      <c r="L63" s="239" t="str">
        <f t="shared" ref="L63:L81" si="16">IF(J63="SI",F63,"0")</f>
        <v>0</v>
      </c>
      <c r="M63" s="545">
        <f>SUM(L63:L64)</f>
        <v>0</v>
      </c>
      <c r="N63" s="545">
        <f>SUM(F63:F64)</f>
        <v>0.3</v>
      </c>
      <c r="O63" s="532">
        <f t="shared" ref="O63:O65" si="17">M63/N63</f>
        <v>0</v>
      </c>
      <c r="P63" s="354" t="s">
        <v>1724</v>
      </c>
      <c r="Q63" s="70"/>
      <c r="R63" s="5"/>
      <c r="S63" s="1"/>
      <c r="T63" s="1"/>
      <c r="U63" s="1"/>
      <c r="V63" s="1"/>
      <c r="W63" s="1"/>
      <c r="X63" s="1"/>
      <c r="Y63" s="1"/>
      <c r="Z63" s="1"/>
      <c r="AA63" s="75"/>
      <c r="AB63" s="75"/>
      <c r="AC63" s="75"/>
      <c r="AD63" s="75"/>
      <c r="AE63" s="1"/>
    </row>
    <row r="64" spans="1:31" ht="81.75" customHeight="1" x14ac:dyDescent="0.25">
      <c r="A64" s="1"/>
      <c r="B64" s="742"/>
      <c r="C64" s="617"/>
      <c r="D64" s="651"/>
      <c r="E64" s="52" t="s">
        <v>1169</v>
      </c>
      <c r="F64" s="71">
        <v>0.15</v>
      </c>
      <c r="G64" s="46">
        <v>43141</v>
      </c>
      <c r="H64" s="46">
        <v>43146</v>
      </c>
      <c r="I64" s="229" t="s">
        <v>257</v>
      </c>
      <c r="J64" s="73"/>
      <c r="K64" s="5"/>
      <c r="L64" s="239" t="str">
        <f t="shared" si="16"/>
        <v>0</v>
      </c>
      <c r="M64" s="588"/>
      <c r="N64" s="588"/>
      <c r="O64" s="534"/>
      <c r="P64" s="354" t="s">
        <v>1725</v>
      </c>
      <c r="Q64" s="70"/>
      <c r="R64" s="5"/>
      <c r="S64" s="1"/>
      <c r="T64" s="1"/>
      <c r="U64" s="1"/>
      <c r="V64" s="1"/>
      <c r="W64" s="1"/>
      <c r="X64" s="1"/>
      <c r="Y64" s="1"/>
      <c r="Z64" s="1"/>
      <c r="AA64" s="75"/>
      <c r="AB64" s="75"/>
      <c r="AC64" s="75"/>
      <c r="AD64" s="75"/>
      <c r="AE64" s="1"/>
    </row>
    <row r="65" spans="1:31" ht="114.75" customHeight="1" x14ac:dyDescent="0.25">
      <c r="A65" s="1"/>
      <c r="B65" s="742"/>
      <c r="C65" s="743" t="s">
        <v>1167</v>
      </c>
      <c r="D65" s="649">
        <v>0.7</v>
      </c>
      <c r="E65" s="413" t="s">
        <v>1170</v>
      </c>
      <c r="F65" s="71">
        <v>0.08</v>
      </c>
      <c r="G65" s="46">
        <v>43147</v>
      </c>
      <c r="H65" s="46">
        <v>43159</v>
      </c>
      <c r="I65" s="615" t="s">
        <v>258</v>
      </c>
      <c r="J65" s="73"/>
      <c r="K65" s="5"/>
      <c r="L65" s="239" t="str">
        <f t="shared" si="16"/>
        <v>0</v>
      </c>
      <c r="M65" s="218" t="str">
        <f t="shared" ref="M65:M71" si="18">L65</f>
        <v>0</v>
      </c>
      <c r="N65" s="218">
        <f t="shared" ref="N65:N71" si="19">F65</f>
        <v>0.08</v>
      </c>
      <c r="O65" s="403">
        <f t="shared" si="17"/>
        <v>0</v>
      </c>
      <c r="P65" s="357" t="s">
        <v>1726</v>
      </c>
      <c r="Q65" s="70"/>
      <c r="R65" s="5"/>
      <c r="S65" s="1"/>
      <c r="T65" s="1"/>
      <c r="U65" s="1"/>
      <c r="V65" s="1"/>
      <c r="W65" s="1"/>
      <c r="X65" s="1"/>
      <c r="Y65" s="1"/>
      <c r="Z65" s="1"/>
      <c r="AA65" s="75"/>
      <c r="AB65" s="75"/>
      <c r="AC65" s="75"/>
      <c r="AD65" s="75"/>
      <c r="AE65" s="1"/>
    </row>
    <row r="66" spans="1:31" ht="114.75" customHeight="1" x14ac:dyDescent="0.25">
      <c r="A66" s="1"/>
      <c r="B66" s="742"/>
      <c r="C66" s="744"/>
      <c r="D66" s="650"/>
      <c r="E66" s="413" t="s">
        <v>1171</v>
      </c>
      <c r="F66" s="71">
        <v>0.08</v>
      </c>
      <c r="G66" s="46">
        <v>43234</v>
      </c>
      <c r="H66" s="46">
        <v>43238</v>
      </c>
      <c r="I66" s="616"/>
      <c r="J66" s="73"/>
      <c r="K66" s="5"/>
      <c r="L66" s="239" t="str">
        <f t="shared" si="16"/>
        <v>0</v>
      </c>
      <c r="M66" s="218" t="str">
        <f t="shared" si="18"/>
        <v>0</v>
      </c>
      <c r="N66" s="218">
        <f t="shared" si="19"/>
        <v>0.08</v>
      </c>
      <c r="O66" s="344" t="str">
        <f t="shared" ref="O66:O71" si="20">IF((M66/N66)&gt;=90%,"META LOGRADA",IF((M66/N66)&gt;=80%, "AVANCE NOTABLE","REPLANIFICAR"))</f>
        <v>REPLANIFICAR</v>
      </c>
      <c r="P66" s="366" t="s">
        <v>1727</v>
      </c>
      <c r="Q66" s="70"/>
      <c r="R66" s="5"/>
      <c r="S66" s="1"/>
      <c r="T66" s="1"/>
      <c r="U66" s="1"/>
      <c r="V66" s="1"/>
      <c r="W66" s="1"/>
      <c r="X66" s="1"/>
      <c r="Y66" s="1"/>
      <c r="Z66" s="1"/>
      <c r="AA66" s="75"/>
      <c r="AB66" s="75"/>
      <c r="AC66" s="75"/>
      <c r="AD66" s="75"/>
      <c r="AE66" s="1"/>
    </row>
    <row r="67" spans="1:31" ht="114" customHeight="1" x14ac:dyDescent="0.25">
      <c r="A67" s="1"/>
      <c r="B67" s="742"/>
      <c r="C67" s="744"/>
      <c r="D67" s="650"/>
      <c r="E67" s="413" t="s">
        <v>1172</v>
      </c>
      <c r="F67" s="71">
        <v>0.08</v>
      </c>
      <c r="G67" s="46">
        <v>43304</v>
      </c>
      <c r="H67" s="46">
        <v>43308</v>
      </c>
      <c r="I67" s="616"/>
      <c r="J67" s="73"/>
      <c r="K67" s="5"/>
      <c r="L67" s="239" t="str">
        <f t="shared" si="16"/>
        <v>0</v>
      </c>
      <c r="M67" s="218" t="str">
        <f t="shared" si="18"/>
        <v>0</v>
      </c>
      <c r="N67" s="218">
        <f t="shared" si="19"/>
        <v>0.08</v>
      </c>
      <c r="O67" s="344" t="str">
        <f t="shared" si="20"/>
        <v>REPLANIFICAR</v>
      </c>
      <c r="P67" s="366" t="s">
        <v>1728</v>
      </c>
      <c r="Q67" s="70"/>
      <c r="R67" s="5"/>
      <c r="S67" s="1"/>
      <c r="T67" s="1"/>
      <c r="U67" s="1"/>
      <c r="V67" s="1"/>
      <c r="W67" s="1"/>
      <c r="X67" s="1"/>
      <c r="Y67" s="1"/>
      <c r="Z67" s="1"/>
      <c r="AA67" s="75"/>
      <c r="AB67" s="75"/>
      <c r="AC67" s="75"/>
      <c r="AD67" s="75"/>
      <c r="AE67" s="1"/>
    </row>
    <row r="68" spans="1:31" ht="114" customHeight="1" x14ac:dyDescent="0.25">
      <c r="A68" s="1"/>
      <c r="B68" s="742"/>
      <c r="C68" s="744"/>
      <c r="D68" s="650"/>
      <c r="E68" s="413" t="s">
        <v>1173</v>
      </c>
      <c r="F68" s="71">
        <v>0.08</v>
      </c>
      <c r="G68" s="46">
        <v>43360</v>
      </c>
      <c r="H68" s="46">
        <v>43364</v>
      </c>
      <c r="I68" s="616"/>
      <c r="J68" s="73"/>
      <c r="K68" s="5"/>
      <c r="L68" s="239" t="str">
        <f t="shared" si="16"/>
        <v>0</v>
      </c>
      <c r="M68" s="218" t="str">
        <f t="shared" si="18"/>
        <v>0</v>
      </c>
      <c r="N68" s="218">
        <f t="shared" si="19"/>
        <v>0.08</v>
      </c>
      <c r="O68" s="344" t="str">
        <f t="shared" si="20"/>
        <v>REPLANIFICAR</v>
      </c>
      <c r="P68" s="366" t="s">
        <v>1729</v>
      </c>
      <c r="Q68" s="70"/>
      <c r="R68" s="5"/>
      <c r="S68" s="1"/>
      <c r="T68" s="1"/>
      <c r="U68" s="1"/>
      <c r="V68" s="1"/>
      <c r="W68" s="1"/>
      <c r="X68" s="1"/>
      <c r="Y68" s="1"/>
      <c r="Z68" s="1"/>
      <c r="AA68" s="75"/>
      <c r="AB68" s="75"/>
      <c r="AC68" s="75"/>
      <c r="AD68" s="75"/>
      <c r="AE68" s="1"/>
    </row>
    <row r="69" spans="1:31" ht="120" customHeight="1" x14ac:dyDescent="0.25">
      <c r="A69" s="1"/>
      <c r="B69" s="742"/>
      <c r="C69" s="744"/>
      <c r="D69" s="650"/>
      <c r="E69" s="413" t="s">
        <v>1174</v>
      </c>
      <c r="F69" s="71">
        <v>0.08</v>
      </c>
      <c r="G69" s="46">
        <v>43423</v>
      </c>
      <c r="H69" s="46">
        <v>43427</v>
      </c>
      <c r="I69" s="616"/>
      <c r="J69" s="73"/>
      <c r="K69" s="5"/>
      <c r="L69" s="239" t="str">
        <f t="shared" si="16"/>
        <v>0</v>
      </c>
      <c r="M69" s="218" t="str">
        <f t="shared" si="18"/>
        <v>0</v>
      </c>
      <c r="N69" s="218">
        <f t="shared" si="19"/>
        <v>0.08</v>
      </c>
      <c r="O69" s="344" t="str">
        <f t="shared" si="20"/>
        <v>REPLANIFICAR</v>
      </c>
      <c r="P69" s="366" t="s">
        <v>1730</v>
      </c>
      <c r="Q69" s="70"/>
      <c r="R69" s="5"/>
      <c r="S69" s="1"/>
      <c r="T69" s="1"/>
      <c r="U69" s="1"/>
      <c r="V69" s="1"/>
      <c r="W69" s="1"/>
      <c r="X69" s="1"/>
      <c r="Y69" s="1"/>
      <c r="Z69" s="1"/>
      <c r="AA69" s="75"/>
      <c r="AB69" s="75"/>
      <c r="AC69" s="75"/>
      <c r="AD69" s="75"/>
      <c r="AE69" s="1"/>
    </row>
    <row r="70" spans="1:31" ht="117" customHeight="1" x14ac:dyDescent="0.25">
      <c r="A70" s="1"/>
      <c r="B70" s="742"/>
      <c r="C70" s="744"/>
      <c r="D70" s="650"/>
      <c r="E70" s="413" t="s">
        <v>1175</v>
      </c>
      <c r="F70" s="71">
        <v>0.15</v>
      </c>
      <c r="G70" s="46">
        <v>43160</v>
      </c>
      <c r="H70" s="46">
        <v>43188</v>
      </c>
      <c r="I70" s="616"/>
      <c r="J70" s="73"/>
      <c r="K70" s="5"/>
      <c r="L70" s="239" t="str">
        <f t="shared" si="16"/>
        <v>0</v>
      </c>
      <c r="M70" s="218" t="str">
        <f t="shared" si="18"/>
        <v>0</v>
      </c>
      <c r="N70" s="218">
        <f t="shared" si="19"/>
        <v>0.15</v>
      </c>
      <c r="O70" s="344" t="str">
        <f t="shared" si="20"/>
        <v>REPLANIFICAR</v>
      </c>
      <c r="P70" s="366" t="s">
        <v>1731</v>
      </c>
      <c r="Q70" s="70"/>
      <c r="R70" s="5"/>
      <c r="S70" s="1"/>
      <c r="T70" s="1"/>
      <c r="U70" s="1"/>
      <c r="V70" s="1"/>
      <c r="W70" s="1"/>
      <c r="X70" s="1"/>
      <c r="Y70" s="1"/>
      <c r="Z70" s="1"/>
      <c r="AA70" s="75"/>
      <c r="AB70" s="75"/>
      <c r="AC70" s="75"/>
      <c r="AD70" s="75"/>
      <c r="AE70" s="1"/>
    </row>
    <row r="71" spans="1:31" ht="114.75" customHeight="1" x14ac:dyDescent="0.25">
      <c r="A71" s="1"/>
      <c r="B71" s="778"/>
      <c r="C71" s="779"/>
      <c r="D71" s="651"/>
      <c r="E71" s="413" t="s">
        <v>1176</v>
      </c>
      <c r="F71" s="71">
        <v>0.15</v>
      </c>
      <c r="G71" s="46">
        <v>43252</v>
      </c>
      <c r="H71" s="46">
        <v>43448</v>
      </c>
      <c r="I71" s="617"/>
      <c r="J71" s="73"/>
      <c r="K71" s="5"/>
      <c r="L71" s="239" t="str">
        <f t="shared" si="16"/>
        <v>0</v>
      </c>
      <c r="M71" s="218" t="str">
        <f t="shared" si="18"/>
        <v>0</v>
      </c>
      <c r="N71" s="218">
        <f t="shared" si="19"/>
        <v>0.15</v>
      </c>
      <c r="O71" s="344" t="str">
        <f t="shared" si="20"/>
        <v>REPLANIFICAR</v>
      </c>
      <c r="P71" s="366" t="s">
        <v>1732</v>
      </c>
      <c r="Q71" s="70"/>
      <c r="R71" s="5"/>
      <c r="S71" s="1"/>
      <c r="T71" s="1"/>
      <c r="U71" s="1"/>
      <c r="V71" s="1"/>
      <c r="W71" s="1"/>
      <c r="X71" s="1"/>
      <c r="Y71" s="1"/>
      <c r="Z71" s="1"/>
      <c r="AA71" s="75"/>
      <c r="AB71" s="75"/>
      <c r="AC71" s="75"/>
      <c r="AD71" s="75"/>
      <c r="AE71" s="1"/>
    </row>
    <row r="72" spans="1:31" ht="15.75" customHeight="1" x14ac:dyDescent="0.25">
      <c r="A72" s="1"/>
      <c r="B72" s="605"/>
      <c r="C72" s="605"/>
      <c r="D72" s="605"/>
      <c r="E72" s="605"/>
      <c r="F72" s="605"/>
      <c r="G72" s="605"/>
      <c r="H72" s="605"/>
      <c r="I72" s="605"/>
      <c r="J72" s="605"/>
      <c r="K72" s="605"/>
      <c r="L72" s="605"/>
      <c r="M72" s="605"/>
      <c r="N72" s="629"/>
      <c r="O72" s="629"/>
      <c r="P72" s="605"/>
      <c r="Q72" s="605"/>
      <c r="R72" s="605"/>
      <c r="S72" s="1"/>
      <c r="T72" s="1"/>
      <c r="U72" s="1"/>
      <c r="V72" s="1"/>
      <c r="W72" s="1"/>
      <c r="X72"/>
      <c r="Y72"/>
      <c r="Z72" s="1"/>
      <c r="AA72" s="1"/>
    </row>
    <row r="73" spans="1:31" ht="42.75" customHeight="1" x14ac:dyDescent="0.25">
      <c r="A73" s="1"/>
      <c r="B73" s="614" t="s">
        <v>1123</v>
      </c>
      <c r="C73" s="615" t="s">
        <v>1177</v>
      </c>
      <c r="D73" s="649">
        <v>0.7</v>
      </c>
      <c r="E73" s="52" t="s">
        <v>1179</v>
      </c>
      <c r="F73" s="71">
        <v>0.1</v>
      </c>
      <c r="G73" s="352">
        <v>43132</v>
      </c>
      <c r="H73" s="352">
        <v>43141</v>
      </c>
      <c r="I73" s="599" t="s">
        <v>259</v>
      </c>
      <c r="J73" s="73"/>
      <c r="K73" s="5"/>
      <c r="L73" s="239" t="str">
        <f t="shared" si="16"/>
        <v>0</v>
      </c>
      <c r="M73" s="545">
        <f>SUM(L73:L75)</f>
        <v>0</v>
      </c>
      <c r="N73" s="545">
        <f>SUM(F73:F75)</f>
        <v>0.7</v>
      </c>
      <c r="O73" s="532">
        <f t="shared" ref="O73:O76" si="21">M73/N73</f>
        <v>0</v>
      </c>
      <c r="P73" s="354" t="s">
        <v>1733</v>
      </c>
      <c r="Q73" s="70"/>
      <c r="R73" s="5"/>
      <c r="S73" s="1"/>
      <c r="T73" s="1"/>
      <c r="U73" s="1"/>
      <c r="V73" s="1"/>
      <c r="W73" s="1"/>
      <c r="X73" s="1"/>
      <c r="Y73" s="1"/>
      <c r="Z73" s="1"/>
      <c r="AA73" s="75"/>
      <c r="AB73" s="75"/>
      <c r="AC73" s="75"/>
      <c r="AD73" s="75"/>
      <c r="AE73" s="1"/>
    </row>
    <row r="74" spans="1:31" ht="62.25" customHeight="1" x14ac:dyDescent="0.25">
      <c r="A74" s="1"/>
      <c r="B74" s="614"/>
      <c r="C74" s="616"/>
      <c r="D74" s="650"/>
      <c r="E74" s="52" t="s">
        <v>1180</v>
      </c>
      <c r="F74" s="71">
        <v>0.3</v>
      </c>
      <c r="G74" s="352">
        <v>43142</v>
      </c>
      <c r="H74" s="352">
        <v>43159</v>
      </c>
      <c r="I74" s="599"/>
      <c r="J74" s="73"/>
      <c r="K74" s="5"/>
      <c r="L74" s="239" t="str">
        <f t="shared" si="16"/>
        <v>0</v>
      </c>
      <c r="M74" s="587"/>
      <c r="N74" s="587"/>
      <c r="O74" s="533"/>
      <c r="P74" s="354" t="s">
        <v>1734</v>
      </c>
      <c r="Q74" s="70"/>
      <c r="R74" s="5"/>
      <c r="S74" s="1"/>
      <c r="T74" s="1"/>
      <c r="U74" s="1"/>
      <c r="V74" s="1"/>
      <c r="W74" s="1"/>
      <c r="X74" s="1"/>
      <c r="Y74" s="1"/>
      <c r="Z74" s="1"/>
      <c r="AA74" s="75"/>
      <c r="AB74" s="75"/>
      <c r="AC74" s="75"/>
      <c r="AD74" s="75"/>
      <c r="AE74" s="1"/>
    </row>
    <row r="75" spans="1:31" ht="51" customHeight="1" x14ac:dyDescent="0.25">
      <c r="A75" s="1"/>
      <c r="B75" s="614"/>
      <c r="C75" s="617"/>
      <c r="D75" s="651"/>
      <c r="E75" s="52" t="s">
        <v>1181</v>
      </c>
      <c r="F75" s="71">
        <v>0.3</v>
      </c>
      <c r="G75" s="352">
        <v>43160</v>
      </c>
      <c r="H75" s="352">
        <v>43179</v>
      </c>
      <c r="I75" s="599"/>
      <c r="J75" s="73"/>
      <c r="K75" s="5"/>
      <c r="L75" s="239" t="str">
        <f t="shared" si="16"/>
        <v>0</v>
      </c>
      <c r="M75" s="588"/>
      <c r="N75" s="588"/>
      <c r="O75" s="534"/>
      <c r="P75" s="354" t="s">
        <v>1735</v>
      </c>
      <c r="Q75" s="70"/>
      <c r="R75" s="5"/>
      <c r="S75" s="1"/>
      <c r="T75" s="1"/>
      <c r="U75" s="1"/>
      <c r="V75" s="1"/>
      <c r="W75" s="1"/>
      <c r="X75" s="1"/>
      <c r="Y75" s="1"/>
      <c r="Z75" s="1"/>
      <c r="AA75" s="75"/>
      <c r="AB75" s="75"/>
      <c r="AC75" s="75"/>
      <c r="AD75" s="75"/>
      <c r="AE75" s="1"/>
    </row>
    <row r="76" spans="1:31" ht="66" customHeight="1" x14ac:dyDescent="0.25">
      <c r="A76" s="1"/>
      <c r="B76" s="614"/>
      <c r="C76" s="615" t="s">
        <v>1178</v>
      </c>
      <c r="D76" s="649">
        <v>0.3</v>
      </c>
      <c r="E76" s="52" t="s">
        <v>1182</v>
      </c>
      <c r="F76" s="71">
        <v>0.05</v>
      </c>
      <c r="G76" s="352">
        <v>43180</v>
      </c>
      <c r="H76" s="352">
        <v>43185</v>
      </c>
      <c r="I76" s="252" t="s">
        <v>260</v>
      </c>
      <c r="J76" s="73"/>
      <c r="K76" s="5"/>
      <c r="L76" s="239" t="str">
        <f t="shared" si="16"/>
        <v>0</v>
      </c>
      <c r="M76" s="545">
        <f>SUM(L76:L77)</f>
        <v>0</v>
      </c>
      <c r="N76" s="545">
        <f>SUM(F76:F77)</f>
        <v>0.1</v>
      </c>
      <c r="O76" s="532">
        <f t="shared" si="21"/>
        <v>0</v>
      </c>
      <c r="P76" s="354" t="s">
        <v>1736</v>
      </c>
      <c r="Q76" s="70"/>
      <c r="R76" s="5"/>
      <c r="S76" s="1"/>
      <c r="T76" s="1"/>
      <c r="U76" s="1"/>
      <c r="V76" s="1"/>
      <c r="W76" s="1"/>
      <c r="X76" s="1"/>
      <c r="Y76" s="1"/>
      <c r="Z76" s="1"/>
      <c r="AA76" s="75"/>
      <c r="AB76" s="75"/>
      <c r="AC76" s="75"/>
      <c r="AD76" s="75"/>
      <c r="AE76" s="1"/>
    </row>
    <row r="77" spans="1:31" ht="75.75" customHeight="1" x14ac:dyDescent="0.25">
      <c r="A77" s="1"/>
      <c r="B77" s="614"/>
      <c r="C77" s="616"/>
      <c r="D77" s="650"/>
      <c r="E77" s="52" t="s">
        <v>1183</v>
      </c>
      <c r="F77" s="71">
        <v>0.05</v>
      </c>
      <c r="G77" s="352">
        <v>43186</v>
      </c>
      <c r="H77" s="352">
        <v>43188</v>
      </c>
      <c r="I77" s="252" t="s">
        <v>249</v>
      </c>
      <c r="J77" s="73"/>
      <c r="K77" s="5"/>
      <c r="L77" s="239" t="str">
        <f t="shared" si="16"/>
        <v>0</v>
      </c>
      <c r="M77" s="588"/>
      <c r="N77" s="588"/>
      <c r="O77" s="534"/>
      <c r="P77" s="354" t="s">
        <v>1737</v>
      </c>
      <c r="Q77" s="70"/>
      <c r="R77" s="5"/>
      <c r="S77" s="1"/>
      <c r="T77" s="1"/>
      <c r="U77" s="1"/>
      <c r="V77" s="1"/>
      <c r="W77" s="1"/>
      <c r="X77" s="1"/>
      <c r="Y77" s="1"/>
      <c r="Z77" s="1"/>
      <c r="AA77" s="75"/>
      <c r="AB77" s="75"/>
      <c r="AC77" s="75"/>
      <c r="AD77" s="75"/>
      <c r="AE77" s="1"/>
    </row>
    <row r="78" spans="1:31" ht="66" customHeight="1" x14ac:dyDescent="0.25">
      <c r="A78" s="1"/>
      <c r="B78" s="614"/>
      <c r="C78" s="616"/>
      <c r="D78" s="650"/>
      <c r="E78" s="52" t="s">
        <v>1184</v>
      </c>
      <c r="F78" s="71">
        <v>0.05</v>
      </c>
      <c r="G78" s="352">
        <v>43189</v>
      </c>
      <c r="H78" s="352">
        <v>43193</v>
      </c>
      <c r="I78" s="252" t="s">
        <v>250</v>
      </c>
      <c r="J78" s="73"/>
      <c r="K78" s="5"/>
      <c r="L78" s="239" t="str">
        <f t="shared" si="16"/>
        <v>0</v>
      </c>
      <c r="M78" s="545">
        <f>SUM(L78:L81)</f>
        <v>0</v>
      </c>
      <c r="N78" s="545">
        <f>SUM(F78:F81)</f>
        <v>0.2</v>
      </c>
      <c r="O78" s="672" t="str">
        <f t="shared" ref="O78" si="22">IF((M78/N78)&gt;=90%,"META LOGRADA",IF((M78/N78)&gt;=80%, "AVANCE NOTABLE","REPLANIFICAR"))</f>
        <v>REPLANIFICAR</v>
      </c>
      <c r="P78" s="354" t="s">
        <v>1738</v>
      </c>
      <c r="Q78" s="70"/>
      <c r="R78" s="5"/>
      <c r="S78" s="1"/>
      <c r="T78" s="1"/>
      <c r="U78" s="1"/>
      <c r="V78" s="1"/>
      <c r="W78" s="1"/>
      <c r="X78" s="1"/>
      <c r="Y78" s="1"/>
      <c r="Z78" s="1"/>
      <c r="AA78" s="75"/>
      <c r="AB78" s="75"/>
      <c r="AC78" s="75"/>
      <c r="AD78" s="75"/>
      <c r="AE78" s="1"/>
    </row>
    <row r="79" spans="1:31" ht="52.5" customHeight="1" x14ac:dyDescent="0.25">
      <c r="A79" s="1"/>
      <c r="B79" s="614"/>
      <c r="C79" s="616"/>
      <c r="D79" s="650"/>
      <c r="E79" s="52" t="s">
        <v>1185</v>
      </c>
      <c r="F79" s="71">
        <v>0.05</v>
      </c>
      <c r="G79" s="352">
        <v>43194</v>
      </c>
      <c r="H79" s="352">
        <v>43196</v>
      </c>
      <c r="I79" s="252" t="s">
        <v>251</v>
      </c>
      <c r="J79" s="73"/>
      <c r="K79" s="5"/>
      <c r="L79" s="239" t="str">
        <f t="shared" si="16"/>
        <v>0</v>
      </c>
      <c r="M79" s="587"/>
      <c r="N79" s="587"/>
      <c r="O79" s="674"/>
      <c r="P79" s="354" t="s">
        <v>1739</v>
      </c>
      <c r="Q79" s="70"/>
      <c r="R79" s="5"/>
      <c r="S79" s="1"/>
      <c r="T79" s="1"/>
      <c r="U79" s="1"/>
      <c r="V79" s="1"/>
      <c r="W79" s="1"/>
      <c r="X79" s="1"/>
      <c r="Y79" s="1"/>
      <c r="Z79" s="1"/>
      <c r="AA79" s="75"/>
      <c r="AB79" s="75"/>
      <c r="AC79" s="75"/>
      <c r="AD79" s="75"/>
      <c r="AE79" s="1"/>
    </row>
    <row r="80" spans="1:31" ht="52.5" customHeight="1" x14ac:dyDescent="0.25">
      <c r="A80" s="1"/>
      <c r="B80" s="614"/>
      <c r="C80" s="616"/>
      <c r="D80" s="650"/>
      <c r="E80" s="52" t="s">
        <v>1186</v>
      </c>
      <c r="F80" s="71">
        <v>0.05</v>
      </c>
      <c r="G80" s="352">
        <v>43199</v>
      </c>
      <c r="H80" s="352">
        <v>43201</v>
      </c>
      <c r="I80" s="252" t="s">
        <v>252</v>
      </c>
      <c r="J80" s="73"/>
      <c r="K80" s="5"/>
      <c r="L80" s="239" t="str">
        <f t="shared" si="16"/>
        <v>0</v>
      </c>
      <c r="M80" s="587"/>
      <c r="N80" s="587"/>
      <c r="O80" s="674"/>
      <c r="P80" s="354" t="s">
        <v>1740</v>
      </c>
      <c r="Q80" s="70"/>
      <c r="R80" s="5"/>
      <c r="S80" s="1"/>
      <c r="T80" s="1"/>
      <c r="U80" s="1"/>
      <c r="V80" s="1"/>
      <c r="W80" s="1"/>
      <c r="X80" s="1"/>
      <c r="Y80" s="1"/>
      <c r="Z80" s="1"/>
      <c r="AA80" s="75"/>
      <c r="AB80" s="75"/>
      <c r="AC80" s="75"/>
      <c r="AD80" s="75"/>
      <c r="AE80" s="1"/>
    </row>
    <row r="81" spans="1:31" ht="61.5" customHeight="1" x14ac:dyDescent="0.25">
      <c r="A81" s="1"/>
      <c r="B81" s="614"/>
      <c r="C81" s="617"/>
      <c r="D81" s="651"/>
      <c r="E81" s="52" t="s">
        <v>1187</v>
      </c>
      <c r="F81" s="71">
        <v>0.05</v>
      </c>
      <c r="G81" s="352">
        <v>43202</v>
      </c>
      <c r="H81" s="352">
        <v>43206</v>
      </c>
      <c r="I81" s="252" t="s">
        <v>253</v>
      </c>
      <c r="J81" s="73"/>
      <c r="K81" s="5"/>
      <c r="L81" s="239" t="str">
        <f t="shared" si="16"/>
        <v>0</v>
      </c>
      <c r="M81" s="588"/>
      <c r="N81" s="588"/>
      <c r="O81" s="674"/>
      <c r="P81" s="354" t="s">
        <v>1741</v>
      </c>
      <c r="Q81" s="70"/>
      <c r="R81" s="5"/>
      <c r="S81" s="1"/>
      <c r="T81" s="1"/>
      <c r="U81" s="1"/>
      <c r="V81" s="1"/>
      <c r="W81" s="1"/>
      <c r="X81" s="1"/>
      <c r="Y81" s="1"/>
      <c r="Z81" s="1"/>
      <c r="AA81" s="75"/>
      <c r="AB81" s="75"/>
      <c r="AC81" s="75"/>
      <c r="AD81" s="75"/>
      <c r="AE81" s="1"/>
    </row>
    <row r="82" spans="1:31" ht="15" customHeight="1" x14ac:dyDescent="0.25">
      <c r="A82" s="1"/>
      <c r="B82" s="221" t="s">
        <v>12</v>
      </c>
      <c r="C82" s="771" t="s">
        <v>23</v>
      </c>
      <c r="D82" s="772"/>
      <c r="E82" s="772"/>
      <c r="F82" s="772"/>
      <c r="G82" s="772"/>
      <c r="H82" s="772"/>
      <c r="I82" s="772"/>
      <c r="J82" s="772"/>
      <c r="K82" s="772"/>
      <c r="L82" s="772"/>
      <c r="M82" s="772"/>
      <c r="N82" s="773"/>
      <c r="O82" s="773"/>
      <c r="P82" s="772"/>
      <c r="Q82" s="772"/>
      <c r="R82" s="774"/>
      <c r="W82" s="1"/>
      <c r="X82" s="1"/>
      <c r="Y82" s="1"/>
      <c r="Z82" s="1"/>
      <c r="AA82" s="1"/>
      <c r="AB82" s="1"/>
      <c r="AC82" s="1"/>
      <c r="AD82" s="1"/>
    </row>
    <row r="83" spans="1:31" ht="24.75" customHeight="1" x14ac:dyDescent="0.25">
      <c r="A83" s="1"/>
      <c r="B83" s="221" t="s">
        <v>14</v>
      </c>
      <c r="C83" s="771" t="s">
        <v>149</v>
      </c>
      <c r="D83" s="772"/>
      <c r="E83" s="772"/>
      <c r="F83" s="772"/>
      <c r="G83" s="772"/>
      <c r="H83" s="772"/>
      <c r="I83" s="772"/>
      <c r="J83" s="772"/>
      <c r="K83" s="772"/>
      <c r="L83" s="772"/>
      <c r="M83" s="772"/>
      <c r="N83" s="772"/>
      <c r="O83" s="772"/>
      <c r="P83" s="772"/>
      <c r="Q83" s="772"/>
      <c r="R83" s="774"/>
      <c r="W83" s="1"/>
      <c r="X83" s="1"/>
      <c r="Y83" s="1"/>
      <c r="Z83" s="1"/>
      <c r="AA83" s="1"/>
      <c r="AB83" s="1"/>
      <c r="AC83" s="1"/>
      <c r="AD83" s="1"/>
    </row>
    <row r="84" spans="1:31" ht="15" customHeight="1" x14ac:dyDescent="0.25">
      <c r="A84" s="1"/>
      <c r="B84" s="221" t="s">
        <v>16</v>
      </c>
      <c r="C84" s="783" t="s">
        <v>24</v>
      </c>
      <c r="D84" s="784"/>
      <c r="E84" s="784"/>
      <c r="F84" s="784"/>
      <c r="G84" s="784"/>
      <c r="H84" s="784"/>
      <c r="I84" s="784"/>
      <c r="J84" s="784"/>
      <c r="K84" s="784"/>
      <c r="L84" s="784"/>
      <c r="M84" s="784"/>
      <c r="N84" s="784"/>
      <c r="O84" s="784"/>
      <c r="P84" s="784"/>
      <c r="Q84" s="784"/>
      <c r="R84" s="785"/>
      <c r="W84" s="1"/>
      <c r="X84" s="1"/>
      <c r="Y84" s="1"/>
      <c r="Z84" s="1"/>
      <c r="AA84" s="1"/>
      <c r="AB84" s="1"/>
      <c r="AC84" s="1"/>
      <c r="AD84" s="1"/>
    </row>
    <row r="85" spans="1:31" ht="15" customHeight="1" x14ac:dyDescent="0.25">
      <c r="A85" s="1"/>
      <c r="B85" s="658" t="s">
        <v>4</v>
      </c>
      <c r="C85" s="659"/>
      <c r="D85" s="659"/>
      <c r="E85" s="659"/>
      <c r="F85" s="659"/>
      <c r="G85" s="659"/>
      <c r="H85" s="659"/>
      <c r="I85" s="660"/>
      <c r="J85" s="686" t="s">
        <v>5</v>
      </c>
      <c r="K85" s="687"/>
      <c r="L85" s="687"/>
      <c r="M85" s="687"/>
      <c r="N85" s="687"/>
      <c r="O85" s="687"/>
      <c r="P85" s="575" t="s">
        <v>79</v>
      </c>
      <c r="Q85" s="575"/>
      <c r="R85" s="575"/>
      <c r="W85" s="1"/>
      <c r="X85" s="1"/>
      <c r="Y85" s="1"/>
      <c r="Z85" s="1"/>
      <c r="AA85" s="1"/>
      <c r="AB85" s="1"/>
      <c r="AC85" s="1"/>
      <c r="AD85" s="1"/>
    </row>
    <row r="86" spans="1:31" ht="38.25" customHeight="1" x14ac:dyDescent="0.25">
      <c r="A86" s="1"/>
      <c r="B86" s="547" t="s">
        <v>0</v>
      </c>
      <c r="C86" s="547" t="s">
        <v>2</v>
      </c>
      <c r="D86" s="548" t="s">
        <v>91</v>
      </c>
      <c r="E86" s="661" t="s">
        <v>80</v>
      </c>
      <c r="F86" s="657" t="s">
        <v>89</v>
      </c>
      <c r="G86" s="767" t="s">
        <v>69</v>
      </c>
      <c r="H86" s="768"/>
      <c r="I86" s="655" t="s">
        <v>70</v>
      </c>
      <c r="J86" s="553" t="s">
        <v>83</v>
      </c>
      <c r="K86" s="655" t="s">
        <v>6</v>
      </c>
      <c r="L86" s="657" t="s">
        <v>84</v>
      </c>
      <c r="M86" s="657" t="s">
        <v>94</v>
      </c>
      <c r="N86" s="548" t="s">
        <v>640</v>
      </c>
      <c r="O86" s="662" t="s">
        <v>92</v>
      </c>
      <c r="P86" s="553" t="s">
        <v>82</v>
      </c>
      <c r="Q86" s="657" t="s">
        <v>95</v>
      </c>
      <c r="R86" s="548" t="s">
        <v>6</v>
      </c>
      <c r="W86" s="1"/>
      <c r="X86" s="1"/>
      <c r="Y86" s="1"/>
      <c r="Z86" s="1"/>
      <c r="AA86" s="1"/>
      <c r="AB86" s="1"/>
      <c r="AC86" s="1"/>
      <c r="AD86" s="1"/>
    </row>
    <row r="87" spans="1:31" x14ac:dyDescent="0.25">
      <c r="A87" s="1"/>
      <c r="B87" s="661"/>
      <c r="C87" s="661"/>
      <c r="D87" s="548"/>
      <c r="E87" s="765"/>
      <c r="F87" s="766"/>
      <c r="G87" s="278" t="s">
        <v>63</v>
      </c>
      <c r="H87" s="278" t="s">
        <v>64</v>
      </c>
      <c r="I87" s="769"/>
      <c r="J87" s="553"/>
      <c r="K87" s="769"/>
      <c r="L87" s="766"/>
      <c r="M87" s="766"/>
      <c r="N87" s="657"/>
      <c r="O87" s="663"/>
      <c r="P87" s="553"/>
      <c r="Q87" s="512"/>
      <c r="R87" s="657"/>
      <c r="W87" s="1"/>
      <c r="X87" s="1"/>
      <c r="Y87" s="1"/>
      <c r="Z87" s="1"/>
      <c r="AA87" s="1"/>
      <c r="AB87" s="1"/>
      <c r="AC87" s="1"/>
      <c r="AD87" s="1"/>
    </row>
    <row r="88" spans="1:31" ht="82.5" customHeight="1" x14ac:dyDescent="0.25">
      <c r="A88" s="1"/>
      <c r="B88" s="583" t="s">
        <v>1124</v>
      </c>
      <c r="C88" s="615" t="s">
        <v>1188</v>
      </c>
      <c r="D88" s="649">
        <v>0.3</v>
      </c>
      <c r="E88" s="77" t="s">
        <v>1194</v>
      </c>
      <c r="F88" s="71">
        <v>0.05</v>
      </c>
      <c r="G88" s="46">
        <v>43101</v>
      </c>
      <c r="H88" s="46">
        <v>43146</v>
      </c>
      <c r="I88" s="229" t="s">
        <v>261</v>
      </c>
      <c r="J88" s="73"/>
      <c r="K88" s="51"/>
      <c r="L88" s="239" t="str">
        <f t="shared" ref="L88:L109" si="23">IF(J88="SI",F88,"0")</f>
        <v>0</v>
      </c>
      <c r="M88" s="545">
        <f>SUM(L88:L89)</f>
        <v>0</v>
      </c>
      <c r="N88" s="545">
        <f>SUM(F88:F89)</f>
        <v>0.1</v>
      </c>
      <c r="O88" s="532">
        <f t="shared" ref="O88" si="24">M88/N88</f>
        <v>0</v>
      </c>
      <c r="P88" s="354" t="s">
        <v>1742</v>
      </c>
      <c r="Q88" s="70"/>
      <c r="R88" s="59"/>
      <c r="W88" s="1"/>
      <c r="X88" s="1"/>
      <c r="Y88" s="1"/>
      <c r="Z88" s="1"/>
      <c r="AA88" s="1"/>
      <c r="AB88" s="1"/>
      <c r="AC88" s="1"/>
      <c r="AD88" s="1"/>
    </row>
    <row r="89" spans="1:31" ht="74.25" customHeight="1" x14ac:dyDescent="0.25">
      <c r="A89" s="1"/>
      <c r="B89" s="584"/>
      <c r="C89" s="616"/>
      <c r="D89" s="650"/>
      <c r="E89" s="77" t="s">
        <v>1195</v>
      </c>
      <c r="F89" s="71">
        <v>0.05</v>
      </c>
      <c r="G89" s="46">
        <v>43147</v>
      </c>
      <c r="H89" s="46">
        <v>43159</v>
      </c>
      <c r="I89" s="229" t="s">
        <v>262</v>
      </c>
      <c r="J89" s="73"/>
      <c r="K89" s="51"/>
      <c r="L89" s="239" t="str">
        <f t="shared" si="23"/>
        <v>0</v>
      </c>
      <c r="M89" s="588"/>
      <c r="N89" s="588"/>
      <c r="O89" s="534"/>
      <c r="P89" s="354" t="s">
        <v>1743</v>
      </c>
      <c r="Q89" s="70"/>
      <c r="R89" s="59"/>
      <c r="W89" s="1"/>
      <c r="X89" s="1"/>
      <c r="Y89" s="1"/>
      <c r="Z89" s="1"/>
      <c r="AA89" s="1"/>
      <c r="AB89" s="1"/>
      <c r="AC89" s="1"/>
      <c r="AD89" s="1"/>
    </row>
    <row r="90" spans="1:31" ht="165.75" customHeight="1" x14ac:dyDescent="0.25">
      <c r="A90" s="1"/>
      <c r="B90" s="584"/>
      <c r="C90" s="616"/>
      <c r="D90" s="650"/>
      <c r="E90" s="77" t="s">
        <v>1196</v>
      </c>
      <c r="F90" s="71">
        <v>0.15</v>
      </c>
      <c r="G90" s="46">
        <v>43160</v>
      </c>
      <c r="H90" s="46">
        <v>43220</v>
      </c>
      <c r="I90" s="229" t="s">
        <v>263</v>
      </c>
      <c r="J90" s="73"/>
      <c r="K90" s="51"/>
      <c r="L90" s="239" t="str">
        <f t="shared" si="23"/>
        <v>0</v>
      </c>
      <c r="M90" s="218" t="str">
        <f t="shared" ref="M90:M109" si="25">L90</f>
        <v>0</v>
      </c>
      <c r="N90" s="218">
        <f t="shared" ref="N90:N109" si="26">F90</f>
        <v>0.15</v>
      </c>
      <c r="O90" s="344" t="str">
        <f t="shared" ref="O90:O109" si="27">IF((M90/N90)&gt;=90%,"META LOGRADA",IF((M90/N90)&gt;=80%, "AVANCE NOTABLE","REPLANIFICAR"))</f>
        <v>REPLANIFICAR</v>
      </c>
      <c r="P90" s="354" t="s">
        <v>1744</v>
      </c>
      <c r="Q90" s="70"/>
      <c r="R90" s="59"/>
      <c r="W90" s="1"/>
      <c r="X90" s="1"/>
      <c r="Y90" s="1"/>
      <c r="Z90" s="1"/>
      <c r="AA90" s="1"/>
      <c r="AB90" s="1"/>
      <c r="AC90" s="1"/>
      <c r="AD90" s="1"/>
    </row>
    <row r="91" spans="1:31" ht="114.75" customHeight="1" x14ac:dyDescent="0.25">
      <c r="A91" s="1"/>
      <c r="B91" s="584"/>
      <c r="C91" s="617"/>
      <c r="D91" s="651"/>
      <c r="E91" s="77" t="s">
        <v>1197</v>
      </c>
      <c r="F91" s="71">
        <v>0.05</v>
      </c>
      <c r="G91" s="46">
        <v>43221</v>
      </c>
      <c r="H91" s="46">
        <v>43235</v>
      </c>
      <c r="I91" s="252" t="s">
        <v>264</v>
      </c>
      <c r="J91" s="73"/>
      <c r="K91" s="51"/>
      <c r="L91" s="239" t="str">
        <f t="shared" si="23"/>
        <v>0</v>
      </c>
      <c r="M91" s="218" t="str">
        <f t="shared" si="25"/>
        <v>0</v>
      </c>
      <c r="N91" s="218">
        <f t="shared" si="26"/>
        <v>0.05</v>
      </c>
      <c r="O91" s="344" t="str">
        <f t="shared" si="27"/>
        <v>REPLANIFICAR</v>
      </c>
      <c r="P91" s="354" t="s">
        <v>1745</v>
      </c>
      <c r="Q91" s="70"/>
      <c r="R91" s="59"/>
      <c r="W91" s="1"/>
      <c r="X91" s="1"/>
      <c r="Y91" s="1"/>
      <c r="Z91" s="1"/>
      <c r="AA91" s="1"/>
      <c r="AB91" s="1"/>
      <c r="AC91" s="1"/>
      <c r="AD91" s="1"/>
    </row>
    <row r="92" spans="1:31" ht="90" customHeight="1" x14ac:dyDescent="0.25">
      <c r="A92" s="1"/>
      <c r="B92" s="584"/>
      <c r="C92" s="615" t="s">
        <v>1189</v>
      </c>
      <c r="D92" s="649">
        <v>0.2</v>
      </c>
      <c r="E92" s="6" t="s">
        <v>1198</v>
      </c>
      <c r="F92" s="71">
        <v>0.1</v>
      </c>
      <c r="G92" s="46">
        <v>43236</v>
      </c>
      <c r="H92" s="46">
        <v>43250</v>
      </c>
      <c r="I92" s="229" t="s">
        <v>265</v>
      </c>
      <c r="J92" s="73"/>
      <c r="K92" s="51"/>
      <c r="L92" s="239" t="str">
        <f t="shared" si="23"/>
        <v>0</v>
      </c>
      <c r="M92" s="218" t="str">
        <f t="shared" si="25"/>
        <v>0</v>
      </c>
      <c r="N92" s="218">
        <f t="shared" si="26"/>
        <v>0.1</v>
      </c>
      <c r="O92" s="344" t="str">
        <f t="shared" si="27"/>
        <v>REPLANIFICAR</v>
      </c>
      <c r="P92" s="354" t="s">
        <v>1746</v>
      </c>
      <c r="Q92" s="70"/>
      <c r="R92" s="59"/>
      <c r="T92" s="84"/>
      <c r="U92" s="84"/>
      <c r="V92" s="84"/>
      <c r="W92" s="1"/>
      <c r="X92" s="1"/>
      <c r="Y92" s="1"/>
      <c r="Z92" s="1"/>
      <c r="AA92" s="1"/>
      <c r="AB92" s="1"/>
      <c r="AC92" s="1"/>
      <c r="AD92" s="1"/>
    </row>
    <row r="93" spans="1:31" ht="81" customHeight="1" x14ac:dyDescent="0.25">
      <c r="A93" s="1"/>
      <c r="B93" s="584"/>
      <c r="C93" s="617"/>
      <c r="D93" s="651"/>
      <c r="E93" s="6" t="s">
        <v>1199</v>
      </c>
      <c r="F93" s="71">
        <v>0.1</v>
      </c>
      <c r="G93" s="46">
        <v>43236</v>
      </c>
      <c r="H93" s="46">
        <v>43261</v>
      </c>
      <c r="I93" s="229" t="s">
        <v>247</v>
      </c>
      <c r="J93" s="73"/>
      <c r="K93" s="51"/>
      <c r="L93" s="239" t="str">
        <f t="shared" si="23"/>
        <v>0</v>
      </c>
      <c r="M93" s="218" t="str">
        <f t="shared" si="25"/>
        <v>0</v>
      </c>
      <c r="N93" s="218">
        <f t="shared" si="26"/>
        <v>0.1</v>
      </c>
      <c r="O93" s="344" t="str">
        <f t="shared" si="27"/>
        <v>REPLANIFICAR</v>
      </c>
      <c r="P93" s="354" t="s">
        <v>1747</v>
      </c>
      <c r="Q93" s="70"/>
      <c r="R93" s="59"/>
      <c r="T93" s="84"/>
      <c r="U93" s="84"/>
      <c r="V93" s="84"/>
      <c r="W93" s="1"/>
      <c r="X93" s="1"/>
      <c r="Y93" s="1"/>
      <c r="Z93" s="1"/>
      <c r="AA93" s="1"/>
      <c r="AB93" s="1"/>
      <c r="AC93" s="1"/>
      <c r="AD93" s="1"/>
    </row>
    <row r="94" spans="1:31" ht="110.25" customHeight="1" x14ac:dyDescent="0.25">
      <c r="A94" s="1"/>
      <c r="B94" s="584"/>
      <c r="C94" s="615" t="s">
        <v>1190</v>
      </c>
      <c r="D94" s="649">
        <v>0.1</v>
      </c>
      <c r="E94" s="77" t="s">
        <v>1200</v>
      </c>
      <c r="F94" s="71">
        <v>0.05</v>
      </c>
      <c r="G94" s="46">
        <v>43251</v>
      </c>
      <c r="H94" s="46">
        <v>43256</v>
      </c>
      <c r="I94" s="252" t="s">
        <v>250</v>
      </c>
      <c r="J94" s="73"/>
      <c r="K94" s="51"/>
      <c r="L94" s="239" t="str">
        <f t="shared" si="23"/>
        <v>0</v>
      </c>
      <c r="M94" s="545">
        <f>SUM(L94:L98)</f>
        <v>0</v>
      </c>
      <c r="N94" s="545">
        <f>SUM(F94:F98)</f>
        <v>9.9999999999999992E-2</v>
      </c>
      <c r="O94" s="672" t="str">
        <f t="shared" si="27"/>
        <v>REPLANIFICAR</v>
      </c>
      <c r="P94" s="354" t="s">
        <v>1748</v>
      </c>
      <c r="Q94" s="70"/>
      <c r="R94" s="59"/>
      <c r="T94" s="84"/>
      <c r="U94" s="84"/>
      <c r="V94" s="84"/>
      <c r="W94" s="1"/>
      <c r="X94" s="1"/>
      <c r="Y94" s="1"/>
      <c r="Z94" s="1"/>
      <c r="AA94" s="1"/>
      <c r="AB94" s="1"/>
      <c r="AC94" s="1"/>
      <c r="AD94" s="1"/>
    </row>
    <row r="95" spans="1:31" ht="99" customHeight="1" x14ac:dyDescent="0.25">
      <c r="A95" s="1"/>
      <c r="B95" s="584"/>
      <c r="C95" s="616"/>
      <c r="D95" s="650"/>
      <c r="E95" s="77" t="s">
        <v>1201</v>
      </c>
      <c r="F95" s="71">
        <v>0.02</v>
      </c>
      <c r="G95" s="46">
        <v>43262</v>
      </c>
      <c r="H95" s="46">
        <v>43266</v>
      </c>
      <c r="I95" s="252" t="s">
        <v>250</v>
      </c>
      <c r="J95" s="73"/>
      <c r="K95" s="51"/>
      <c r="L95" s="239" t="str">
        <f t="shared" si="23"/>
        <v>0</v>
      </c>
      <c r="M95" s="587"/>
      <c r="N95" s="587"/>
      <c r="O95" s="674"/>
      <c r="P95" s="354" t="s">
        <v>1749</v>
      </c>
      <c r="Q95" s="70"/>
      <c r="R95" s="59"/>
      <c r="T95" s="84"/>
      <c r="U95" s="84"/>
      <c r="V95" s="84"/>
      <c r="W95" s="1"/>
      <c r="X95" s="1"/>
      <c r="Y95" s="1"/>
      <c r="Z95" s="1"/>
      <c r="AA95" s="1"/>
      <c r="AB95" s="1"/>
      <c r="AC95" s="1"/>
      <c r="AD95" s="1"/>
    </row>
    <row r="96" spans="1:31" ht="56.25" customHeight="1" x14ac:dyDescent="0.25">
      <c r="A96" s="1"/>
      <c r="B96" s="584"/>
      <c r="C96" s="616"/>
      <c r="D96" s="650"/>
      <c r="E96" s="52" t="s">
        <v>1202</v>
      </c>
      <c r="F96" s="71">
        <v>0.01</v>
      </c>
      <c r="G96" s="46">
        <v>43269</v>
      </c>
      <c r="H96" s="46">
        <v>43270</v>
      </c>
      <c r="I96" s="252" t="s">
        <v>251</v>
      </c>
      <c r="J96" s="73"/>
      <c r="K96" s="51"/>
      <c r="L96" s="239" t="str">
        <f t="shared" si="23"/>
        <v>0</v>
      </c>
      <c r="M96" s="587"/>
      <c r="N96" s="587"/>
      <c r="O96" s="674"/>
      <c r="P96" s="354" t="s">
        <v>1750</v>
      </c>
      <c r="Q96" s="70"/>
      <c r="R96" s="59"/>
      <c r="T96" s="84"/>
      <c r="U96" s="84"/>
      <c r="V96" s="84"/>
      <c r="W96" s="1"/>
      <c r="X96" s="1"/>
      <c r="Y96" s="1"/>
      <c r="Z96" s="1"/>
      <c r="AA96" s="1"/>
      <c r="AB96" s="1"/>
      <c r="AC96" s="1"/>
      <c r="AD96" s="1"/>
    </row>
    <row r="97" spans="1:30" ht="57.75" customHeight="1" x14ac:dyDescent="0.25">
      <c r="A97" s="1"/>
      <c r="B97" s="584"/>
      <c r="C97" s="616"/>
      <c r="D97" s="650"/>
      <c r="E97" s="52" t="s">
        <v>1203</v>
      </c>
      <c r="F97" s="71">
        <v>0.01</v>
      </c>
      <c r="G97" s="46">
        <v>43271</v>
      </c>
      <c r="H97" s="46">
        <v>43272</v>
      </c>
      <c r="I97" s="252" t="s">
        <v>252</v>
      </c>
      <c r="J97" s="73"/>
      <c r="K97" s="51"/>
      <c r="L97" s="239" t="str">
        <f t="shared" si="23"/>
        <v>0</v>
      </c>
      <c r="M97" s="587"/>
      <c r="N97" s="587"/>
      <c r="O97" s="674"/>
      <c r="P97" s="354" t="s">
        <v>1751</v>
      </c>
      <c r="Q97" s="70"/>
      <c r="R97" s="59"/>
      <c r="T97" s="84"/>
      <c r="U97" s="84"/>
      <c r="V97" s="84"/>
      <c r="W97" s="1"/>
      <c r="X97" s="1"/>
      <c r="Y97" s="1"/>
      <c r="Z97" s="1"/>
      <c r="AA97" s="1"/>
      <c r="AB97" s="1"/>
      <c r="AC97" s="1"/>
      <c r="AD97" s="1"/>
    </row>
    <row r="98" spans="1:30" ht="52.5" customHeight="1" x14ac:dyDescent="0.25">
      <c r="A98" s="1"/>
      <c r="B98" s="584"/>
      <c r="C98" s="617"/>
      <c r="D98" s="651"/>
      <c r="E98" s="350" t="s">
        <v>1204</v>
      </c>
      <c r="F98" s="71">
        <v>0.01</v>
      </c>
      <c r="G98" s="46">
        <v>43273</v>
      </c>
      <c r="H98" s="46">
        <v>43276</v>
      </c>
      <c r="I98" s="252" t="s">
        <v>253</v>
      </c>
      <c r="J98" s="73"/>
      <c r="K98" s="51"/>
      <c r="L98" s="239" t="str">
        <f t="shared" si="23"/>
        <v>0</v>
      </c>
      <c r="M98" s="588"/>
      <c r="N98" s="588"/>
      <c r="O98" s="673"/>
      <c r="P98" s="354" t="s">
        <v>1752</v>
      </c>
      <c r="Q98" s="70"/>
      <c r="R98" s="59"/>
      <c r="T98" s="84"/>
      <c r="U98" s="84"/>
      <c r="V98" s="84"/>
      <c r="W98" s="1"/>
      <c r="X98" s="1"/>
      <c r="Y98" s="1"/>
      <c r="Z98" s="1"/>
      <c r="AA98" s="1"/>
      <c r="AB98" s="1"/>
      <c r="AC98" s="1"/>
      <c r="AD98" s="1"/>
    </row>
    <row r="99" spans="1:30" ht="90" customHeight="1" x14ac:dyDescent="0.25">
      <c r="A99" s="1"/>
      <c r="B99" s="584"/>
      <c r="C99" s="743" t="s">
        <v>1191</v>
      </c>
      <c r="D99" s="738">
        <v>0.1</v>
      </c>
      <c r="E99" s="285" t="s">
        <v>1205</v>
      </c>
      <c r="F99" s="286">
        <v>0.05</v>
      </c>
      <c r="G99" s="46">
        <v>43257</v>
      </c>
      <c r="H99" s="46">
        <v>43266</v>
      </c>
      <c r="I99" s="252" t="s">
        <v>266</v>
      </c>
      <c r="J99" s="73"/>
      <c r="K99" s="51"/>
      <c r="L99" s="239" t="str">
        <f t="shared" si="23"/>
        <v>0</v>
      </c>
      <c r="M99" s="218" t="str">
        <f t="shared" si="25"/>
        <v>0</v>
      </c>
      <c r="N99" s="218">
        <f t="shared" si="26"/>
        <v>0.05</v>
      </c>
      <c r="O99" s="344" t="str">
        <f t="shared" si="27"/>
        <v>REPLANIFICAR</v>
      </c>
      <c r="P99" s="354" t="s">
        <v>1753</v>
      </c>
      <c r="Q99" s="70"/>
      <c r="R99" s="59"/>
      <c r="T99" s="84"/>
      <c r="U99" s="84"/>
      <c r="V99" s="84"/>
      <c r="W99" s="1"/>
      <c r="X99" s="1"/>
      <c r="Y99" s="1"/>
      <c r="Z99" s="1"/>
      <c r="AA99" s="1"/>
      <c r="AB99" s="1"/>
      <c r="AC99" s="1"/>
      <c r="AD99" s="1"/>
    </row>
    <row r="100" spans="1:30" ht="53.25" customHeight="1" x14ac:dyDescent="0.25">
      <c r="A100" s="1"/>
      <c r="B100" s="584"/>
      <c r="C100" s="744"/>
      <c r="D100" s="739"/>
      <c r="E100" s="285" t="s">
        <v>1206</v>
      </c>
      <c r="F100" s="286">
        <v>0.02</v>
      </c>
      <c r="G100" s="46">
        <v>43269</v>
      </c>
      <c r="H100" s="46">
        <v>43313</v>
      </c>
      <c r="I100" s="252" t="s">
        <v>266</v>
      </c>
      <c r="J100" s="73"/>
      <c r="K100" s="51"/>
      <c r="L100" s="239" t="str">
        <f t="shared" si="23"/>
        <v>0</v>
      </c>
      <c r="M100" s="218" t="str">
        <f t="shared" si="25"/>
        <v>0</v>
      </c>
      <c r="N100" s="218">
        <f t="shared" si="26"/>
        <v>0.02</v>
      </c>
      <c r="O100" s="344" t="str">
        <f t="shared" si="27"/>
        <v>REPLANIFICAR</v>
      </c>
      <c r="P100" s="354" t="s">
        <v>1754</v>
      </c>
      <c r="Q100" s="70"/>
      <c r="R100" s="59"/>
      <c r="T100" s="84"/>
      <c r="U100" s="84"/>
      <c r="V100" s="84"/>
      <c r="W100" s="1"/>
      <c r="X100" s="1"/>
      <c r="Y100" s="1"/>
      <c r="Z100" s="1"/>
      <c r="AA100" s="1"/>
      <c r="AB100" s="1"/>
      <c r="AC100" s="1"/>
      <c r="AD100" s="1"/>
    </row>
    <row r="101" spans="1:30" ht="108" customHeight="1" x14ac:dyDescent="0.25">
      <c r="A101" s="1"/>
      <c r="B101" s="584"/>
      <c r="C101" s="779"/>
      <c r="D101" s="740"/>
      <c r="E101" s="77" t="s">
        <v>1207</v>
      </c>
      <c r="F101" s="71">
        <v>0.03</v>
      </c>
      <c r="G101" s="46">
        <v>43381</v>
      </c>
      <c r="H101" s="46">
        <v>43395</v>
      </c>
      <c r="I101" s="229" t="s">
        <v>267</v>
      </c>
      <c r="J101" s="73"/>
      <c r="K101" s="51"/>
      <c r="L101" s="239" t="str">
        <f t="shared" si="23"/>
        <v>0</v>
      </c>
      <c r="M101" s="218" t="str">
        <f t="shared" si="25"/>
        <v>0</v>
      </c>
      <c r="N101" s="218">
        <f t="shared" si="26"/>
        <v>0.03</v>
      </c>
      <c r="O101" s="344" t="str">
        <f t="shared" si="27"/>
        <v>REPLANIFICAR</v>
      </c>
      <c r="P101" s="354" t="s">
        <v>1755</v>
      </c>
      <c r="Q101" s="70"/>
      <c r="R101" s="59"/>
      <c r="T101" s="84"/>
      <c r="U101" s="84"/>
      <c r="V101" s="84"/>
      <c r="W101" s="1"/>
      <c r="X101" s="1"/>
      <c r="Y101" s="1"/>
      <c r="Z101" s="1"/>
      <c r="AA101" s="1"/>
      <c r="AB101" s="1"/>
      <c r="AC101" s="1"/>
      <c r="AD101" s="1"/>
    </row>
    <row r="102" spans="1:30" ht="205.5" customHeight="1" x14ac:dyDescent="0.25">
      <c r="A102" s="1"/>
      <c r="B102" s="584"/>
      <c r="C102" s="615" t="s">
        <v>268</v>
      </c>
      <c r="D102" s="425"/>
      <c r="E102" s="6" t="s">
        <v>269</v>
      </c>
      <c r="F102" s="411" t="str">
        <f t="shared" ref="F102" si="28">IF(L102="-","0","0%")</f>
        <v>0%</v>
      </c>
      <c r="G102" s="187">
        <v>43314</v>
      </c>
      <c r="H102" s="187">
        <v>43315</v>
      </c>
      <c r="I102" s="410" t="s">
        <v>270</v>
      </c>
      <c r="J102" s="426"/>
      <c r="K102" s="68"/>
      <c r="L102" s="405" t="str">
        <f t="shared" si="23"/>
        <v>0</v>
      </c>
      <c r="M102" s="427" t="str">
        <f t="shared" si="25"/>
        <v>0</v>
      </c>
      <c r="N102" s="427" t="str">
        <f t="shared" si="26"/>
        <v>0%</v>
      </c>
      <c r="O102" s="428" t="e">
        <f t="shared" si="27"/>
        <v>#DIV/0!</v>
      </c>
      <c r="P102" s="251" t="s">
        <v>271</v>
      </c>
      <c r="Q102" s="70"/>
      <c r="R102" s="59"/>
      <c r="T102" s="84"/>
      <c r="U102" s="84"/>
      <c r="V102" s="84"/>
      <c r="W102" s="1"/>
      <c r="X102" s="1"/>
      <c r="Y102" s="1"/>
      <c r="Z102" s="1"/>
      <c r="AA102" s="1"/>
      <c r="AB102" s="1"/>
      <c r="AC102" s="1"/>
      <c r="AD102" s="1"/>
    </row>
    <row r="103" spans="1:30" ht="144" customHeight="1" x14ac:dyDescent="0.25">
      <c r="A103" s="1"/>
      <c r="B103" s="584"/>
      <c r="C103" s="617"/>
      <c r="D103" s="287"/>
      <c r="E103" s="415" t="s">
        <v>272</v>
      </c>
      <c r="F103" s="411"/>
      <c r="G103" s="187">
        <v>43318</v>
      </c>
      <c r="H103" s="187">
        <v>43378</v>
      </c>
      <c r="I103" s="410" t="s">
        <v>273</v>
      </c>
      <c r="J103" s="426"/>
      <c r="K103" s="68"/>
      <c r="L103" s="405" t="str">
        <f t="shared" si="23"/>
        <v>0</v>
      </c>
      <c r="M103" s="427" t="str">
        <f t="shared" si="25"/>
        <v>0</v>
      </c>
      <c r="N103" s="427">
        <f t="shared" si="26"/>
        <v>0</v>
      </c>
      <c r="O103" s="428" t="e">
        <f t="shared" si="27"/>
        <v>#DIV/0!</v>
      </c>
      <c r="P103" s="251"/>
      <c r="Q103" s="70"/>
      <c r="R103" s="59"/>
      <c r="T103" s="84"/>
      <c r="U103" s="84"/>
      <c r="V103" s="84"/>
      <c r="W103" s="1"/>
      <c r="X103" s="1"/>
      <c r="Y103" s="1"/>
      <c r="Z103" s="1"/>
      <c r="AA103" s="1"/>
      <c r="AB103" s="1"/>
      <c r="AC103" s="1"/>
      <c r="AD103" s="1"/>
    </row>
    <row r="104" spans="1:30" ht="64.5" customHeight="1" x14ac:dyDescent="0.25">
      <c r="A104" s="1"/>
      <c r="B104" s="584"/>
      <c r="C104" s="615" t="s">
        <v>1192</v>
      </c>
      <c r="D104" s="649">
        <v>0.2</v>
      </c>
      <c r="E104" s="77" t="s">
        <v>1208</v>
      </c>
      <c r="F104" s="71">
        <v>0.02</v>
      </c>
      <c r="G104" s="46">
        <v>43277</v>
      </c>
      <c r="H104" s="46">
        <v>43283</v>
      </c>
      <c r="I104" s="229" t="s">
        <v>247</v>
      </c>
      <c r="J104" s="73"/>
      <c r="K104" s="51"/>
      <c r="L104" s="239" t="str">
        <f t="shared" si="23"/>
        <v>0</v>
      </c>
      <c r="M104" s="218" t="str">
        <f t="shared" si="25"/>
        <v>0</v>
      </c>
      <c r="N104" s="218">
        <f t="shared" si="26"/>
        <v>0.02</v>
      </c>
      <c r="O104" s="344" t="str">
        <f t="shared" si="27"/>
        <v>REPLANIFICAR</v>
      </c>
      <c r="P104" s="354" t="s">
        <v>1756</v>
      </c>
      <c r="Q104" s="70"/>
      <c r="R104" s="59"/>
      <c r="T104" s="84"/>
      <c r="U104" s="84"/>
      <c r="V104" s="84"/>
      <c r="W104" s="1"/>
      <c r="X104" s="1"/>
      <c r="Y104" s="1"/>
      <c r="Z104" s="1"/>
      <c r="AA104" s="1"/>
      <c r="AB104" s="1"/>
      <c r="AC104" s="1"/>
      <c r="AD104" s="1"/>
    </row>
    <row r="105" spans="1:30" ht="67.5" customHeight="1" x14ac:dyDescent="0.25">
      <c r="A105" s="1"/>
      <c r="B105" s="584"/>
      <c r="C105" s="616"/>
      <c r="D105" s="650"/>
      <c r="E105" s="77" t="s">
        <v>1209</v>
      </c>
      <c r="F105" s="71">
        <v>0.1</v>
      </c>
      <c r="G105" s="46">
        <v>43284</v>
      </c>
      <c r="H105" s="46">
        <v>43315</v>
      </c>
      <c r="I105" s="229" t="s">
        <v>247</v>
      </c>
      <c r="J105" s="73"/>
      <c r="K105" s="51"/>
      <c r="L105" s="239" t="str">
        <f t="shared" si="23"/>
        <v>0</v>
      </c>
      <c r="M105" s="545">
        <f>SUM(L105:L107)</f>
        <v>0</v>
      </c>
      <c r="N105" s="545">
        <f>SUM(F105:F107)</f>
        <v>0.18000000000000002</v>
      </c>
      <c r="O105" s="672" t="str">
        <f t="shared" si="27"/>
        <v>REPLANIFICAR</v>
      </c>
      <c r="P105" s="354" t="s">
        <v>1757</v>
      </c>
      <c r="Q105" s="70"/>
      <c r="R105" s="59"/>
      <c r="T105" s="84"/>
      <c r="U105" s="84"/>
      <c r="V105" s="84"/>
      <c r="W105" s="1"/>
      <c r="X105" s="1"/>
      <c r="Y105" s="1"/>
      <c r="Z105" s="1"/>
      <c r="AA105" s="1"/>
      <c r="AB105" s="1"/>
      <c r="AC105" s="1"/>
      <c r="AD105" s="1"/>
    </row>
    <row r="106" spans="1:30" ht="68.25" customHeight="1" x14ac:dyDescent="0.25">
      <c r="A106" s="1"/>
      <c r="B106" s="584"/>
      <c r="C106" s="616"/>
      <c r="D106" s="650"/>
      <c r="E106" s="77" t="s">
        <v>1210</v>
      </c>
      <c r="F106" s="71">
        <v>0.05</v>
      </c>
      <c r="G106" s="46">
        <v>43318</v>
      </c>
      <c r="H106" s="46">
        <v>43325</v>
      </c>
      <c r="I106" s="229" t="s">
        <v>247</v>
      </c>
      <c r="J106" s="73"/>
      <c r="K106" s="51"/>
      <c r="L106" s="239" t="str">
        <f t="shared" si="23"/>
        <v>0</v>
      </c>
      <c r="M106" s="587"/>
      <c r="N106" s="587"/>
      <c r="O106" s="674"/>
      <c r="P106" s="354" t="s">
        <v>1758</v>
      </c>
      <c r="Q106" s="70"/>
      <c r="R106" s="59"/>
      <c r="T106" s="84"/>
      <c r="U106" s="84"/>
      <c r="V106" s="84"/>
      <c r="W106" s="1"/>
      <c r="X106" s="1"/>
      <c r="Y106" s="1"/>
      <c r="Z106" s="1"/>
      <c r="AA106" s="1"/>
      <c r="AB106" s="1"/>
      <c r="AC106" s="1"/>
      <c r="AD106" s="1"/>
    </row>
    <row r="107" spans="1:30" ht="68.25" customHeight="1" x14ac:dyDescent="0.25">
      <c r="A107" s="1"/>
      <c r="B107" s="584"/>
      <c r="C107" s="617"/>
      <c r="D107" s="651"/>
      <c r="E107" s="6" t="s">
        <v>1211</v>
      </c>
      <c r="F107" s="71">
        <v>0.03</v>
      </c>
      <c r="G107" s="46">
        <v>43326</v>
      </c>
      <c r="H107" s="46">
        <v>43340</v>
      </c>
      <c r="I107" s="229" t="s">
        <v>247</v>
      </c>
      <c r="J107" s="73"/>
      <c r="K107" s="51"/>
      <c r="L107" s="239" t="str">
        <f t="shared" si="23"/>
        <v>0</v>
      </c>
      <c r="M107" s="588"/>
      <c r="N107" s="588"/>
      <c r="O107" s="673"/>
      <c r="P107" s="354" t="s">
        <v>1759</v>
      </c>
      <c r="Q107" s="70"/>
      <c r="R107" s="59"/>
      <c r="T107" s="84"/>
      <c r="U107" s="84"/>
      <c r="V107" s="84"/>
      <c r="W107" s="1"/>
      <c r="X107" s="1"/>
      <c r="Y107" s="1"/>
      <c r="Z107" s="1"/>
      <c r="AA107" s="1"/>
      <c r="AB107" s="1"/>
      <c r="AC107" s="1"/>
      <c r="AD107" s="1"/>
    </row>
    <row r="108" spans="1:30" ht="162.75" customHeight="1" x14ac:dyDescent="0.25">
      <c r="A108" s="1"/>
      <c r="B108" s="584"/>
      <c r="C108" s="615" t="s">
        <v>1193</v>
      </c>
      <c r="D108" s="649">
        <v>0.1</v>
      </c>
      <c r="E108" s="6" t="s">
        <v>1212</v>
      </c>
      <c r="F108" s="71">
        <v>0.05</v>
      </c>
      <c r="G108" s="46">
        <v>43341</v>
      </c>
      <c r="H108" s="46">
        <v>43371</v>
      </c>
      <c r="I108" s="252" t="s">
        <v>274</v>
      </c>
      <c r="J108" s="73"/>
      <c r="K108" s="51"/>
      <c r="L108" s="239" t="str">
        <f t="shared" si="23"/>
        <v>0</v>
      </c>
      <c r="M108" s="218" t="str">
        <f t="shared" si="25"/>
        <v>0</v>
      </c>
      <c r="N108" s="218">
        <f t="shared" si="26"/>
        <v>0.05</v>
      </c>
      <c r="O108" s="344" t="str">
        <f t="shared" si="27"/>
        <v>REPLANIFICAR</v>
      </c>
      <c r="P108" s="354" t="s">
        <v>1760</v>
      </c>
      <c r="Q108" s="70"/>
      <c r="R108" s="59"/>
      <c r="T108" s="84"/>
      <c r="U108" s="84"/>
      <c r="V108" s="84"/>
      <c r="W108" s="1"/>
      <c r="X108" s="1"/>
      <c r="Y108" s="1"/>
      <c r="Z108" s="1"/>
      <c r="AA108" s="1"/>
      <c r="AB108" s="1"/>
      <c r="AC108" s="1"/>
      <c r="AD108" s="1"/>
    </row>
    <row r="109" spans="1:30" ht="172.5" customHeight="1" x14ac:dyDescent="0.25">
      <c r="A109" s="1"/>
      <c r="B109" s="585"/>
      <c r="C109" s="617"/>
      <c r="D109" s="651"/>
      <c r="E109" s="6" t="s">
        <v>1213</v>
      </c>
      <c r="F109" s="71">
        <v>0.05</v>
      </c>
      <c r="G109" s="46">
        <v>43374</v>
      </c>
      <c r="H109" s="46">
        <v>43388</v>
      </c>
      <c r="I109" s="252" t="s">
        <v>275</v>
      </c>
      <c r="J109" s="73"/>
      <c r="K109" s="51"/>
      <c r="L109" s="239" t="str">
        <f t="shared" si="23"/>
        <v>0</v>
      </c>
      <c r="M109" s="218" t="str">
        <f t="shared" si="25"/>
        <v>0</v>
      </c>
      <c r="N109" s="218">
        <f t="shared" si="26"/>
        <v>0.05</v>
      </c>
      <c r="O109" s="344" t="str">
        <f t="shared" si="27"/>
        <v>REPLANIFICAR</v>
      </c>
      <c r="P109" s="354" t="s">
        <v>1761</v>
      </c>
      <c r="Q109" s="70"/>
      <c r="R109" s="59"/>
      <c r="T109" s="84"/>
      <c r="U109" s="84"/>
      <c r="V109" s="84"/>
      <c r="W109" s="1"/>
      <c r="X109" s="1"/>
      <c r="Y109" s="1"/>
      <c r="Z109" s="1"/>
      <c r="AA109" s="1"/>
      <c r="AB109" s="1"/>
      <c r="AC109" s="1"/>
      <c r="AD109" s="1"/>
    </row>
    <row r="110" spans="1:30" ht="76.5" customHeight="1" x14ac:dyDescent="0.25">
      <c r="A110" s="1"/>
      <c r="B110" s="620" t="s">
        <v>105</v>
      </c>
      <c r="C110" s="52" t="s">
        <v>106</v>
      </c>
      <c r="D110" s="445" t="s">
        <v>106</v>
      </c>
      <c r="E110" s="445" t="s">
        <v>106</v>
      </c>
      <c r="F110" s="445" t="s">
        <v>106</v>
      </c>
      <c r="G110" s="284">
        <v>43191</v>
      </c>
      <c r="H110" s="284">
        <v>43235</v>
      </c>
      <c r="I110" s="438" t="s">
        <v>2493</v>
      </c>
      <c r="J110" s="73"/>
      <c r="K110" s="51"/>
      <c r="L110" s="65" t="str">
        <f t="shared" ref="L110:L113" si="29">IF(J110="SI","100%","-")</f>
        <v>-</v>
      </c>
      <c r="M110" s="51"/>
      <c r="N110" s="345"/>
      <c r="O110" s="280" t="e">
        <f t="shared" ref="O110:O113" si="30">IF((M110/D110)&gt;=99%,"META LOGRADA",IF((M110/D110)&gt;=90%, "AVANCE NOTABLE","REPLANIFICAR"))</f>
        <v>#VALUE!</v>
      </c>
      <c r="P110" s="5"/>
      <c r="Q110" s="70"/>
      <c r="R110" s="59"/>
      <c r="T110" s="84"/>
      <c r="U110" s="84"/>
      <c r="V110" s="84"/>
      <c r="W110" s="1"/>
      <c r="X110" s="1"/>
      <c r="Y110" s="1"/>
      <c r="Z110" s="1"/>
      <c r="AA110" s="1"/>
      <c r="AB110" s="1"/>
      <c r="AC110" s="1"/>
      <c r="AD110" s="1"/>
    </row>
    <row r="111" spans="1:30" ht="76.5" customHeight="1" x14ac:dyDescent="0.25">
      <c r="A111" s="1"/>
      <c r="B111" s="620"/>
      <c r="C111" s="52" t="s">
        <v>107</v>
      </c>
      <c r="D111" s="445" t="s">
        <v>107</v>
      </c>
      <c r="E111" s="445" t="s">
        <v>107</v>
      </c>
      <c r="F111" s="445" t="s">
        <v>107</v>
      </c>
      <c r="G111" s="284">
        <v>43236</v>
      </c>
      <c r="H111" s="284">
        <v>43465</v>
      </c>
      <c r="I111" s="438" t="s">
        <v>2493</v>
      </c>
      <c r="J111" s="73"/>
      <c r="K111" s="51"/>
      <c r="L111" s="65" t="str">
        <f t="shared" si="29"/>
        <v>-</v>
      </c>
      <c r="M111" s="51"/>
      <c r="N111" s="51"/>
      <c r="O111" s="64" t="e">
        <f t="shared" si="30"/>
        <v>#VALUE!</v>
      </c>
      <c r="P111" s="5"/>
      <c r="Q111" s="70"/>
      <c r="R111" s="59"/>
      <c r="T111" s="84"/>
      <c r="U111" s="84"/>
      <c r="V111" s="84"/>
      <c r="W111" s="1"/>
      <c r="X111" s="1"/>
      <c r="Y111" s="1"/>
      <c r="Z111" s="1"/>
      <c r="AA111" s="1"/>
      <c r="AB111" s="1"/>
      <c r="AC111" s="1"/>
      <c r="AD111" s="1"/>
    </row>
    <row r="112" spans="1:30" ht="76.5" customHeight="1" x14ac:dyDescent="0.25">
      <c r="A112" s="1"/>
      <c r="B112" s="620"/>
      <c r="C112" s="52" t="s">
        <v>108</v>
      </c>
      <c r="D112" s="445" t="s">
        <v>108</v>
      </c>
      <c r="E112" s="445" t="s">
        <v>108</v>
      </c>
      <c r="F112" s="445" t="s">
        <v>108</v>
      </c>
      <c r="G112" s="284">
        <v>43236</v>
      </c>
      <c r="H112" s="284">
        <v>43465</v>
      </c>
      <c r="I112" s="438" t="s">
        <v>2493</v>
      </c>
      <c r="J112" s="73"/>
      <c r="K112" s="51"/>
      <c r="L112" s="65" t="str">
        <f t="shared" si="29"/>
        <v>-</v>
      </c>
      <c r="M112" s="51"/>
      <c r="N112" s="51"/>
      <c r="O112" s="64" t="e">
        <f t="shared" si="30"/>
        <v>#VALUE!</v>
      </c>
      <c r="P112" s="5"/>
      <c r="Q112" s="70"/>
      <c r="R112" s="59"/>
      <c r="T112" s="84"/>
      <c r="U112" s="84"/>
      <c r="V112" s="84"/>
      <c r="W112" s="1"/>
      <c r="X112" s="1"/>
      <c r="Y112" s="1"/>
      <c r="Z112" s="1"/>
      <c r="AA112" s="1"/>
      <c r="AB112" s="1"/>
      <c r="AC112" s="1"/>
      <c r="AD112" s="1"/>
    </row>
    <row r="113" spans="1:31" ht="76.5" customHeight="1" x14ac:dyDescent="0.25">
      <c r="A113" s="1"/>
      <c r="B113" s="620"/>
      <c r="C113" s="52" t="s">
        <v>109</v>
      </c>
      <c r="D113" s="445" t="s">
        <v>109</v>
      </c>
      <c r="E113" s="445" t="s">
        <v>109</v>
      </c>
      <c r="F113" s="445" t="s">
        <v>109</v>
      </c>
      <c r="G113" s="284">
        <v>43236</v>
      </c>
      <c r="H113" s="284">
        <v>43465</v>
      </c>
      <c r="I113" s="438" t="s">
        <v>2493</v>
      </c>
      <c r="J113" s="73"/>
      <c r="K113" s="51"/>
      <c r="L113" s="65" t="str">
        <f t="shared" si="29"/>
        <v>-</v>
      </c>
      <c r="M113" s="51"/>
      <c r="N113" s="51"/>
      <c r="O113" s="64" t="e">
        <f t="shared" si="30"/>
        <v>#VALUE!</v>
      </c>
      <c r="P113" s="5"/>
      <c r="Q113" s="70"/>
      <c r="R113" s="59"/>
      <c r="T113" s="84"/>
      <c r="U113" s="84"/>
      <c r="V113" s="84"/>
      <c r="W113" s="1"/>
      <c r="X113" s="1"/>
      <c r="Y113" s="1"/>
      <c r="Z113" s="1"/>
      <c r="AA113" s="1"/>
      <c r="AB113" s="1"/>
      <c r="AC113" s="1"/>
      <c r="AD113" s="1"/>
    </row>
    <row r="114" spans="1:31" ht="15.75" customHeight="1" x14ac:dyDescent="0.25">
      <c r="A114" s="1"/>
      <c r="B114" s="605"/>
      <c r="C114" s="605"/>
      <c r="D114" s="605"/>
      <c r="E114" s="605"/>
      <c r="F114" s="605"/>
      <c r="G114" s="605"/>
      <c r="H114" s="605"/>
      <c r="I114" s="605"/>
      <c r="J114" s="605"/>
      <c r="K114" s="605"/>
      <c r="L114" s="605"/>
      <c r="M114" s="605"/>
      <c r="N114" s="665"/>
      <c r="O114" s="665"/>
      <c r="P114" s="605"/>
      <c r="Q114" s="605"/>
      <c r="R114" s="605"/>
      <c r="S114" s="1"/>
      <c r="T114" s="1"/>
      <c r="U114" s="1"/>
      <c r="V114" s="1"/>
      <c r="W114" s="1"/>
      <c r="X114"/>
      <c r="Y114"/>
      <c r="Z114" s="1"/>
      <c r="AA114" s="1"/>
    </row>
    <row r="115" spans="1:31" ht="121.5" customHeight="1" x14ac:dyDescent="0.25">
      <c r="A115" s="1"/>
      <c r="B115" s="583" t="s">
        <v>1125</v>
      </c>
      <c r="C115" s="615" t="s">
        <v>1214</v>
      </c>
      <c r="D115" s="649">
        <v>0.2</v>
      </c>
      <c r="E115" s="6" t="s">
        <v>1393</v>
      </c>
      <c r="F115" s="348">
        <v>0.02</v>
      </c>
      <c r="G115" s="187">
        <v>43160</v>
      </c>
      <c r="H115" s="187">
        <v>43189</v>
      </c>
      <c r="I115" s="346" t="s">
        <v>279</v>
      </c>
      <c r="J115" s="73"/>
      <c r="K115" s="51"/>
      <c r="L115" s="342" t="str">
        <f t="shared" ref="L115:L116" si="31">IF(J115="SI",F115,"0")</f>
        <v>0</v>
      </c>
      <c r="M115" s="545">
        <f>SUM(L115:L116)</f>
        <v>0</v>
      </c>
      <c r="N115" s="545">
        <f>SUM(F115:F116)</f>
        <v>0.04</v>
      </c>
      <c r="O115" s="532">
        <f t="shared" ref="O115" si="32">M115/N115</f>
        <v>0</v>
      </c>
      <c r="P115" s="354" t="s">
        <v>1762</v>
      </c>
      <c r="Q115" s="70"/>
      <c r="R115" s="86"/>
      <c r="T115" s="84"/>
      <c r="U115" s="84"/>
      <c r="V115" s="84"/>
      <c r="W115" s="1"/>
      <c r="X115" s="1"/>
      <c r="Y115" s="1"/>
      <c r="Z115" s="1"/>
      <c r="AA115" s="1"/>
      <c r="AB115" s="1"/>
      <c r="AC115" s="1"/>
      <c r="AD115" s="1"/>
    </row>
    <row r="116" spans="1:31" ht="133.5" customHeight="1" x14ac:dyDescent="0.25">
      <c r="A116" s="1"/>
      <c r="B116" s="584"/>
      <c r="C116" s="616"/>
      <c r="D116" s="650"/>
      <c r="E116" s="6" t="s">
        <v>1394</v>
      </c>
      <c r="F116" s="348">
        <v>0.02</v>
      </c>
      <c r="G116" s="187">
        <v>43160</v>
      </c>
      <c r="H116" s="187">
        <v>43189</v>
      </c>
      <c r="I116" s="346" t="s">
        <v>280</v>
      </c>
      <c r="J116" s="73"/>
      <c r="K116" s="51"/>
      <c r="L116" s="342" t="str">
        <f t="shared" si="31"/>
        <v>0</v>
      </c>
      <c r="M116" s="588"/>
      <c r="N116" s="588"/>
      <c r="O116" s="534"/>
      <c r="P116" s="354" t="s">
        <v>1763</v>
      </c>
      <c r="Q116" s="70"/>
      <c r="R116" s="86"/>
      <c r="T116" s="84"/>
      <c r="U116" s="84"/>
      <c r="V116" s="84"/>
      <c r="W116" s="1"/>
      <c r="X116" s="1"/>
      <c r="Y116" s="1"/>
      <c r="Z116" s="1"/>
      <c r="AA116" s="1"/>
      <c r="AB116" s="1"/>
      <c r="AC116" s="1"/>
      <c r="AD116" s="1"/>
    </row>
    <row r="117" spans="1:31" ht="74.25" customHeight="1" x14ac:dyDescent="0.25">
      <c r="A117" s="1"/>
      <c r="B117" s="584"/>
      <c r="C117" s="616"/>
      <c r="D117" s="650"/>
      <c r="E117" s="6" t="s">
        <v>1395</v>
      </c>
      <c r="F117" s="348">
        <v>0.02</v>
      </c>
      <c r="G117" s="187">
        <v>43192</v>
      </c>
      <c r="H117" s="187">
        <v>43251</v>
      </c>
      <c r="I117" s="351" t="s">
        <v>281</v>
      </c>
      <c r="J117" s="73"/>
      <c r="K117" s="51"/>
      <c r="L117" s="342" t="str">
        <f t="shared" ref="L117" si="33">IF(J117="SI",F117,"0")</f>
        <v>0</v>
      </c>
      <c r="M117" s="545">
        <f>SUM(L117:L119)</f>
        <v>0</v>
      </c>
      <c r="N117" s="545">
        <f>SUM(F117:F119)</f>
        <v>0.06</v>
      </c>
      <c r="O117" s="672" t="str">
        <f t="shared" ref="O117" si="34">IF((M117/N117)&gt;=90%,"META LOGRADA",IF((M117/N117)&gt;=80%, "AVANCE NOTABLE","REPLANIFICAR"))</f>
        <v>REPLANIFICAR</v>
      </c>
      <c r="P117" s="354" t="s">
        <v>1764</v>
      </c>
      <c r="Q117" s="70"/>
      <c r="R117" s="86"/>
      <c r="T117" s="84"/>
      <c r="U117" s="84"/>
      <c r="V117" s="84"/>
      <c r="W117" s="1"/>
      <c r="X117" s="1"/>
      <c r="Y117" s="1"/>
      <c r="Z117" s="1"/>
      <c r="AA117" s="1"/>
      <c r="AB117" s="1"/>
      <c r="AC117" s="1"/>
      <c r="AD117" s="1"/>
    </row>
    <row r="118" spans="1:31" ht="39.75" customHeight="1" x14ac:dyDescent="0.25">
      <c r="A118" s="1"/>
      <c r="B118" s="584"/>
      <c r="C118" s="616"/>
      <c r="D118" s="650"/>
      <c r="E118" s="6" t="s">
        <v>1396</v>
      </c>
      <c r="F118" s="348">
        <v>0.02</v>
      </c>
      <c r="G118" s="187">
        <v>43221</v>
      </c>
      <c r="H118" s="187">
        <v>43251</v>
      </c>
      <c r="I118" s="346" t="s">
        <v>282</v>
      </c>
      <c r="J118" s="73"/>
      <c r="K118" s="51"/>
      <c r="L118" s="342" t="str">
        <f t="shared" ref="L118:L124" si="35">IF(J118="SI",F118,"0")</f>
        <v>0</v>
      </c>
      <c r="M118" s="587"/>
      <c r="N118" s="587"/>
      <c r="O118" s="674"/>
      <c r="P118" s="354" t="s">
        <v>1765</v>
      </c>
      <c r="Q118" s="70"/>
      <c r="R118" s="86"/>
      <c r="T118" s="84"/>
      <c r="U118" s="84"/>
      <c r="V118" s="84"/>
      <c r="W118" s="1"/>
      <c r="X118" s="1"/>
      <c r="Y118" s="1"/>
      <c r="Z118" s="1"/>
      <c r="AA118" s="1"/>
      <c r="AB118" s="1"/>
      <c r="AC118" s="1"/>
      <c r="AD118" s="1"/>
    </row>
    <row r="119" spans="1:31" ht="71.25" customHeight="1" x14ac:dyDescent="0.25">
      <c r="A119" s="1"/>
      <c r="B119" s="584"/>
      <c r="C119" s="616"/>
      <c r="D119" s="650"/>
      <c r="E119" s="6" t="s">
        <v>1397</v>
      </c>
      <c r="F119" s="348">
        <v>0.02</v>
      </c>
      <c r="G119" s="187">
        <v>43221</v>
      </c>
      <c r="H119" s="187">
        <v>43251</v>
      </c>
      <c r="I119" s="346" t="s">
        <v>276</v>
      </c>
      <c r="J119" s="73"/>
      <c r="K119" s="51"/>
      <c r="L119" s="342" t="str">
        <f t="shared" si="35"/>
        <v>0</v>
      </c>
      <c r="M119" s="588"/>
      <c r="N119" s="588"/>
      <c r="O119" s="673"/>
      <c r="P119" s="354" t="s">
        <v>1766</v>
      </c>
      <c r="Q119" s="70"/>
      <c r="R119" s="86"/>
      <c r="T119" s="84"/>
      <c r="U119" s="84"/>
      <c r="V119" s="84"/>
      <c r="W119" s="1"/>
      <c r="X119" s="1"/>
      <c r="Y119" s="1"/>
      <c r="Z119" s="1"/>
      <c r="AA119" s="1"/>
      <c r="AB119" s="1"/>
      <c r="AC119" s="1"/>
      <c r="AD119" s="1"/>
    </row>
    <row r="120" spans="1:31" ht="81.75" customHeight="1" x14ac:dyDescent="0.25">
      <c r="A120" s="1"/>
      <c r="B120" s="584"/>
      <c r="C120" s="616"/>
      <c r="D120" s="650"/>
      <c r="E120" s="6" t="s">
        <v>1398</v>
      </c>
      <c r="F120" s="348">
        <v>0.02</v>
      </c>
      <c r="G120" s="187">
        <v>43252</v>
      </c>
      <c r="H120" s="187">
        <v>43280</v>
      </c>
      <c r="I120" s="225" t="s">
        <v>277</v>
      </c>
      <c r="J120" s="73"/>
      <c r="K120" s="51"/>
      <c r="L120" s="342" t="str">
        <f t="shared" si="35"/>
        <v>0</v>
      </c>
      <c r="M120" s="218" t="str">
        <f>L120</f>
        <v>0</v>
      </c>
      <c r="N120" s="218">
        <f>F120</f>
        <v>0.02</v>
      </c>
      <c r="O120" s="344" t="str">
        <f>IF((M120/N120)&gt;=90%,"META LOGRADA",IF((M120/N120)&gt;=80%, "AVANCE NOTABLE","REPLANIFICAR"))</f>
        <v>REPLANIFICAR</v>
      </c>
      <c r="P120" s="354" t="s">
        <v>1767</v>
      </c>
      <c r="Q120" s="70"/>
      <c r="R120" s="86"/>
      <c r="T120" s="84"/>
      <c r="U120" s="84"/>
      <c r="V120" s="84"/>
      <c r="W120" s="1"/>
      <c r="X120" s="1"/>
      <c r="Y120" s="1"/>
      <c r="Z120" s="1"/>
      <c r="AA120" s="1"/>
      <c r="AB120" s="1"/>
      <c r="AC120" s="1"/>
      <c r="AD120" s="1"/>
    </row>
    <row r="121" spans="1:31" ht="78" customHeight="1" x14ac:dyDescent="0.25">
      <c r="A121" s="1"/>
      <c r="B121" s="584"/>
      <c r="C121" s="616"/>
      <c r="D121" s="650"/>
      <c r="E121" s="6" t="s">
        <v>1399</v>
      </c>
      <c r="F121" s="348">
        <v>0.02</v>
      </c>
      <c r="G121" s="187">
        <v>43252</v>
      </c>
      <c r="H121" s="187">
        <v>43312</v>
      </c>
      <c r="I121" s="346" t="s">
        <v>283</v>
      </c>
      <c r="J121" s="73"/>
      <c r="K121" s="51"/>
      <c r="L121" s="342" t="str">
        <f t="shared" si="35"/>
        <v>0</v>
      </c>
      <c r="M121" s="545">
        <f>SUM(L121:L123)</f>
        <v>0</v>
      </c>
      <c r="N121" s="545">
        <f>SUM(F121:F123)</f>
        <v>0.06</v>
      </c>
      <c r="O121" s="672" t="str">
        <f t="shared" ref="O121" si="36">IF((M121/N121)&gt;=90%,"META LOGRADA",IF((M121/N121)&gt;=80%, "AVANCE NOTABLE","REPLANIFICAR"))</f>
        <v>REPLANIFICAR</v>
      </c>
      <c r="P121" s="354" t="s">
        <v>1768</v>
      </c>
      <c r="Q121" s="70"/>
      <c r="R121" s="86"/>
      <c r="T121" s="84"/>
      <c r="U121" s="84"/>
      <c r="V121" s="84"/>
      <c r="W121" s="1"/>
      <c r="X121" s="1"/>
      <c r="Y121" s="1"/>
      <c r="Z121" s="1"/>
      <c r="AA121" s="1"/>
      <c r="AB121" s="1"/>
      <c r="AC121" s="1"/>
      <c r="AD121" s="1"/>
      <c r="AE121" s="2">
        <f>2500*0.16</f>
        <v>400</v>
      </c>
    </row>
    <row r="122" spans="1:31" ht="80.25" customHeight="1" x14ac:dyDescent="0.25">
      <c r="A122" s="1"/>
      <c r="B122" s="584"/>
      <c r="C122" s="616"/>
      <c r="D122" s="650"/>
      <c r="E122" s="6" t="s">
        <v>1400</v>
      </c>
      <c r="F122" s="348">
        <v>0.02</v>
      </c>
      <c r="G122" s="187">
        <v>43283</v>
      </c>
      <c r="H122" s="187">
        <v>43312</v>
      </c>
      <c r="I122" s="225" t="s">
        <v>278</v>
      </c>
      <c r="J122" s="73"/>
      <c r="K122" s="51"/>
      <c r="L122" s="342" t="str">
        <f t="shared" si="35"/>
        <v>0</v>
      </c>
      <c r="M122" s="587"/>
      <c r="N122" s="587"/>
      <c r="O122" s="674"/>
      <c r="P122" s="354" t="s">
        <v>1769</v>
      </c>
      <c r="Q122" s="70"/>
      <c r="R122" s="86"/>
      <c r="T122" s="84"/>
      <c r="U122" s="84"/>
      <c r="V122" s="84"/>
      <c r="W122" s="1"/>
      <c r="X122" s="1"/>
      <c r="Y122" s="1"/>
      <c r="Z122" s="1"/>
      <c r="AA122" s="1"/>
      <c r="AB122" s="1"/>
      <c r="AC122" s="1"/>
      <c r="AD122" s="1"/>
    </row>
    <row r="123" spans="1:31" ht="90" customHeight="1" x14ac:dyDescent="0.25">
      <c r="A123" s="1"/>
      <c r="B123" s="584"/>
      <c r="C123" s="616"/>
      <c r="D123" s="650"/>
      <c r="E123" s="6" t="s">
        <v>1401</v>
      </c>
      <c r="F123" s="348">
        <v>0.02</v>
      </c>
      <c r="G123" s="187">
        <v>43252</v>
      </c>
      <c r="H123" s="187">
        <v>43312</v>
      </c>
      <c r="I123" s="347" t="s">
        <v>247</v>
      </c>
      <c r="J123" s="73"/>
      <c r="K123" s="51"/>
      <c r="L123" s="342" t="str">
        <f t="shared" si="35"/>
        <v>0</v>
      </c>
      <c r="M123" s="588"/>
      <c r="N123" s="588"/>
      <c r="O123" s="673"/>
      <c r="P123" s="354" t="s">
        <v>1770</v>
      </c>
      <c r="Q123" s="70"/>
      <c r="R123" s="86"/>
      <c r="T123" s="84"/>
      <c r="U123" s="84"/>
      <c r="V123" s="84"/>
      <c r="W123" s="1"/>
      <c r="X123" s="1"/>
      <c r="Y123" s="1"/>
      <c r="Z123" s="1"/>
      <c r="AA123" s="1"/>
      <c r="AB123" s="1"/>
      <c r="AC123" s="1"/>
      <c r="AD123" s="1"/>
    </row>
    <row r="124" spans="1:31" ht="80.25" customHeight="1" x14ac:dyDescent="0.25">
      <c r="A124" s="1"/>
      <c r="B124" s="584"/>
      <c r="C124" s="617"/>
      <c r="D124" s="651"/>
      <c r="E124" s="6" t="s">
        <v>1402</v>
      </c>
      <c r="F124" s="348">
        <v>0.02</v>
      </c>
      <c r="G124" s="187">
        <v>43313</v>
      </c>
      <c r="H124" s="187">
        <v>43343</v>
      </c>
      <c r="I124" s="225" t="s">
        <v>276</v>
      </c>
      <c r="J124" s="73"/>
      <c r="K124" s="51"/>
      <c r="L124" s="342" t="str">
        <f t="shared" si="35"/>
        <v>0</v>
      </c>
      <c r="M124" s="218" t="str">
        <f>L124</f>
        <v>0</v>
      </c>
      <c r="N124" s="218">
        <f>F124</f>
        <v>0.02</v>
      </c>
      <c r="O124" s="344" t="str">
        <f>IF((M124/N124)&gt;=90%,"META LOGRADA",IF((M124/N124)&gt;=80%, "AVANCE NOTABLE","REPLANIFICAR"))</f>
        <v>REPLANIFICAR</v>
      </c>
      <c r="P124" s="354" t="s">
        <v>1771</v>
      </c>
      <c r="Q124" s="70"/>
      <c r="R124" s="86"/>
      <c r="T124" s="84"/>
      <c r="U124" s="84"/>
      <c r="V124" s="84"/>
      <c r="W124" s="1"/>
      <c r="X124" s="1"/>
      <c r="Y124" s="1"/>
      <c r="Z124" s="1"/>
      <c r="AA124" s="1"/>
      <c r="AB124" s="1"/>
      <c r="AC124" s="1"/>
      <c r="AD124" s="1"/>
    </row>
    <row r="125" spans="1:31" ht="72.75" customHeight="1" x14ac:dyDescent="0.25">
      <c r="A125" s="1"/>
      <c r="B125" s="584"/>
      <c r="C125" s="615" t="s">
        <v>1215</v>
      </c>
      <c r="D125" s="649">
        <v>0.2</v>
      </c>
      <c r="E125" s="77" t="s">
        <v>1219</v>
      </c>
      <c r="F125" s="71">
        <v>0.1</v>
      </c>
      <c r="G125" s="352">
        <v>43221</v>
      </c>
      <c r="H125" s="352">
        <v>43241</v>
      </c>
      <c r="I125" s="615" t="s">
        <v>247</v>
      </c>
      <c r="J125" s="73"/>
      <c r="K125" s="51"/>
      <c r="L125" s="239" t="str">
        <f t="shared" ref="L125:L133" si="37">IF(J125="SI",F125,"0")</f>
        <v>0</v>
      </c>
      <c r="M125" s="545">
        <f>SUM(L125:L126)</f>
        <v>0</v>
      </c>
      <c r="N125" s="545">
        <f>SUM(F125:F126)</f>
        <v>0.2</v>
      </c>
      <c r="O125" s="672" t="str">
        <f t="shared" ref="O125:O133" si="38">IF((M125/N125)&gt;=90%,"META LOGRADA",IF((M125/N125)&gt;=80%, "AVANCE NOTABLE","REPLANIFICAR"))</f>
        <v>REPLANIFICAR</v>
      </c>
      <c r="P125" s="354" t="s">
        <v>1772</v>
      </c>
      <c r="Q125" s="70"/>
      <c r="R125" s="86"/>
      <c r="T125" s="84"/>
      <c r="U125" s="84"/>
      <c r="V125" s="84"/>
      <c r="W125" s="1"/>
      <c r="X125" s="1"/>
      <c r="Y125" s="1"/>
      <c r="Z125" s="1"/>
      <c r="AA125" s="1"/>
      <c r="AB125" s="1"/>
      <c r="AC125" s="1"/>
      <c r="AD125" s="1"/>
    </row>
    <row r="126" spans="1:31" ht="39.75" customHeight="1" x14ac:dyDescent="0.25">
      <c r="A126" s="1"/>
      <c r="B126" s="584"/>
      <c r="C126" s="617"/>
      <c r="D126" s="651"/>
      <c r="E126" s="77" t="s">
        <v>1220</v>
      </c>
      <c r="F126" s="71">
        <v>0.1</v>
      </c>
      <c r="G126" s="352">
        <v>43242</v>
      </c>
      <c r="H126" s="352">
        <v>43251</v>
      </c>
      <c r="I126" s="617"/>
      <c r="J126" s="73"/>
      <c r="K126" s="51"/>
      <c r="L126" s="239" t="str">
        <f t="shared" si="37"/>
        <v>0</v>
      </c>
      <c r="M126" s="588"/>
      <c r="N126" s="588"/>
      <c r="O126" s="673"/>
      <c r="P126" s="354" t="s">
        <v>1773</v>
      </c>
      <c r="Q126" s="70"/>
      <c r="R126" s="86"/>
      <c r="T126" s="84"/>
      <c r="U126" s="84"/>
      <c r="V126" s="84"/>
      <c r="W126" s="1"/>
      <c r="X126" s="1"/>
      <c r="Y126" s="1"/>
      <c r="Z126" s="1"/>
      <c r="AA126" s="1"/>
      <c r="AB126" s="1"/>
      <c r="AC126" s="1"/>
      <c r="AD126" s="1"/>
    </row>
    <row r="127" spans="1:31" ht="60.75" customHeight="1" x14ac:dyDescent="0.25">
      <c r="A127" s="1"/>
      <c r="B127" s="584"/>
      <c r="C127" s="615" t="s">
        <v>1216</v>
      </c>
      <c r="D127" s="649">
        <v>0.2</v>
      </c>
      <c r="E127" s="6" t="s">
        <v>1221</v>
      </c>
      <c r="F127" s="71">
        <v>0.15</v>
      </c>
      <c r="G127" s="352">
        <v>43252</v>
      </c>
      <c r="H127" s="352">
        <v>43297</v>
      </c>
      <c r="I127" s="615" t="s">
        <v>247</v>
      </c>
      <c r="J127" s="73"/>
      <c r="K127" s="51"/>
      <c r="L127" s="239" t="str">
        <f t="shared" si="37"/>
        <v>0</v>
      </c>
      <c r="M127" s="545">
        <f>SUM(L127:L128)</f>
        <v>0</v>
      </c>
      <c r="N127" s="545">
        <f>SUM(F127:F128)</f>
        <v>0.2</v>
      </c>
      <c r="O127" s="672" t="str">
        <f t="shared" si="38"/>
        <v>REPLANIFICAR</v>
      </c>
      <c r="P127" s="354" t="s">
        <v>1774</v>
      </c>
      <c r="Q127" s="70"/>
      <c r="R127" s="86"/>
      <c r="T127" s="84"/>
      <c r="U127" s="84"/>
      <c r="V127" s="84"/>
      <c r="W127" s="1"/>
      <c r="X127" s="1"/>
      <c r="Y127" s="1"/>
      <c r="Z127" s="1"/>
      <c r="AA127" s="1"/>
      <c r="AB127" s="1"/>
      <c r="AC127" s="1"/>
      <c r="AD127" s="1"/>
    </row>
    <row r="128" spans="1:31" ht="48" customHeight="1" x14ac:dyDescent="0.25">
      <c r="A128" s="1"/>
      <c r="B128" s="584"/>
      <c r="C128" s="617"/>
      <c r="D128" s="651"/>
      <c r="E128" s="6" t="s">
        <v>1222</v>
      </c>
      <c r="F128" s="71">
        <v>0.05</v>
      </c>
      <c r="G128" s="352">
        <v>43298</v>
      </c>
      <c r="H128" s="352">
        <v>43312</v>
      </c>
      <c r="I128" s="617"/>
      <c r="J128" s="73"/>
      <c r="K128" s="51"/>
      <c r="L128" s="239" t="str">
        <f t="shared" si="37"/>
        <v>0</v>
      </c>
      <c r="M128" s="588"/>
      <c r="N128" s="588"/>
      <c r="O128" s="673"/>
      <c r="P128" s="354" t="s">
        <v>1775</v>
      </c>
      <c r="Q128" s="70"/>
      <c r="R128" s="86"/>
      <c r="T128" s="84"/>
      <c r="U128" s="84"/>
      <c r="V128" s="84"/>
      <c r="W128" s="1"/>
      <c r="X128" s="1"/>
      <c r="Y128" s="1"/>
      <c r="Z128" s="1"/>
      <c r="AA128" s="1"/>
      <c r="AB128" s="1"/>
      <c r="AC128" s="1"/>
      <c r="AD128" s="1"/>
    </row>
    <row r="129" spans="1:30" ht="48" x14ac:dyDescent="0.25">
      <c r="A129" s="1"/>
      <c r="B129" s="584"/>
      <c r="C129" s="615" t="s">
        <v>1217</v>
      </c>
      <c r="D129" s="649">
        <v>0.2</v>
      </c>
      <c r="E129" s="6" t="s">
        <v>1223</v>
      </c>
      <c r="F129" s="71">
        <v>0.15</v>
      </c>
      <c r="G129" s="352">
        <v>43313</v>
      </c>
      <c r="H129" s="352">
        <v>43327</v>
      </c>
      <c r="I129" s="229" t="s">
        <v>247</v>
      </c>
      <c r="J129" s="73"/>
      <c r="K129" s="51"/>
      <c r="L129" s="239" t="str">
        <f t="shared" si="37"/>
        <v>0</v>
      </c>
      <c r="M129" s="545">
        <f>SUM(L129:L130)</f>
        <v>0</v>
      </c>
      <c r="N129" s="545">
        <f>SUM(F129:F130)</f>
        <v>0.2</v>
      </c>
      <c r="O129" s="672" t="str">
        <f t="shared" si="38"/>
        <v>REPLANIFICAR</v>
      </c>
      <c r="P129" s="354" t="s">
        <v>1776</v>
      </c>
      <c r="Q129" s="70"/>
      <c r="R129" s="86"/>
      <c r="T129" s="84"/>
      <c r="U129" s="84"/>
      <c r="V129" s="84"/>
      <c r="W129" s="1"/>
      <c r="X129" s="1"/>
      <c r="Y129" s="1"/>
      <c r="Z129" s="1"/>
      <c r="AA129" s="1"/>
      <c r="AB129" s="1"/>
      <c r="AC129" s="1"/>
      <c r="AD129" s="1"/>
    </row>
    <row r="130" spans="1:30" ht="60" x14ac:dyDescent="0.25">
      <c r="A130" s="1"/>
      <c r="B130" s="584"/>
      <c r="C130" s="617"/>
      <c r="D130" s="651"/>
      <c r="E130" s="6" t="s">
        <v>1224</v>
      </c>
      <c r="F130" s="71">
        <v>0.05</v>
      </c>
      <c r="G130" s="352">
        <v>43328</v>
      </c>
      <c r="H130" s="352">
        <v>43332</v>
      </c>
      <c r="I130" s="252" t="s">
        <v>250</v>
      </c>
      <c r="J130" s="73"/>
      <c r="K130" s="51"/>
      <c r="L130" s="239" t="str">
        <f t="shared" si="37"/>
        <v>0</v>
      </c>
      <c r="M130" s="588" t="str">
        <f t="shared" ref="M130:M133" si="39">L130</f>
        <v>0</v>
      </c>
      <c r="N130" s="588">
        <f t="shared" ref="N130:N133" si="40">F130</f>
        <v>0.05</v>
      </c>
      <c r="O130" s="673" t="str">
        <f t="shared" si="38"/>
        <v>REPLANIFICAR</v>
      </c>
      <c r="P130" s="354" t="s">
        <v>1777</v>
      </c>
      <c r="Q130" s="70"/>
      <c r="R130" s="86"/>
      <c r="T130" s="84"/>
      <c r="U130" s="84"/>
      <c r="V130" s="84"/>
      <c r="W130" s="1"/>
      <c r="X130" s="1"/>
      <c r="Y130" s="1"/>
      <c r="Z130" s="1"/>
      <c r="AA130" s="1"/>
      <c r="AB130" s="1"/>
      <c r="AC130" s="1"/>
      <c r="AD130" s="1"/>
    </row>
    <row r="131" spans="1:30" ht="66.75" customHeight="1" x14ac:dyDescent="0.25">
      <c r="A131" s="1"/>
      <c r="B131" s="584"/>
      <c r="C131" s="743" t="s">
        <v>1218</v>
      </c>
      <c r="D131" s="649">
        <v>0.2</v>
      </c>
      <c r="E131" s="77" t="s">
        <v>1225</v>
      </c>
      <c r="F131" s="71">
        <v>0.05</v>
      </c>
      <c r="G131" s="352">
        <v>43333</v>
      </c>
      <c r="H131" s="352">
        <v>43342</v>
      </c>
      <c r="I131" s="229" t="s">
        <v>247</v>
      </c>
      <c r="J131" s="73"/>
      <c r="K131" s="51"/>
      <c r="L131" s="239" t="str">
        <f t="shared" si="37"/>
        <v>0</v>
      </c>
      <c r="M131" s="218" t="str">
        <f t="shared" si="39"/>
        <v>0</v>
      </c>
      <c r="N131" s="218">
        <f t="shared" si="40"/>
        <v>0.05</v>
      </c>
      <c r="O131" s="344" t="str">
        <f t="shared" si="38"/>
        <v>REPLANIFICAR</v>
      </c>
      <c r="P131" s="354" t="s">
        <v>1778</v>
      </c>
      <c r="Q131" s="70"/>
      <c r="R131" s="86"/>
      <c r="T131" s="84"/>
      <c r="U131" s="84"/>
      <c r="V131" s="84"/>
      <c r="W131" s="1"/>
      <c r="X131" s="1"/>
      <c r="Y131" s="1"/>
      <c r="Z131" s="1"/>
      <c r="AA131" s="1"/>
      <c r="AB131" s="1"/>
      <c r="AC131" s="1"/>
      <c r="AD131" s="1"/>
    </row>
    <row r="132" spans="1:30" ht="83.25" customHeight="1" x14ac:dyDescent="0.25">
      <c r="A132" s="1"/>
      <c r="B132" s="584"/>
      <c r="C132" s="744"/>
      <c r="D132" s="650"/>
      <c r="E132" s="77" t="s">
        <v>1226</v>
      </c>
      <c r="F132" s="71">
        <v>0.1</v>
      </c>
      <c r="G132" s="352">
        <v>43343</v>
      </c>
      <c r="H132" s="352">
        <v>43374</v>
      </c>
      <c r="I132" s="229" t="s">
        <v>284</v>
      </c>
      <c r="J132" s="73"/>
      <c r="K132" s="51"/>
      <c r="L132" s="239" t="str">
        <f t="shared" si="37"/>
        <v>0</v>
      </c>
      <c r="M132" s="545">
        <f>SUM(L132:L133)</f>
        <v>0</v>
      </c>
      <c r="N132" s="545">
        <f>SUM(F132:F133)</f>
        <v>0.15000000000000002</v>
      </c>
      <c r="O132" s="672" t="str">
        <f t="shared" si="38"/>
        <v>REPLANIFICAR</v>
      </c>
      <c r="P132" s="354" t="s">
        <v>1779</v>
      </c>
      <c r="Q132" s="70"/>
      <c r="R132" s="86"/>
      <c r="T132" s="84"/>
      <c r="U132" s="84"/>
      <c r="V132" s="84"/>
      <c r="W132" s="1"/>
      <c r="X132" s="1"/>
      <c r="Y132" s="1"/>
      <c r="Z132" s="1"/>
      <c r="AA132" s="1"/>
      <c r="AB132" s="1"/>
      <c r="AC132" s="1"/>
      <c r="AD132" s="1"/>
    </row>
    <row r="133" spans="1:30" ht="68.25" customHeight="1" x14ac:dyDescent="0.25">
      <c r="A133" s="1"/>
      <c r="B133" s="585"/>
      <c r="C133" s="779"/>
      <c r="D133" s="651"/>
      <c r="E133" s="288" t="s">
        <v>1227</v>
      </c>
      <c r="F133" s="286">
        <v>0.05</v>
      </c>
      <c r="G133" s="352">
        <v>43375</v>
      </c>
      <c r="H133" s="352">
        <v>43403</v>
      </c>
      <c r="I133" s="229" t="s">
        <v>247</v>
      </c>
      <c r="J133" s="73"/>
      <c r="K133" s="51"/>
      <c r="L133" s="239" t="str">
        <f t="shared" si="37"/>
        <v>0</v>
      </c>
      <c r="M133" s="588" t="str">
        <f t="shared" si="39"/>
        <v>0</v>
      </c>
      <c r="N133" s="588">
        <f t="shared" si="40"/>
        <v>0.05</v>
      </c>
      <c r="O133" s="673" t="str">
        <f t="shared" si="38"/>
        <v>REPLANIFICAR</v>
      </c>
      <c r="P133" s="354" t="s">
        <v>1780</v>
      </c>
      <c r="Q133" s="70"/>
      <c r="R133" s="86"/>
      <c r="T133" s="84"/>
      <c r="U133" s="84"/>
      <c r="V133" s="84"/>
      <c r="W133" s="1"/>
      <c r="X133" s="1"/>
      <c r="Y133" s="1"/>
      <c r="Z133" s="1"/>
      <c r="AA133" s="1"/>
      <c r="AB133" s="1"/>
      <c r="AC133" s="1"/>
      <c r="AD133" s="1"/>
    </row>
    <row r="134" spans="1:30" x14ac:dyDescent="0.25">
      <c r="A134" s="1"/>
      <c r="B134" s="221" t="s">
        <v>12</v>
      </c>
      <c r="C134" s="589" t="s">
        <v>23</v>
      </c>
      <c r="D134" s="590"/>
      <c r="E134" s="590"/>
      <c r="F134" s="590"/>
      <c r="G134" s="590"/>
      <c r="H134" s="590"/>
      <c r="I134" s="590"/>
      <c r="J134" s="590"/>
      <c r="K134" s="590"/>
      <c r="L134" s="590"/>
      <c r="M134" s="590"/>
      <c r="N134" s="782"/>
      <c r="O134" s="782"/>
      <c r="P134" s="590"/>
      <c r="Q134" s="590"/>
      <c r="R134" s="591"/>
      <c r="W134" s="1"/>
      <c r="X134" s="1"/>
      <c r="Y134" s="1"/>
      <c r="Z134" s="1"/>
      <c r="AA134" s="1"/>
      <c r="AB134" s="1"/>
      <c r="AC134" s="1"/>
      <c r="AD134" s="1"/>
    </row>
    <row r="135" spans="1:30" ht="24.75" customHeight="1" x14ac:dyDescent="0.25">
      <c r="A135" s="1"/>
      <c r="B135" s="221" t="s">
        <v>14</v>
      </c>
      <c r="C135" s="589" t="s">
        <v>149</v>
      </c>
      <c r="D135" s="590"/>
      <c r="E135" s="590"/>
      <c r="F135" s="590"/>
      <c r="G135" s="590"/>
      <c r="H135" s="590"/>
      <c r="I135" s="590"/>
      <c r="J135" s="590"/>
      <c r="K135" s="590"/>
      <c r="L135" s="590"/>
      <c r="M135" s="590"/>
      <c r="N135" s="590"/>
      <c r="O135" s="590"/>
      <c r="P135" s="590"/>
      <c r="Q135" s="590"/>
      <c r="R135" s="591"/>
      <c r="W135" s="1"/>
      <c r="X135" s="1"/>
      <c r="Y135" s="1"/>
      <c r="Z135" s="1"/>
      <c r="AA135" s="1"/>
      <c r="AB135" s="1"/>
      <c r="AC135" s="1"/>
      <c r="AD135" s="1"/>
    </row>
    <row r="136" spans="1:30" ht="15" customHeight="1" x14ac:dyDescent="0.25">
      <c r="A136" s="1"/>
      <c r="B136" s="221" t="s">
        <v>16</v>
      </c>
      <c r="C136" s="683" t="s">
        <v>146</v>
      </c>
      <c r="D136" s="684"/>
      <c r="E136" s="684"/>
      <c r="F136" s="684"/>
      <c r="G136" s="684"/>
      <c r="H136" s="684"/>
      <c r="I136" s="684"/>
      <c r="J136" s="684"/>
      <c r="K136" s="684"/>
      <c r="L136" s="684"/>
      <c r="M136" s="684"/>
      <c r="N136" s="684"/>
      <c r="O136" s="684"/>
      <c r="P136" s="684"/>
      <c r="Q136" s="684"/>
      <c r="R136" s="685"/>
      <c r="W136" s="1"/>
      <c r="X136" s="1"/>
      <c r="Y136" s="1"/>
      <c r="Z136" s="1"/>
      <c r="AA136" s="1"/>
      <c r="AB136" s="1"/>
      <c r="AC136" s="1"/>
      <c r="AD136" s="1"/>
    </row>
    <row r="137" spans="1:30" ht="15" customHeight="1" x14ac:dyDescent="0.25">
      <c r="A137" s="1"/>
      <c r="B137" s="658" t="s">
        <v>4</v>
      </c>
      <c r="C137" s="659"/>
      <c r="D137" s="659"/>
      <c r="E137" s="659"/>
      <c r="F137" s="659"/>
      <c r="G137" s="659"/>
      <c r="H137" s="659"/>
      <c r="I137" s="660"/>
      <c r="J137" s="686" t="s">
        <v>5</v>
      </c>
      <c r="K137" s="687"/>
      <c r="L137" s="687"/>
      <c r="M137" s="687"/>
      <c r="N137" s="687"/>
      <c r="O137" s="687"/>
      <c r="P137" s="575" t="s">
        <v>79</v>
      </c>
      <c r="Q137" s="575"/>
      <c r="R137" s="575"/>
      <c r="W137" s="1"/>
      <c r="X137" s="1"/>
      <c r="Y137" s="1"/>
      <c r="Z137" s="1"/>
      <c r="AA137" s="1"/>
      <c r="AB137" s="1"/>
      <c r="AC137" s="1"/>
      <c r="AD137" s="1"/>
    </row>
    <row r="138" spans="1:30" ht="38.25" customHeight="1" x14ac:dyDescent="0.25">
      <c r="A138" s="1"/>
      <c r="B138" s="547" t="s">
        <v>0</v>
      </c>
      <c r="C138" s="547" t="s">
        <v>2</v>
      </c>
      <c r="D138" s="548" t="s">
        <v>91</v>
      </c>
      <c r="E138" s="661" t="s">
        <v>80</v>
      </c>
      <c r="F138" s="657" t="s">
        <v>89</v>
      </c>
      <c r="G138" s="767" t="s">
        <v>69</v>
      </c>
      <c r="H138" s="768"/>
      <c r="I138" s="655" t="s">
        <v>70</v>
      </c>
      <c r="J138" s="553" t="s">
        <v>83</v>
      </c>
      <c r="K138" s="655" t="s">
        <v>6</v>
      </c>
      <c r="L138" s="657" t="s">
        <v>84</v>
      </c>
      <c r="M138" s="657" t="s">
        <v>94</v>
      </c>
      <c r="N138" s="548" t="s">
        <v>640</v>
      </c>
      <c r="O138" s="662" t="s">
        <v>92</v>
      </c>
      <c r="P138" s="553" t="s">
        <v>82</v>
      </c>
      <c r="Q138" s="657" t="s">
        <v>95</v>
      </c>
      <c r="R138" s="548" t="s">
        <v>6</v>
      </c>
      <c r="W138" s="1"/>
      <c r="X138" s="1"/>
      <c r="Y138" s="1"/>
      <c r="Z138" s="1"/>
      <c r="AA138" s="1"/>
      <c r="AB138" s="1"/>
      <c r="AC138" s="1"/>
      <c r="AD138" s="1"/>
    </row>
    <row r="139" spans="1:30" ht="21.75" customHeight="1" x14ac:dyDescent="0.25">
      <c r="A139" s="1"/>
      <c r="B139" s="661"/>
      <c r="C139" s="661"/>
      <c r="D139" s="657"/>
      <c r="E139" s="664"/>
      <c r="F139" s="512"/>
      <c r="G139" s="289" t="s">
        <v>63</v>
      </c>
      <c r="H139" s="289" t="s">
        <v>64</v>
      </c>
      <c r="I139" s="656"/>
      <c r="J139" s="655"/>
      <c r="K139" s="656"/>
      <c r="L139" s="512"/>
      <c r="M139" s="512"/>
      <c r="N139" s="657"/>
      <c r="O139" s="663"/>
      <c r="P139" s="655"/>
      <c r="Q139" s="512"/>
      <c r="R139" s="657"/>
      <c r="W139" s="1"/>
      <c r="X139" s="1"/>
      <c r="Y139" s="1"/>
      <c r="Z139" s="1"/>
      <c r="AA139" s="1"/>
      <c r="AB139" s="1"/>
      <c r="AC139" s="1"/>
      <c r="AD139" s="1"/>
    </row>
    <row r="140" spans="1:30" ht="93.75" customHeight="1" x14ac:dyDescent="0.25">
      <c r="A140" s="1"/>
      <c r="B140" s="586" t="s">
        <v>1126</v>
      </c>
      <c r="C140" s="615" t="s">
        <v>1228</v>
      </c>
      <c r="D140" s="649">
        <v>0.3</v>
      </c>
      <c r="E140" s="6" t="s">
        <v>1232</v>
      </c>
      <c r="F140" s="71">
        <v>0.2</v>
      </c>
      <c r="G140" s="352">
        <v>43192</v>
      </c>
      <c r="H140" s="352">
        <v>43235</v>
      </c>
      <c r="I140" s="229" t="s">
        <v>285</v>
      </c>
      <c r="J140" s="73"/>
      <c r="K140" s="51"/>
      <c r="L140" s="239" t="str">
        <f t="shared" ref="L140:L145" si="41">IF(J140="SI",F140,"0")</f>
        <v>0</v>
      </c>
      <c r="M140" s="545">
        <f>SUM(L140:L141)</f>
        <v>0</v>
      </c>
      <c r="N140" s="545">
        <f>SUM(F140:F141)</f>
        <v>0.30000000000000004</v>
      </c>
      <c r="O140" s="672" t="str">
        <f t="shared" ref="O140:O145" si="42">IF((M140/N140)&gt;=90%,"META LOGRADA",IF((M140/N140)&gt;=80%, "AVANCE NOTABLE","REPLANIFICAR"))</f>
        <v>REPLANIFICAR</v>
      </c>
      <c r="P140" s="354" t="s">
        <v>1781</v>
      </c>
      <c r="Q140" s="70"/>
      <c r="R140" s="59"/>
      <c r="T140" s="84"/>
      <c r="U140" s="84"/>
      <c r="V140" s="84"/>
      <c r="W140" s="1"/>
      <c r="X140" s="1"/>
      <c r="Y140" s="1"/>
      <c r="Z140" s="1"/>
      <c r="AA140" s="1"/>
      <c r="AB140" s="1"/>
      <c r="AC140" s="1"/>
      <c r="AD140" s="1"/>
    </row>
    <row r="141" spans="1:30" ht="72" x14ac:dyDescent="0.25">
      <c r="A141" s="1"/>
      <c r="B141" s="586"/>
      <c r="C141" s="617"/>
      <c r="D141" s="651"/>
      <c r="E141" s="6" t="s">
        <v>1233</v>
      </c>
      <c r="F141" s="71">
        <v>0.1</v>
      </c>
      <c r="G141" s="352">
        <v>43236</v>
      </c>
      <c r="H141" s="352">
        <v>43243</v>
      </c>
      <c r="I141" s="229" t="s">
        <v>261</v>
      </c>
      <c r="J141" s="73"/>
      <c r="K141" s="51"/>
      <c r="L141" s="239" t="str">
        <f t="shared" si="41"/>
        <v>0</v>
      </c>
      <c r="M141" s="588" t="str">
        <f t="shared" ref="M141:M145" si="43">L141</f>
        <v>0</v>
      </c>
      <c r="N141" s="588">
        <f t="shared" ref="N141:N145" si="44">F141</f>
        <v>0.1</v>
      </c>
      <c r="O141" s="673" t="str">
        <f t="shared" si="42"/>
        <v>REPLANIFICAR</v>
      </c>
      <c r="P141" s="354" t="s">
        <v>1782</v>
      </c>
      <c r="Q141" s="70"/>
      <c r="R141" s="59"/>
      <c r="T141" s="84"/>
      <c r="U141" s="84"/>
      <c r="V141" s="84"/>
      <c r="W141" s="1"/>
      <c r="X141" s="1"/>
      <c r="Y141" s="1"/>
      <c r="Z141" s="1"/>
      <c r="AA141" s="1"/>
      <c r="AB141" s="1"/>
      <c r="AC141" s="1"/>
      <c r="AD141" s="1"/>
    </row>
    <row r="142" spans="1:30" ht="76.5" customHeight="1" x14ac:dyDescent="0.25">
      <c r="A142" s="1"/>
      <c r="B142" s="586"/>
      <c r="C142" s="226" t="s">
        <v>1229</v>
      </c>
      <c r="D142" s="71">
        <v>0.15</v>
      </c>
      <c r="E142" s="52" t="s">
        <v>1234</v>
      </c>
      <c r="F142" s="71">
        <v>0.15</v>
      </c>
      <c r="G142" s="352">
        <v>43244</v>
      </c>
      <c r="H142" s="352">
        <v>43258</v>
      </c>
      <c r="I142" s="252" t="s">
        <v>253</v>
      </c>
      <c r="J142" s="73"/>
      <c r="K142" s="51"/>
      <c r="L142" s="239" t="str">
        <f t="shared" si="41"/>
        <v>0</v>
      </c>
      <c r="M142" s="218" t="str">
        <f t="shared" si="43"/>
        <v>0</v>
      </c>
      <c r="N142" s="218">
        <f t="shared" si="44"/>
        <v>0.15</v>
      </c>
      <c r="O142" s="344" t="str">
        <f t="shared" si="42"/>
        <v>REPLANIFICAR</v>
      </c>
      <c r="P142" s="354" t="s">
        <v>1783</v>
      </c>
      <c r="Q142" s="70"/>
      <c r="R142" s="59"/>
      <c r="T142" s="84"/>
      <c r="U142" s="84"/>
      <c r="V142" s="84"/>
      <c r="W142" s="1"/>
      <c r="X142" s="1"/>
      <c r="Y142" s="1"/>
      <c r="Z142" s="1"/>
      <c r="AA142" s="1"/>
      <c r="AB142" s="1"/>
      <c r="AC142" s="1"/>
      <c r="AD142" s="1"/>
    </row>
    <row r="143" spans="1:30" ht="72" x14ac:dyDescent="0.25">
      <c r="A143" s="1"/>
      <c r="B143" s="586"/>
      <c r="C143" s="615" t="s">
        <v>1230</v>
      </c>
      <c r="D143" s="600">
        <v>0.35</v>
      </c>
      <c r="E143" s="77" t="s">
        <v>1235</v>
      </c>
      <c r="F143" s="71">
        <v>0.15</v>
      </c>
      <c r="G143" s="352">
        <v>43259</v>
      </c>
      <c r="H143" s="352">
        <v>43266</v>
      </c>
      <c r="I143" s="229" t="s">
        <v>261</v>
      </c>
      <c r="J143" s="73"/>
      <c r="K143" s="51"/>
      <c r="L143" s="239" t="str">
        <f t="shared" si="41"/>
        <v>0</v>
      </c>
      <c r="M143" s="218" t="str">
        <f t="shared" si="43"/>
        <v>0</v>
      </c>
      <c r="N143" s="218">
        <f t="shared" si="44"/>
        <v>0.15</v>
      </c>
      <c r="O143" s="344" t="str">
        <f t="shared" si="42"/>
        <v>REPLANIFICAR</v>
      </c>
      <c r="P143" s="354" t="s">
        <v>1784</v>
      </c>
      <c r="Q143" s="70"/>
      <c r="R143" s="59"/>
      <c r="T143" s="84"/>
      <c r="U143" s="84"/>
      <c r="V143" s="84"/>
      <c r="W143" s="1"/>
      <c r="X143" s="1"/>
      <c r="Y143" s="1"/>
      <c r="Z143" s="1"/>
      <c r="AA143" s="1"/>
      <c r="AB143" s="1"/>
      <c r="AC143" s="1"/>
      <c r="AD143" s="1"/>
    </row>
    <row r="144" spans="1:30" ht="81.75" customHeight="1" x14ac:dyDescent="0.25">
      <c r="A144" s="1"/>
      <c r="B144" s="586"/>
      <c r="C144" s="616"/>
      <c r="D144" s="600"/>
      <c r="E144" s="77" t="s">
        <v>1236</v>
      </c>
      <c r="F144" s="71">
        <v>0.2</v>
      </c>
      <c r="G144" s="352">
        <v>43269</v>
      </c>
      <c r="H144" s="352">
        <v>43332</v>
      </c>
      <c r="I144" s="252" t="s">
        <v>286</v>
      </c>
      <c r="J144" s="73"/>
      <c r="K144" s="51"/>
      <c r="L144" s="239" t="str">
        <f t="shared" si="41"/>
        <v>0</v>
      </c>
      <c r="M144" s="218" t="str">
        <f t="shared" si="43"/>
        <v>0</v>
      </c>
      <c r="N144" s="218">
        <f t="shared" si="44"/>
        <v>0.2</v>
      </c>
      <c r="O144" s="344" t="str">
        <f t="shared" si="42"/>
        <v>REPLANIFICAR</v>
      </c>
      <c r="P144" s="354" t="s">
        <v>1785</v>
      </c>
      <c r="Q144" s="70"/>
      <c r="R144" s="59"/>
      <c r="T144" s="84"/>
      <c r="U144" s="84"/>
      <c r="V144" s="84"/>
      <c r="W144" s="1"/>
      <c r="X144" s="1"/>
      <c r="Y144" s="1"/>
      <c r="Z144" s="1"/>
      <c r="AA144" s="1"/>
      <c r="AB144" s="1"/>
      <c r="AC144" s="1"/>
      <c r="AD144" s="1"/>
    </row>
    <row r="145" spans="1:41" ht="72" x14ac:dyDescent="0.25">
      <c r="A145" s="1"/>
      <c r="B145" s="586"/>
      <c r="C145" s="229" t="s">
        <v>1231</v>
      </c>
      <c r="D145" s="231">
        <v>0.2</v>
      </c>
      <c r="E145" s="77" t="s">
        <v>1237</v>
      </c>
      <c r="F145" s="71">
        <v>0.2</v>
      </c>
      <c r="G145" s="352">
        <v>43333</v>
      </c>
      <c r="H145" s="352">
        <v>43347</v>
      </c>
      <c r="I145" s="229" t="s">
        <v>261</v>
      </c>
      <c r="J145" s="73"/>
      <c r="K145" s="51"/>
      <c r="L145" s="239" t="str">
        <f t="shared" si="41"/>
        <v>0</v>
      </c>
      <c r="M145" s="218" t="str">
        <f t="shared" si="43"/>
        <v>0</v>
      </c>
      <c r="N145" s="218">
        <f t="shared" si="44"/>
        <v>0.2</v>
      </c>
      <c r="O145" s="344" t="str">
        <f t="shared" si="42"/>
        <v>REPLANIFICAR</v>
      </c>
      <c r="P145" s="354" t="s">
        <v>1786</v>
      </c>
      <c r="Q145" s="70"/>
      <c r="R145" s="59"/>
      <c r="T145" s="84"/>
      <c r="U145" s="84"/>
      <c r="V145" s="84"/>
      <c r="W145" s="1"/>
      <c r="X145" s="1"/>
      <c r="Y145" s="1"/>
      <c r="Z145" s="1"/>
      <c r="AA145" s="1"/>
      <c r="AB145" s="1"/>
      <c r="AC145" s="1"/>
      <c r="AD145" s="1"/>
    </row>
    <row r="146" spans="1:41" x14ac:dyDescent="0.25">
      <c r="A146" s="1"/>
      <c r="B146" s="7"/>
      <c r="C146" s="81"/>
      <c r="D146" s="81"/>
      <c r="E146" s="290"/>
      <c r="F146" s="81"/>
      <c r="G146" s="291"/>
      <c r="H146" s="291"/>
      <c r="I146" s="81"/>
      <c r="J146" s="196"/>
      <c r="K146" s="8"/>
      <c r="L146" s="273"/>
      <c r="M146" s="8"/>
      <c r="N146" s="8"/>
      <c r="O146" s="314"/>
      <c r="P146" s="4"/>
      <c r="Q146" s="193"/>
      <c r="R146" s="83"/>
      <c r="T146" s="84"/>
      <c r="U146" s="84"/>
      <c r="V146" s="84"/>
      <c r="W146" s="1"/>
      <c r="X146" s="1"/>
      <c r="Y146" s="1"/>
      <c r="Z146" s="1"/>
      <c r="AA146" s="1"/>
      <c r="AB146" s="1"/>
      <c r="AC146" s="1"/>
      <c r="AD146" s="1"/>
    </row>
    <row r="147" spans="1:41" x14ac:dyDescent="0.25">
      <c r="A147" s="1"/>
      <c r="B147" s="7"/>
      <c r="C147" s="79"/>
      <c r="D147" s="79"/>
      <c r="E147" s="79"/>
      <c r="F147" s="79"/>
      <c r="G147" s="292"/>
      <c r="H147" s="292"/>
      <c r="I147" s="81"/>
      <c r="J147" s="8"/>
      <c r="K147" s="8"/>
      <c r="L147" s="8"/>
      <c r="M147" s="8"/>
      <c r="N147" s="8"/>
      <c r="O147" s="8"/>
      <c r="P147" s="4"/>
      <c r="Q147" s="82"/>
      <c r="R147" s="83"/>
      <c r="T147" s="84"/>
      <c r="U147" s="84"/>
      <c r="V147" s="84"/>
      <c r="W147" s="1"/>
      <c r="X147" s="1"/>
      <c r="Y147" s="1"/>
      <c r="Z147" s="1"/>
      <c r="AA147" s="1"/>
      <c r="AB147" s="1"/>
      <c r="AC147" s="1"/>
      <c r="AD147" s="1"/>
    </row>
    <row r="148" spans="1:41" x14ac:dyDescent="0.25">
      <c r="A148" s="1"/>
      <c r="B148" s="7"/>
      <c r="C148" s="79"/>
      <c r="D148" s="79"/>
      <c r="E148" s="79"/>
      <c r="F148" s="79"/>
      <c r="G148" s="293"/>
      <c r="H148" s="293"/>
      <c r="I148" s="81"/>
      <c r="J148" s="8"/>
      <c r="K148" s="8"/>
      <c r="L148" s="8"/>
      <c r="M148" s="8"/>
      <c r="N148" s="8"/>
      <c r="O148" s="8"/>
      <c r="P148" s="4"/>
      <c r="Q148" s="82"/>
      <c r="R148" s="83"/>
      <c r="T148" s="84"/>
      <c r="U148" s="84"/>
      <c r="V148" s="84"/>
      <c r="W148" s="1"/>
      <c r="X148" s="1"/>
      <c r="Y148" s="1"/>
      <c r="Z148" s="1"/>
      <c r="AA148" s="1"/>
      <c r="AB148" s="1"/>
      <c r="AC148" s="1"/>
      <c r="AD148" s="1"/>
    </row>
    <row r="149" spans="1:41" x14ac:dyDescent="0.25">
      <c r="A149" s="1"/>
      <c r="B149" s="7"/>
      <c r="C149" s="9"/>
      <c r="D149" s="9"/>
      <c r="E149" s="9"/>
      <c r="F149" s="9"/>
      <c r="G149" s="294"/>
      <c r="H149" s="294"/>
      <c r="I149" s="9"/>
      <c r="J149" s="4"/>
      <c r="K149" s="4"/>
      <c r="L149" s="4"/>
      <c r="M149" s="4"/>
      <c r="N149" s="4"/>
      <c r="O149" s="4"/>
      <c r="P149" s="4"/>
      <c r="Q149" s="4"/>
      <c r="R149" s="4"/>
      <c r="W149" s="1"/>
      <c r="X149" s="1"/>
      <c r="Y149" s="1"/>
      <c r="Z149" s="1"/>
      <c r="AA149" s="1"/>
      <c r="AB149" s="1"/>
      <c r="AC149" s="1"/>
      <c r="AD149" s="1"/>
    </row>
    <row r="150" spans="1:41" ht="22.5" hidden="1" x14ac:dyDescent="0.25">
      <c r="A150" s="1"/>
      <c r="B150" s="593" t="s">
        <v>31</v>
      </c>
      <c r="C150" s="593"/>
      <c r="D150" s="593"/>
      <c r="E150" s="593"/>
      <c r="F150" s="593"/>
      <c r="G150" s="593"/>
      <c r="H150" s="593"/>
      <c r="I150" s="593"/>
      <c r="J150" s="593"/>
      <c r="K150" s="593"/>
      <c r="L150"/>
      <c r="M150"/>
      <c r="N150"/>
      <c r="O150"/>
      <c r="P150"/>
      <c r="Q150"/>
      <c r="R150"/>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35.25" hidden="1" customHeight="1" x14ac:dyDescent="0.25">
      <c r="A151" s="1"/>
      <c r="B151" s="574" t="s">
        <v>7</v>
      </c>
      <c r="C151" s="574"/>
      <c r="D151" s="574"/>
      <c r="E151" s="574" t="s">
        <v>8</v>
      </c>
      <c r="F151" s="574"/>
      <c r="G151" s="574"/>
      <c r="H151" s="574" t="s">
        <v>9</v>
      </c>
      <c r="I151" s="574"/>
      <c r="J151" s="227" t="s">
        <v>354</v>
      </c>
      <c r="K151" s="227" t="s">
        <v>10</v>
      </c>
      <c r="L151"/>
      <c r="M151"/>
      <c r="N151"/>
      <c r="O151"/>
      <c r="P151"/>
      <c r="Q151"/>
      <c r="R15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5" hidden="1" customHeight="1" x14ac:dyDescent="0.25">
      <c r="A152" s="1"/>
      <c r="B152" s="572"/>
      <c r="C152" s="572"/>
      <c r="D152" s="572"/>
      <c r="E152" s="572"/>
      <c r="F152" s="572"/>
      <c r="G152" s="572"/>
      <c r="H152" s="572"/>
      <c r="I152" s="572"/>
      <c r="J152" s="312"/>
      <c r="K152" s="312"/>
      <c r="L152"/>
      <c r="M152"/>
      <c r="N152"/>
      <c r="O152"/>
      <c r="P152"/>
      <c r="Q152" s="50"/>
      <c r="R152" s="50"/>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5" hidden="1" customHeight="1" x14ac:dyDescent="0.25">
      <c r="A153" s="1"/>
      <c r="B153" s="572"/>
      <c r="C153" s="572"/>
      <c r="D153" s="572"/>
      <c r="E153" s="572"/>
      <c r="F153" s="572"/>
      <c r="G153" s="572"/>
      <c r="H153" s="572"/>
      <c r="I153" s="572"/>
      <c r="J153" s="312"/>
      <c r="K153" s="312"/>
      <c r="L153"/>
      <c r="M153"/>
      <c r="N153"/>
      <c r="O153"/>
      <c r="P153"/>
      <c r="Q153" s="50"/>
      <c r="R153" s="50"/>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5" hidden="1" customHeight="1" x14ac:dyDescent="0.25">
      <c r="A154" s="1"/>
      <c r="B154" s="572"/>
      <c r="C154" s="572"/>
      <c r="D154" s="572"/>
      <c r="E154" s="572"/>
      <c r="F154" s="572"/>
      <c r="G154" s="572"/>
      <c r="H154" s="572"/>
      <c r="I154" s="572"/>
      <c r="J154" s="312"/>
      <c r="K154" s="312"/>
      <c r="L154"/>
      <c r="M154"/>
      <c r="N154"/>
      <c r="O154"/>
      <c r="P154"/>
      <c r="Q154" s="50"/>
      <c r="R154" s="50"/>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5" hidden="1" customHeight="1" x14ac:dyDescent="0.25">
      <c r="A155" s="1"/>
      <c r="B155" s="572"/>
      <c r="C155" s="572"/>
      <c r="D155" s="572"/>
      <c r="E155" s="572"/>
      <c r="F155" s="572"/>
      <c r="G155" s="572"/>
      <c r="H155" s="572"/>
      <c r="I155" s="572"/>
      <c r="J155" s="312"/>
      <c r="K155" s="312"/>
      <c r="L155"/>
      <c r="M155"/>
      <c r="N155"/>
      <c r="O155"/>
      <c r="P155"/>
      <c r="Q155" s="50"/>
      <c r="R155" s="50"/>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5" hidden="1" customHeight="1" x14ac:dyDescent="0.25">
      <c r="A156" s="1"/>
      <c r="B156" s="572"/>
      <c r="C156" s="572"/>
      <c r="D156" s="572"/>
      <c r="E156" s="572"/>
      <c r="F156" s="572"/>
      <c r="G156" s="572"/>
      <c r="H156" s="572"/>
      <c r="I156" s="572"/>
      <c r="J156" s="312"/>
      <c r="K156" s="312"/>
      <c r="L156"/>
      <c r="M156"/>
      <c r="N156"/>
      <c r="O156"/>
      <c r="P156"/>
      <c r="Q156" s="50"/>
      <c r="R156" s="50"/>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5" hidden="1" customHeight="1" x14ac:dyDescent="0.25">
      <c r="A157" s="1"/>
      <c r="B157" s="572"/>
      <c r="C157" s="572"/>
      <c r="D157" s="572"/>
      <c r="E157" s="572"/>
      <c r="F157" s="572"/>
      <c r="G157" s="572"/>
      <c r="H157" s="572"/>
      <c r="I157" s="572"/>
      <c r="J157" s="312"/>
      <c r="K157" s="312"/>
      <c r="L157"/>
      <c r="M157"/>
      <c r="N157"/>
      <c r="O157"/>
      <c r="P157"/>
      <c r="Q157" s="50"/>
      <c r="R157" s="50"/>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5" hidden="1" customHeight="1" x14ac:dyDescent="0.25">
      <c r="A158" s="1"/>
      <c r="B158" s="572"/>
      <c r="C158" s="572"/>
      <c r="D158" s="572"/>
      <c r="E158" s="572"/>
      <c r="F158" s="572"/>
      <c r="G158" s="572"/>
      <c r="H158" s="572"/>
      <c r="I158" s="572"/>
      <c r="J158" s="312"/>
      <c r="K158" s="312"/>
      <c r="L158"/>
      <c r="M158"/>
      <c r="N158"/>
      <c r="O158"/>
      <c r="P158"/>
      <c r="Q158" s="50"/>
      <c r="R158" s="50"/>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5" hidden="1" customHeight="1" x14ac:dyDescent="0.25">
      <c r="A159" s="1"/>
      <c r="B159" s="572"/>
      <c r="C159" s="572"/>
      <c r="D159" s="572"/>
      <c r="E159" s="572"/>
      <c r="F159" s="572"/>
      <c r="G159" s="572"/>
      <c r="H159" s="572"/>
      <c r="I159" s="572"/>
      <c r="J159" s="312"/>
      <c r="K159" s="312"/>
      <c r="L159"/>
      <c r="M159"/>
      <c r="N159"/>
      <c r="O159"/>
      <c r="P159"/>
      <c r="Q159" s="50"/>
      <c r="R159" s="50"/>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5" hidden="1" customHeight="1" x14ac:dyDescent="0.25">
      <c r="A160" s="1"/>
      <c r="B160" s="572"/>
      <c r="C160" s="572"/>
      <c r="D160" s="572"/>
      <c r="E160" s="572"/>
      <c r="F160" s="572"/>
      <c r="G160" s="572"/>
      <c r="H160" s="572"/>
      <c r="I160" s="572"/>
      <c r="J160" s="312"/>
      <c r="K160" s="312"/>
      <c r="L160"/>
      <c r="M160"/>
      <c r="N160"/>
      <c r="O160"/>
      <c r="P160"/>
      <c r="Q160" s="50"/>
      <c r="R160" s="50"/>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5" hidden="1" customHeight="1" x14ac:dyDescent="0.25">
      <c r="A161" s="1"/>
      <c r="B161" s="572"/>
      <c r="C161" s="572"/>
      <c r="D161" s="572"/>
      <c r="E161" s="572"/>
      <c r="F161" s="572"/>
      <c r="G161" s="572"/>
      <c r="H161" s="572"/>
      <c r="I161" s="572"/>
      <c r="J161" s="312"/>
      <c r="K161" s="312"/>
      <c r="L161"/>
      <c r="M161"/>
      <c r="N161"/>
      <c r="O161"/>
      <c r="P161"/>
      <c r="Q161" s="50"/>
      <c r="R161" s="50"/>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5" hidden="1" customHeight="1" x14ac:dyDescent="0.25">
      <c r="A162" s="1"/>
      <c r="B162" s="572"/>
      <c r="C162" s="572"/>
      <c r="D162" s="572"/>
      <c r="E162" s="572"/>
      <c r="F162" s="572"/>
      <c r="G162" s="572"/>
      <c r="H162" s="572"/>
      <c r="I162" s="572"/>
      <c r="J162" s="312"/>
      <c r="K162" s="312"/>
      <c r="L162"/>
      <c r="M162"/>
      <c r="N162"/>
      <c r="O162"/>
      <c r="P162"/>
      <c r="Q162" s="50"/>
      <c r="R162" s="50"/>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5" hidden="1" customHeight="1" x14ac:dyDescent="0.25">
      <c r="A163" s="1"/>
      <c r="B163" s="572"/>
      <c r="C163" s="572"/>
      <c r="D163" s="572"/>
      <c r="E163" s="572"/>
      <c r="F163" s="572"/>
      <c r="G163" s="572"/>
      <c r="H163" s="572"/>
      <c r="I163" s="572"/>
      <c r="J163" s="312"/>
      <c r="K163" s="312"/>
      <c r="L163"/>
      <c r="M163"/>
      <c r="N163"/>
      <c r="O163"/>
      <c r="P163"/>
      <c r="Q163" s="50"/>
      <c r="R163" s="50"/>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5" hidden="1" customHeight="1" x14ac:dyDescent="0.25">
      <c r="A164" s="1"/>
      <c r="B164" s="572"/>
      <c r="C164" s="572"/>
      <c r="D164" s="572"/>
      <c r="E164" s="572"/>
      <c r="F164" s="572"/>
      <c r="G164" s="572"/>
      <c r="H164" s="572"/>
      <c r="I164" s="572"/>
      <c r="J164" s="312"/>
      <c r="K164" s="312"/>
      <c r="L164"/>
      <c r="M164"/>
      <c r="N164"/>
      <c r="O164"/>
      <c r="P164"/>
      <c r="Q164" s="50"/>
      <c r="R164" s="50"/>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5.75" hidden="1" customHeight="1" x14ac:dyDescent="0.25">
      <c r="A165" s="1"/>
      <c r="B165" s="572"/>
      <c r="C165" s="572"/>
      <c r="D165" s="572"/>
      <c r="E165" s="572"/>
      <c r="F165" s="572"/>
      <c r="G165" s="572"/>
      <c r="H165" s="572"/>
      <c r="I165" s="572"/>
      <c r="J165" s="312"/>
      <c r="K165" s="312"/>
      <c r="L165"/>
      <c r="M165"/>
      <c r="N165"/>
      <c r="O165"/>
      <c r="P165"/>
      <c r="Q165" s="50"/>
      <c r="R165" s="50"/>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idden="1" x14ac:dyDescent="0.25">
      <c r="B166" s="1"/>
      <c r="C166" s="1"/>
      <c r="D166" s="1"/>
      <c r="E166" s="1"/>
      <c r="F166" s="1"/>
      <c r="G166" s="277"/>
      <c r="H166" s="277"/>
      <c r="I166" s="1"/>
      <c r="J166" s="1"/>
      <c r="K166" s="1"/>
      <c r="L166" s="1"/>
      <c r="M166" s="1"/>
      <c r="N166" s="1"/>
      <c r="O166" s="1"/>
      <c r="P166" s="1"/>
      <c r="Q166" s="1"/>
      <c r="R166" s="1"/>
      <c r="W166" s="1"/>
      <c r="X166" s="1"/>
      <c r="Y166" s="1"/>
      <c r="Z166" s="1"/>
      <c r="AA166" s="1"/>
    </row>
    <row r="167" spans="1:41" ht="30" hidden="1" x14ac:dyDescent="0.25">
      <c r="B167" s="1"/>
      <c r="C167" s="1"/>
      <c r="D167" s="1"/>
      <c r="E167" s="1"/>
      <c r="F167" s="1"/>
      <c r="G167" s="277"/>
      <c r="H167" s="277"/>
      <c r="I167" s="1"/>
      <c r="J167" s="1"/>
      <c r="K167" s="1"/>
      <c r="L167" s="1"/>
      <c r="M167"/>
      <c r="N167"/>
      <c r="O167" s="398" t="s">
        <v>2459</v>
      </c>
      <c r="P167" s="1"/>
      <c r="Q167" s="1"/>
      <c r="R167" s="1"/>
      <c r="W167" s="1"/>
      <c r="X167" s="1"/>
      <c r="Y167" s="1"/>
      <c r="Z167" s="1"/>
      <c r="AA167" s="1"/>
    </row>
    <row r="168" spans="1:41" hidden="1" x14ac:dyDescent="0.25">
      <c r="B168" s="1"/>
      <c r="C168" s="1"/>
      <c r="D168" s="1"/>
      <c r="E168" s="1"/>
      <c r="F168" s="1"/>
      <c r="G168" s="277"/>
      <c r="H168" s="277"/>
      <c r="I168" s="1"/>
      <c r="J168" s="1"/>
      <c r="K168" s="1"/>
      <c r="L168" s="1"/>
      <c r="M168"/>
      <c r="N168"/>
      <c r="O168" s="14">
        <f>AVERAGE(O31,O37,O52,O55,O63,O65,O73:O77,O88,O115)</f>
        <v>0.16999999999999998</v>
      </c>
      <c r="P168" s="1"/>
      <c r="Q168" s="1"/>
      <c r="R168" s="1"/>
      <c r="W168" s="1"/>
      <c r="X168" s="1"/>
      <c r="Y168" s="1"/>
      <c r="Z168" s="1"/>
      <c r="AA168" s="1"/>
    </row>
    <row r="169" spans="1:41" hidden="1" x14ac:dyDescent="0.25">
      <c r="B169" s="1"/>
      <c r="C169" s="1"/>
      <c r="D169" s="1"/>
      <c r="E169" s="1"/>
      <c r="F169" s="1"/>
      <c r="G169" s="277"/>
      <c r="H169" s="277"/>
      <c r="I169" s="1"/>
      <c r="J169" s="1"/>
      <c r="K169" s="1"/>
      <c r="L169" s="1"/>
      <c r="M169"/>
      <c r="N169"/>
      <c r="O169" s="1"/>
      <c r="P169" s="1"/>
      <c r="Q169" s="1"/>
      <c r="R169" s="1"/>
      <c r="W169" s="1"/>
      <c r="X169" s="1"/>
      <c r="Y169" s="1"/>
      <c r="Z169" s="1"/>
      <c r="AA169" s="1"/>
    </row>
    <row r="170" spans="1:41" x14ac:dyDescent="0.25">
      <c r="B170" s="1"/>
      <c r="C170" s="1"/>
      <c r="D170" s="1"/>
      <c r="E170" s="1"/>
      <c r="F170" s="1"/>
      <c r="G170" s="277"/>
      <c r="H170" s="277"/>
      <c r="I170" s="1"/>
      <c r="J170" s="1"/>
      <c r="K170" s="1"/>
      <c r="L170" s="1"/>
      <c r="M170" s="1"/>
      <c r="N170" s="1"/>
      <c r="O170" s="1"/>
      <c r="P170" s="1"/>
      <c r="Q170" s="1"/>
      <c r="R170" s="1"/>
      <c r="W170" s="1"/>
      <c r="X170" s="1"/>
      <c r="Y170" s="1"/>
      <c r="Z170" s="1"/>
      <c r="AA170" s="1"/>
    </row>
    <row r="171" spans="1:41" x14ac:dyDescent="0.25">
      <c r="B171" s="1"/>
      <c r="C171" s="1"/>
      <c r="D171" s="1"/>
      <c r="E171" s="1"/>
      <c r="F171" s="1"/>
      <c r="G171" s="277"/>
      <c r="H171" s="277"/>
      <c r="I171" s="1"/>
      <c r="J171" s="1"/>
      <c r="K171" s="1"/>
      <c r="L171" s="1"/>
      <c r="M171" s="1"/>
      <c r="N171" s="1"/>
      <c r="O171" s="1"/>
      <c r="P171" s="1"/>
      <c r="Q171" s="1"/>
      <c r="R171" s="1"/>
      <c r="W171" s="1"/>
      <c r="X171" s="1"/>
      <c r="Y171" s="1"/>
      <c r="Z171" s="1"/>
      <c r="AA171" s="1"/>
    </row>
    <row r="172" spans="1:41" x14ac:dyDescent="0.25">
      <c r="R172" s="1"/>
      <c r="W172" s="1"/>
    </row>
    <row r="173" spans="1:41" x14ac:dyDescent="0.25">
      <c r="R173" s="1"/>
      <c r="W173" s="1"/>
    </row>
    <row r="174" spans="1:41" x14ac:dyDescent="0.25">
      <c r="R174" s="1"/>
      <c r="W174" s="1"/>
    </row>
    <row r="175" spans="1:41" x14ac:dyDescent="0.25">
      <c r="R175" s="1"/>
      <c r="W175" s="1"/>
    </row>
    <row r="176" spans="1:41" x14ac:dyDescent="0.25">
      <c r="R176" s="1"/>
      <c r="W176" s="1"/>
    </row>
    <row r="177" spans="18:23" x14ac:dyDescent="0.25">
      <c r="R177" s="1"/>
      <c r="W177" s="1"/>
    </row>
    <row r="178" spans="18:23" x14ac:dyDescent="0.25">
      <c r="R178" s="1"/>
      <c r="W178" s="1"/>
    </row>
    <row r="179" spans="18:23" x14ac:dyDescent="0.25">
      <c r="R179" s="1"/>
      <c r="W179" s="1"/>
    </row>
    <row r="180" spans="18:23" x14ac:dyDescent="0.25">
      <c r="R180" s="1"/>
      <c r="W180" s="1"/>
    </row>
    <row r="181" spans="18:23" x14ac:dyDescent="0.25">
      <c r="R181" s="1"/>
      <c r="W181" s="1"/>
    </row>
    <row r="182" spans="18:23" x14ac:dyDescent="0.25">
      <c r="R182" s="1"/>
      <c r="W182" s="1"/>
    </row>
    <row r="183" spans="18:23" x14ac:dyDescent="0.25">
      <c r="R183" s="1"/>
      <c r="W183" s="1"/>
    </row>
    <row r="184" spans="18:23" x14ac:dyDescent="0.25">
      <c r="R184" s="1"/>
      <c r="W184" s="1"/>
    </row>
    <row r="185" spans="18:23" x14ac:dyDescent="0.25">
      <c r="R185" s="1"/>
      <c r="W185" s="1"/>
    </row>
    <row r="186" spans="18:23" x14ac:dyDescent="0.25">
      <c r="R186" s="1"/>
      <c r="W186" s="1"/>
    </row>
    <row r="187" spans="18:23" x14ac:dyDescent="0.25">
      <c r="R187" s="1"/>
      <c r="W187" s="1"/>
    </row>
    <row r="188" spans="18:23" x14ac:dyDescent="0.25">
      <c r="R188" s="1"/>
      <c r="W188" s="1"/>
    </row>
    <row r="189" spans="18:23" x14ac:dyDescent="0.25">
      <c r="R189" s="1"/>
      <c r="W189" s="1"/>
    </row>
    <row r="190" spans="18:23" x14ac:dyDescent="0.25">
      <c r="R190" s="1"/>
      <c r="W190" s="1"/>
    </row>
    <row r="191" spans="18:23" x14ac:dyDescent="0.25">
      <c r="R191" s="1"/>
      <c r="W191" s="1"/>
    </row>
    <row r="192" spans="18:23" x14ac:dyDescent="0.25">
      <c r="R192" s="1"/>
      <c r="W192" s="1"/>
    </row>
    <row r="193" spans="18:23" x14ac:dyDescent="0.25">
      <c r="R193" s="1"/>
      <c r="W193" s="1"/>
    </row>
    <row r="194" spans="18:23" x14ac:dyDescent="0.25">
      <c r="R194" s="1"/>
      <c r="W194" s="1"/>
    </row>
    <row r="195" spans="18:23" x14ac:dyDescent="0.25">
      <c r="R195" s="1"/>
      <c r="W195" s="1"/>
    </row>
    <row r="196" spans="18:23" x14ac:dyDescent="0.25">
      <c r="R196" s="1"/>
      <c r="W196" s="1"/>
    </row>
    <row r="197" spans="18:23" x14ac:dyDescent="0.25">
      <c r="R197" s="1"/>
      <c r="W197" s="1"/>
    </row>
    <row r="198" spans="18:23" x14ac:dyDescent="0.25">
      <c r="R198" s="1"/>
      <c r="W198" s="1"/>
    </row>
    <row r="199" spans="18:23" x14ac:dyDescent="0.25">
      <c r="R199" s="1"/>
      <c r="W199" s="1"/>
    </row>
    <row r="200" spans="18:23" x14ac:dyDescent="0.25">
      <c r="R200" s="1"/>
      <c r="W200" s="1"/>
    </row>
    <row r="201" spans="18:23" x14ac:dyDescent="0.25">
      <c r="R201" s="1"/>
      <c r="W201" s="1"/>
    </row>
    <row r="202" spans="18:23" x14ac:dyDescent="0.25">
      <c r="R202" s="1"/>
      <c r="W202" s="1"/>
    </row>
    <row r="203" spans="18:23" x14ac:dyDescent="0.25">
      <c r="R203" s="1"/>
      <c r="W203" s="1"/>
    </row>
    <row r="204" spans="18:23" x14ac:dyDescent="0.25">
      <c r="R204" s="1"/>
      <c r="W204" s="1"/>
    </row>
    <row r="205" spans="18:23" x14ac:dyDescent="0.25">
      <c r="R205" s="1"/>
      <c r="W205" s="1"/>
    </row>
    <row r="206" spans="18:23" x14ac:dyDescent="0.25">
      <c r="R206" s="1"/>
      <c r="W206" s="1"/>
    </row>
    <row r="207" spans="18:23" x14ac:dyDescent="0.25">
      <c r="R207" s="1"/>
      <c r="W207" s="1"/>
    </row>
    <row r="208" spans="18:23" x14ac:dyDescent="0.25">
      <c r="R208" s="1"/>
      <c r="W208" s="1"/>
    </row>
    <row r="209" spans="18:23" x14ac:dyDescent="0.25">
      <c r="R209" s="1"/>
      <c r="W209" s="1"/>
    </row>
    <row r="210" spans="18:23" x14ac:dyDescent="0.25">
      <c r="R210" s="1"/>
      <c r="W210" s="1"/>
    </row>
    <row r="211" spans="18:23" x14ac:dyDescent="0.25">
      <c r="R211" s="1"/>
      <c r="W211" s="1"/>
    </row>
    <row r="212" spans="18:23" x14ac:dyDescent="0.25">
      <c r="R212" s="1"/>
      <c r="W212" s="1"/>
    </row>
    <row r="213" spans="18:23" x14ac:dyDescent="0.25">
      <c r="R213" s="1"/>
      <c r="W213" s="1"/>
    </row>
    <row r="214" spans="18:23" x14ac:dyDescent="0.25">
      <c r="R214" s="1"/>
      <c r="W214" s="1"/>
    </row>
    <row r="215" spans="18:23" x14ac:dyDescent="0.25">
      <c r="R215" s="1"/>
      <c r="W215" s="1"/>
    </row>
    <row r="216" spans="18:23" x14ac:dyDescent="0.25">
      <c r="R216" s="1"/>
      <c r="W216" s="1"/>
    </row>
    <row r="217" spans="18:23" x14ac:dyDescent="0.25">
      <c r="R217" s="1"/>
      <c r="W217" s="1"/>
    </row>
    <row r="218" spans="18:23" x14ac:dyDescent="0.25">
      <c r="R218" s="1"/>
      <c r="W218" s="1"/>
    </row>
    <row r="219" spans="18:23" x14ac:dyDescent="0.25">
      <c r="R219" s="1"/>
      <c r="W219" s="1"/>
    </row>
    <row r="220" spans="18:23" x14ac:dyDescent="0.25">
      <c r="R220" s="1"/>
      <c r="W220" s="1"/>
    </row>
    <row r="221" spans="18:23" x14ac:dyDescent="0.25">
      <c r="R221" s="1"/>
      <c r="W221" s="1"/>
    </row>
    <row r="222" spans="18:23" x14ac:dyDescent="0.25">
      <c r="R222" s="1"/>
      <c r="W222" s="1"/>
    </row>
    <row r="223" spans="18:23" x14ac:dyDescent="0.25">
      <c r="R223" s="1"/>
      <c r="W223" s="1"/>
    </row>
    <row r="224" spans="18:23" x14ac:dyDescent="0.25">
      <c r="R224" s="1"/>
      <c r="W224" s="1"/>
    </row>
    <row r="225" spans="18:23" x14ac:dyDescent="0.25">
      <c r="R225" s="1"/>
      <c r="W225" s="1"/>
    </row>
    <row r="226" spans="18:23" x14ac:dyDescent="0.25">
      <c r="R226" s="1"/>
      <c r="W226" s="1"/>
    </row>
    <row r="227" spans="18:23" x14ac:dyDescent="0.25">
      <c r="R227" s="1"/>
      <c r="W227" s="1"/>
    </row>
    <row r="228" spans="18:23" x14ac:dyDescent="0.25">
      <c r="R228" s="1"/>
      <c r="W228" s="1"/>
    </row>
    <row r="229" spans="18:23" x14ac:dyDescent="0.25">
      <c r="R229" s="1"/>
      <c r="W229" s="1"/>
    </row>
    <row r="230" spans="18:23" x14ac:dyDescent="0.25">
      <c r="R230" s="1"/>
      <c r="W230" s="1"/>
    </row>
    <row r="231" spans="18:23" x14ac:dyDescent="0.25">
      <c r="R231" s="1"/>
      <c r="W231" s="1"/>
    </row>
    <row r="232" spans="18:23" x14ac:dyDescent="0.25">
      <c r="R232" s="1"/>
      <c r="W232" s="1"/>
    </row>
    <row r="233" spans="18:23" x14ac:dyDescent="0.25">
      <c r="R233" s="1"/>
      <c r="W233" s="1"/>
    </row>
    <row r="234" spans="18:23" x14ac:dyDescent="0.25">
      <c r="R234" s="1"/>
      <c r="W234" s="1"/>
    </row>
    <row r="235" spans="18:23" x14ac:dyDescent="0.25">
      <c r="R235" s="1"/>
      <c r="W235" s="1"/>
    </row>
    <row r="236" spans="18:23" x14ac:dyDescent="0.25">
      <c r="R236" s="1"/>
      <c r="W236" s="1"/>
    </row>
    <row r="237" spans="18:23" x14ac:dyDescent="0.25">
      <c r="R237" s="1"/>
      <c r="W237" s="1"/>
    </row>
    <row r="238" spans="18:23" x14ac:dyDescent="0.25">
      <c r="R238" s="1"/>
      <c r="W238" s="1"/>
    </row>
    <row r="239" spans="18:23" x14ac:dyDescent="0.25">
      <c r="R239" s="1"/>
      <c r="W239" s="1"/>
    </row>
    <row r="240" spans="18:23" x14ac:dyDescent="0.25">
      <c r="R240" s="1"/>
      <c r="W240" s="1"/>
    </row>
    <row r="241" spans="18:23" x14ac:dyDescent="0.25">
      <c r="R241" s="1"/>
      <c r="W241" s="1"/>
    </row>
    <row r="242" spans="18:23" x14ac:dyDescent="0.25">
      <c r="R242" s="1"/>
      <c r="W242" s="1"/>
    </row>
    <row r="243" spans="18:23" x14ac:dyDescent="0.25">
      <c r="R243" s="1"/>
      <c r="W243" s="1"/>
    </row>
    <row r="244" spans="18:23" x14ac:dyDescent="0.25">
      <c r="R244" s="1"/>
      <c r="W244" s="1"/>
    </row>
    <row r="245" spans="18:23" x14ac:dyDescent="0.25">
      <c r="R245" s="1"/>
      <c r="W245" s="1"/>
    </row>
    <row r="246" spans="18:23" x14ac:dyDescent="0.25">
      <c r="R246" s="1"/>
      <c r="W246" s="1"/>
    </row>
    <row r="247" spans="18:23" x14ac:dyDescent="0.25">
      <c r="R247" s="1"/>
      <c r="W247" s="1"/>
    </row>
    <row r="248" spans="18:23" x14ac:dyDescent="0.25">
      <c r="R248" s="1"/>
      <c r="W248" s="1"/>
    </row>
    <row r="249" spans="18:23" x14ac:dyDescent="0.25">
      <c r="R249" s="1"/>
      <c r="W249" s="1"/>
    </row>
    <row r="250" spans="18:23" x14ac:dyDescent="0.25">
      <c r="R250" s="1"/>
      <c r="W250" s="1"/>
    </row>
    <row r="251" spans="18:23" x14ac:dyDescent="0.25">
      <c r="R251" s="1"/>
      <c r="W251" s="1"/>
    </row>
    <row r="252" spans="18:23" x14ac:dyDescent="0.25">
      <c r="R252" s="1"/>
      <c r="W252" s="1"/>
    </row>
    <row r="253" spans="18:23" x14ac:dyDescent="0.25">
      <c r="R253" s="1"/>
      <c r="W253" s="1"/>
    </row>
    <row r="254" spans="18:23" x14ac:dyDescent="0.25">
      <c r="R254" s="1"/>
      <c r="W254" s="1"/>
    </row>
    <row r="255" spans="18:23" x14ac:dyDescent="0.25">
      <c r="R255" s="1"/>
      <c r="W255" s="1"/>
    </row>
    <row r="256" spans="18:23" x14ac:dyDescent="0.25">
      <c r="R256" s="1"/>
      <c r="W256" s="1"/>
    </row>
    <row r="257" spans="18:23" x14ac:dyDescent="0.25">
      <c r="R257" s="1"/>
      <c r="W257" s="1"/>
    </row>
    <row r="258" spans="18:23" x14ac:dyDescent="0.25">
      <c r="R258" s="1"/>
      <c r="W258" s="1"/>
    </row>
    <row r="259" spans="18:23" x14ac:dyDescent="0.25">
      <c r="R259" s="1"/>
      <c r="W259" s="1"/>
    </row>
    <row r="260" spans="18:23" x14ac:dyDescent="0.25">
      <c r="R260" s="1"/>
      <c r="W260" s="1"/>
    </row>
    <row r="261" spans="18:23" x14ac:dyDescent="0.25">
      <c r="R261" s="1"/>
      <c r="W261" s="1"/>
    </row>
    <row r="262" spans="18:23" x14ac:dyDescent="0.25">
      <c r="R262" s="1"/>
      <c r="W262" s="1"/>
    </row>
    <row r="263" spans="18:23" x14ac:dyDescent="0.25">
      <c r="R263" s="1"/>
      <c r="W263" s="1"/>
    </row>
    <row r="264" spans="18:23" x14ac:dyDescent="0.25">
      <c r="R264" s="1"/>
      <c r="W264" s="1"/>
    </row>
    <row r="265" spans="18:23" x14ac:dyDescent="0.25">
      <c r="R265" s="1"/>
      <c r="W265" s="1"/>
    </row>
    <row r="266" spans="18:23" x14ac:dyDescent="0.25">
      <c r="R266" s="1"/>
      <c r="W266" s="1"/>
    </row>
    <row r="267" spans="18:23" x14ac:dyDescent="0.25">
      <c r="R267" s="1"/>
      <c r="W267" s="1"/>
    </row>
    <row r="268" spans="18:23" x14ac:dyDescent="0.25">
      <c r="R268" s="1"/>
      <c r="W268" s="1"/>
    </row>
    <row r="269" spans="18:23" x14ac:dyDescent="0.25">
      <c r="R269" s="1"/>
      <c r="W269" s="1"/>
    </row>
    <row r="270" spans="18:23" x14ac:dyDescent="0.25">
      <c r="R270" s="1"/>
      <c r="W270" s="1"/>
    </row>
    <row r="271" spans="18:23" x14ac:dyDescent="0.25">
      <c r="R271" s="1"/>
      <c r="W271" s="1"/>
    </row>
    <row r="272" spans="18:23" x14ac:dyDescent="0.25">
      <c r="R272" s="1"/>
      <c r="W272" s="1"/>
    </row>
    <row r="273" spans="18:23" x14ac:dyDescent="0.25">
      <c r="R273" s="1"/>
      <c r="W273" s="1"/>
    </row>
    <row r="274" spans="18:23" x14ac:dyDescent="0.25">
      <c r="R274" s="1"/>
      <c r="W274" s="1"/>
    </row>
    <row r="275" spans="18:23" x14ac:dyDescent="0.25">
      <c r="R275" s="1"/>
      <c r="W275" s="1"/>
    </row>
    <row r="276" spans="18:23" x14ac:dyDescent="0.25">
      <c r="R276" s="1"/>
      <c r="W276" s="1"/>
    </row>
    <row r="277" spans="18:23" x14ac:dyDescent="0.25">
      <c r="R277" s="1"/>
      <c r="W277" s="1"/>
    </row>
    <row r="278" spans="18:23" x14ac:dyDescent="0.25">
      <c r="R278" s="1"/>
      <c r="W278" s="1"/>
    </row>
    <row r="279" spans="18:23" x14ac:dyDescent="0.25">
      <c r="R279" s="1"/>
      <c r="W279" s="1"/>
    </row>
    <row r="280" spans="18:23" x14ac:dyDescent="0.25">
      <c r="R280" s="1"/>
      <c r="W280" s="1"/>
    </row>
    <row r="281" spans="18:23" x14ac:dyDescent="0.25">
      <c r="R281" s="1"/>
      <c r="W281" s="1"/>
    </row>
    <row r="282" spans="18:23" x14ac:dyDescent="0.25">
      <c r="R282" s="1"/>
      <c r="W282" s="1"/>
    </row>
    <row r="283" spans="18:23" x14ac:dyDescent="0.25">
      <c r="R283" s="1"/>
      <c r="W283" s="1"/>
    </row>
    <row r="284" spans="18:23" x14ac:dyDescent="0.25">
      <c r="R284" s="1"/>
      <c r="W284" s="1"/>
    </row>
    <row r="285" spans="18:23" x14ac:dyDescent="0.25">
      <c r="R285" s="1"/>
      <c r="W285" s="1"/>
    </row>
    <row r="286" spans="18:23" x14ac:dyDescent="0.25">
      <c r="R286" s="1"/>
      <c r="W286" s="1"/>
    </row>
    <row r="287" spans="18:23" x14ac:dyDescent="0.25">
      <c r="R287" s="1"/>
      <c r="W287" s="1"/>
    </row>
    <row r="288" spans="18:23" x14ac:dyDescent="0.25">
      <c r="R288" s="1"/>
      <c r="W288" s="1"/>
    </row>
    <row r="289" spans="18:23" x14ac:dyDescent="0.25">
      <c r="R289" s="1"/>
      <c r="W289" s="1"/>
    </row>
    <row r="290" spans="18:23" x14ac:dyDescent="0.25">
      <c r="R290" s="1"/>
      <c r="W290" s="1"/>
    </row>
    <row r="291" spans="18:23" x14ac:dyDescent="0.25">
      <c r="R291" s="1"/>
      <c r="W291" s="1"/>
    </row>
    <row r="292" spans="18:23" x14ac:dyDescent="0.25">
      <c r="R292" s="1"/>
      <c r="W292" s="1"/>
    </row>
    <row r="293" spans="18:23" x14ac:dyDescent="0.25">
      <c r="R293" s="1"/>
      <c r="W293" s="1"/>
    </row>
    <row r="294" spans="18:23" x14ac:dyDescent="0.25">
      <c r="R294" s="1"/>
      <c r="W294" s="1"/>
    </row>
    <row r="295" spans="18:23" x14ac:dyDescent="0.25">
      <c r="R295" s="1"/>
      <c r="W295" s="1"/>
    </row>
  </sheetData>
  <sheetProtection formatCells="0" formatColumns="0" formatRows="0"/>
  <mergeCells count="328">
    <mergeCell ref="C57:R57"/>
    <mergeCell ref="C58:R58"/>
    <mergeCell ref="C83:R83"/>
    <mergeCell ref="C84:R84"/>
    <mergeCell ref="C135:R135"/>
    <mergeCell ref="O121:O123"/>
    <mergeCell ref="C7:R7"/>
    <mergeCell ref="B1:O1"/>
    <mergeCell ref="B2:P2"/>
    <mergeCell ref="B3:P3"/>
    <mergeCell ref="B4:P4"/>
    <mergeCell ref="N88:N89"/>
    <mergeCell ref="O88:O89"/>
    <mergeCell ref="N94:N98"/>
    <mergeCell ref="M105:M107"/>
    <mergeCell ref="N105:N107"/>
    <mergeCell ref="O105:O107"/>
    <mergeCell ref="N115:N116"/>
    <mergeCell ref="M117:M119"/>
    <mergeCell ref="N117:N119"/>
    <mergeCell ref="M121:M123"/>
    <mergeCell ref="N121:N123"/>
    <mergeCell ref="O94:O98"/>
    <mergeCell ref="H152:I152"/>
    <mergeCell ref="C134:R134"/>
    <mergeCell ref="O132:O133"/>
    <mergeCell ref="N132:N133"/>
    <mergeCell ref="P138:P139"/>
    <mergeCell ref="Q138:Q139"/>
    <mergeCell ref="R138:R139"/>
    <mergeCell ref="N138:N139"/>
    <mergeCell ref="B137:I137"/>
    <mergeCell ref="C131:C133"/>
    <mergeCell ref="D131:D133"/>
    <mergeCell ref="M132:M133"/>
    <mergeCell ref="N140:N141"/>
    <mergeCell ref="J138:J139"/>
    <mergeCell ref="K138:K139"/>
    <mergeCell ref="L138:L139"/>
    <mergeCell ref="M138:M139"/>
    <mergeCell ref="O138:O139"/>
    <mergeCell ref="B151:D151"/>
    <mergeCell ref="E151:G151"/>
    <mergeCell ref="H151:I151"/>
    <mergeCell ref="M140:M141"/>
    <mergeCell ref="O140:O141"/>
    <mergeCell ref="C115:C124"/>
    <mergeCell ref="B115:B133"/>
    <mergeCell ref="D115:D124"/>
    <mergeCell ref="M115:M116"/>
    <mergeCell ref="I127:I128"/>
    <mergeCell ref="C129:C130"/>
    <mergeCell ref="D129:D130"/>
    <mergeCell ref="O129:O130"/>
    <mergeCell ref="M127:M128"/>
    <mergeCell ref="M129:M130"/>
    <mergeCell ref="N125:N126"/>
    <mergeCell ref="N127:N128"/>
    <mergeCell ref="N129:N130"/>
    <mergeCell ref="O125:O126"/>
    <mergeCell ref="O127:O128"/>
    <mergeCell ref="B156:D156"/>
    <mergeCell ref="E156:G156"/>
    <mergeCell ref="H156:I156"/>
    <mergeCell ref="B153:D153"/>
    <mergeCell ref="E153:G153"/>
    <mergeCell ref="H153:I153"/>
    <mergeCell ref="C136:R136"/>
    <mergeCell ref="B150:K150"/>
    <mergeCell ref="B140:B145"/>
    <mergeCell ref="C140:C141"/>
    <mergeCell ref="D140:D141"/>
    <mergeCell ref="C143:C144"/>
    <mergeCell ref="D143:D144"/>
    <mergeCell ref="J137:O137"/>
    <mergeCell ref="P137:R137"/>
    <mergeCell ref="B138:B139"/>
    <mergeCell ref="C138:C139"/>
    <mergeCell ref="D138:D139"/>
    <mergeCell ref="E138:E139"/>
    <mergeCell ref="F138:F139"/>
    <mergeCell ref="G138:H138"/>
    <mergeCell ref="I138:I139"/>
    <mergeCell ref="B152:D152"/>
    <mergeCell ref="E152:G152"/>
    <mergeCell ref="B165:D165"/>
    <mergeCell ref="E165:G165"/>
    <mergeCell ref="H165:I165"/>
    <mergeCell ref="B160:D160"/>
    <mergeCell ref="E160:G160"/>
    <mergeCell ref="H160:I160"/>
    <mergeCell ref="B161:D161"/>
    <mergeCell ref="E161:G161"/>
    <mergeCell ref="H161:I161"/>
    <mergeCell ref="B162:D162"/>
    <mergeCell ref="E162:G162"/>
    <mergeCell ref="H162:I162"/>
    <mergeCell ref="B163:D163"/>
    <mergeCell ref="E163:G163"/>
    <mergeCell ref="H163:I163"/>
    <mergeCell ref="B164:D164"/>
    <mergeCell ref="E164:G164"/>
    <mergeCell ref="H164:I164"/>
    <mergeCell ref="B157:D157"/>
    <mergeCell ref="E157:G157"/>
    <mergeCell ref="H157:I157"/>
    <mergeCell ref="B158:D158"/>
    <mergeCell ref="E158:G158"/>
    <mergeCell ref="H158:I158"/>
    <mergeCell ref="B159:D159"/>
    <mergeCell ref="E159:G159"/>
    <mergeCell ref="H159:I159"/>
    <mergeCell ref="B154:D154"/>
    <mergeCell ref="E154:G154"/>
    <mergeCell ref="H154:I154"/>
    <mergeCell ref="B155:D155"/>
    <mergeCell ref="C94:C98"/>
    <mergeCell ref="D94:D98"/>
    <mergeCell ref="C99:C101"/>
    <mergeCell ref="D99:D101"/>
    <mergeCell ref="C102:C103"/>
    <mergeCell ref="C104:C107"/>
    <mergeCell ref="D104:D107"/>
    <mergeCell ref="C108:C109"/>
    <mergeCell ref="D108:D109"/>
    <mergeCell ref="E155:G155"/>
    <mergeCell ref="H155:I155"/>
    <mergeCell ref="B110:B113"/>
    <mergeCell ref="B114:R114"/>
    <mergeCell ref="C125:C126"/>
    <mergeCell ref="D125:D126"/>
    <mergeCell ref="I125:I126"/>
    <mergeCell ref="C127:C128"/>
    <mergeCell ref="D127:D128"/>
    <mergeCell ref="O117:O119"/>
    <mergeCell ref="O115:O116"/>
    <mergeCell ref="M88:M89"/>
    <mergeCell ref="P85:R85"/>
    <mergeCell ref="B86:B87"/>
    <mergeCell ref="C86:C87"/>
    <mergeCell ref="D86:D87"/>
    <mergeCell ref="E86:E87"/>
    <mergeCell ref="F86:F87"/>
    <mergeCell ref="G86:H86"/>
    <mergeCell ref="I86:I87"/>
    <mergeCell ref="J86:J87"/>
    <mergeCell ref="K86:K87"/>
    <mergeCell ref="L86:L87"/>
    <mergeCell ref="M86:M87"/>
    <mergeCell ref="O86:O87"/>
    <mergeCell ref="P86:P87"/>
    <mergeCell ref="Q86:Q87"/>
    <mergeCell ref="R86:R87"/>
    <mergeCell ref="N86:N87"/>
    <mergeCell ref="B88:B109"/>
    <mergeCell ref="C88:C91"/>
    <mergeCell ref="D88:D91"/>
    <mergeCell ref="C92:C93"/>
    <mergeCell ref="D92:D93"/>
    <mergeCell ref="C76:C81"/>
    <mergeCell ref="D76:D81"/>
    <mergeCell ref="D63:D64"/>
    <mergeCell ref="I65:I71"/>
    <mergeCell ref="O73:O75"/>
    <mergeCell ref="O76:O77"/>
    <mergeCell ref="O78:O81"/>
    <mergeCell ref="N78:N81"/>
    <mergeCell ref="N63:N64"/>
    <mergeCell ref="N73:N75"/>
    <mergeCell ref="M76:M77"/>
    <mergeCell ref="N76:N77"/>
    <mergeCell ref="M78:M81"/>
    <mergeCell ref="C63:C64"/>
    <mergeCell ref="C26:R26"/>
    <mergeCell ref="C27:R27"/>
    <mergeCell ref="M15:M17"/>
    <mergeCell ref="N15:N17"/>
    <mergeCell ref="O15:O17"/>
    <mergeCell ref="M19:M21"/>
    <mergeCell ref="M50:M51"/>
    <mergeCell ref="O50:O51"/>
    <mergeCell ref="P50:P51"/>
    <mergeCell ref="Q50:Q51"/>
    <mergeCell ref="N50:N51"/>
    <mergeCell ref="C48:R48"/>
    <mergeCell ref="B14:B21"/>
    <mergeCell ref="C14:C17"/>
    <mergeCell ref="D14:D17"/>
    <mergeCell ref="C18:C21"/>
    <mergeCell ref="D18:D21"/>
    <mergeCell ref="O12:O13"/>
    <mergeCell ref="Q12:Q13"/>
    <mergeCell ref="R12:R13"/>
    <mergeCell ref="P11:R11"/>
    <mergeCell ref="P12:P13"/>
    <mergeCell ref="B11:I11"/>
    <mergeCell ref="J11:O11"/>
    <mergeCell ref="I12:I13"/>
    <mergeCell ref="B12:B13"/>
    <mergeCell ref="C12:C13"/>
    <mergeCell ref="G12:H12"/>
    <mergeCell ref="J12:J13"/>
    <mergeCell ref="K12:K13"/>
    <mergeCell ref="L12:L13"/>
    <mergeCell ref="M12:M13"/>
    <mergeCell ref="D12:D13"/>
    <mergeCell ref="E12:E13"/>
    <mergeCell ref="F12:F13"/>
    <mergeCell ref="O29:O30"/>
    <mergeCell ref="O31:O32"/>
    <mergeCell ref="O40:O45"/>
    <mergeCell ref="P29:P30"/>
    <mergeCell ref="Q29:Q30"/>
    <mergeCell ref="C8:R8"/>
    <mergeCell ref="C9:R9"/>
    <mergeCell ref="C10:R10"/>
    <mergeCell ref="N12:N13"/>
    <mergeCell ref="C37:C39"/>
    <mergeCell ref="D37:D39"/>
    <mergeCell ref="I37:I39"/>
    <mergeCell ref="C40:C45"/>
    <mergeCell ref="D40:D45"/>
    <mergeCell ref="K29:K30"/>
    <mergeCell ref="C31:C32"/>
    <mergeCell ref="D31:D32"/>
    <mergeCell ref="C33:C35"/>
    <mergeCell ref="D33:D35"/>
    <mergeCell ref="I33:I35"/>
    <mergeCell ref="J29:J30"/>
    <mergeCell ref="B22:R22"/>
    <mergeCell ref="B23:B24"/>
    <mergeCell ref="C25:R25"/>
    <mergeCell ref="M94:M98"/>
    <mergeCell ref="M125:M126"/>
    <mergeCell ref="N31:N32"/>
    <mergeCell ref="M34:M35"/>
    <mergeCell ref="N34:N35"/>
    <mergeCell ref="N19:N21"/>
    <mergeCell ref="O19:O21"/>
    <mergeCell ref="M23:M24"/>
    <mergeCell ref="N23:N24"/>
    <mergeCell ref="O23:O24"/>
    <mergeCell ref="O63:O64"/>
    <mergeCell ref="C59:R59"/>
    <mergeCell ref="B28:I28"/>
    <mergeCell ref="J28:O28"/>
    <mergeCell ref="P28:R28"/>
    <mergeCell ref="B29:B30"/>
    <mergeCell ref="C29:C30"/>
    <mergeCell ref="D29:D30"/>
    <mergeCell ref="E29:E30"/>
    <mergeCell ref="F29:F30"/>
    <mergeCell ref="G29:H29"/>
    <mergeCell ref="I29:I30"/>
    <mergeCell ref="L29:L30"/>
    <mergeCell ref="M29:M30"/>
    <mergeCell ref="B36:R36"/>
    <mergeCell ref="B37:B45"/>
    <mergeCell ref="O55:O56"/>
    <mergeCell ref="M31:M32"/>
    <mergeCell ref="M40:M45"/>
    <mergeCell ref="M52:M54"/>
    <mergeCell ref="M55:M56"/>
    <mergeCell ref="M63:M64"/>
    <mergeCell ref="M73:M75"/>
    <mergeCell ref="B60:I60"/>
    <mergeCell ref="J60:O60"/>
    <mergeCell ref="P60:R60"/>
    <mergeCell ref="B61:B62"/>
    <mergeCell ref="C61:C62"/>
    <mergeCell ref="D61:D62"/>
    <mergeCell ref="E61:E62"/>
    <mergeCell ref="F61:F62"/>
    <mergeCell ref="G61:H61"/>
    <mergeCell ref="I61:I62"/>
    <mergeCell ref="J61:J62"/>
    <mergeCell ref="K61:K62"/>
    <mergeCell ref="L61:L62"/>
    <mergeCell ref="M61:M62"/>
    <mergeCell ref="O61:O62"/>
    <mergeCell ref="C82:R82"/>
    <mergeCell ref="B85:I85"/>
    <mergeCell ref="B52:B56"/>
    <mergeCell ref="C52:C54"/>
    <mergeCell ref="D52:D54"/>
    <mergeCell ref="I52:I54"/>
    <mergeCell ref="C55:C56"/>
    <mergeCell ref="J85:O85"/>
    <mergeCell ref="R50:R51"/>
    <mergeCell ref="P61:P62"/>
    <mergeCell ref="Q61:Q62"/>
    <mergeCell ref="R61:R62"/>
    <mergeCell ref="N61:N62"/>
    <mergeCell ref="N52:N54"/>
    <mergeCell ref="N55:N56"/>
    <mergeCell ref="O52:O54"/>
    <mergeCell ref="B63:B71"/>
    <mergeCell ref="C65:C71"/>
    <mergeCell ref="D65:D71"/>
    <mergeCell ref="B72:R72"/>
    <mergeCell ref="B73:B81"/>
    <mergeCell ref="C73:C75"/>
    <mergeCell ref="D73:D75"/>
    <mergeCell ref="I73:I75"/>
    <mergeCell ref="R29:R30"/>
    <mergeCell ref="B31:B35"/>
    <mergeCell ref="N29:N30"/>
    <mergeCell ref="C46:R46"/>
    <mergeCell ref="C47:R47"/>
    <mergeCell ref="D55:D56"/>
    <mergeCell ref="B49:I49"/>
    <mergeCell ref="J49:O49"/>
    <mergeCell ref="P49:R49"/>
    <mergeCell ref="B50:B51"/>
    <mergeCell ref="C50:C51"/>
    <mergeCell ref="D50:D51"/>
    <mergeCell ref="E50:E51"/>
    <mergeCell ref="F50:F51"/>
    <mergeCell ref="G50:H50"/>
    <mergeCell ref="I50:I51"/>
    <mergeCell ref="J50:J51"/>
    <mergeCell ref="K50:K51"/>
    <mergeCell ref="L50:L51"/>
    <mergeCell ref="O34:O35"/>
    <mergeCell ref="N40:N45"/>
    <mergeCell ref="N37:N38"/>
    <mergeCell ref="M37:M38"/>
    <mergeCell ref="O37:O38"/>
  </mergeCells>
  <conditionalFormatting sqref="Q147:Q148">
    <cfRule type="containsText" dxfId="389" priority="278" operator="containsText" text="&quot;RPLANIFICAR&quot;">
      <formula>NOT(ISERROR(SEARCH("""RPLANIFICAR""",Q147)))</formula>
    </cfRule>
  </conditionalFormatting>
  <conditionalFormatting sqref="O110:O113">
    <cfRule type="containsText" dxfId="388" priority="264" stopIfTrue="1" operator="containsText" text="REPLANIFICAR">
      <formula>NOT(ISERROR(SEARCH("REPLANIFICAR",O110)))</formula>
    </cfRule>
    <cfRule type="containsText" dxfId="387" priority="265" stopIfTrue="1" operator="containsText" text="CORRECTO">
      <formula>NOT(ISERROR(SEARCH("CORRECTO",O110)))</formula>
    </cfRule>
  </conditionalFormatting>
  <conditionalFormatting sqref="O146">
    <cfRule type="containsText" dxfId="386" priority="213" stopIfTrue="1" operator="containsText" text="REPLANIFICAR">
      <formula>NOT(ISERROR(SEARCH("REPLANIFICAR",O146)))</formula>
    </cfRule>
    <cfRule type="containsText" dxfId="385" priority="214" stopIfTrue="1" operator="containsText" text="CORRECTO">
      <formula>NOT(ISERROR(SEARCH("CORRECTO",O146)))</formula>
    </cfRule>
  </conditionalFormatting>
  <conditionalFormatting sqref="O52 O55">
    <cfRule type="cellIs" dxfId="384" priority="17" operator="between">
      <formula>1</formula>
      <formula>1</formula>
    </cfRule>
    <cfRule type="cellIs" dxfId="383" priority="18" operator="between">
      <formula>0.9</formula>
      <formula>0.99</formula>
    </cfRule>
    <cfRule type="cellIs" dxfId="382" priority="19" operator="between">
      <formula>0.89</formula>
      <formula>0.8</formula>
    </cfRule>
    <cfRule type="cellIs" dxfId="381" priority="20" operator="between">
      <formula>0.79</formula>
      <formula>0</formula>
    </cfRule>
  </conditionalFormatting>
  <conditionalFormatting sqref="O37 O31">
    <cfRule type="cellIs" dxfId="380" priority="13" operator="between">
      <formula>1</formula>
      <formula>1</formula>
    </cfRule>
    <cfRule type="cellIs" dxfId="379" priority="14" operator="between">
      <formula>0.9</formula>
      <formula>0.99</formula>
    </cfRule>
    <cfRule type="cellIs" dxfId="378" priority="15" operator="between">
      <formula>0.89</formula>
      <formula>0.8</formula>
    </cfRule>
    <cfRule type="cellIs" dxfId="377" priority="16" operator="between">
      <formula>0.79</formula>
      <formula>0</formula>
    </cfRule>
  </conditionalFormatting>
  <conditionalFormatting sqref="O63 O65">
    <cfRule type="cellIs" dxfId="376" priority="9" operator="between">
      <formula>1</formula>
      <formula>1</formula>
    </cfRule>
    <cfRule type="cellIs" dxfId="375" priority="10" operator="between">
      <formula>0.9</formula>
      <formula>0.99</formula>
    </cfRule>
    <cfRule type="cellIs" dxfId="374" priority="11" operator="between">
      <formula>0.89</formula>
      <formula>0.8</formula>
    </cfRule>
    <cfRule type="cellIs" dxfId="373" priority="12" operator="between">
      <formula>0.79</formula>
      <formula>0</formula>
    </cfRule>
  </conditionalFormatting>
  <conditionalFormatting sqref="O73 O76">
    <cfRule type="cellIs" dxfId="372" priority="5" operator="between">
      <formula>1</formula>
      <formula>1</formula>
    </cfRule>
    <cfRule type="cellIs" dxfId="371" priority="6" operator="between">
      <formula>0.9</formula>
      <formula>0.99</formula>
    </cfRule>
    <cfRule type="cellIs" dxfId="370" priority="7" operator="between">
      <formula>0.89</formula>
      <formula>0.8</formula>
    </cfRule>
    <cfRule type="cellIs" dxfId="369" priority="8" operator="between">
      <formula>0.79</formula>
      <formula>0</formula>
    </cfRule>
  </conditionalFormatting>
  <conditionalFormatting sqref="O115 O88">
    <cfRule type="cellIs" dxfId="368" priority="1" operator="between">
      <formula>1</formula>
      <formula>1</formula>
    </cfRule>
    <cfRule type="cellIs" dxfId="367" priority="2" operator="between">
      <formula>0.9</formula>
      <formula>0.99</formula>
    </cfRule>
    <cfRule type="cellIs" dxfId="366" priority="3" operator="between">
      <formula>0.89</formula>
      <formula>0.8</formula>
    </cfRule>
    <cfRule type="cellIs" dxfId="365" priority="4" operator="between">
      <formula>0.79</formula>
      <formula>0</formula>
    </cfRule>
  </conditionalFormatting>
  <dataValidations count="3">
    <dataValidation type="list" allowBlank="1" showInputMessage="1" showErrorMessage="1" sqref="Q147:Q148">
      <formula1>$Z$8:$Z$11</formula1>
    </dataValidation>
    <dataValidation type="list" allowBlank="1" showInputMessage="1" showErrorMessage="1" sqref="Q37:Q45 Q115:Q133 Q73:Q81 Q52:Q56 Q23:Q24 Q31:Q35 Q63:Q71 Q14:Q21 Q88:Q113 Q140:Q146">
      <formula1>$Z$8:$Z$9</formula1>
    </dataValidation>
    <dataValidation type="list" allowBlank="1" showInputMessage="1" showErrorMessage="1" sqref="J37:J45 J115:J133 J140:J146 J73:J81 J23:J24 J31:J35 J63:J71 J14:J21 J88:J113 J52:J56">
      <formula1>$V$8:$V$10</formula1>
    </dataValidation>
  </dataValidations>
  <pageMargins left="0.7" right="0.7" top="0.75" bottom="0.75" header="0.3" footer="0.3"/>
  <pageSetup scale="20" orientation="portrait" r:id="rId1"/>
  <rowBreaks count="2" manualBreakCount="2">
    <brk id="56" max="18" man="1"/>
    <brk id="103"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76" operator="containsText" id="{6B62BE26-FD1A-4FAD-9E91-576060DA5A55}">
            <xm:f>NOT(ISERROR(SEARCH($X$10,O110)))</xm:f>
            <xm:f>$X$10</xm:f>
            <x14:dxf>
              <font>
                <b/>
                <i val="0"/>
                <color theme="0"/>
              </font>
              <fill>
                <patternFill>
                  <bgColor rgb="FFFF0000"/>
                </patternFill>
              </fill>
            </x14:dxf>
          </x14:cfRule>
          <x14:cfRule type="containsText" priority="177" operator="containsText" id="{24902843-864C-4E37-9696-16D5CCBA5EAD}">
            <xm:f>NOT(ISERROR(SEARCH($X$9,O110)))</xm:f>
            <xm:f>$X$9</xm:f>
            <x14:dxf>
              <font>
                <b/>
                <i val="0"/>
                <color theme="1"/>
              </font>
              <fill>
                <patternFill>
                  <bgColor rgb="FFFFFF00"/>
                </patternFill>
              </fill>
            </x14:dxf>
          </x14:cfRule>
          <x14:cfRule type="containsText" priority="178" operator="containsText" id="{E596B5ED-1289-4CD6-ACCB-DEFDDECA875E}">
            <xm:f>NOT(ISERROR(SEARCH($X$8,O110)))</xm:f>
            <xm:f>$X$8</xm:f>
            <x14:dxf>
              <font>
                <b/>
                <i val="0"/>
                <color theme="0"/>
              </font>
              <fill>
                <patternFill>
                  <bgColor rgb="FF00B050"/>
                </patternFill>
              </fill>
            </x14:dxf>
          </x14:cfRule>
          <xm:sqref>O110:O113</xm:sqref>
        </x14:conditionalFormatting>
        <x14:conditionalFormatting xmlns:xm="http://schemas.microsoft.com/office/excel/2006/main">
          <x14:cfRule type="containsText" priority="181" operator="containsText" id="{DEF22B2B-4CC1-4E24-B770-6BDE7568CE0E}">
            <xm:f>NOT(ISERROR(SEARCH($AC$11,O110)))</xm:f>
            <xm:f>$AC$11</xm:f>
            <x14:dxf>
              <font>
                <b/>
                <i val="0"/>
                <color theme="1"/>
              </font>
              <fill>
                <patternFill>
                  <bgColor rgb="FFFFFF00"/>
                </patternFill>
              </fill>
            </x14:dxf>
          </x14:cfRule>
          <x14:cfRule type="containsText" priority="182" operator="containsText" id="{A60BC555-956C-41D3-AE41-8136545D1626}">
            <xm:f>NOT(ISERROR(SEARCH($AC$12,O110)))</xm:f>
            <xm:f>$AC$12</xm:f>
            <x14:dxf>
              <font>
                <b/>
                <i val="0"/>
                <color theme="0"/>
              </font>
              <fill>
                <patternFill>
                  <bgColor rgb="FFFF0000"/>
                </patternFill>
              </fill>
            </x14:dxf>
          </x14:cfRule>
          <x14:cfRule type="containsText" priority="183" operator="containsText" id="{6061955E-34BA-4FBD-91DE-CCD81B95EFC4}">
            <xm:f>NOT(ISERROR(SEARCH($AC$11,O110)))</xm:f>
            <xm:f>$AC$11</xm:f>
            <x14:dxf>
              <font>
                <b/>
                <i val="0"/>
              </font>
              <fill>
                <patternFill>
                  <bgColor rgb="FFFFFF00"/>
                </patternFill>
              </fill>
            </x14:dxf>
          </x14:cfRule>
          <x14:cfRule type="containsText" priority="184" operator="containsText" id="{4679130F-999E-47E8-A6B4-C0C4241E5529}">
            <xm:f>NOT(ISERROR(SEARCH($AC$10,O110)))</xm:f>
            <xm:f>$AC$10</xm:f>
            <x14:dxf>
              <font>
                <b/>
                <i val="0"/>
                <color theme="0"/>
              </font>
              <fill>
                <patternFill>
                  <bgColor rgb="FF00B050"/>
                </patternFill>
              </fill>
            </x14:dxf>
          </x14:cfRule>
          <xm:sqref>O110:O113</xm:sqref>
        </x14:conditionalFormatting>
        <x14:conditionalFormatting xmlns:xm="http://schemas.microsoft.com/office/excel/2006/main">
          <x14:cfRule type="containsText" priority="279" operator="containsText" id="{288EE0F8-359E-4B8A-AE86-08F845AD57F5}">
            <xm:f>NOT(ISERROR(SEARCH($X$9,Q147)))</xm:f>
            <xm:f>$X$9</xm:f>
            <x14:dxf>
              <font>
                <b/>
                <i val="0"/>
                <color theme="1"/>
              </font>
              <fill>
                <patternFill>
                  <bgColor rgb="FFFFFF00"/>
                </patternFill>
              </fill>
            </x14:dxf>
          </x14:cfRule>
          <x14:cfRule type="containsText" priority="280" operator="containsText" id="{8121E643-8775-4AAC-B6D9-9463186CC6C6}">
            <xm:f>NOT(ISERROR(SEARCH($X$8,Q147)))</xm:f>
            <xm:f>$X$8</xm:f>
            <x14:dxf>
              <font>
                <b/>
                <i val="0"/>
                <color theme="0"/>
              </font>
              <fill>
                <patternFill>
                  <bgColor rgb="FF00B050"/>
                </patternFill>
              </fill>
            </x14:dxf>
          </x14:cfRule>
          <x14:cfRule type="containsText" priority="281" operator="containsText" id="{45D9846A-ADE1-488C-96CC-C14C8F6DC124}">
            <xm:f>NOT(ISERROR(SEARCH($X$10,Q147)))</xm:f>
            <xm:f>$X$10</xm:f>
            <x14:dxf>
              <font>
                <b/>
                <i val="0"/>
                <color theme="0"/>
              </font>
              <fill>
                <patternFill>
                  <bgColor rgb="FFFF0000"/>
                </patternFill>
              </fill>
            </x14:dxf>
          </x14:cfRule>
          <xm:sqref>Q147:Q148</xm:sqref>
        </x14:conditionalFormatting>
        <x14:conditionalFormatting xmlns:xm="http://schemas.microsoft.com/office/excel/2006/main">
          <x14:cfRule type="containsText" priority="282" operator="containsText" id="{19EC1622-1751-4410-BE27-79D691ADB3D2}">
            <xm:f>NOT(ISERROR(SEARCH($Z$11,Q147)))</xm:f>
            <xm:f>$Z$11</xm:f>
            <x14:dxf>
              <font>
                <b/>
                <i val="0"/>
                <color theme="0"/>
              </font>
              <fill>
                <patternFill>
                  <bgColor rgb="FFFF0000"/>
                </patternFill>
              </fill>
            </x14:dxf>
          </x14:cfRule>
          <x14:cfRule type="containsText" priority="283" operator="containsText" id="{3BA13372-FFE4-4895-AEE0-D7F997763C51}">
            <xm:f>NOT(ISERROR(SEARCH($Z$10,Q147)))</xm:f>
            <xm:f>$Z$10</xm:f>
            <x14:dxf>
              <font>
                <b/>
                <i val="0"/>
                <color theme="0"/>
              </font>
              <fill>
                <patternFill>
                  <bgColor theme="9" tint="-0.24994659260841701"/>
                </patternFill>
              </fill>
            </x14:dxf>
          </x14:cfRule>
          <x14:cfRule type="containsText" priority="284" operator="containsText" id="{DE9DA8EB-9BD7-4E6F-8389-C552A453B096}">
            <xm:f>NOT(ISERROR(SEARCH($Z$9,Q147)))</xm:f>
            <xm:f>$Z$9</xm:f>
            <x14:dxf>
              <font>
                <b/>
                <i val="0"/>
                <color theme="1"/>
              </font>
              <fill>
                <patternFill>
                  <bgColor rgb="FFFFFF00"/>
                </patternFill>
              </fill>
            </x14:dxf>
          </x14:cfRule>
          <x14:cfRule type="containsText" priority="285" operator="containsText" id="{A1650DA7-ADCE-4695-8F7C-9B6A92073E70}">
            <xm:f>NOT(ISERROR(SEARCH($Z$8,Q147)))</xm:f>
            <xm:f>$Z$8</xm:f>
            <x14:dxf>
              <font>
                <b/>
                <i val="0"/>
                <color theme="0"/>
              </font>
              <fill>
                <patternFill>
                  <bgColor rgb="FF00B050"/>
                </patternFill>
              </fill>
            </x14:dxf>
          </x14:cfRule>
          <xm:sqref>Q147:Q148</xm:sqref>
        </x14:conditionalFormatting>
        <x14:conditionalFormatting xmlns:xm="http://schemas.microsoft.com/office/excel/2006/main">
          <x14:cfRule type="containsText" priority="276" operator="containsText" id="{79587F97-1F80-4245-81F9-069A6EAACE78}">
            <xm:f>NOT(ISERROR(SEARCH($Z$9,Q14)))</xm:f>
            <xm:f>$Z$9</xm:f>
            <x14:dxf>
              <font>
                <b/>
                <i val="0"/>
                <color theme="0"/>
              </font>
              <fill>
                <patternFill>
                  <bgColor rgb="FFFF0000"/>
                </patternFill>
              </fill>
            </x14:dxf>
          </x14:cfRule>
          <x14:cfRule type="containsText" priority="277" operator="containsText" id="{525AE8C6-A4BC-4749-BDE4-A64CDCC68882}">
            <xm:f>NOT(ISERROR(SEARCH($Z$8,Q14)))</xm:f>
            <xm:f>$Z$8</xm:f>
            <x14:dxf>
              <font>
                <b/>
                <i val="0"/>
                <color theme="0"/>
              </font>
              <fill>
                <patternFill>
                  <bgColor rgb="FF00B050"/>
                </patternFill>
              </fill>
            </x14:dxf>
          </x14:cfRule>
          <xm:sqref>Q110:Q113 Q14:Q21 Q120 Q122 Q124:Q133</xm:sqref>
        </x14:conditionalFormatting>
        <x14:conditionalFormatting xmlns:xm="http://schemas.microsoft.com/office/excel/2006/main">
          <x14:cfRule type="containsText" priority="272" operator="containsText" id="{E0093AD9-DD8D-49B6-9BC7-C862DBCF2A11}">
            <xm:f>NOT(ISERROR(SEARCH($V$8,J14)))</xm:f>
            <xm:f>$V$8</xm:f>
            <x14:dxf>
              <font>
                <b/>
                <i val="0"/>
                <color theme="0"/>
              </font>
              <fill>
                <patternFill>
                  <bgColor rgb="FF00B050"/>
                </patternFill>
              </fill>
            </x14:dxf>
          </x14:cfRule>
          <x14:cfRule type="containsText" priority="273" operator="containsText" id="{08157182-732B-48C9-ADC8-980022AD1E62}">
            <xm:f>NOT(ISERROR(SEARCH($U$10,J14)))</xm:f>
            <xm:f>$U$10</xm:f>
            <x14:dxf>
              <font>
                <b/>
                <i val="0"/>
                <color theme="0"/>
              </font>
              <fill>
                <patternFill>
                  <bgColor rgb="FFFF0000"/>
                </patternFill>
              </fill>
            </x14:dxf>
          </x14:cfRule>
          <x14:cfRule type="containsText" priority="274" operator="containsText" id="{E3FA5F10-28A7-422F-9E4B-D68C46A0F3C5}">
            <xm:f>NOT(ISERROR(SEARCH($V$9,J14)))</xm:f>
            <xm:f>$V$9</xm:f>
            <x14:dxf>
              <font>
                <b/>
                <i val="0"/>
                <color theme="1"/>
              </font>
              <fill>
                <patternFill>
                  <bgColor rgb="FFFFFF00"/>
                </patternFill>
              </fill>
            </x14:dxf>
          </x14:cfRule>
          <x14:cfRule type="containsText" priority="275" operator="containsText" id="{A9BCE270-96CF-4931-8199-95E04666DFD1}">
            <xm:f>NOT(ISERROR(SEARCH($V$8,J14)))</xm:f>
            <xm:f>$V$8</xm:f>
            <x14:dxf>
              <font>
                <b/>
                <i val="0"/>
                <color theme="0"/>
              </font>
              <fill>
                <patternFill>
                  <bgColor rgb="FF00B050"/>
                </patternFill>
              </fill>
            </x14:dxf>
          </x14:cfRule>
          <xm:sqref>J110:J113 J14:J21 J120 J122 J124:J133 J73:J81</xm:sqref>
        </x14:conditionalFormatting>
        <x14:conditionalFormatting xmlns:xm="http://schemas.microsoft.com/office/excel/2006/main">
          <x14:cfRule type="containsText" priority="270" operator="containsText" id="{35C45D12-FBBD-4FE2-AA25-893393D7FB3F}">
            <xm:f>NOT(ISERROR(SEARCH($V$10,J110)))</xm:f>
            <xm:f>$V$10</xm:f>
            <x14:dxf>
              <font>
                <b/>
                <i val="0"/>
                <color theme="0"/>
              </font>
              <fill>
                <patternFill>
                  <bgColor rgb="FFFF0000"/>
                </patternFill>
              </fill>
            </x14:dxf>
          </x14:cfRule>
          <x14:cfRule type="containsText" priority="271" operator="containsText" id="{01542000-64F1-4673-B886-E5D5FEA67A96}">
            <xm:f>NOT(ISERROR(SEARCH($V$9,J110)))</xm:f>
            <xm:f>$V$9</xm:f>
            <x14:dxf>
              <font>
                <b/>
                <i val="0"/>
                <color auto="1"/>
              </font>
              <fill>
                <patternFill>
                  <bgColor rgb="FFFFFF00"/>
                </patternFill>
              </fill>
            </x14:dxf>
          </x14:cfRule>
          <xm:sqref>J110:J113</xm:sqref>
        </x14:conditionalFormatting>
        <x14:conditionalFormatting xmlns:xm="http://schemas.microsoft.com/office/excel/2006/main">
          <x14:cfRule type="containsText" priority="244" operator="containsText" id="{9A279EB4-5F27-4D32-AD9A-29A0088CFD22}">
            <xm:f>NOT(ISERROR(SEARCH($V$8,J146)))</xm:f>
            <xm:f>$V$8</xm:f>
            <x14:dxf>
              <font>
                <b/>
                <i val="0"/>
                <color theme="0"/>
              </font>
              <fill>
                <patternFill>
                  <bgColor rgb="FF00B050"/>
                </patternFill>
              </fill>
            </x14:dxf>
          </x14:cfRule>
          <x14:cfRule type="containsText" priority="245" operator="containsText" id="{55416B89-CE78-4062-B52D-C6989384DC01}">
            <xm:f>NOT(ISERROR(SEARCH($U$10,J146)))</xm:f>
            <xm:f>$U$10</xm:f>
            <x14:dxf>
              <font>
                <b/>
                <i val="0"/>
                <color theme="0"/>
              </font>
              <fill>
                <patternFill>
                  <bgColor rgb="FFFF0000"/>
                </patternFill>
              </fill>
            </x14:dxf>
          </x14:cfRule>
          <x14:cfRule type="containsText" priority="246" operator="containsText" id="{6B4D4047-72E5-4C9B-ABF5-140EF1159DBA}">
            <xm:f>NOT(ISERROR(SEARCH($V$9,J146)))</xm:f>
            <xm:f>$V$9</xm:f>
            <x14:dxf>
              <font>
                <b/>
                <i val="0"/>
                <color theme="1"/>
              </font>
              <fill>
                <patternFill>
                  <bgColor rgb="FFFFFF00"/>
                </patternFill>
              </fill>
            </x14:dxf>
          </x14:cfRule>
          <x14:cfRule type="containsText" priority="247" operator="containsText" id="{2DF884A3-EBF4-4EB8-BE32-618392A7BC0B}">
            <xm:f>NOT(ISERROR(SEARCH($V$8,J146)))</xm:f>
            <xm:f>$V$8</xm:f>
            <x14:dxf>
              <font>
                <b/>
                <i val="0"/>
                <color theme="0"/>
              </font>
              <fill>
                <patternFill>
                  <bgColor rgb="FF00B050"/>
                </patternFill>
              </fill>
            </x14:dxf>
          </x14:cfRule>
          <xm:sqref>J146</xm:sqref>
        </x14:conditionalFormatting>
        <x14:conditionalFormatting xmlns:xm="http://schemas.microsoft.com/office/excel/2006/main">
          <x14:cfRule type="containsText" priority="242" operator="containsText" id="{C25FB986-3774-4363-994A-6C7C8CC4432F}">
            <xm:f>NOT(ISERROR(SEARCH($V$10,J146)))</xm:f>
            <xm:f>$V$10</xm:f>
            <x14:dxf>
              <font>
                <b/>
                <i val="0"/>
                <color theme="0"/>
              </font>
              <fill>
                <patternFill>
                  <bgColor rgb="FFFF0000"/>
                </patternFill>
              </fill>
            </x14:dxf>
          </x14:cfRule>
          <x14:cfRule type="containsText" priority="243" operator="containsText" id="{0BC15212-CCF8-4EE5-943C-B64DD72F8550}">
            <xm:f>NOT(ISERROR(SEARCH($V$9,J146)))</xm:f>
            <xm:f>$V$9</xm:f>
            <x14:dxf>
              <font>
                <b/>
                <i val="0"/>
                <color auto="1"/>
              </font>
              <fill>
                <patternFill>
                  <bgColor rgb="FFFFFF00"/>
                </patternFill>
              </fill>
            </x14:dxf>
          </x14:cfRule>
          <xm:sqref>J146</xm:sqref>
        </x14:conditionalFormatting>
        <x14:conditionalFormatting xmlns:xm="http://schemas.microsoft.com/office/excel/2006/main">
          <x14:cfRule type="containsText" priority="240" operator="containsText" id="{FB965C47-F4A6-4C26-9487-9AB8FE30DB0F}">
            <xm:f>NOT(ISERROR(SEARCH($Z$9,Q146)))</xm:f>
            <xm:f>$Z$9</xm:f>
            <x14:dxf>
              <font>
                <b/>
                <i val="0"/>
                <color theme="0"/>
              </font>
              <fill>
                <patternFill>
                  <bgColor rgb="FFFF0000"/>
                </patternFill>
              </fill>
            </x14:dxf>
          </x14:cfRule>
          <x14:cfRule type="containsText" priority="241" operator="containsText" id="{AFCCA5D5-2AA2-4A82-ADDF-802B0FEE80EE}">
            <xm:f>NOT(ISERROR(SEARCH($Z$8,Q146)))</xm:f>
            <xm:f>$Z$8</xm:f>
            <x14:dxf>
              <font>
                <b/>
                <i val="0"/>
                <color theme="0"/>
              </font>
              <fill>
                <patternFill>
                  <bgColor rgb="FF00B050"/>
                </patternFill>
              </fill>
            </x14:dxf>
          </x14:cfRule>
          <xm:sqref>Q146</xm:sqref>
        </x14:conditionalFormatting>
        <x14:conditionalFormatting xmlns:xm="http://schemas.microsoft.com/office/excel/2006/main">
          <x14:cfRule type="containsText" priority="210" operator="containsText" id="{CC2D4BBB-CEC9-463F-B5CF-74F9EF622ED1}">
            <xm:f>NOT(ISERROR(SEARCH($X$10,O146)))</xm:f>
            <xm:f>$X$10</xm:f>
            <x14:dxf>
              <font>
                <b/>
                <i val="0"/>
                <color theme="0"/>
              </font>
              <fill>
                <patternFill>
                  <bgColor rgb="FFFF0000"/>
                </patternFill>
              </fill>
            </x14:dxf>
          </x14:cfRule>
          <x14:cfRule type="containsText" priority="211" operator="containsText" id="{14603ABD-970F-4C0A-A9E9-95F7B1191BC2}">
            <xm:f>NOT(ISERROR(SEARCH($X$9,O146)))</xm:f>
            <xm:f>$X$9</xm:f>
            <x14:dxf>
              <font>
                <b/>
                <i val="0"/>
                <color theme="1"/>
              </font>
              <fill>
                <patternFill>
                  <bgColor rgb="FFFFFF00"/>
                </patternFill>
              </fill>
            </x14:dxf>
          </x14:cfRule>
          <x14:cfRule type="containsText" priority="212" operator="containsText" id="{79D7AE79-396B-4158-8B43-12C45E16FF95}">
            <xm:f>NOT(ISERROR(SEARCH($X$8,O146)))</xm:f>
            <xm:f>$X$8</xm:f>
            <x14:dxf>
              <font>
                <b/>
                <i val="0"/>
                <color theme="0"/>
              </font>
              <fill>
                <patternFill>
                  <bgColor rgb="FF00B050"/>
                </patternFill>
              </fill>
            </x14:dxf>
          </x14:cfRule>
          <xm:sqref>O146</xm:sqref>
        </x14:conditionalFormatting>
        <x14:conditionalFormatting xmlns:xm="http://schemas.microsoft.com/office/excel/2006/main">
          <x14:cfRule type="containsText" priority="215" operator="containsText" id="{02B4C665-6F00-40E9-83E6-92AB0DA4E0DD}">
            <xm:f>NOT(ISERROR(SEARCH($AC$11,O146)))</xm:f>
            <xm:f>$AC$11</xm:f>
            <x14:dxf>
              <font>
                <b/>
                <i val="0"/>
                <color theme="1"/>
              </font>
              <fill>
                <patternFill>
                  <bgColor rgb="FFFFFF00"/>
                </patternFill>
              </fill>
            </x14:dxf>
          </x14:cfRule>
          <x14:cfRule type="containsText" priority="216" operator="containsText" id="{B214C65A-F635-4AC1-A02E-AB64A4EA5208}">
            <xm:f>NOT(ISERROR(SEARCH($AC$12,O146)))</xm:f>
            <xm:f>$AC$12</xm:f>
            <x14:dxf>
              <font>
                <b/>
                <i val="0"/>
                <color theme="0"/>
              </font>
              <fill>
                <patternFill>
                  <bgColor rgb="FFFF0000"/>
                </patternFill>
              </fill>
            </x14:dxf>
          </x14:cfRule>
          <x14:cfRule type="containsText" priority="217" operator="containsText" id="{839BEB8F-4316-4A95-88B9-1FB422531758}">
            <xm:f>NOT(ISERROR(SEARCH($AC$11,O146)))</xm:f>
            <xm:f>$AC$11</xm:f>
            <x14:dxf>
              <font>
                <b/>
                <i val="0"/>
              </font>
              <fill>
                <patternFill>
                  <bgColor rgb="FFFFFF00"/>
                </patternFill>
              </fill>
            </x14:dxf>
          </x14:cfRule>
          <x14:cfRule type="containsText" priority="218" operator="containsText" id="{D36DD5AB-1F6A-4341-A742-535856D9E9C4}">
            <xm:f>NOT(ISERROR(SEARCH($AC$10,O146)))</xm:f>
            <xm:f>$AC$10</xm:f>
            <x14:dxf>
              <font>
                <b/>
                <i val="0"/>
                <color theme="0"/>
              </font>
              <fill>
                <patternFill>
                  <bgColor rgb="FF00B050"/>
                </patternFill>
              </fill>
            </x14:dxf>
          </x14:cfRule>
          <xm:sqref>O146</xm:sqref>
        </x14:conditionalFormatting>
        <x14:conditionalFormatting xmlns:xm="http://schemas.microsoft.com/office/excel/2006/main">
          <x14:cfRule type="containsText" priority="208" operator="containsText" id="{A9DBA3BE-B8E8-4DDD-8AF7-B9178EEE9F3B}">
            <xm:f>NOT(ISERROR(SEARCH($Z$9,Q20)))</xm:f>
            <xm:f>$Z$9</xm:f>
            <x14:dxf>
              <font>
                <b/>
                <i val="0"/>
                <color theme="0"/>
              </font>
              <fill>
                <patternFill>
                  <bgColor rgb="FFFF0000"/>
                </patternFill>
              </fill>
            </x14:dxf>
          </x14:cfRule>
          <x14:cfRule type="containsText" priority="209" operator="containsText" id="{09873DBF-3B65-460A-8C17-8558C7A9D973}">
            <xm:f>NOT(ISERROR(SEARCH($Z$8,Q20)))</xm:f>
            <xm:f>$Z$8</xm:f>
            <x14:dxf>
              <font>
                <b/>
                <i val="0"/>
                <color theme="0"/>
              </font>
              <fill>
                <patternFill>
                  <bgColor rgb="FF00B050"/>
                </patternFill>
              </fill>
            </x14:dxf>
          </x14:cfRule>
          <xm:sqref>Q20</xm:sqref>
        </x14:conditionalFormatting>
        <x14:conditionalFormatting xmlns:xm="http://schemas.microsoft.com/office/excel/2006/main">
          <x14:cfRule type="containsText" priority="172" operator="containsText" id="{243B7E70-BE31-4FE3-B748-8757C8960B23}">
            <xm:f>NOT(ISERROR(SEARCH($V$8,J23)))</xm:f>
            <xm:f>$V$8</xm:f>
            <x14:dxf>
              <font>
                <b/>
                <i val="0"/>
                <color theme="0"/>
              </font>
              <fill>
                <patternFill>
                  <bgColor rgb="FF00B050"/>
                </patternFill>
              </fill>
            </x14:dxf>
          </x14:cfRule>
          <x14:cfRule type="containsText" priority="173" operator="containsText" id="{D065C2D1-BA9D-4315-8AE3-B77F55B4E13F}">
            <xm:f>NOT(ISERROR(SEARCH($U$10,J23)))</xm:f>
            <xm:f>$U$10</xm:f>
            <x14:dxf>
              <font>
                <b/>
                <i val="0"/>
                <color theme="0"/>
              </font>
              <fill>
                <patternFill>
                  <bgColor rgb="FFFF0000"/>
                </patternFill>
              </fill>
            </x14:dxf>
          </x14:cfRule>
          <x14:cfRule type="containsText" priority="174" operator="containsText" id="{851D88D3-57A3-4005-A715-3AF1A10D5E65}">
            <xm:f>NOT(ISERROR(SEARCH($V$9,J23)))</xm:f>
            <xm:f>$V$9</xm:f>
            <x14:dxf>
              <font>
                <b/>
                <i val="0"/>
                <color theme="1"/>
              </font>
              <fill>
                <patternFill>
                  <bgColor rgb="FFFFFF00"/>
                </patternFill>
              </fill>
            </x14:dxf>
          </x14:cfRule>
          <x14:cfRule type="containsText" priority="175" operator="containsText" id="{874D79F0-EE4B-4A42-A3DD-B74774200A46}">
            <xm:f>NOT(ISERROR(SEARCH($V$8,J23)))</xm:f>
            <xm:f>$V$8</xm:f>
            <x14:dxf>
              <font>
                <b/>
                <i val="0"/>
                <color theme="0"/>
              </font>
              <fill>
                <patternFill>
                  <bgColor rgb="FF00B050"/>
                </patternFill>
              </fill>
            </x14:dxf>
          </x14:cfRule>
          <xm:sqref>J23:J24</xm:sqref>
        </x14:conditionalFormatting>
        <x14:conditionalFormatting xmlns:xm="http://schemas.microsoft.com/office/excel/2006/main">
          <x14:cfRule type="containsText" priority="168" operator="containsText" id="{CB56BE9D-A083-440B-B5AC-41FA90F1C3B5}">
            <xm:f>NOT(ISERROR(SEARCH($V$8,J31)))</xm:f>
            <xm:f>$V$8</xm:f>
            <x14:dxf>
              <font>
                <b/>
                <i val="0"/>
                <color theme="0"/>
              </font>
              <fill>
                <patternFill>
                  <bgColor rgb="FF00B050"/>
                </patternFill>
              </fill>
            </x14:dxf>
          </x14:cfRule>
          <x14:cfRule type="containsText" priority="169" operator="containsText" id="{A7D63C14-54C2-49EC-8129-F14ADE16051B}">
            <xm:f>NOT(ISERROR(SEARCH($U$10,J31)))</xm:f>
            <xm:f>$U$10</xm:f>
            <x14:dxf>
              <font>
                <b/>
                <i val="0"/>
                <color theme="0"/>
              </font>
              <fill>
                <patternFill>
                  <bgColor rgb="FFFF0000"/>
                </patternFill>
              </fill>
            </x14:dxf>
          </x14:cfRule>
          <x14:cfRule type="containsText" priority="170" operator="containsText" id="{571654F1-C077-4943-A735-B71599442726}">
            <xm:f>NOT(ISERROR(SEARCH($V$9,J31)))</xm:f>
            <xm:f>$V$9</xm:f>
            <x14:dxf>
              <font>
                <b/>
                <i val="0"/>
                <color theme="1"/>
              </font>
              <fill>
                <patternFill>
                  <bgColor rgb="FFFFFF00"/>
                </patternFill>
              </fill>
            </x14:dxf>
          </x14:cfRule>
          <x14:cfRule type="containsText" priority="171" operator="containsText" id="{D9F192D2-B212-4C57-B82F-BA4FC32C5197}">
            <xm:f>NOT(ISERROR(SEARCH($V$8,J31)))</xm:f>
            <xm:f>$V$8</xm:f>
            <x14:dxf>
              <font>
                <b/>
                <i val="0"/>
                <color theme="0"/>
              </font>
              <fill>
                <patternFill>
                  <bgColor rgb="FF00B050"/>
                </patternFill>
              </fill>
            </x14:dxf>
          </x14:cfRule>
          <xm:sqref>J31:J35</xm:sqref>
        </x14:conditionalFormatting>
        <x14:conditionalFormatting xmlns:xm="http://schemas.microsoft.com/office/excel/2006/main">
          <x14:cfRule type="containsText" priority="164" operator="containsText" id="{AA3C10DC-F8EB-462C-BE55-5D13B8212F62}">
            <xm:f>NOT(ISERROR(SEARCH($V$8,J37)))</xm:f>
            <xm:f>$V$8</xm:f>
            <x14:dxf>
              <font>
                <b/>
                <i val="0"/>
                <color theme="0"/>
              </font>
              <fill>
                <patternFill>
                  <bgColor rgb="FF00B050"/>
                </patternFill>
              </fill>
            </x14:dxf>
          </x14:cfRule>
          <x14:cfRule type="containsText" priority="165" operator="containsText" id="{18E0A61E-5C23-4EF1-BB95-6283C2E1D31B}">
            <xm:f>NOT(ISERROR(SEARCH($U$10,J37)))</xm:f>
            <xm:f>$U$10</xm:f>
            <x14:dxf>
              <font>
                <b/>
                <i val="0"/>
                <color theme="0"/>
              </font>
              <fill>
                <patternFill>
                  <bgColor rgb="FFFF0000"/>
                </patternFill>
              </fill>
            </x14:dxf>
          </x14:cfRule>
          <x14:cfRule type="containsText" priority="166" operator="containsText" id="{A5DCF2F0-6903-4B29-B62E-948E53B98DC4}">
            <xm:f>NOT(ISERROR(SEARCH($V$9,J37)))</xm:f>
            <xm:f>$V$9</xm:f>
            <x14:dxf>
              <font>
                <b/>
                <i val="0"/>
                <color theme="1"/>
              </font>
              <fill>
                <patternFill>
                  <bgColor rgb="FFFFFF00"/>
                </patternFill>
              </fill>
            </x14:dxf>
          </x14:cfRule>
          <x14:cfRule type="containsText" priority="167" operator="containsText" id="{95359C85-8A55-4036-BD82-1533D10E58C5}">
            <xm:f>NOT(ISERROR(SEARCH($V$8,J37)))</xm:f>
            <xm:f>$V$8</xm:f>
            <x14:dxf>
              <font>
                <b/>
                <i val="0"/>
                <color theme="0"/>
              </font>
              <fill>
                <patternFill>
                  <bgColor rgb="FF00B050"/>
                </patternFill>
              </fill>
            </x14:dxf>
          </x14:cfRule>
          <xm:sqref>J37:J45</xm:sqref>
        </x14:conditionalFormatting>
        <x14:conditionalFormatting xmlns:xm="http://schemas.microsoft.com/office/excel/2006/main">
          <x14:cfRule type="containsText" priority="160" operator="containsText" id="{1A5FFC66-5843-458B-98F8-9365315F10CB}">
            <xm:f>NOT(ISERROR(SEARCH($V$8,J52)))</xm:f>
            <xm:f>$V$8</xm:f>
            <x14:dxf>
              <font>
                <b/>
                <i val="0"/>
                <color theme="0"/>
              </font>
              <fill>
                <patternFill>
                  <bgColor rgb="FF00B050"/>
                </patternFill>
              </fill>
            </x14:dxf>
          </x14:cfRule>
          <x14:cfRule type="containsText" priority="161" operator="containsText" id="{68F3BCE2-E6D0-4CE8-9ABC-305C8B8E8980}">
            <xm:f>NOT(ISERROR(SEARCH($U$10,J52)))</xm:f>
            <xm:f>$U$10</xm:f>
            <x14:dxf>
              <font>
                <b/>
                <i val="0"/>
                <color theme="0"/>
              </font>
              <fill>
                <patternFill>
                  <bgColor rgb="FFFF0000"/>
                </patternFill>
              </fill>
            </x14:dxf>
          </x14:cfRule>
          <x14:cfRule type="containsText" priority="162" operator="containsText" id="{A1AFE152-9280-494A-AB39-EBED2296FCCE}">
            <xm:f>NOT(ISERROR(SEARCH($V$9,J52)))</xm:f>
            <xm:f>$V$9</xm:f>
            <x14:dxf>
              <font>
                <b/>
                <i val="0"/>
                <color theme="1"/>
              </font>
              <fill>
                <patternFill>
                  <bgColor rgb="FFFFFF00"/>
                </patternFill>
              </fill>
            </x14:dxf>
          </x14:cfRule>
          <x14:cfRule type="containsText" priority="163" operator="containsText" id="{D5D12010-B26F-41F7-BDD2-A989B8638D24}">
            <xm:f>NOT(ISERROR(SEARCH($V$8,J52)))</xm:f>
            <xm:f>$V$8</xm:f>
            <x14:dxf>
              <font>
                <b/>
                <i val="0"/>
                <color theme="0"/>
              </font>
              <fill>
                <patternFill>
                  <bgColor rgb="FF00B050"/>
                </patternFill>
              </fill>
            </x14:dxf>
          </x14:cfRule>
          <xm:sqref>J52:J56</xm:sqref>
        </x14:conditionalFormatting>
        <x14:conditionalFormatting xmlns:xm="http://schemas.microsoft.com/office/excel/2006/main">
          <x14:cfRule type="containsText" priority="156" operator="containsText" id="{82F08F0F-7BF5-49AE-8ABA-4EDB07D38327}">
            <xm:f>NOT(ISERROR(SEARCH($V$8,J63)))</xm:f>
            <xm:f>$V$8</xm:f>
            <x14:dxf>
              <font>
                <b/>
                <i val="0"/>
                <color theme="0"/>
              </font>
              <fill>
                <patternFill>
                  <bgColor rgb="FF00B050"/>
                </patternFill>
              </fill>
            </x14:dxf>
          </x14:cfRule>
          <x14:cfRule type="containsText" priority="157" operator="containsText" id="{79DA0801-37E5-4C7B-8B8E-0FD7B0C81162}">
            <xm:f>NOT(ISERROR(SEARCH($U$10,J63)))</xm:f>
            <xm:f>$U$10</xm:f>
            <x14:dxf>
              <font>
                <b/>
                <i val="0"/>
                <color theme="0"/>
              </font>
              <fill>
                <patternFill>
                  <bgColor rgb="FFFF0000"/>
                </patternFill>
              </fill>
            </x14:dxf>
          </x14:cfRule>
          <x14:cfRule type="containsText" priority="158" operator="containsText" id="{FA9C98A2-6EDF-4BA5-B322-C8F46CE05116}">
            <xm:f>NOT(ISERROR(SEARCH($V$9,J63)))</xm:f>
            <xm:f>$V$9</xm:f>
            <x14:dxf>
              <font>
                <b/>
                <i val="0"/>
                <color theme="1"/>
              </font>
              <fill>
                <patternFill>
                  <bgColor rgb="FFFFFF00"/>
                </patternFill>
              </fill>
            </x14:dxf>
          </x14:cfRule>
          <x14:cfRule type="containsText" priority="159" operator="containsText" id="{F318AEF0-8B24-4532-B21D-9D25718622FC}">
            <xm:f>NOT(ISERROR(SEARCH($V$8,J63)))</xm:f>
            <xm:f>$V$8</xm:f>
            <x14:dxf>
              <font>
                <b/>
                <i val="0"/>
                <color theme="0"/>
              </font>
              <fill>
                <patternFill>
                  <bgColor rgb="FF00B050"/>
                </patternFill>
              </fill>
            </x14:dxf>
          </x14:cfRule>
          <xm:sqref>J63:J71</xm:sqref>
        </x14:conditionalFormatting>
        <x14:conditionalFormatting xmlns:xm="http://schemas.microsoft.com/office/excel/2006/main">
          <x14:cfRule type="containsText" priority="152" operator="containsText" id="{B8834DBD-030A-4F08-A60A-6615C3B76527}">
            <xm:f>NOT(ISERROR(SEARCH($V$8,J88)))</xm:f>
            <xm:f>$V$8</xm:f>
            <x14:dxf>
              <font>
                <b/>
                <i val="0"/>
                <color theme="0"/>
              </font>
              <fill>
                <patternFill>
                  <bgColor rgb="FF00B050"/>
                </patternFill>
              </fill>
            </x14:dxf>
          </x14:cfRule>
          <x14:cfRule type="containsText" priority="153" operator="containsText" id="{0C82DD6B-C6E8-4673-8E7E-887AE7FFE5A1}">
            <xm:f>NOT(ISERROR(SEARCH($U$10,J88)))</xm:f>
            <xm:f>$U$10</xm:f>
            <x14:dxf>
              <font>
                <b/>
                <i val="0"/>
                <color theme="0"/>
              </font>
              <fill>
                <patternFill>
                  <bgColor rgb="FFFF0000"/>
                </patternFill>
              </fill>
            </x14:dxf>
          </x14:cfRule>
          <x14:cfRule type="containsText" priority="154" operator="containsText" id="{5765CF43-3CC8-477D-B9F0-A2431805D1C0}">
            <xm:f>NOT(ISERROR(SEARCH($V$9,J88)))</xm:f>
            <xm:f>$V$9</xm:f>
            <x14:dxf>
              <font>
                <b/>
                <i val="0"/>
                <color theme="1"/>
              </font>
              <fill>
                <patternFill>
                  <bgColor rgb="FFFFFF00"/>
                </patternFill>
              </fill>
            </x14:dxf>
          </x14:cfRule>
          <x14:cfRule type="containsText" priority="155" operator="containsText" id="{4C721344-F1BA-4D10-87BF-AEDB952DC991}">
            <xm:f>NOT(ISERROR(SEARCH($V$8,J88)))</xm:f>
            <xm:f>$V$8</xm:f>
            <x14:dxf>
              <font>
                <b/>
                <i val="0"/>
                <color theme="0"/>
              </font>
              <fill>
                <patternFill>
                  <bgColor rgb="FF00B050"/>
                </patternFill>
              </fill>
            </x14:dxf>
          </x14:cfRule>
          <xm:sqref>J88:J109</xm:sqref>
        </x14:conditionalFormatting>
        <x14:conditionalFormatting xmlns:xm="http://schemas.microsoft.com/office/excel/2006/main">
          <x14:cfRule type="containsText" priority="144" operator="containsText" id="{CCE065EF-239F-4D4C-9738-8B1BA670F3B5}">
            <xm:f>NOT(ISERROR(SEARCH($V$8,J140)))</xm:f>
            <xm:f>$V$8</xm:f>
            <x14:dxf>
              <font>
                <b/>
                <i val="0"/>
                <color theme="0"/>
              </font>
              <fill>
                <patternFill>
                  <bgColor rgb="FF00B050"/>
                </patternFill>
              </fill>
            </x14:dxf>
          </x14:cfRule>
          <x14:cfRule type="containsText" priority="145" operator="containsText" id="{919C0D7F-FC60-4994-B642-D832609C4D78}">
            <xm:f>NOT(ISERROR(SEARCH($U$10,J140)))</xm:f>
            <xm:f>$U$10</xm:f>
            <x14:dxf>
              <font>
                <b/>
                <i val="0"/>
                <color theme="0"/>
              </font>
              <fill>
                <patternFill>
                  <bgColor rgb="FFFF0000"/>
                </patternFill>
              </fill>
            </x14:dxf>
          </x14:cfRule>
          <x14:cfRule type="containsText" priority="146" operator="containsText" id="{86CABCE8-18BB-4E29-9256-26DAB34C8720}">
            <xm:f>NOT(ISERROR(SEARCH($V$9,J140)))</xm:f>
            <xm:f>$V$9</xm:f>
            <x14:dxf>
              <font>
                <b/>
                <i val="0"/>
                <color theme="1"/>
              </font>
              <fill>
                <patternFill>
                  <bgColor rgb="FFFFFF00"/>
                </patternFill>
              </fill>
            </x14:dxf>
          </x14:cfRule>
          <x14:cfRule type="containsText" priority="147" operator="containsText" id="{0CFDD6BC-1476-4F50-B453-7A9043320845}">
            <xm:f>NOT(ISERROR(SEARCH($V$8,J140)))</xm:f>
            <xm:f>$V$8</xm:f>
            <x14:dxf>
              <font>
                <b/>
                <i val="0"/>
                <color theme="0"/>
              </font>
              <fill>
                <patternFill>
                  <bgColor rgb="FF00B050"/>
                </patternFill>
              </fill>
            </x14:dxf>
          </x14:cfRule>
          <xm:sqref>J140:J145</xm:sqref>
        </x14:conditionalFormatting>
        <x14:conditionalFormatting xmlns:xm="http://schemas.microsoft.com/office/excel/2006/main">
          <x14:cfRule type="containsText" priority="141" operator="containsText" id="{48D6793D-F917-41EC-8F89-044033EB0CFB}">
            <xm:f>NOT(ISERROR(SEARCH($X$10,O18)))</xm:f>
            <xm:f>$X$10</xm:f>
            <x14:dxf>
              <font>
                <b/>
                <i val="0"/>
                <color theme="0"/>
              </font>
              <fill>
                <patternFill>
                  <bgColor rgb="FFFF0000"/>
                </patternFill>
              </fill>
            </x14:dxf>
          </x14:cfRule>
          <x14:cfRule type="containsText" priority="142" operator="containsText" id="{6D8D25E3-A6D8-436A-A106-44E55942959F}">
            <xm:f>NOT(ISERROR(SEARCH($X$9,O18)))</xm:f>
            <xm:f>$X$9</xm:f>
            <x14:dxf>
              <font>
                <b/>
                <i val="0"/>
              </font>
              <fill>
                <patternFill>
                  <bgColor rgb="FFFFFF00"/>
                </patternFill>
              </fill>
            </x14:dxf>
          </x14:cfRule>
          <x14:cfRule type="containsText" priority="143" operator="containsText" id="{5CB2477C-06AC-44A6-84A1-294E33C8A676}">
            <xm:f>NOT(ISERROR(SEARCH($X$8,O18)))</xm:f>
            <xm:f>$X$8</xm:f>
            <x14:dxf>
              <font>
                <b/>
                <i val="0"/>
                <color theme="0"/>
              </font>
              <fill>
                <patternFill>
                  <bgColor rgb="FF00B050"/>
                </patternFill>
              </fill>
            </x14:dxf>
          </x14:cfRule>
          <xm:sqref>O40 O78 O90:O94 O99:O105 O108:O109 O131 O124:O125 O120:O121 O117 O18:O19</xm:sqref>
        </x14:conditionalFormatting>
        <x14:conditionalFormatting xmlns:xm="http://schemas.microsoft.com/office/excel/2006/main">
          <x14:cfRule type="containsText" priority="139" operator="containsText" id="{C9703A23-D74F-4268-94AD-AF9A5A30BC11}">
            <xm:f>NOT(ISERROR(SEARCH($Z$9,Q23)))</xm:f>
            <xm:f>$Z$9</xm:f>
            <x14:dxf>
              <font>
                <b/>
                <i val="0"/>
                <color theme="0"/>
              </font>
              <fill>
                <patternFill>
                  <bgColor rgb="FFFF0000"/>
                </patternFill>
              </fill>
            </x14:dxf>
          </x14:cfRule>
          <x14:cfRule type="containsText" priority="140" operator="containsText" id="{C2DC47C8-468D-4A4A-84B5-F650013093F3}">
            <xm:f>NOT(ISERROR(SEARCH($Z$8,Q23)))</xm:f>
            <xm:f>$Z$8</xm:f>
            <x14:dxf>
              <font>
                <b/>
                <i val="0"/>
                <color theme="0"/>
              </font>
              <fill>
                <patternFill>
                  <bgColor rgb="FF00B050"/>
                </patternFill>
              </fill>
            </x14:dxf>
          </x14:cfRule>
          <xm:sqref>Q23:Q24</xm:sqref>
        </x14:conditionalFormatting>
        <x14:conditionalFormatting xmlns:xm="http://schemas.microsoft.com/office/excel/2006/main">
          <x14:cfRule type="containsText" priority="137" operator="containsText" id="{3A6F03F3-69AA-4149-84A3-5E34A695B4BE}">
            <xm:f>NOT(ISERROR(SEARCH($Z$9,Q31)))</xm:f>
            <xm:f>$Z$9</xm:f>
            <x14:dxf>
              <font>
                <b/>
                <i val="0"/>
                <color theme="0"/>
              </font>
              <fill>
                <patternFill>
                  <bgColor rgb="FFFF0000"/>
                </patternFill>
              </fill>
            </x14:dxf>
          </x14:cfRule>
          <x14:cfRule type="containsText" priority="138" operator="containsText" id="{E307BCEF-3421-4A59-AE9C-9444451BE838}">
            <xm:f>NOT(ISERROR(SEARCH($Z$8,Q31)))</xm:f>
            <xm:f>$Z$8</xm:f>
            <x14:dxf>
              <font>
                <b/>
                <i val="0"/>
                <color theme="0"/>
              </font>
              <fill>
                <patternFill>
                  <bgColor rgb="FF00B050"/>
                </patternFill>
              </fill>
            </x14:dxf>
          </x14:cfRule>
          <xm:sqref>Q31:Q35</xm:sqref>
        </x14:conditionalFormatting>
        <x14:conditionalFormatting xmlns:xm="http://schemas.microsoft.com/office/excel/2006/main">
          <x14:cfRule type="containsText" priority="135" operator="containsText" id="{77CD55EB-7740-40A1-BB9F-6BBC9ADCE636}">
            <xm:f>NOT(ISERROR(SEARCH($Z$9,Q37)))</xm:f>
            <xm:f>$Z$9</xm:f>
            <x14:dxf>
              <font>
                <b/>
                <i val="0"/>
                <color theme="0"/>
              </font>
              <fill>
                <patternFill>
                  <bgColor rgb="FFFF0000"/>
                </patternFill>
              </fill>
            </x14:dxf>
          </x14:cfRule>
          <x14:cfRule type="containsText" priority="136" operator="containsText" id="{D90E2B02-C9D2-4947-909C-AD3A413659F3}">
            <xm:f>NOT(ISERROR(SEARCH($Z$8,Q37)))</xm:f>
            <xm:f>$Z$8</xm:f>
            <x14:dxf>
              <font>
                <b/>
                <i val="0"/>
                <color theme="0"/>
              </font>
              <fill>
                <patternFill>
                  <bgColor rgb="FF00B050"/>
                </patternFill>
              </fill>
            </x14:dxf>
          </x14:cfRule>
          <xm:sqref>Q37:Q45</xm:sqref>
        </x14:conditionalFormatting>
        <x14:conditionalFormatting xmlns:xm="http://schemas.microsoft.com/office/excel/2006/main">
          <x14:cfRule type="containsText" priority="133" operator="containsText" id="{60824CD8-9613-4633-9672-D6F698D00DF3}">
            <xm:f>NOT(ISERROR(SEARCH($Z$9,Q52)))</xm:f>
            <xm:f>$Z$9</xm:f>
            <x14:dxf>
              <font>
                <b/>
                <i val="0"/>
                <color theme="0"/>
              </font>
              <fill>
                <patternFill>
                  <bgColor rgb="FFFF0000"/>
                </patternFill>
              </fill>
            </x14:dxf>
          </x14:cfRule>
          <x14:cfRule type="containsText" priority="134" operator="containsText" id="{13AB00C0-CCF7-43A0-9048-6A92BE8CEEF8}">
            <xm:f>NOT(ISERROR(SEARCH($Z$8,Q52)))</xm:f>
            <xm:f>$Z$8</xm:f>
            <x14:dxf>
              <font>
                <b/>
                <i val="0"/>
                <color theme="0"/>
              </font>
              <fill>
                <patternFill>
                  <bgColor rgb="FF00B050"/>
                </patternFill>
              </fill>
            </x14:dxf>
          </x14:cfRule>
          <xm:sqref>Q52:Q56</xm:sqref>
        </x14:conditionalFormatting>
        <x14:conditionalFormatting xmlns:xm="http://schemas.microsoft.com/office/excel/2006/main">
          <x14:cfRule type="containsText" priority="131" operator="containsText" id="{B7E85882-49D4-4195-8C17-E3B440CC512D}">
            <xm:f>NOT(ISERROR(SEARCH($Z$9,Q63)))</xm:f>
            <xm:f>$Z$9</xm:f>
            <x14:dxf>
              <font>
                <b/>
                <i val="0"/>
                <color theme="0"/>
              </font>
              <fill>
                <patternFill>
                  <bgColor rgb="FFFF0000"/>
                </patternFill>
              </fill>
            </x14:dxf>
          </x14:cfRule>
          <x14:cfRule type="containsText" priority="132" operator="containsText" id="{E74119D2-C2DE-4FB9-AE23-07DB3565D48A}">
            <xm:f>NOT(ISERROR(SEARCH($Z$8,Q63)))</xm:f>
            <xm:f>$Z$8</xm:f>
            <x14:dxf>
              <font>
                <b/>
                <i val="0"/>
                <color theme="0"/>
              </font>
              <fill>
                <patternFill>
                  <bgColor rgb="FF00B050"/>
                </patternFill>
              </fill>
            </x14:dxf>
          </x14:cfRule>
          <xm:sqref>Q63:Q71</xm:sqref>
        </x14:conditionalFormatting>
        <x14:conditionalFormatting xmlns:xm="http://schemas.microsoft.com/office/excel/2006/main">
          <x14:cfRule type="containsText" priority="129" operator="containsText" id="{3688E93E-F357-4F9E-AE29-06DA3D31401E}">
            <xm:f>NOT(ISERROR(SEARCH($Z$9,Q73)))</xm:f>
            <xm:f>$Z$9</xm:f>
            <x14:dxf>
              <font>
                <b/>
                <i val="0"/>
                <color theme="0"/>
              </font>
              <fill>
                <patternFill>
                  <bgColor rgb="FFFF0000"/>
                </patternFill>
              </fill>
            </x14:dxf>
          </x14:cfRule>
          <x14:cfRule type="containsText" priority="130" operator="containsText" id="{3101B055-C6BB-4094-B267-A80E666C5330}">
            <xm:f>NOT(ISERROR(SEARCH($Z$8,Q73)))</xm:f>
            <xm:f>$Z$8</xm:f>
            <x14:dxf>
              <font>
                <b/>
                <i val="0"/>
                <color theme="0"/>
              </font>
              <fill>
                <patternFill>
                  <bgColor rgb="FF00B050"/>
                </patternFill>
              </fill>
            </x14:dxf>
          </x14:cfRule>
          <xm:sqref>Q73:Q81</xm:sqref>
        </x14:conditionalFormatting>
        <x14:conditionalFormatting xmlns:xm="http://schemas.microsoft.com/office/excel/2006/main">
          <x14:cfRule type="containsText" priority="127" operator="containsText" id="{57D39295-BF40-47F3-9955-74E7CD4B4D2F}">
            <xm:f>NOT(ISERROR(SEARCH($Z$9,Q88)))</xm:f>
            <xm:f>$Z$9</xm:f>
            <x14:dxf>
              <font>
                <b/>
                <i val="0"/>
                <color theme="0"/>
              </font>
              <fill>
                <patternFill>
                  <bgColor rgb="FFFF0000"/>
                </patternFill>
              </fill>
            </x14:dxf>
          </x14:cfRule>
          <x14:cfRule type="containsText" priority="128" operator="containsText" id="{C013056A-F090-4DCB-AE00-ECB7BC281BE4}">
            <xm:f>NOT(ISERROR(SEARCH($Z$8,Q88)))</xm:f>
            <xm:f>$Z$8</xm:f>
            <x14:dxf>
              <font>
                <b/>
                <i val="0"/>
                <color theme="0"/>
              </font>
              <fill>
                <patternFill>
                  <bgColor rgb="FF00B050"/>
                </patternFill>
              </fill>
            </x14:dxf>
          </x14:cfRule>
          <xm:sqref>Q88:Q109</xm:sqref>
        </x14:conditionalFormatting>
        <x14:conditionalFormatting xmlns:xm="http://schemas.microsoft.com/office/excel/2006/main">
          <x14:cfRule type="containsText" priority="123" operator="containsText" id="{A997AB44-4CF6-4951-B279-FC990EE7800C}">
            <xm:f>NOT(ISERROR(SEARCH($Z$9,Q140)))</xm:f>
            <xm:f>$Z$9</xm:f>
            <x14:dxf>
              <font>
                <b/>
                <i val="0"/>
                <color theme="0"/>
              </font>
              <fill>
                <patternFill>
                  <bgColor rgb="FFFF0000"/>
                </patternFill>
              </fill>
            </x14:dxf>
          </x14:cfRule>
          <x14:cfRule type="containsText" priority="124" operator="containsText" id="{C3712F80-F557-47E9-90C5-4B944EEE2A16}">
            <xm:f>NOT(ISERROR(SEARCH($Z$8,Q140)))</xm:f>
            <xm:f>$Z$8</xm:f>
            <x14:dxf>
              <font>
                <b/>
                <i val="0"/>
                <color theme="0"/>
              </font>
              <fill>
                <patternFill>
                  <bgColor rgb="FF00B050"/>
                </patternFill>
              </fill>
            </x14:dxf>
          </x14:cfRule>
          <xm:sqref>Q140:Q145</xm:sqref>
        </x14:conditionalFormatting>
        <x14:conditionalFormatting xmlns:xm="http://schemas.microsoft.com/office/excel/2006/main">
          <x14:cfRule type="containsText" priority="108" operator="containsText" id="{4C9CAB94-910F-4263-A54D-1807914F5BE7}">
            <xm:f>NOT(ISERROR(SEARCH($X$10,O66)))</xm:f>
            <xm:f>$X$10</xm:f>
            <x14:dxf>
              <font>
                <b/>
                <i val="0"/>
                <color theme="0"/>
              </font>
              <fill>
                <patternFill>
                  <bgColor rgb="FFFF0000"/>
                </patternFill>
              </fill>
            </x14:dxf>
          </x14:cfRule>
          <x14:cfRule type="containsText" priority="109" operator="containsText" id="{2A0DEE8A-670C-4A34-AAEF-670E5F3A9036}">
            <xm:f>NOT(ISERROR(SEARCH($X$9,O66)))</xm:f>
            <xm:f>$X$9</xm:f>
            <x14:dxf>
              <font>
                <b/>
                <i val="0"/>
              </font>
              <fill>
                <patternFill>
                  <bgColor rgb="FFFFFF00"/>
                </patternFill>
              </fill>
            </x14:dxf>
          </x14:cfRule>
          <x14:cfRule type="containsText" priority="110" operator="containsText" id="{CDC2EF6D-A514-4155-9DD7-2DA4419471CA}">
            <xm:f>NOT(ISERROR(SEARCH($X$8,O66)))</xm:f>
            <xm:f>$X$8</xm:f>
            <x14:dxf>
              <font>
                <b/>
                <i val="0"/>
                <color theme="0"/>
              </font>
              <fill>
                <patternFill>
                  <bgColor rgb="FF00B050"/>
                </patternFill>
              </fill>
            </x14:dxf>
          </x14:cfRule>
          <xm:sqref>O66:O71</xm:sqref>
        </x14:conditionalFormatting>
        <x14:conditionalFormatting xmlns:xm="http://schemas.microsoft.com/office/excel/2006/main">
          <x14:cfRule type="containsText" priority="96" operator="containsText" id="{C21EF64F-3A15-4897-974D-5FB30A54E69E}">
            <xm:f>NOT(ISERROR(SEARCH($X$10,O127)))</xm:f>
            <xm:f>$X$10</xm:f>
            <x14:dxf>
              <font>
                <b/>
                <i val="0"/>
                <color theme="0"/>
              </font>
              <fill>
                <patternFill>
                  <bgColor rgb="FFFF0000"/>
                </patternFill>
              </fill>
            </x14:dxf>
          </x14:cfRule>
          <x14:cfRule type="containsText" priority="97" operator="containsText" id="{6C09C164-D9C9-4316-B7A9-E82A589954FF}">
            <xm:f>NOT(ISERROR(SEARCH($X$9,O127)))</xm:f>
            <xm:f>$X$9</xm:f>
            <x14:dxf>
              <font>
                <b/>
                <i val="0"/>
              </font>
              <fill>
                <patternFill>
                  <bgColor rgb="FFFFFF00"/>
                </patternFill>
              </fill>
            </x14:dxf>
          </x14:cfRule>
          <x14:cfRule type="containsText" priority="98" operator="containsText" id="{035916CB-CFBD-418B-99A5-2265341169C3}">
            <xm:f>NOT(ISERROR(SEARCH($X$8,O127)))</xm:f>
            <xm:f>$X$8</xm:f>
            <x14:dxf>
              <font>
                <b/>
                <i val="0"/>
                <color theme="0"/>
              </font>
              <fill>
                <patternFill>
                  <bgColor rgb="FF00B050"/>
                </patternFill>
              </fill>
            </x14:dxf>
          </x14:cfRule>
          <xm:sqref>O127</xm:sqref>
        </x14:conditionalFormatting>
        <x14:conditionalFormatting xmlns:xm="http://schemas.microsoft.com/office/excel/2006/main">
          <x14:cfRule type="containsText" priority="93" operator="containsText" id="{2C45C1B7-FB4E-4121-B483-BAB62C5534E5}">
            <xm:f>NOT(ISERROR(SEARCH($X$10,O129)))</xm:f>
            <xm:f>$X$10</xm:f>
            <x14:dxf>
              <font>
                <b/>
                <i val="0"/>
                <color theme="0"/>
              </font>
              <fill>
                <patternFill>
                  <bgColor rgb="FFFF0000"/>
                </patternFill>
              </fill>
            </x14:dxf>
          </x14:cfRule>
          <x14:cfRule type="containsText" priority="94" operator="containsText" id="{E8F30640-AD44-4E26-8797-7C79266C9ADB}">
            <xm:f>NOT(ISERROR(SEARCH($X$9,O129)))</xm:f>
            <xm:f>$X$9</xm:f>
            <x14:dxf>
              <font>
                <b/>
                <i val="0"/>
              </font>
              <fill>
                <patternFill>
                  <bgColor rgb="FFFFFF00"/>
                </patternFill>
              </fill>
            </x14:dxf>
          </x14:cfRule>
          <x14:cfRule type="containsText" priority="95" operator="containsText" id="{299FDC73-5CC9-439A-8FA1-CA155506A86F}">
            <xm:f>NOT(ISERROR(SEARCH($X$8,O129)))</xm:f>
            <xm:f>$X$8</xm:f>
            <x14:dxf>
              <font>
                <b/>
                <i val="0"/>
                <color theme="0"/>
              </font>
              <fill>
                <patternFill>
                  <bgColor rgb="FF00B050"/>
                </patternFill>
              </fill>
            </x14:dxf>
          </x14:cfRule>
          <xm:sqref>O129</xm:sqref>
        </x14:conditionalFormatting>
        <x14:conditionalFormatting xmlns:xm="http://schemas.microsoft.com/office/excel/2006/main">
          <x14:cfRule type="containsText" priority="90" operator="containsText" id="{29611839-7D69-4CBB-B0B8-C75F03B7C0F8}">
            <xm:f>NOT(ISERROR(SEARCH($X$10,O132)))</xm:f>
            <xm:f>$X$10</xm:f>
            <x14:dxf>
              <font>
                <b/>
                <i val="0"/>
                <color theme="0"/>
              </font>
              <fill>
                <patternFill>
                  <bgColor rgb="FFFF0000"/>
                </patternFill>
              </fill>
            </x14:dxf>
          </x14:cfRule>
          <x14:cfRule type="containsText" priority="91" operator="containsText" id="{8ECE37EA-C5EC-4289-8BE5-EB2984B8DD3C}">
            <xm:f>NOT(ISERROR(SEARCH($X$9,O132)))</xm:f>
            <xm:f>$X$9</xm:f>
            <x14:dxf>
              <font>
                <b/>
                <i val="0"/>
              </font>
              <fill>
                <patternFill>
                  <bgColor rgb="FFFFFF00"/>
                </patternFill>
              </fill>
            </x14:dxf>
          </x14:cfRule>
          <x14:cfRule type="containsText" priority="92" operator="containsText" id="{ECCAA173-7A57-4DF6-8606-F3E028B1A0D8}">
            <xm:f>NOT(ISERROR(SEARCH($X$8,O132)))</xm:f>
            <xm:f>$X$8</xm:f>
            <x14:dxf>
              <font>
                <b/>
                <i val="0"/>
                <color theme="0"/>
              </font>
              <fill>
                <patternFill>
                  <bgColor rgb="FF00B050"/>
                </patternFill>
              </fill>
            </x14:dxf>
          </x14:cfRule>
          <xm:sqref>O132</xm:sqref>
        </x14:conditionalFormatting>
        <x14:conditionalFormatting xmlns:xm="http://schemas.microsoft.com/office/excel/2006/main">
          <x14:cfRule type="containsText" priority="87" operator="containsText" id="{C9128B63-44C8-4054-8AA0-19B67CA09949}">
            <xm:f>NOT(ISERROR(SEARCH($X$10,O142)))</xm:f>
            <xm:f>$X$10</xm:f>
            <x14:dxf>
              <font>
                <b/>
                <i val="0"/>
                <color theme="0"/>
              </font>
              <fill>
                <patternFill>
                  <bgColor rgb="FFFF0000"/>
                </patternFill>
              </fill>
            </x14:dxf>
          </x14:cfRule>
          <x14:cfRule type="containsText" priority="88" operator="containsText" id="{4082DB01-56AA-438C-BE94-3C5F4A9002FC}">
            <xm:f>NOT(ISERROR(SEARCH($X$9,O142)))</xm:f>
            <xm:f>$X$9</xm:f>
            <x14:dxf>
              <font>
                <b/>
                <i val="0"/>
              </font>
              <fill>
                <patternFill>
                  <bgColor rgb="FFFFFF00"/>
                </patternFill>
              </fill>
            </x14:dxf>
          </x14:cfRule>
          <x14:cfRule type="containsText" priority="89" operator="containsText" id="{C2E8E0AB-2066-4283-910A-F5DC6DED24AC}">
            <xm:f>NOT(ISERROR(SEARCH($X$8,O142)))</xm:f>
            <xm:f>$X$8</xm:f>
            <x14:dxf>
              <font>
                <b/>
                <i val="0"/>
                <color theme="0"/>
              </font>
              <fill>
                <patternFill>
                  <bgColor rgb="FF00B050"/>
                </patternFill>
              </fill>
            </x14:dxf>
          </x14:cfRule>
          <xm:sqref>O142:O145</xm:sqref>
        </x14:conditionalFormatting>
        <x14:conditionalFormatting xmlns:xm="http://schemas.microsoft.com/office/excel/2006/main">
          <x14:cfRule type="containsText" priority="84" operator="containsText" id="{01F4C20F-AB5D-4A70-A734-7046120CBDB0}">
            <xm:f>NOT(ISERROR(SEARCH($X$10,O140)))</xm:f>
            <xm:f>$X$10</xm:f>
            <x14:dxf>
              <font>
                <b/>
                <i val="0"/>
                <color theme="0"/>
              </font>
              <fill>
                <patternFill>
                  <bgColor rgb="FFFF0000"/>
                </patternFill>
              </fill>
            </x14:dxf>
          </x14:cfRule>
          <x14:cfRule type="containsText" priority="85" operator="containsText" id="{17082081-D703-4526-B4A6-8F28A740808D}">
            <xm:f>NOT(ISERROR(SEARCH($X$9,O140)))</xm:f>
            <xm:f>$X$9</xm:f>
            <x14:dxf>
              <font>
                <b/>
                <i val="0"/>
              </font>
              <fill>
                <patternFill>
                  <bgColor rgb="FFFFFF00"/>
                </patternFill>
              </fill>
            </x14:dxf>
          </x14:cfRule>
          <x14:cfRule type="containsText" priority="86" operator="containsText" id="{3982528A-6811-49F5-AFEC-82A55F5B74C2}">
            <xm:f>NOT(ISERROR(SEARCH($X$8,O140)))</xm:f>
            <xm:f>$X$8</xm:f>
            <x14:dxf>
              <font>
                <b/>
                <i val="0"/>
                <color theme="0"/>
              </font>
              <fill>
                <patternFill>
                  <bgColor rgb="FF00B050"/>
                </patternFill>
              </fill>
            </x14:dxf>
          </x14:cfRule>
          <xm:sqref>O140</xm:sqref>
        </x14:conditionalFormatting>
        <x14:conditionalFormatting xmlns:xm="http://schemas.microsoft.com/office/excel/2006/main">
          <x14:cfRule type="containsText" priority="80" operator="containsText" id="{6644E9F6-1EF2-4A48-BBB3-1A830E674400}">
            <xm:f>NOT(ISERROR(SEARCH($V$8,J115)))</xm:f>
            <xm:f>$V$8</xm:f>
            <x14:dxf>
              <font>
                <b/>
                <i val="0"/>
                <color theme="0"/>
              </font>
              <fill>
                <patternFill>
                  <bgColor rgb="FF00B050"/>
                </patternFill>
              </fill>
            </x14:dxf>
          </x14:cfRule>
          <x14:cfRule type="containsText" priority="81" operator="containsText" id="{AE6FE68D-A9FE-4CE4-9AD6-29390DC41EB2}">
            <xm:f>NOT(ISERROR(SEARCH($U$10,J115)))</xm:f>
            <xm:f>$U$10</xm:f>
            <x14:dxf>
              <font>
                <b/>
                <i val="0"/>
                <color theme="0"/>
              </font>
              <fill>
                <patternFill>
                  <bgColor rgb="FFFF0000"/>
                </patternFill>
              </fill>
            </x14:dxf>
          </x14:cfRule>
          <x14:cfRule type="containsText" priority="82" operator="containsText" id="{D62DEFCC-8FD6-401D-92CA-9AA4459DA12A}">
            <xm:f>NOT(ISERROR(SEARCH($V$9,J115)))</xm:f>
            <xm:f>$V$9</xm:f>
            <x14:dxf>
              <font>
                <b/>
                <i val="0"/>
                <color theme="1"/>
              </font>
              <fill>
                <patternFill>
                  <bgColor rgb="FFFFFF00"/>
                </patternFill>
              </fill>
            </x14:dxf>
          </x14:cfRule>
          <x14:cfRule type="containsText" priority="83" operator="containsText" id="{679164E8-8524-4C69-9909-3553722CBD62}">
            <xm:f>NOT(ISERROR(SEARCH($V$8,J115)))</xm:f>
            <xm:f>$V$8</xm:f>
            <x14:dxf>
              <font>
                <b/>
                <i val="0"/>
                <color theme="0"/>
              </font>
              <fill>
                <patternFill>
                  <bgColor rgb="FF00B050"/>
                </patternFill>
              </fill>
            </x14:dxf>
          </x14:cfRule>
          <xm:sqref>J115</xm:sqref>
        </x14:conditionalFormatting>
        <x14:conditionalFormatting xmlns:xm="http://schemas.microsoft.com/office/excel/2006/main">
          <x14:cfRule type="containsText" priority="78" operator="containsText" id="{0E0E964A-AF67-48C7-8362-5454405B1F92}">
            <xm:f>NOT(ISERROR(SEARCH($Z$9,Q115)))</xm:f>
            <xm:f>$Z$9</xm:f>
            <x14:dxf>
              <font>
                <b/>
                <i val="0"/>
                <color theme="0"/>
              </font>
              <fill>
                <patternFill>
                  <bgColor rgb="FFFF0000"/>
                </patternFill>
              </fill>
            </x14:dxf>
          </x14:cfRule>
          <x14:cfRule type="containsText" priority="79" operator="containsText" id="{4B6014F5-9A03-419E-9119-EA8C63EEB5EB}">
            <xm:f>NOT(ISERROR(SEARCH($Z$8,Q115)))</xm:f>
            <xm:f>$Z$8</xm:f>
            <x14:dxf>
              <font>
                <b/>
                <i val="0"/>
                <color theme="0"/>
              </font>
              <fill>
                <patternFill>
                  <bgColor rgb="FF00B050"/>
                </patternFill>
              </fill>
            </x14:dxf>
          </x14:cfRule>
          <xm:sqref>Q115</xm:sqref>
        </x14:conditionalFormatting>
        <x14:conditionalFormatting xmlns:xm="http://schemas.microsoft.com/office/excel/2006/main">
          <x14:cfRule type="containsText" priority="73" operator="containsText" id="{7B8EA79B-F716-4568-92A9-A37E6D9EA9B0}">
            <xm:f>NOT(ISERROR(SEARCH($Z$9,Q116)))</xm:f>
            <xm:f>$Z$9</xm:f>
            <x14:dxf>
              <font>
                <b/>
                <i val="0"/>
                <color theme="0"/>
              </font>
              <fill>
                <patternFill>
                  <bgColor rgb="FFFF0000"/>
                </patternFill>
              </fill>
            </x14:dxf>
          </x14:cfRule>
          <x14:cfRule type="containsText" priority="74" operator="containsText" id="{80F47D71-49D1-461F-8DAD-8BDF95C11BB7}">
            <xm:f>NOT(ISERROR(SEARCH($Z$8,Q116)))</xm:f>
            <xm:f>$Z$8</xm:f>
            <x14:dxf>
              <font>
                <b/>
                <i val="0"/>
                <color theme="0"/>
              </font>
              <fill>
                <patternFill>
                  <bgColor rgb="FF00B050"/>
                </patternFill>
              </fill>
            </x14:dxf>
          </x14:cfRule>
          <xm:sqref>Q116</xm:sqref>
        </x14:conditionalFormatting>
        <x14:conditionalFormatting xmlns:xm="http://schemas.microsoft.com/office/excel/2006/main">
          <x14:cfRule type="containsText" priority="69" operator="containsText" id="{EF151DAF-29D0-4533-BAE0-28E7E948C812}">
            <xm:f>NOT(ISERROR(SEARCH($V$8,J116)))</xm:f>
            <xm:f>$V$8</xm:f>
            <x14:dxf>
              <font>
                <b/>
                <i val="0"/>
                <color theme="0"/>
              </font>
              <fill>
                <patternFill>
                  <bgColor rgb="FF00B050"/>
                </patternFill>
              </fill>
            </x14:dxf>
          </x14:cfRule>
          <x14:cfRule type="containsText" priority="70" operator="containsText" id="{7ED9C74A-9291-48E4-8FA2-6542EACE5CCF}">
            <xm:f>NOT(ISERROR(SEARCH($U$10,J116)))</xm:f>
            <xm:f>$U$10</xm:f>
            <x14:dxf>
              <font>
                <b/>
                <i val="0"/>
                <color theme="0"/>
              </font>
              <fill>
                <patternFill>
                  <bgColor rgb="FFFF0000"/>
                </patternFill>
              </fill>
            </x14:dxf>
          </x14:cfRule>
          <x14:cfRule type="containsText" priority="71" operator="containsText" id="{B5B41E2C-1A5A-4C2C-ACA7-815745C06207}">
            <xm:f>NOT(ISERROR(SEARCH($V$9,J116)))</xm:f>
            <xm:f>$V$9</xm:f>
            <x14:dxf>
              <font>
                <b/>
                <i val="0"/>
                <color theme="1"/>
              </font>
              <fill>
                <patternFill>
                  <bgColor rgb="FFFFFF00"/>
                </patternFill>
              </fill>
            </x14:dxf>
          </x14:cfRule>
          <x14:cfRule type="containsText" priority="72" operator="containsText" id="{B57D0F43-5AFD-4727-B405-C9B51A2EA459}">
            <xm:f>NOT(ISERROR(SEARCH($V$8,J116)))</xm:f>
            <xm:f>$V$8</xm:f>
            <x14:dxf>
              <font>
                <b/>
                <i val="0"/>
                <color theme="0"/>
              </font>
              <fill>
                <patternFill>
                  <bgColor rgb="FF00B050"/>
                </patternFill>
              </fill>
            </x14:dxf>
          </x14:cfRule>
          <xm:sqref>J116</xm:sqref>
        </x14:conditionalFormatting>
        <x14:conditionalFormatting xmlns:xm="http://schemas.microsoft.com/office/excel/2006/main">
          <x14:cfRule type="containsText" priority="67" operator="containsText" id="{C49851CD-239B-4DEA-ADF5-BE66671088C0}">
            <xm:f>NOT(ISERROR(SEARCH($Z$9,Q117)))</xm:f>
            <xm:f>$Z$9</xm:f>
            <x14:dxf>
              <font>
                <b/>
                <i val="0"/>
                <color theme="0"/>
              </font>
              <fill>
                <patternFill>
                  <bgColor rgb="FFFF0000"/>
                </patternFill>
              </fill>
            </x14:dxf>
          </x14:cfRule>
          <x14:cfRule type="containsText" priority="68" operator="containsText" id="{4DE4FF01-719C-4679-ABE2-FECE7451253F}">
            <xm:f>NOT(ISERROR(SEARCH($Z$8,Q117)))</xm:f>
            <xm:f>$Z$8</xm:f>
            <x14:dxf>
              <font>
                <b/>
                <i val="0"/>
                <color theme="0"/>
              </font>
              <fill>
                <patternFill>
                  <bgColor rgb="FF00B050"/>
                </patternFill>
              </fill>
            </x14:dxf>
          </x14:cfRule>
          <xm:sqref>Q117:Q118</xm:sqref>
        </x14:conditionalFormatting>
        <x14:conditionalFormatting xmlns:xm="http://schemas.microsoft.com/office/excel/2006/main">
          <x14:cfRule type="containsText" priority="63" operator="containsText" id="{2E317946-1456-4B79-B3D4-66E88F7C2BF8}">
            <xm:f>NOT(ISERROR(SEARCH($V$8,J117)))</xm:f>
            <xm:f>$V$8</xm:f>
            <x14:dxf>
              <font>
                <b/>
                <i val="0"/>
                <color theme="0"/>
              </font>
              <fill>
                <patternFill>
                  <bgColor rgb="FF00B050"/>
                </patternFill>
              </fill>
            </x14:dxf>
          </x14:cfRule>
          <x14:cfRule type="containsText" priority="64" operator="containsText" id="{479DCDDF-820F-424E-A71F-F37B3844F354}">
            <xm:f>NOT(ISERROR(SEARCH($U$10,J117)))</xm:f>
            <xm:f>$U$10</xm:f>
            <x14:dxf>
              <font>
                <b/>
                <i val="0"/>
                <color theme="0"/>
              </font>
              <fill>
                <patternFill>
                  <bgColor rgb="FFFF0000"/>
                </patternFill>
              </fill>
            </x14:dxf>
          </x14:cfRule>
          <x14:cfRule type="containsText" priority="65" operator="containsText" id="{95764C29-9D99-4579-A85F-4A3D6ADA203D}">
            <xm:f>NOT(ISERROR(SEARCH($V$9,J117)))</xm:f>
            <xm:f>$V$9</xm:f>
            <x14:dxf>
              <font>
                <b/>
                <i val="0"/>
                <color theme="1"/>
              </font>
              <fill>
                <patternFill>
                  <bgColor rgb="FFFFFF00"/>
                </patternFill>
              </fill>
            </x14:dxf>
          </x14:cfRule>
          <x14:cfRule type="containsText" priority="66" operator="containsText" id="{23DB4DBC-44E9-477B-89A3-8C05605AC744}">
            <xm:f>NOT(ISERROR(SEARCH($V$8,J117)))</xm:f>
            <xm:f>$V$8</xm:f>
            <x14:dxf>
              <font>
                <b/>
                <i val="0"/>
                <color theme="0"/>
              </font>
              <fill>
                <patternFill>
                  <bgColor rgb="FF00B050"/>
                </patternFill>
              </fill>
            </x14:dxf>
          </x14:cfRule>
          <xm:sqref>J117:J118</xm:sqref>
        </x14:conditionalFormatting>
        <x14:conditionalFormatting xmlns:xm="http://schemas.microsoft.com/office/excel/2006/main">
          <x14:cfRule type="containsText" priority="58" operator="containsText" id="{0B935A12-CD56-4F25-A67F-A65467E8CE26}">
            <xm:f>NOT(ISERROR(SEARCH($Z$9,Q121)))</xm:f>
            <xm:f>$Z$9</xm:f>
            <x14:dxf>
              <font>
                <b/>
                <i val="0"/>
                <color theme="0"/>
              </font>
              <fill>
                <patternFill>
                  <bgColor rgb="FFFF0000"/>
                </patternFill>
              </fill>
            </x14:dxf>
          </x14:cfRule>
          <x14:cfRule type="containsText" priority="59" operator="containsText" id="{D65DD11D-037A-4691-8797-EBD6EFCE81BB}">
            <xm:f>NOT(ISERROR(SEARCH($Z$8,Q121)))</xm:f>
            <xm:f>$Z$8</xm:f>
            <x14:dxf>
              <font>
                <b/>
                <i val="0"/>
                <color theme="0"/>
              </font>
              <fill>
                <patternFill>
                  <bgColor rgb="FF00B050"/>
                </patternFill>
              </fill>
            </x14:dxf>
          </x14:cfRule>
          <xm:sqref>Q121</xm:sqref>
        </x14:conditionalFormatting>
        <x14:conditionalFormatting xmlns:xm="http://schemas.microsoft.com/office/excel/2006/main">
          <x14:cfRule type="containsText" priority="54" operator="containsText" id="{744EFE2B-189E-425A-817D-714CCD4719CD}">
            <xm:f>NOT(ISERROR(SEARCH($V$8,J121)))</xm:f>
            <xm:f>$V$8</xm:f>
            <x14:dxf>
              <font>
                <b/>
                <i val="0"/>
                <color theme="0"/>
              </font>
              <fill>
                <patternFill>
                  <bgColor rgb="FF00B050"/>
                </patternFill>
              </fill>
            </x14:dxf>
          </x14:cfRule>
          <x14:cfRule type="containsText" priority="55" operator="containsText" id="{93FA14AE-3E10-4F81-A2EA-83A3CA521867}">
            <xm:f>NOT(ISERROR(SEARCH($U$10,J121)))</xm:f>
            <xm:f>$U$10</xm:f>
            <x14:dxf>
              <font>
                <b/>
                <i val="0"/>
                <color theme="0"/>
              </font>
              <fill>
                <patternFill>
                  <bgColor rgb="FFFF0000"/>
                </patternFill>
              </fill>
            </x14:dxf>
          </x14:cfRule>
          <x14:cfRule type="containsText" priority="56" operator="containsText" id="{5A714B26-27C0-412E-A36E-067191ACE553}">
            <xm:f>NOT(ISERROR(SEARCH($V$9,J121)))</xm:f>
            <xm:f>$V$9</xm:f>
            <x14:dxf>
              <font>
                <b/>
                <i val="0"/>
                <color theme="1"/>
              </font>
              <fill>
                <patternFill>
                  <bgColor rgb="FFFFFF00"/>
                </patternFill>
              </fill>
            </x14:dxf>
          </x14:cfRule>
          <x14:cfRule type="containsText" priority="57" operator="containsText" id="{4D720753-657D-4399-A655-45305FB31C0C}">
            <xm:f>NOT(ISERROR(SEARCH($V$8,J121)))</xm:f>
            <xm:f>$V$8</xm:f>
            <x14:dxf>
              <font>
                <b/>
                <i val="0"/>
                <color theme="0"/>
              </font>
              <fill>
                <patternFill>
                  <bgColor rgb="FF00B050"/>
                </patternFill>
              </fill>
            </x14:dxf>
          </x14:cfRule>
          <xm:sqref>J121</xm:sqref>
        </x14:conditionalFormatting>
        <x14:conditionalFormatting xmlns:xm="http://schemas.microsoft.com/office/excel/2006/main">
          <x14:cfRule type="containsText" priority="51" operator="containsText" id="{167F9433-BC02-4B40-B999-D09EEEA37FA7}">
            <xm:f>NOT(ISERROR(SEARCH($X$10,O121)))</xm:f>
            <xm:f>$X$10</xm:f>
            <x14:dxf>
              <font>
                <b/>
                <i val="0"/>
                <color theme="0"/>
              </font>
              <fill>
                <patternFill>
                  <bgColor rgb="FFFF0000"/>
                </patternFill>
              </fill>
            </x14:dxf>
          </x14:cfRule>
          <x14:cfRule type="containsText" priority="52" operator="containsText" id="{53DB06AF-DE5A-4E83-B17E-61D634ACBAB1}">
            <xm:f>NOT(ISERROR(SEARCH($X$9,O121)))</xm:f>
            <xm:f>$X$9</xm:f>
            <x14:dxf>
              <font>
                <b/>
                <i val="0"/>
              </font>
              <fill>
                <patternFill>
                  <bgColor rgb="FFFFFF00"/>
                </patternFill>
              </fill>
            </x14:dxf>
          </x14:cfRule>
          <x14:cfRule type="containsText" priority="53" operator="containsText" id="{68016C19-BEB1-4C21-B5F9-A2B4C6232785}">
            <xm:f>NOT(ISERROR(SEARCH($X$8,O121)))</xm:f>
            <xm:f>$X$8</xm:f>
            <x14:dxf>
              <font>
                <b/>
                <i val="0"/>
                <color theme="0"/>
              </font>
              <fill>
                <patternFill>
                  <bgColor rgb="FF00B050"/>
                </patternFill>
              </fill>
            </x14:dxf>
          </x14:cfRule>
          <xm:sqref>O121</xm:sqref>
        </x14:conditionalFormatting>
        <x14:conditionalFormatting xmlns:xm="http://schemas.microsoft.com/office/excel/2006/main">
          <x14:cfRule type="containsText" priority="49" operator="containsText" id="{F3F49041-9ABE-42BE-8EFE-A9CEEE3EE9F1}">
            <xm:f>NOT(ISERROR(SEARCH($Z$9,Q123)))</xm:f>
            <xm:f>$Z$9</xm:f>
            <x14:dxf>
              <font>
                <b/>
                <i val="0"/>
                <color theme="0"/>
              </font>
              <fill>
                <patternFill>
                  <bgColor rgb="FFFF0000"/>
                </patternFill>
              </fill>
            </x14:dxf>
          </x14:cfRule>
          <x14:cfRule type="containsText" priority="50" operator="containsText" id="{DDE37CEA-351D-49C6-A119-50C8E4B4FC56}">
            <xm:f>NOT(ISERROR(SEARCH($Z$8,Q123)))</xm:f>
            <xm:f>$Z$8</xm:f>
            <x14:dxf>
              <font>
                <b/>
                <i val="0"/>
                <color theme="0"/>
              </font>
              <fill>
                <patternFill>
                  <bgColor rgb="FF00B050"/>
                </patternFill>
              </fill>
            </x14:dxf>
          </x14:cfRule>
          <xm:sqref>Q123</xm:sqref>
        </x14:conditionalFormatting>
        <x14:conditionalFormatting xmlns:xm="http://schemas.microsoft.com/office/excel/2006/main">
          <x14:cfRule type="containsText" priority="45" operator="containsText" id="{01F7A955-2861-4956-AC1E-0F2EFDC35135}">
            <xm:f>NOT(ISERROR(SEARCH($V$8,J123)))</xm:f>
            <xm:f>$V$8</xm:f>
            <x14:dxf>
              <font>
                <b/>
                <i val="0"/>
                <color theme="0"/>
              </font>
              <fill>
                <patternFill>
                  <bgColor rgb="FF00B050"/>
                </patternFill>
              </fill>
            </x14:dxf>
          </x14:cfRule>
          <x14:cfRule type="containsText" priority="46" operator="containsText" id="{7908C3C0-9769-4675-874A-3B489FCDFF18}">
            <xm:f>NOT(ISERROR(SEARCH($U$10,J123)))</xm:f>
            <xm:f>$U$10</xm:f>
            <x14:dxf>
              <font>
                <b/>
                <i val="0"/>
                <color theme="0"/>
              </font>
              <fill>
                <patternFill>
                  <bgColor rgb="FFFF0000"/>
                </patternFill>
              </fill>
            </x14:dxf>
          </x14:cfRule>
          <x14:cfRule type="containsText" priority="47" operator="containsText" id="{F541B0B5-C0E9-4078-9F98-F332EC5A4BC6}">
            <xm:f>NOT(ISERROR(SEARCH($V$9,J123)))</xm:f>
            <xm:f>$V$9</xm:f>
            <x14:dxf>
              <font>
                <b/>
                <i val="0"/>
                <color theme="1"/>
              </font>
              <fill>
                <patternFill>
                  <bgColor rgb="FFFFFF00"/>
                </patternFill>
              </fill>
            </x14:dxf>
          </x14:cfRule>
          <x14:cfRule type="containsText" priority="48" operator="containsText" id="{CB970CE5-A82D-4AD9-97EF-7C204738116F}">
            <xm:f>NOT(ISERROR(SEARCH($V$8,J123)))</xm:f>
            <xm:f>$V$8</xm:f>
            <x14:dxf>
              <font>
                <b/>
                <i val="0"/>
                <color theme="0"/>
              </font>
              <fill>
                <patternFill>
                  <bgColor rgb="FF00B050"/>
                </patternFill>
              </fill>
            </x14:dxf>
          </x14:cfRule>
          <xm:sqref>J123</xm:sqref>
        </x14:conditionalFormatting>
        <x14:conditionalFormatting xmlns:xm="http://schemas.microsoft.com/office/excel/2006/main">
          <x14:cfRule type="containsText" priority="38" operator="containsText" id="{34DDB8E0-883F-42F4-B517-4D89E134A808}">
            <xm:f>NOT(ISERROR(SEARCH($V$8,J119)))</xm:f>
            <xm:f>$V$8</xm:f>
            <x14:dxf>
              <font>
                <b/>
                <i val="0"/>
                <color theme="0"/>
              </font>
              <fill>
                <patternFill>
                  <bgColor rgb="FF00B050"/>
                </patternFill>
              </fill>
            </x14:dxf>
          </x14:cfRule>
          <x14:cfRule type="containsText" priority="39" operator="containsText" id="{F3D1939D-44C0-4C7D-AEA1-2B72AF23C1FA}">
            <xm:f>NOT(ISERROR(SEARCH($U$10,J119)))</xm:f>
            <xm:f>$U$10</xm:f>
            <x14:dxf>
              <font>
                <b/>
                <i val="0"/>
                <color theme="0"/>
              </font>
              <fill>
                <patternFill>
                  <bgColor rgb="FFFF0000"/>
                </patternFill>
              </fill>
            </x14:dxf>
          </x14:cfRule>
          <x14:cfRule type="containsText" priority="40" operator="containsText" id="{8DEF4E25-2755-49CA-9413-5656AC317AF7}">
            <xm:f>NOT(ISERROR(SEARCH($V$9,J119)))</xm:f>
            <xm:f>$V$9</xm:f>
            <x14:dxf>
              <font>
                <b/>
                <i val="0"/>
                <color theme="1"/>
              </font>
              <fill>
                <patternFill>
                  <bgColor rgb="FFFFFF00"/>
                </patternFill>
              </fill>
            </x14:dxf>
          </x14:cfRule>
          <x14:cfRule type="containsText" priority="41" operator="containsText" id="{A6FBC80E-B998-4260-B36E-CBAF9CEA0D76}">
            <xm:f>NOT(ISERROR(SEARCH($V$8,J119)))</xm:f>
            <xm:f>$V$8</xm:f>
            <x14:dxf>
              <font>
                <b/>
                <i val="0"/>
                <color theme="0"/>
              </font>
              <fill>
                <patternFill>
                  <bgColor rgb="FF00B050"/>
                </patternFill>
              </fill>
            </x14:dxf>
          </x14:cfRule>
          <xm:sqref>J119</xm:sqref>
        </x14:conditionalFormatting>
        <x14:conditionalFormatting xmlns:xm="http://schemas.microsoft.com/office/excel/2006/main">
          <x14:cfRule type="containsText" priority="36" operator="containsText" id="{41E29DD7-BBCC-43B1-B942-EB0BE166F249}">
            <xm:f>NOT(ISERROR(SEARCH($Z$9,Q119)))</xm:f>
            <xm:f>$Z$9</xm:f>
            <x14:dxf>
              <font>
                <b/>
                <i val="0"/>
                <color theme="0"/>
              </font>
              <fill>
                <patternFill>
                  <bgColor rgb="FFFF0000"/>
                </patternFill>
              </fill>
            </x14:dxf>
          </x14:cfRule>
          <x14:cfRule type="containsText" priority="37" operator="containsText" id="{E5FE9E71-44E0-4E5C-8AEC-1A302CD18ECF}">
            <xm:f>NOT(ISERROR(SEARCH($Z$8,Q119)))</xm:f>
            <xm:f>$Z$8</xm:f>
            <x14:dxf>
              <font>
                <b/>
                <i val="0"/>
                <color theme="0"/>
              </font>
              <fill>
                <patternFill>
                  <bgColor rgb="FF00B050"/>
                </patternFill>
              </fill>
            </x14:dxf>
          </x14:cfRule>
          <xm:sqref>Q119</xm:sqref>
        </x14:conditionalFormatting>
        <x14:conditionalFormatting xmlns:xm="http://schemas.microsoft.com/office/excel/2006/main">
          <x14:cfRule type="containsText" priority="30" operator="containsText" id="{9AF4B4E7-47C1-47CE-A917-9B9395D05197}">
            <xm:f>NOT(ISERROR(SEARCH($X$10,O14)))</xm:f>
            <xm:f>$X$10</xm:f>
            <x14:dxf>
              <font>
                <b/>
                <i val="0"/>
                <color theme="0"/>
              </font>
              <fill>
                <patternFill>
                  <bgColor rgb="FFFF0000"/>
                </patternFill>
              </fill>
            </x14:dxf>
          </x14:cfRule>
          <x14:cfRule type="containsText" priority="31" operator="containsText" id="{35303D8E-07C8-40F8-BBE7-68FD90FE71C9}">
            <xm:f>NOT(ISERROR(SEARCH($X$9,O14)))</xm:f>
            <xm:f>$X$9</xm:f>
            <x14:dxf>
              <font>
                <b/>
                <i val="0"/>
              </font>
              <fill>
                <patternFill>
                  <bgColor rgb="FFFFFF00"/>
                </patternFill>
              </fill>
            </x14:dxf>
          </x14:cfRule>
          <x14:cfRule type="containsText" priority="32" operator="containsText" id="{5C84F21D-C0E7-43FD-82DB-437FA2680F19}">
            <xm:f>NOT(ISERROR(SEARCH($X$8,O14)))</xm:f>
            <xm:f>$X$8</xm:f>
            <x14:dxf>
              <font>
                <b/>
                <i val="0"/>
                <color theme="0"/>
              </font>
              <fill>
                <patternFill>
                  <bgColor rgb="FF00B050"/>
                </patternFill>
              </fill>
            </x14:dxf>
          </x14:cfRule>
          <xm:sqref>O14:O15</xm:sqref>
        </x14:conditionalFormatting>
        <x14:conditionalFormatting xmlns:xm="http://schemas.microsoft.com/office/excel/2006/main">
          <x14:cfRule type="containsText" priority="27" operator="containsText" id="{3275E092-3048-410D-B330-DBB248459844}">
            <xm:f>NOT(ISERROR(SEARCH($X$10,O23)))</xm:f>
            <xm:f>$X$10</xm:f>
            <x14:dxf>
              <font>
                <b/>
                <i val="0"/>
                <color theme="0"/>
              </font>
              <fill>
                <patternFill>
                  <bgColor rgb="FFFF0000"/>
                </patternFill>
              </fill>
            </x14:dxf>
          </x14:cfRule>
          <x14:cfRule type="containsText" priority="28" operator="containsText" id="{C17730AC-0181-4FBC-98C8-DCAD4809A9BE}">
            <xm:f>NOT(ISERROR(SEARCH($X$9,O23)))</xm:f>
            <xm:f>$X$9</xm:f>
            <x14:dxf>
              <font>
                <b/>
                <i val="0"/>
              </font>
              <fill>
                <patternFill>
                  <bgColor rgb="FFFFFF00"/>
                </patternFill>
              </fill>
            </x14:dxf>
          </x14:cfRule>
          <x14:cfRule type="containsText" priority="29" operator="containsText" id="{F55B420C-6A9B-462A-9EC9-7D872F05410F}">
            <xm:f>NOT(ISERROR(SEARCH($X$8,O23)))</xm:f>
            <xm:f>$X$8</xm:f>
            <x14:dxf>
              <font>
                <b/>
                <i val="0"/>
                <color theme="0"/>
              </font>
              <fill>
                <patternFill>
                  <bgColor rgb="FF00B050"/>
                </patternFill>
              </fill>
            </x14:dxf>
          </x14:cfRule>
          <xm:sqref>O23</xm:sqref>
        </x14:conditionalFormatting>
        <x14:conditionalFormatting xmlns:xm="http://schemas.microsoft.com/office/excel/2006/main">
          <x14:cfRule type="containsText" priority="24" operator="containsText" id="{5449BE14-3D66-40E9-A31C-0FC1B5C247E9}">
            <xm:f>NOT(ISERROR(SEARCH($X$10,O33)))</xm:f>
            <xm:f>$X$10</xm:f>
            <x14:dxf>
              <font>
                <b/>
                <i val="0"/>
                <color theme="0"/>
              </font>
              <fill>
                <patternFill>
                  <bgColor rgb="FFFF0000"/>
                </patternFill>
              </fill>
            </x14:dxf>
          </x14:cfRule>
          <x14:cfRule type="containsText" priority="25" operator="containsText" id="{6FBC0F6D-346F-420A-8369-A6E3D9C70099}">
            <xm:f>NOT(ISERROR(SEARCH($X$9,O33)))</xm:f>
            <xm:f>$X$9</xm:f>
            <x14:dxf>
              <font>
                <b/>
                <i val="0"/>
              </font>
              <fill>
                <patternFill>
                  <bgColor rgb="FFFFFF00"/>
                </patternFill>
              </fill>
            </x14:dxf>
          </x14:cfRule>
          <x14:cfRule type="containsText" priority="26" operator="containsText" id="{7CA8B7AE-F349-4DBD-9E68-ACA0928B001B}">
            <xm:f>NOT(ISERROR(SEARCH($X$8,O33)))</xm:f>
            <xm:f>$X$8</xm:f>
            <x14:dxf>
              <font>
                <b/>
                <i val="0"/>
                <color theme="0"/>
              </font>
              <fill>
                <patternFill>
                  <bgColor rgb="FF00B050"/>
                </patternFill>
              </fill>
            </x14:dxf>
          </x14:cfRule>
          <xm:sqref>O33:O34</xm:sqref>
        </x14:conditionalFormatting>
        <x14:conditionalFormatting xmlns:xm="http://schemas.microsoft.com/office/excel/2006/main">
          <x14:cfRule type="containsText" priority="21" operator="containsText" id="{7D4DD1AA-5FBA-4D73-AF54-55245CED2338}">
            <xm:f>NOT(ISERROR(SEARCH($X$10,O39)))</xm:f>
            <xm:f>$X$10</xm:f>
            <x14:dxf>
              <font>
                <b/>
                <i val="0"/>
                <color theme="0"/>
              </font>
              <fill>
                <patternFill>
                  <bgColor rgb="FFFF0000"/>
                </patternFill>
              </fill>
            </x14:dxf>
          </x14:cfRule>
          <x14:cfRule type="containsText" priority="22" operator="containsText" id="{90027B4E-EE33-4EBD-84E7-4430663D2A7B}">
            <xm:f>NOT(ISERROR(SEARCH($X$9,O39)))</xm:f>
            <xm:f>$X$9</xm:f>
            <x14:dxf>
              <font>
                <b/>
                <i val="0"/>
              </font>
              <fill>
                <patternFill>
                  <bgColor rgb="FFFFFF00"/>
                </patternFill>
              </fill>
            </x14:dxf>
          </x14:cfRule>
          <x14:cfRule type="containsText" priority="23" operator="containsText" id="{CB378306-C692-4BCF-99E6-751D74FA26D1}">
            <xm:f>NOT(ISERROR(SEARCH($X$8,O39)))</xm:f>
            <xm:f>$X$8</xm:f>
            <x14:dxf>
              <font>
                <b/>
                <i val="0"/>
                <color theme="0"/>
              </font>
              <fill>
                <patternFill>
                  <bgColor rgb="FF00B050"/>
                </patternFill>
              </fill>
            </x14:dxf>
          </x14:cfRule>
          <xm:sqref>O39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Presentación de Resultados</vt:lpstr>
      <vt:lpstr>Datos</vt:lpstr>
      <vt:lpstr>Modelo Reporte 1</vt:lpstr>
      <vt:lpstr>1. DPyD</vt:lpstr>
      <vt:lpstr>2. DRHH</vt:lpstr>
      <vt:lpstr>3. DAF</vt:lpstr>
      <vt:lpstr>4. DTI</vt:lpstr>
      <vt:lpstr>5. DACyRF</vt:lpstr>
      <vt:lpstr>6. DNyCTI</vt:lpstr>
      <vt:lpstr>7. DPyEF</vt:lpstr>
      <vt:lpstr>8. DAD</vt:lpstr>
      <vt:lpstr>10. RP</vt:lpstr>
      <vt:lpstr>9. CEP</vt:lpstr>
      <vt:lpstr>'1. DPyD'!Área_de_impresión</vt:lpstr>
      <vt:lpstr>'10. RP'!Área_de_impresión</vt:lpstr>
      <vt:lpstr>'2. DRHH'!Área_de_impresión</vt:lpstr>
      <vt:lpstr>'3. DAF'!Área_de_impresión</vt:lpstr>
      <vt:lpstr>'4. DTI'!Área_de_impresión</vt:lpstr>
      <vt:lpstr>'5. DACyRF'!Área_de_impresión</vt:lpstr>
      <vt:lpstr>'6. DNyCTI'!Área_de_impresión</vt:lpstr>
      <vt:lpstr>'7. DPyEF'!Área_de_impresión</vt:lpstr>
      <vt:lpstr>'8. DAD'!Área_de_impresión</vt:lpstr>
      <vt:lpstr>'9. CEP'!Área_de_impresión</vt:lpstr>
    </vt:vector>
  </TitlesOfParts>
  <Company>Top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dc:creator>
  <cp:lastModifiedBy>Nicauris Guzman</cp:lastModifiedBy>
  <cp:lastPrinted>2013-05-23T19:15:03Z</cp:lastPrinted>
  <dcterms:created xsi:type="dcterms:W3CDTF">2002-04-25T12:39:12Z</dcterms:created>
  <dcterms:modified xsi:type="dcterms:W3CDTF">2018-09-13T13:13:17Z</dcterms:modified>
</cp:coreProperties>
</file>