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fstnp01\Planificación  Ejecución y Monitoreo Mensual del POA\1. POA General\1. Matriz POA General TN\2021\"/>
    </mc:Choice>
  </mc:AlternateContent>
  <xr:revisionPtr revIDLastSave="0" documentId="13_ncr:1_{0C4DEE40-DB65-4E9C-9AE6-8E0E56866FB5}" xr6:coauthVersionLast="47" xr6:coauthVersionMax="47" xr10:uidLastSave="{00000000-0000-0000-0000-000000000000}"/>
  <bookViews>
    <workbookView xWindow="-120" yWindow="-120" windowWidth="29040" windowHeight="15840" tabRatio="720" xr2:uid="{00000000-000D-0000-FFFF-FFFF00000000}"/>
  </bookViews>
  <sheets>
    <sheet name="Matriz Plan. Anual" sheetId="62" r:id="rId1"/>
    <sheet name="Hoja de Resultados" sheetId="58" state="hidden" r:id="rId2"/>
    <sheet name="Presentación de Resultados" sheetId="45" state="hidden" r:id="rId3"/>
    <sheet name="Datos" sheetId="43" state="hidden" r:id="rId4"/>
    <sheet name=" DPyD" sheetId="47" state="hidden" r:id="rId5"/>
    <sheet name="1. Reporte DPyD" sheetId="36" state="hidden" r:id="rId6"/>
    <sheet name="2. Reporte DRRHH" sheetId="38" state="hidden" r:id="rId7"/>
    <sheet name="3. Reporte DAF" sheetId="40" state="hidden" r:id="rId8"/>
    <sheet name="4. Reporte DTI" sheetId="39" state="hidden" r:id="rId9"/>
    <sheet name="5. Reporte DAFO" sheetId="61" state="hidden" r:id="rId10"/>
    <sheet name="6. Reporte DACyRF" sheetId="35" state="hidden" r:id="rId11"/>
    <sheet name="7. Reporte DNyCTI" sheetId="5" state="hidden" r:id="rId12"/>
    <sheet name="8. Reporte DPyEF" sheetId="37" state="hidden" r:id="rId13"/>
    <sheet name="9. Reporte DAD" sheetId="34" state="hidden" r:id="rId14"/>
    <sheet name="10.Reporte CEP" sheetId="59" state="hidden" r:id="rId15"/>
    <sheet name="11. Reporte DC" sheetId="42" state="hidden" r:id="rId16"/>
    <sheet name="12. Reporte DJ" sheetId="60" state="hidden" r:id="rId17"/>
    <sheet name="DRHH" sheetId="50" state="hidden" r:id="rId18"/>
    <sheet name=" DACyRF" sheetId="53" state="hidden" r:id="rId19"/>
    <sheet name=" DNyCTI" sheetId="54" state="hidden" r:id="rId20"/>
    <sheet name="DPyEF" sheetId="55" state="hidden" r:id="rId21"/>
    <sheet name="10. RP" sheetId="49" state="hidden" r:id="rId22"/>
    <sheet name="DAD" sheetId="56" state="hidden" r:id="rId23"/>
    <sheet name="CEP" sheetId="57" state="hidden" r:id="rId24"/>
  </sheets>
  <externalReferences>
    <externalReference r:id="rId25"/>
    <externalReference r:id="rId26"/>
  </externalReferences>
  <definedNames>
    <definedName name="_xlnm.Print_Area" localSheetId="0">'Matriz Plan. Anual'!$B$1:$J$833</definedName>
    <definedName name="_xlnm.Print_Titles" localSheetId="0">'Matriz Plan. Anual'!$1:$5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6" i="62" l="1"/>
  <c r="J389" i="62"/>
  <c r="J243" i="62"/>
  <c r="J344" i="62"/>
  <c r="J477" i="62"/>
  <c r="J488" i="62"/>
  <c r="J506" i="62"/>
  <c r="J817" i="62"/>
  <c r="J792" i="62"/>
  <c r="J666" i="62"/>
  <c r="J678" i="62"/>
  <c r="J534" i="62"/>
  <c r="J558" i="62" s="1"/>
  <c r="J752" i="62"/>
  <c r="J657" i="62"/>
  <c r="J460" i="62"/>
  <c r="J274" i="62"/>
  <c r="J145" i="62"/>
  <c r="J108" i="62"/>
  <c r="G226" i="62" l="1"/>
  <c r="F227" i="62" l="1"/>
  <c r="G227" i="62" s="1"/>
  <c r="F228" i="62" s="1"/>
  <c r="G228" i="62" s="1"/>
  <c r="O155" i="36" l="1"/>
  <c r="O127" i="36"/>
  <c r="M128" i="36"/>
  <c r="O110" i="36"/>
  <c r="O221" i="36" l="1"/>
  <c r="M221" i="36"/>
  <c r="N221" i="36" s="1"/>
  <c r="O220" i="36"/>
  <c r="M220" i="36"/>
  <c r="O219" i="36"/>
  <c r="M219" i="36"/>
  <c r="O217" i="36"/>
  <c r="M217" i="36"/>
  <c r="O216" i="36"/>
  <c r="M216" i="36"/>
  <c r="O215" i="36"/>
  <c r="M215" i="36"/>
  <c r="O213" i="36"/>
  <c r="M213" i="36"/>
  <c r="O212" i="36"/>
  <c r="M212" i="36"/>
  <c r="O211" i="36"/>
  <c r="M211" i="36"/>
  <c r="O210" i="36"/>
  <c r="M210" i="36"/>
  <c r="O209" i="36"/>
  <c r="M209" i="36"/>
  <c r="N209" i="36" s="1"/>
  <c r="O207" i="36"/>
  <c r="M207" i="36"/>
  <c r="O206" i="36"/>
  <c r="M206" i="36"/>
  <c r="O205" i="36"/>
  <c r="M205" i="36"/>
  <c r="O203" i="36"/>
  <c r="M203" i="36"/>
  <c r="N203" i="36" s="1"/>
  <c r="O202" i="36"/>
  <c r="M202" i="36"/>
  <c r="N202" i="36" s="1"/>
  <c r="O201" i="36"/>
  <c r="M201" i="36"/>
  <c r="O196" i="36"/>
  <c r="M196" i="36"/>
  <c r="O195" i="36"/>
  <c r="M195" i="36"/>
  <c r="O194" i="36"/>
  <c r="M194" i="36"/>
  <c r="O193" i="36"/>
  <c r="M193" i="36"/>
  <c r="O191" i="36"/>
  <c r="M191" i="36"/>
  <c r="O190" i="36"/>
  <c r="M190" i="36"/>
  <c r="O188" i="36"/>
  <c r="M188" i="36"/>
  <c r="N188" i="36" s="1"/>
  <c r="O187" i="36"/>
  <c r="M187" i="36"/>
  <c r="N187" i="36" s="1"/>
  <c r="O186" i="36"/>
  <c r="M186" i="36"/>
  <c r="N186" i="36" s="1"/>
  <c r="O185" i="36"/>
  <c r="M185" i="36"/>
  <c r="O184" i="36"/>
  <c r="M184" i="36"/>
  <c r="O183" i="36"/>
  <c r="M183" i="36"/>
  <c r="N183" i="36" s="1"/>
  <c r="O182" i="36"/>
  <c r="M182" i="36"/>
  <c r="N182" i="36" s="1"/>
  <c r="O181" i="36"/>
  <c r="M181" i="36"/>
  <c r="N181" i="36" s="1"/>
  <c r="O180" i="36"/>
  <c r="M180" i="36"/>
  <c r="N180" i="36" s="1"/>
  <c r="O179" i="36"/>
  <c r="M179" i="36"/>
  <c r="N179" i="36" s="1"/>
  <c r="O178" i="36"/>
  <c r="M178" i="36"/>
  <c r="O177" i="36"/>
  <c r="M177" i="36"/>
  <c r="O175" i="36"/>
  <c r="M175" i="36"/>
  <c r="N175" i="36" s="1"/>
  <c r="O173" i="36"/>
  <c r="M173" i="36"/>
  <c r="N173" i="36" s="1"/>
  <c r="O172" i="36"/>
  <c r="M172" i="36"/>
  <c r="O171" i="36"/>
  <c r="M171" i="36"/>
  <c r="O170" i="36"/>
  <c r="M170" i="36"/>
  <c r="O47" i="36"/>
  <c r="M47" i="36"/>
  <c r="N47" i="36" s="1"/>
  <c r="O45" i="36"/>
  <c r="M45" i="36"/>
  <c r="N45" i="36" s="1"/>
  <c r="O17" i="36"/>
  <c r="M17" i="36"/>
  <c r="N17" i="36" s="1"/>
  <c r="O16" i="36"/>
  <c r="M16" i="36"/>
  <c r="N16" i="36" s="1"/>
  <c r="O15" i="36"/>
  <c r="M15" i="36"/>
  <c r="N15" i="36" s="1"/>
  <c r="O14" i="36"/>
  <c r="M14" i="36"/>
  <c r="N14" i="36" s="1"/>
  <c r="O29" i="36"/>
  <c r="M29" i="36"/>
  <c r="N29" i="36" s="1"/>
  <c r="O28" i="36"/>
  <c r="M28" i="36"/>
  <c r="N28" i="36" s="1"/>
  <c r="O26" i="36"/>
  <c r="M26" i="36"/>
  <c r="N26" i="36" s="1"/>
  <c r="O25" i="36"/>
  <c r="M25" i="36"/>
  <c r="N25" i="36" s="1"/>
  <c r="O24" i="36"/>
  <c r="M24" i="36"/>
  <c r="N24" i="36" s="1"/>
  <c r="O23" i="36"/>
  <c r="M23" i="36"/>
  <c r="N23" i="36" s="1"/>
  <c r="O22" i="36"/>
  <c r="M22" i="36"/>
  <c r="O40" i="36"/>
  <c r="M40" i="36"/>
  <c r="N40" i="36" s="1"/>
  <c r="O39" i="36"/>
  <c r="M39" i="36"/>
  <c r="N39" i="36" s="1"/>
  <c r="O38" i="36"/>
  <c r="M38" i="36"/>
  <c r="N38" i="36" s="1"/>
  <c r="O36" i="36"/>
  <c r="M36" i="36"/>
  <c r="N36" i="36" s="1"/>
  <c r="O35" i="36"/>
  <c r="M35" i="36"/>
  <c r="N35" i="36" s="1"/>
  <c r="O34" i="36"/>
  <c r="M34" i="36"/>
  <c r="N34" i="36" s="1"/>
  <c r="O85" i="36"/>
  <c r="M85" i="36"/>
  <c r="N85" i="36" s="1"/>
  <c r="O83" i="36"/>
  <c r="M83" i="36"/>
  <c r="O82" i="36"/>
  <c r="M82" i="36"/>
  <c r="O81" i="36"/>
  <c r="M81" i="36"/>
  <c r="O80" i="36"/>
  <c r="M80" i="36"/>
  <c r="O79" i="36"/>
  <c r="M79" i="36"/>
  <c r="O78" i="36"/>
  <c r="M78" i="36"/>
  <c r="O77" i="36"/>
  <c r="M77" i="36"/>
  <c r="O75" i="36"/>
  <c r="M75" i="36"/>
  <c r="N75" i="36" s="1"/>
  <c r="O74" i="36"/>
  <c r="M74" i="36"/>
  <c r="O73" i="36"/>
  <c r="M73" i="36"/>
  <c r="N207" i="36" l="1"/>
  <c r="N210" i="36"/>
  <c r="P210" i="36" s="1"/>
  <c r="N212" i="36"/>
  <c r="N215" i="36"/>
  <c r="P215" i="36" s="1"/>
  <c r="N217" i="36"/>
  <c r="P175" i="36"/>
  <c r="P188" i="36"/>
  <c r="P14" i="36"/>
  <c r="N22" i="36"/>
  <c r="P22" i="36" s="1"/>
  <c r="N219" i="36"/>
  <c r="N196" i="36"/>
  <c r="P183" i="36"/>
  <c r="N205" i="36"/>
  <c r="P205" i="36" s="1"/>
  <c r="P45" i="36"/>
  <c r="N171" i="36"/>
  <c r="N206" i="36"/>
  <c r="N220" i="36"/>
  <c r="N190" i="36"/>
  <c r="P190" i="36" s="1"/>
  <c r="N193" i="36"/>
  <c r="P193" i="36" s="1"/>
  <c r="N195" i="36"/>
  <c r="N201" i="36"/>
  <c r="P201" i="36" s="1"/>
  <c r="P209" i="36"/>
  <c r="N211" i="36"/>
  <c r="N213" i="36"/>
  <c r="P213" i="36" s="1"/>
  <c r="N216" i="36"/>
  <c r="P219" i="36"/>
  <c r="P24" i="36"/>
  <c r="P26" i="36"/>
  <c r="N177" i="36"/>
  <c r="P177" i="36" s="1"/>
  <c r="P47" i="36"/>
  <c r="N194" i="36"/>
  <c r="N81" i="36"/>
  <c r="N83" i="36"/>
  <c r="P23" i="36"/>
  <c r="P25" i="36"/>
  <c r="P28" i="36"/>
  <c r="N185" i="36"/>
  <c r="N80" i="36"/>
  <c r="P80" i="36" s="1"/>
  <c r="N82" i="36"/>
  <c r="N178" i="36"/>
  <c r="N170" i="36"/>
  <c r="P170" i="36" s="1"/>
  <c r="N172" i="36"/>
  <c r="N184" i="36"/>
  <c r="P184" i="36" s="1"/>
  <c r="P186" i="36"/>
  <c r="N191" i="36"/>
  <c r="N74" i="36"/>
  <c r="N77" i="36"/>
  <c r="P77" i="36" s="1"/>
  <c r="N73" i="36"/>
  <c r="P73" i="36" s="1"/>
  <c r="N79" i="36"/>
  <c r="P85" i="36"/>
  <c r="P38" i="36"/>
  <c r="N78" i="36"/>
  <c r="P34" i="36"/>
  <c r="O166" i="36"/>
  <c r="M166" i="36"/>
  <c r="O165" i="36"/>
  <c r="M165" i="36"/>
  <c r="O163" i="36"/>
  <c r="M163" i="36"/>
  <c r="O162" i="36"/>
  <c r="M162" i="36"/>
  <c r="O161" i="36"/>
  <c r="M161" i="36"/>
  <c r="O159" i="36"/>
  <c r="M159" i="36"/>
  <c r="O158" i="36"/>
  <c r="M158" i="36"/>
  <c r="O156" i="36"/>
  <c r="M156" i="36"/>
  <c r="M155" i="36"/>
  <c r="O153" i="36"/>
  <c r="M153" i="36"/>
  <c r="N153" i="36" s="1"/>
  <c r="O152" i="36"/>
  <c r="M152" i="36"/>
  <c r="N152" i="36" s="1"/>
  <c r="O151" i="36"/>
  <c r="M151" i="36"/>
  <c r="O68" i="36"/>
  <c r="M68" i="36"/>
  <c r="N68" i="36" s="1"/>
  <c r="O67" i="36"/>
  <c r="M67" i="36"/>
  <c r="N67" i="36" s="1"/>
  <c r="O66" i="36"/>
  <c r="M66" i="36"/>
  <c r="N66" i="36" s="1"/>
  <c r="O64" i="36"/>
  <c r="M64" i="36"/>
  <c r="O63" i="36"/>
  <c r="M63" i="36"/>
  <c r="N63" i="36" s="1"/>
  <c r="O62" i="36"/>
  <c r="M62" i="36"/>
  <c r="N62" i="36" s="1"/>
  <c r="O60" i="36"/>
  <c r="M60" i="36"/>
  <c r="N60" i="36" s="1"/>
  <c r="O59" i="36"/>
  <c r="M59" i="36"/>
  <c r="N59" i="36" s="1"/>
  <c r="O58" i="36"/>
  <c r="M58" i="36"/>
  <c r="N58" i="36" s="1"/>
  <c r="O57" i="36"/>
  <c r="M57" i="36"/>
  <c r="N57" i="36" s="1"/>
  <c r="O56" i="36"/>
  <c r="M56" i="36"/>
  <c r="N56" i="36" s="1"/>
  <c r="O55" i="36"/>
  <c r="M55" i="36"/>
  <c r="N55" i="36" s="1"/>
  <c r="O54" i="36"/>
  <c r="M54" i="36"/>
  <c r="N54" i="36" s="1"/>
  <c r="O53" i="36"/>
  <c r="M53" i="36"/>
  <c r="N53" i="36" s="1"/>
  <c r="O52" i="36"/>
  <c r="M52" i="36"/>
  <c r="N52" i="36" s="1"/>
  <c r="N155" i="36" l="1"/>
  <c r="P155" i="36" s="1"/>
  <c r="N156" i="36"/>
  <c r="P66" i="36"/>
  <c r="N161" i="36"/>
  <c r="P161" i="36" s="1"/>
  <c r="N165" i="36"/>
  <c r="P165" i="36" s="1"/>
  <c r="N162" i="36"/>
  <c r="N166" i="36"/>
  <c r="N163" i="36"/>
  <c r="N151" i="36"/>
  <c r="N158" i="36"/>
  <c r="P158" i="36" s="1"/>
  <c r="N159" i="36"/>
  <c r="P52" i="36"/>
  <c r="P62" i="36"/>
  <c r="N64" i="36"/>
  <c r="P64" i="36" s="1"/>
  <c r="O104" i="36"/>
  <c r="O96" i="36"/>
  <c r="O148" i="36"/>
  <c r="O136" i="36"/>
  <c r="O138" i="36"/>
  <c r="O139" i="36"/>
  <c r="O140" i="36"/>
  <c r="O141" i="36"/>
  <c r="O142" i="36"/>
  <c r="O143" i="36"/>
  <c r="O144" i="36"/>
  <c r="O145" i="36"/>
  <c r="M138" i="36"/>
  <c r="M139" i="36"/>
  <c r="M140" i="36"/>
  <c r="M141" i="36"/>
  <c r="M142" i="36"/>
  <c r="M143" i="36"/>
  <c r="M144" i="36"/>
  <c r="M145" i="36"/>
  <c r="O118" i="36" l="1"/>
  <c r="O120" i="36"/>
  <c r="O121" i="36"/>
  <c r="O122" i="36"/>
  <c r="O123" i="36"/>
  <c r="O124" i="36"/>
  <c r="O125" i="36"/>
  <c r="M120" i="36"/>
  <c r="M121" i="36"/>
  <c r="M122" i="36"/>
  <c r="M123" i="36"/>
  <c r="M124" i="36"/>
  <c r="M125" i="36"/>
  <c r="O92" i="36" l="1"/>
  <c r="M92" i="36"/>
  <c r="N92" i="36" s="1"/>
  <c r="O91" i="36"/>
  <c r="O90" i="36"/>
  <c r="M90" i="36"/>
  <c r="O97" i="36" l="1"/>
  <c r="O98" i="36"/>
  <c r="O99" i="36"/>
  <c r="O100" i="36"/>
  <c r="O101" i="36"/>
  <c r="O102" i="36"/>
  <c r="M97" i="36"/>
  <c r="N97" i="36" s="1"/>
  <c r="M98" i="36"/>
  <c r="N98" i="36" s="1"/>
  <c r="M99" i="36"/>
  <c r="N99" i="36" s="1"/>
  <c r="M100" i="36"/>
  <c r="N100" i="36" s="1"/>
  <c r="M101" i="36"/>
  <c r="N101" i="36" s="1"/>
  <c r="M102" i="36"/>
  <c r="N102" i="36" s="1"/>
  <c r="O106" i="36"/>
  <c r="M106" i="36"/>
  <c r="N106" i="36" s="1"/>
  <c r="O149" i="36"/>
  <c r="M149" i="36"/>
  <c r="M148" i="36"/>
  <c r="O137" i="36"/>
  <c r="O146" i="36"/>
  <c r="M137" i="36"/>
  <c r="M146" i="36"/>
  <c r="M136" i="36"/>
  <c r="O133" i="36"/>
  <c r="O134" i="36"/>
  <c r="M134" i="36"/>
  <c r="M133" i="36"/>
  <c r="O132" i="36"/>
  <c r="M132" i="36"/>
  <c r="M129" i="36"/>
  <c r="M130" i="36"/>
  <c r="M127" i="36"/>
  <c r="O119" i="36"/>
  <c r="M119" i="36"/>
  <c r="N127" i="36" l="1"/>
  <c r="P127" i="36" s="1"/>
  <c r="N148" i="36"/>
  <c r="P148" i="36" s="1"/>
  <c r="N136" i="36"/>
  <c r="P136" i="36" s="1"/>
  <c r="N119" i="36"/>
  <c r="N142" i="36" l="1"/>
  <c r="N139" i="36"/>
  <c r="N143" i="36"/>
  <c r="N140" i="36"/>
  <c r="N141" i="36"/>
  <c r="N144" i="36"/>
  <c r="N145" i="36"/>
  <c r="N138" i="36"/>
  <c r="N125" i="36"/>
  <c r="N123" i="36"/>
  <c r="N122" i="36"/>
  <c r="N124" i="36"/>
  <c r="N121" i="36"/>
  <c r="N120" i="36"/>
  <c r="N137" i="36"/>
  <c r="N133" i="36"/>
  <c r="N134" i="36"/>
  <c r="N149" i="36"/>
  <c r="N132" i="36"/>
  <c r="N146" i="36"/>
  <c r="O35" i="42"/>
  <c r="O36" i="42"/>
  <c r="O37" i="42"/>
  <c r="M36" i="42"/>
  <c r="M37" i="42"/>
  <c r="N37" i="42" s="1"/>
  <c r="M35" i="42"/>
  <c r="O14" i="42"/>
  <c r="M19" i="42"/>
  <c r="N19" i="42" s="1"/>
  <c r="O19" i="42"/>
  <c r="N36" i="42" l="1"/>
  <c r="N35" i="42"/>
  <c r="P35" i="42" s="1"/>
  <c r="O37" i="34" l="1"/>
  <c r="M37" i="34"/>
  <c r="N37" i="34" s="1"/>
  <c r="P37" i="34" s="1"/>
  <c r="O35" i="34"/>
  <c r="M35" i="34"/>
  <c r="N35" i="34" s="1"/>
  <c r="O26" i="60" l="1"/>
  <c r="O22" i="60"/>
  <c r="O18" i="60"/>
  <c r="O15" i="60"/>
  <c r="O27" i="60"/>
  <c r="O28" i="60"/>
  <c r="O29" i="60"/>
  <c r="O23" i="60"/>
  <c r="O24" i="60"/>
  <c r="M23" i="60"/>
  <c r="N23" i="60" s="1"/>
  <c r="M24" i="60"/>
  <c r="N24" i="60" s="1"/>
  <c r="M17" i="60"/>
  <c r="M18" i="60"/>
  <c r="M19" i="60"/>
  <c r="O16" i="60"/>
  <c r="O17" i="60"/>
  <c r="N17" i="60" l="1"/>
  <c r="O31" i="42" l="1"/>
  <c r="O26" i="42"/>
  <c r="O25" i="42"/>
  <c r="O21" i="42"/>
  <c r="M15" i="42"/>
  <c r="N15" i="42" s="1"/>
  <c r="M16" i="42"/>
  <c r="N16" i="42" s="1"/>
  <c r="M17" i="42"/>
  <c r="N17" i="42" s="1"/>
  <c r="M18" i="42"/>
  <c r="O15" i="42"/>
  <c r="O16" i="42"/>
  <c r="O17" i="42"/>
  <c r="O18" i="42"/>
  <c r="O32" i="42"/>
  <c r="O33" i="42"/>
  <c r="M31" i="42"/>
  <c r="M32" i="42"/>
  <c r="M33" i="42"/>
  <c r="N31" i="42" l="1"/>
  <c r="N18" i="42"/>
  <c r="O14" i="59" l="1"/>
  <c r="M14" i="59"/>
  <c r="O35" i="59"/>
  <c r="M35" i="59"/>
  <c r="O34" i="59"/>
  <c r="M34" i="59"/>
  <c r="O32" i="59"/>
  <c r="M32" i="59"/>
  <c r="N32" i="59" s="1"/>
  <c r="O31" i="59"/>
  <c r="M31" i="59"/>
  <c r="N31" i="59" s="1"/>
  <c r="O30" i="59"/>
  <c r="M30" i="59"/>
  <c r="N30" i="59" s="1"/>
  <c r="O29" i="59"/>
  <c r="M29" i="59"/>
  <c r="O28" i="59"/>
  <c r="M28" i="59"/>
  <c r="O27" i="59"/>
  <c r="M27" i="59"/>
  <c r="N27" i="59" s="1"/>
  <c r="O26" i="59"/>
  <c r="M26" i="59"/>
  <c r="N26" i="59" s="1"/>
  <c r="O25" i="59"/>
  <c r="M25" i="59"/>
  <c r="N25" i="59" s="1"/>
  <c r="O24" i="59"/>
  <c r="M24" i="59"/>
  <c r="N24" i="59" s="1"/>
  <c r="O23" i="59"/>
  <c r="M23" i="59"/>
  <c r="N23" i="59" s="1"/>
  <c r="O22" i="59"/>
  <c r="M22" i="59"/>
  <c r="N22" i="59" s="1"/>
  <c r="O21" i="59"/>
  <c r="M21" i="59"/>
  <c r="O19" i="59"/>
  <c r="M19" i="59"/>
  <c r="N19" i="59" s="1"/>
  <c r="O17" i="59"/>
  <c r="M17" i="59"/>
  <c r="O16" i="59"/>
  <c r="M16" i="59"/>
  <c r="O15" i="59"/>
  <c r="M15" i="59"/>
  <c r="M104" i="36"/>
  <c r="O108" i="36"/>
  <c r="O107" i="36"/>
  <c r="O105" i="36"/>
  <c r="O113" i="36"/>
  <c r="O115" i="36"/>
  <c r="O114" i="36"/>
  <c r="P32" i="59" l="1"/>
  <c r="N34" i="59"/>
  <c r="P34" i="59" s="1"/>
  <c r="N29" i="59"/>
  <c r="N14" i="59"/>
  <c r="P14" i="59" s="1"/>
  <c r="P19" i="59"/>
  <c r="N28" i="59"/>
  <c r="P28" i="59" s="1"/>
  <c r="N15" i="59"/>
  <c r="P27" i="59"/>
  <c r="N21" i="59"/>
  <c r="P21" i="59" s="1"/>
  <c r="N16" i="59"/>
  <c r="P30" i="59"/>
  <c r="N17" i="59"/>
  <c r="O14" i="34"/>
  <c r="O16" i="34"/>
  <c r="O15" i="34"/>
  <c r="O23" i="34"/>
  <c r="O22" i="34"/>
  <c r="O21" i="34"/>
  <c r="O20" i="34"/>
  <c r="O19" i="34"/>
  <c r="O18" i="34"/>
  <c r="O32" i="34"/>
  <c r="O31" i="34"/>
  <c r="O30" i="34"/>
  <c r="R7" i="59" l="1"/>
  <c r="O29" i="37"/>
  <c r="O28" i="37"/>
  <c r="O19" i="5" l="1"/>
  <c r="O18" i="5"/>
  <c r="O17" i="5"/>
  <c r="M20" i="61" l="1"/>
  <c r="O20" i="61"/>
  <c r="N20" i="61" l="1"/>
  <c r="P20" i="61" s="1"/>
  <c r="O20" i="39" l="1"/>
  <c r="O17" i="39"/>
  <c r="O13" i="39"/>
  <c r="O21" i="40" l="1"/>
  <c r="M21" i="40"/>
  <c r="O14" i="40"/>
  <c r="O15" i="40"/>
  <c r="O30" i="40" l="1"/>
  <c r="O31" i="40"/>
  <c r="O16" i="40"/>
  <c r="O17" i="40"/>
  <c r="O18" i="40"/>
  <c r="O19" i="40"/>
  <c r="O22" i="40"/>
  <c r="O23" i="40"/>
  <c r="O24" i="40"/>
  <c r="O25" i="40"/>
  <c r="O26" i="40"/>
  <c r="O27" i="40"/>
  <c r="O46" i="38"/>
  <c r="O43" i="38"/>
  <c r="O36" i="38"/>
  <c r="O31" i="38"/>
  <c r="O30" i="38"/>
  <c r="O29" i="38"/>
  <c r="O28" i="38"/>
  <c r="O27" i="38"/>
  <c r="O24" i="38"/>
  <c r="O23" i="38"/>
  <c r="M24" i="38"/>
  <c r="N24" i="38" s="1"/>
  <c r="M23" i="38"/>
  <c r="N23" i="38" s="1"/>
  <c r="M13" i="38"/>
  <c r="O13" i="38"/>
  <c r="O14" i="38"/>
  <c r="O15" i="38"/>
  <c r="O16" i="38"/>
  <c r="O17" i="38"/>
  <c r="O18" i="38"/>
  <c r="O19" i="38"/>
  <c r="O20" i="38"/>
  <c r="O21" i="38"/>
  <c r="M51" i="38"/>
  <c r="N51" i="38" s="1"/>
  <c r="O51" i="38"/>
  <c r="O49" i="38"/>
  <c r="O50" i="38"/>
  <c r="M49" i="38"/>
  <c r="M50" i="38"/>
  <c r="M29" i="38"/>
  <c r="N29" i="38" s="1"/>
  <c r="M30" i="38"/>
  <c r="N30" i="38" s="1"/>
  <c r="M16" i="38"/>
  <c r="N16" i="38" s="1"/>
  <c r="P23" i="38" l="1"/>
  <c r="N50" i="38"/>
  <c r="N49" i="38"/>
  <c r="O37" i="38" l="1"/>
  <c r="O25" i="38"/>
  <c r="O32" i="60"/>
  <c r="O33" i="60"/>
  <c r="O34" i="60"/>
  <c r="O19" i="60"/>
  <c r="O20" i="60"/>
  <c r="O93" i="36"/>
  <c r="O94" i="36"/>
  <c r="O41" i="38" l="1"/>
  <c r="O44" i="38"/>
  <c r="O57" i="38"/>
  <c r="O58" i="38"/>
  <c r="O59" i="38"/>
  <c r="O42" i="61" l="1"/>
  <c r="O43" i="61"/>
  <c r="O44" i="61"/>
  <c r="O45" i="61"/>
  <c r="O47" i="61"/>
  <c r="O48" i="61"/>
  <c r="O49" i="61"/>
  <c r="O50" i="61"/>
  <c r="O51" i="61"/>
  <c r="O52" i="61"/>
  <c r="O53" i="61"/>
  <c r="O54" i="61"/>
  <c r="O55" i="61"/>
  <c r="O56" i="61"/>
  <c r="O57" i="61"/>
  <c r="O58" i="61"/>
  <c r="O59" i="61"/>
  <c r="O60" i="61"/>
  <c r="O28" i="61"/>
  <c r="O29" i="61"/>
  <c r="O30" i="61"/>
  <c r="O31" i="61"/>
  <c r="O38" i="61"/>
  <c r="O39" i="61"/>
  <c r="O40" i="61"/>
  <c r="O15" i="61"/>
  <c r="O16" i="61"/>
  <c r="O17" i="61"/>
  <c r="O18" i="61"/>
  <c r="O19" i="61"/>
  <c r="M60" i="61"/>
  <c r="M59" i="61"/>
  <c r="M58" i="61"/>
  <c r="M57" i="61"/>
  <c r="M56" i="61"/>
  <c r="M55" i="61"/>
  <c r="M54" i="61"/>
  <c r="M53" i="61"/>
  <c r="M52" i="61"/>
  <c r="M51" i="61"/>
  <c r="M50" i="61"/>
  <c r="M49" i="61"/>
  <c r="M48" i="61"/>
  <c r="M47" i="61"/>
  <c r="M45" i="61"/>
  <c r="M44" i="61"/>
  <c r="M43" i="61"/>
  <c r="M42" i="61"/>
  <c r="O41" i="61"/>
  <c r="M41" i="61"/>
  <c r="M40" i="61"/>
  <c r="M39" i="61"/>
  <c r="M38" i="61"/>
  <c r="M31" i="61"/>
  <c r="M30" i="61"/>
  <c r="M29" i="61"/>
  <c r="M28" i="61"/>
  <c r="O27" i="61"/>
  <c r="M27" i="61"/>
  <c r="M19" i="61"/>
  <c r="N19" i="61" s="1"/>
  <c r="M18" i="61"/>
  <c r="M17" i="61"/>
  <c r="M16" i="61"/>
  <c r="M15" i="61"/>
  <c r="O14" i="61"/>
  <c r="M14" i="61"/>
  <c r="O40" i="59"/>
  <c r="O33" i="34"/>
  <c r="O34" i="34"/>
  <c r="O38" i="34"/>
  <c r="O25" i="34"/>
  <c r="O24" i="34"/>
  <c r="O15" i="37"/>
  <c r="N38" i="61" l="1"/>
  <c r="P38" i="61" s="1"/>
  <c r="N47" i="61"/>
  <c r="P47" i="61" s="1"/>
  <c r="N55" i="61"/>
  <c r="P55" i="61" s="1"/>
  <c r="N59" i="61"/>
  <c r="N31" i="61"/>
  <c r="N40" i="61"/>
  <c r="N53" i="61"/>
  <c r="N39" i="61"/>
  <c r="N42" i="61"/>
  <c r="P42" i="61" s="1"/>
  <c r="N50" i="61"/>
  <c r="N54" i="61"/>
  <c r="P54" i="61" s="1"/>
  <c r="N58" i="61"/>
  <c r="N14" i="61"/>
  <c r="P14" i="61" s="1"/>
  <c r="N15" i="61"/>
  <c r="N27" i="61"/>
  <c r="P27" i="61" s="1"/>
  <c r="N44" i="61"/>
  <c r="N48" i="61"/>
  <c r="N52" i="61"/>
  <c r="N56" i="61"/>
  <c r="P56" i="61" s="1"/>
  <c r="N60" i="61"/>
  <c r="P60" i="61" s="1"/>
  <c r="N18" i="61"/>
  <c r="N17" i="61"/>
  <c r="N16" i="61"/>
  <c r="N51" i="61"/>
  <c r="P51" i="61" s="1"/>
  <c r="N43" i="61"/>
  <c r="N41" i="61"/>
  <c r="N28" i="61"/>
  <c r="N57" i="61"/>
  <c r="N49" i="61"/>
  <c r="P49" i="61" s="1"/>
  <c r="N45" i="61"/>
  <c r="N30" i="61"/>
  <c r="N29" i="61"/>
  <c r="O45" i="39"/>
  <c r="O36" i="39"/>
  <c r="O37" i="39"/>
  <c r="O38" i="39"/>
  <c r="O32" i="39"/>
  <c r="O33" i="39"/>
  <c r="O34" i="39"/>
  <c r="O25" i="39"/>
  <c r="O26" i="39"/>
  <c r="O27" i="39"/>
  <c r="O28" i="39"/>
  <c r="O29" i="39"/>
  <c r="O22" i="39"/>
  <c r="O18" i="39"/>
  <c r="O19" i="39"/>
  <c r="O14" i="39"/>
  <c r="O27" i="42"/>
  <c r="O28" i="42"/>
  <c r="O29" i="42"/>
  <c r="O22" i="42"/>
  <c r="O23" i="42"/>
  <c r="R7" i="61" l="1"/>
  <c r="V7" i="61" s="1"/>
  <c r="O14" i="37"/>
  <c r="M25" i="39" l="1"/>
  <c r="M23" i="39"/>
  <c r="M22" i="39"/>
  <c r="M21" i="39"/>
  <c r="M20" i="39"/>
  <c r="M19" i="39"/>
  <c r="M18" i="39"/>
  <c r="M17" i="39"/>
  <c r="N20" i="39" l="1"/>
  <c r="P20" i="39" s="1"/>
  <c r="N17" i="39"/>
  <c r="P17" i="39" s="1"/>
  <c r="N22" i="39"/>
  <c r="N19" i="39"/>
  <c r="N18" i="39"/>
  <c r="M32" i="39"/>
  <c r="N32" i="39" s="1"/>
  <c r="M45" i="39"/>
  <c r="N45" i="39" s="1"/>
  <c r="O44" i="39"/>
  <c r="M44" i="39"/>
  <c r="O43" i="39"/>
  <c r="M43" i="39"/>
  <c r="N43" i="39" s="1"/>
  <c r="M41" i="39"/>
  <c r="O40" i="39"/>
  <c r="M40" i="39"/>
  <c r="M38" i="39"/>
  <c r="M37" i="39"/>
  <c r="M36" i="39"/>
  <c r="O35" i="39"/>
  <c r="M35" i="39"/>
  <c r="M34" i="39"/>
  <c r="N34" i="39" s="1"/>
  <c r="P34" i="39" s="1"/>
  <c r="M33" i="39"/>
  <c r="N33" i="39" s="1"/>
  <c r="P33" i="39" s="1"/>
  <c r="N38" i="39" l="1"/>
  <c r="N37" i="39"/>
  <c r="N36" i="39"/>
  <c r="N44" i="39"/>
  <c r="P44" i="39" s="1"/>
  <c r="P43" i="39"/>
  <c r="P32" i="39"/>
  <c r="N40" i="39"/>
  <c r="P40" i="39" s="1"/>
  <c r="N35" i="39"/>
  <c r="P35" i="39" s="1"/>
  <c r="O23" i="39" l="1"/>
  <c r="O21" i="39"/>
  <c r="N21" i="39"/>
  <c r="N23" i="39" l="1"/>
  <c r="M34" i="60" l="1"/>
  <c r="M33" i="60"/>
  <c r="M32" i="60"/>
  <c r="O31" i="60"/>
  <c r="M31" i="60"/>
  <c r="N31" i="60" l="1"/>
  <c r="P31" i="60" s="1"/>
  <c r="M22" i="60"/>
  <c r="N22" i="60" s="1"/>
  <c r="P22" i="60" s="1"/>
  <c r="M20" i="60"/>
  <c r="N18" i="60" s="1"/>
  <c r="P18" i="60" s="1"/>
  <c r="N20" i="60" l="1"/>
  <c r="N19" i="60"/>
  <c r="M29" i="42" l="1"/>
  <c r="M23" i="42"/>
  <c r="M22" i="42"/>
  <c r="M21" i="42"/>
  <c r="N21" i="42" l="1"/>
  <c r="P21" i="42" s="1"/>
  <c r="P31" i="42"/>
  <c r="N33" i="42"/>
  <c r="N32" i="42"/>
  <c r="N29" i="42"/>
  <c r="P29" i="42" s="1"/>
  <c r="N22" i="42"/>
  <c r="O44" i="59" l="1"/>
  <c r="M44" i="59"/>
  <c r="N44" i="59" s="1"/>
  <c r="O43" i="59"/>
  <c r="M43" i="59"/>
  <c r="N43" i="59" s="1"/>
  <c r="O42" i="59"/>
  <c r="M42" i="59"/>
  <c r="N42" i="59" s="1"/>
  <c r="O41" i="59"/>
  <c r="M41" i="59"/>
  <c r="N41" i="59" s="1"/>
  <c r="P43" i="59" l="1"/>
  <c r="P42" i="59"/>
  <c r="P44" i="59"/>
  <c r="P41" i="59"/>
  <c r="O48" i="40" l="1"/>
  <c r="O46" i="40"/>
  <c r="O42" i="40"/>
  <c r="O41" i="40"/>
  <c r="O29" i="40"/>
  <c r="O32" i="40"/>
  <c r="O50" i="40"/>
  <c r="M50" i="40"/>
  <c r="N50" i="40" s="1"/>
  <c r="M49" i="40"/>
  <c r="M48" i="40"/>
  <c r="M47" i="40"/>
  <c r="M46" i="40"/>
  <c r="M19" i="40"/>
  <c r="M18" i="40"/>
  <c r="M17" i="40"/>
  <c r="M16" i="40"/>
  <c r="M15" i="40"/>
  <c r="M14" i="40"/>
  <c r="N14" i="40" l="1"/>
  <c r="P14" i="40" s="1"/>
  <c r="N17" i="40"/>
  <c r="N16" i="40"/>
  <c r="N15" i="40"/>
  <c r="N46" i="40"/>
  <c r="P46" i="40" s="1"/>
  <c r="P50" i="40"/>
  <c r="N48" i="40"/>
  <c r="P48" i="40" s="1"/>
  <c r="O60" i="38" l="1"/>
  <c r="O56" i="38"/>
  <c r="O48" i="38"/>
  <c r="O40" i="38"/>
  <c r="M43" i="38"/>
  <c r="M40" i="38"/>
  <c r="M41" i="38"/>
  <c r="M44" i="38"/>
  <c r="O38" i="38"/>
  <c r="M38" i="38"/>
  <c r="N38" i="38" s="1"/>
  <c r="M46" i="38"/>
  <c r="M31" i="38"/>
  <c r="N31" i="38" s="1"/>
  <c r="N43" i="38" l="1"/>
  <c r="P43" i="38" s="1"/>
  <c r="N41" i="38"/>
  <c r="N40" i="38"/>
  <c r="P40" i="38" l="1"/>
  <c r="M110" i="36" l="1"/>
  <c r="M96" i="36"/>
  <c r="N96" i="36" l="1"/>
  <c r="P96" i="36" s="1"/>
  <c r="M16" i="35"/>
  <c r="O15" i="35"/>
  <c r="M15" i="35"/>
  <c r="N15" i="35" l="1"/>
  <c r="P15" i="35" s="1"/>
  <c r="R7" i="35" s="1"/>
  <c r="M32" i="34" l="1"/>
  <c r="N32" i="34" s="1"/>
  <c r="M31" i="34"/>
  <c r="N31" i="34" s="1"/>
  <c r="M30" i="34"/>
  <c r="N30" i="34" s="1"/>
  <c r="M19" i="34"/>
  <c r="N19" i="34" s="1"/>
  <c r="M18" i="34"/>
  <c r="N18" i="34" s="1"/>
  <c r="P30" i="34" l="1"/>
  <c r="M29" i="60" l="1"/>
  <c r="N29" i="60" s="1"/>
  <c r="M28" i="60"/>
  <c r="M27" i="60"/>
  <c r="M26" i="60"/>
  <c r="M16" i="60"/>
  <c r="N16" i="60" s="1"/>
  <c r="M15" i="60"/>
  <c r="N28" i="60" l="1"/>
  <c r="N27" i="60"/>
  <c r="N26" i="60"/>
  <c r="P26" i="60" s="1"/>
  <c r="N15" i="60"/>
  <c r="P15" i="60" s="1"/>
  <c r="R7" i="60" s="1"/>
  <c r="N34" i="60"/>
  <c r="P34" i="60" s="1"/>
  <c r="N32" i="60"/>
  <c r="N33" i="60"/>
  <c r="V7" i="60" l="1"/>
  <c r="D18" i="43" l="1"/>
  <c r="M26" i="40" l="1"/>
  <c r="M27" i="40"/>
  <c r="N27" i="40" s="1"/>
  <c r="N26" i="40" l="1"/>
  <c r="O47" i="39" l="1"/>
  <c r="M47" i="39"/>
  <c r="N47" i="39" s="1"/>
  <c r="O31" i="39"/>
  <c r="M31" i="39"/>
  <c r="M29" i="39"/>
  <c r="M28" i="39"/>
  <c r="M27" i="39"/>
  <c r="M26" i="39"/>
  <c r="O15" i="39"/>
  <c r="M15" i="39"/>
  <c r="M14" i="39"/>
  <c r="M13" i="39"/>
  <c r="N13" i="39" l="1"/>
  <c r="P13" i="39" s="1"/>
  <c r="N29" i="39"/>
  <c r="N28" i="39"/>
  <c r="P28" i="39" s="1"/>
  <c r="N27" i="39"/>
  <c r="N26" i="39"/>
  <c r="P26" i="39" s="1"/>
  <c r="N25" i="39"/>
  <c r="P25" i="39" s="1"/>
  <c r="N14" i="39"/>
  <c r="N31" i="39"/>
  <c r="P31" i="39" s="1"/>
  <c r="P47" i="39"/>
  <c r="N15" i="39"/>
  <c r="R7" i="39" l="1"/>
  <c r="O44" i="40"/>
  <c r="M44" i="40"/>
  <c r="N44" i="40" s="1"/>
  <c r="M42" i="40"/>
  <c r="N42" i="40" s="1"/>
  <c r="P42" i="40" s="1"/>
  <c r="M41" i="40"/>
  <c r="N41" i="40" s="1"/>
  <c r="P41" i="40" s="1"/>
  <c r="M39" i="40"/>
  <c r="M38" i="40"/>
  <c r="M37" i="40"/>
  <c r="O36" i="40"/>
  <c r="M36" i="40"/>
  <c r="M34" i="40"/>
  <c r="O33" i="40"/>
  <c r="M33" i="40"/>
  <c r="M32" i="40"/>
  <c r="N32" i="40" s="1"/>
  <c r="P32" i="40" s="1"/>
  <c r="M31" i="40"/>
  <c r="M30" i="40"/>
  <c r="M29" i="40"/>
  <c r="M25" i="40"/>
  <c r="N25" i="40" s="1"/>
  <c r="M24" i="40"/>
  <c r="M23" i="40"/>
  <c r="M22" i="40"/>
  <c r="N21" i="40" l="1"/>
  <c r="P21" i="40" s="1"/>
  <c r="R7" i="40" s="1"/>
  <c r="N23" i="40"/>
  <c r="N30" i="40"/>
  <c r="N22" i="40"/>
  <c r="N24" i="40"/>
  <c r="N31" i="40"/>
  <c r="N19" i="40"/>
  <c r="N18" i="40"/>
  <c r="N29" i="40"/>
  <c r="P29" i="40" s="1"/>
  <c r="P44" i="40"/>
  <c r="N33" i="40"/>
  <c r="P33" i="40" s="1"/>
  <c r="N36" i="40"/>
  <c r="P36" i="40" s="1"/>
  <c r="M60" i="38" l="1"/>
  <c r="N60" i="38" s="1"/>
  <c r="P60" i="38" s="1"/>
  <c r="M59" i="38"/>
  <c r="M58" i="38"/>
  <c r="M57" i="38"/>
  <c r="M56" i="38"/>
  <c r="M48" i="38"/>
  <c r="O47" i="38"/>
  <c r="M47" i="38"/>
  <c r="N46" i="38" s="1"/>
  <c r="P46" i="38" s="1"/>
  <c r="M37" i="38"/>
  <c r="N37" i="38" s="1"/>
  <c r="M36" i="38"/>
  <c r="M28" i="38"/>
  <c r="N28" i="38" s="1"/>
  <c r="M27" i="38"/>
  <c r="N27" i="38" s="1"/>
  <c r="M25" i="38"/>
  <c r="M21" i="38"/>
  <c r="N21" i="38" s="1"/>
  <c r="M20" i="38"/>
  <c r="N20" i="38" s="1"/>
  <c r="M19" i="38"/>
  <c r="N19" i="38" s="1"/>
  <c r="M18" i="38"/>
  <c r="N18" i="38" s="1"/>
  <c r="M17" i="38"/>
  <c r="N17" i="38" s="1"/>
  <c r="M15" i="38"/>
  <c r="N15" i="38" s="1"/>
  <c r="M14" i="38"/>
  <c r="N14" i="38" s="1"/>
  <c r="N13" i="38"/>
  <c r="P13" i="38" l="1"/>
  <c r="N36" i="38"/>
  <c r="P36" i="38" s="1"/>
  <c r="P27" i="38"/>
  <c r="N58" i="38"/>
  <c r="P58" i="38" s="1"/>
  <c r="N59" i="38"/>
  <c r="P59" i="38" s="1"/>
  <c r="N47" i="38"/>
  <c r="N44" i="38"/>
  <c r="N25" i="38"/>
  <c r="P25" i="38" s="1"/>
  <c r="N57" i="38"/>
  <c r="P57" i="38" s="1"/>
  <c r="N48" i="38"/>
  <c r="N56" i="38"/>
  <c r="P56" i="38" s="1"/>
  <c r="R7" i="38" l="1"/>
  <c r="M118" i="36"/>
  <c r="N118" i="36" s="1"/>
  <c r="P118" i="36" s="1"/>
  <c r="O116" i="36"/>
  <c r="M116" i="36"/>
  <c r="N116" i="36" s="1"/>
  <c r="M115" i="36"/>
  <c r="N115" i="36" s="1"/>
  <c r="M114" i="36"/>
  <c r="N114" i="36" s="1"/>
  <c r="M113" i="36"/>
  <c r="M112" i="36"/>
  <c r="M111" i="36"/>
  <c r="M108" i="36"/>
  <c r="N108" i="36" s="1"/>
  <c r="P108" i="36" s="1"/>
  <c r="M107" i="36"/>
  <c r="N107" i="36" s="1"/>
  <c r="M105" i="36"/>
  <c r="M94" i="36"/>
  <c r="N94" i="36" s="1"/>
  <c r="M93" i="36"/>
  <c r="M91" i="36"/>
  <c r="N90" i="36" s="1"/>
  <c r="N110" i="36" l="1"/>
  <c r="P110" i="36" s="1"/>
  <c r="N104" i="36"/>
  <c r="P104" i="36" s="1"/>
  <c r="N91" i="36"/>
  <c r="P90" i="36"/>
  <c r="N113" i="36"/>
  <c r="N105" i="36"/>
  <c r="P114" i="36"/>
  <c r="N93" i="36"/>
  <c r="P116" i="36"/>
  <c r="R7" i="36" l="1"/>
  <c r="M28" i="42"/>
  <c r="N28" i="42" s="1"/>
  <c r="M27" i="42"/>
  <c r="M26" i="42"/>
  <c r="M25" i="42"/>
  <c r="N25" i="42" s="1"/>
  <c r="M14" i="42"/>
  <c r="N14" i="42" s="1"/>
  <c r="N26" i="42" l="1"/>
  <c r="P26" i="42" s="1"/>
  <c r="P14" i="42"/>
  <c r="N27" i="42"/>
  <c r="N23" i="42"/>
  <c r="P25" i="42"/>
  <c r="R7" i="42" l="1"/>
  <c r="D17" i="43" s="1"/>
  <c r="O39" i="59"/>
  <c r="O37" i="59"/>
  <c r="M40" i="59"/>
  <c r="N40" i="59" s="1"/>
  <c r="P40" i="59" s="1"/>
  <c r="M39" i="59"/>
  <c r="M38" i="59"/>
  <c r="M37" i="59"/>
  <c r="O36" i="59"/>
  <c r="M36" i="59"/>
  <c r="N36" i="59" l="1"/>
  <c r="N35" i="59"/>
  <c r="N37" i="59"/>
  <c r="P37" i="59" s="1"/>
  <c r="N39" i="59"/>
  <c r="P39" i="59" s="1"/>
  <c r="P36" i="59"/>
  <c r="M38" i="34" l="1"/>
  <c r="N38" i="34" s="1"/>
  <c r="M34" i="34"/>
  <c r="N34" i="34" s="1"/>
  <c r="P34" i="34" s="1"/>
  <c r="M33" i="34"/>
  <c r="N33" i="34" s="1"/>
  <c r="P33" i="34" s="1"/>
  <c r="M25" i="34"/>
  <c r="M24" i="34"/>
  <c r="M23" i="34"/>
  <c r="N23" i="34" s="1"/>
  <c r="M22" i="34"/>
  <c r="N22" i="34" s="1"/>
  <c r="M21" i="34"/>
  <c r="N21" i="34" s="1"/>
  <c r="M20" i="34"/>
  <c r="N20" i="34" s="1"/>
  <c r="M16" i="34"/>
  <c r="N16" i="34" s="1"/>
  <c r="M15" i="34"/>
  <c r="N15" i="34" s="1"/>
  <c r="M14" i="34"/>
  <c r="N14" i="34" s="1"/>
  <c r="P14" i="34" l="1"/>
  <c r="P18" i="34"/>
  <c r="N24" i="34"/>
  <c r="P24" i="34" s="1"/>
  <c r="N25" i="34"/>
  <c r="P25" i="34" s="1"/>
  <c r="P38" i="34"/>
  <c r="R7" i="34" l="1"/>
  <c r="O30" i="37"/>
  <c r="M30" i="37"/>
  <c r="N30" i="37" s="1"/>
  <c r="M29" i="37"/>
  <c r="N29" i="37" s="1"/>
  <c r="M28" i="37"/>
  <c r="N28" i="37" s="1"/>
  <c r="O26" i="37"/>
  <c r="M26" i="37"/>
  <c r="N26" i="37" s="1"/>
  <c r="O25" i="37"/>
  <c r="M25" i="37"/>
  <c r="N25" i="37" s="1"/>
  <c r="O24" i="37"/>
  <c r="M24" i="37"/>
  <c r="N24" i="37" s="1"/>
  <c r="O23" i="37"/>
  <c r="M23" i="37"/>
  <c r="N23" i="37" s="1"/>
  <c r="O22" i="37"/>
  <c r="M22" i="37"/>
  <c r="N22" i="37" s="1"/>
  <c r="O21" i="37"/>
  <c r="M21" i="37"/>
  <c r="N21" i="37" s="1"/>
  <c r="O20" i="37"/>
  <c r="M20" i="37"/>
  <c r="N20" i="37" s="1"/>
  <c r="O19" i="37"/>
  <c r="M19" i="37"/>
  <c r="N19" i="37" s="1"/>
  <c r="O18" i="37"/>
  <c r="M18" i="37"/>
  <c r="N18" i="37" s="1"/>
  <c r="O17" i="37"/>
  <c r="M17" i="37"/>
  <c r="N17" i="37" s="1"/>
  <c r="M15" i="37"/>
  <c r="N15" i="37" s="1"/>
  <c r="P15" i="37" s="1"/>
  <c r="M14" i="37"/>
  <c r="P28" i="37" l="1"/>
  <c r="N14" i="37"/>
  <c r="P14" i="37" s="1"/>
  <c r="P19" i="37"/>
  <c r="P21" i="37"/>
  <c r="P18" i="37"/>
  <c r="P20" i="37"/>
  <c r="P22" i="37"/>
  <c r="P30" i="37"/>
  <c r="P26" i="37"/>
  <c r="P17" i="37"/>
  <c r="P24" i="37"/>
  <c r="P23" i="37"/>
  <c r="P25" i="37"/>
  <c r="R7" i="37" l="1"/>
  <c r="O20" i="5"/>
  <c r="M20" i="5"/>
  <c r="M19" i="5"/>
  <c r="N19" i="5" s="1"/>
  <c r="M18" i="5"/>
  <c r="N18" i="5" s="1"/>
  <c r="M17" i="5"/>
  <c r="N17" i="5" s="1"/>
  <c r="O15" i="5"/>
  <c r="M15" i="5"/>
  <c r="N15" i="5" s="1"/>
  <c r="O14" i="5"/>
  <c r="M14" i="5"/>
  <c r="N14" i="5" s="1"/>
  <c r="O13" i="5"/>
  <c r="M13" i="5"/>
  <c r="N13" i="5" s="1"/>
  <c r="P17" i="5" l="1"/>
  <c r="N20" i="5"/>
  <c r="P20" i="5" s="1"/>
  <c r="P13" i="5"/>
  <c r="R7" i="5" s="1"/>
  <c r="V7" i="59" l="1"/>
  <c r="O39" i="34" l="1"/>
  <c r="M39" i="34"/>
  <c r="N39" i="34" s="1"/>
  <c r="P39" i="34" l="1"/>
  <c r="V7" i="38" l="1"/>
  <c r="V7" i="5" l="1"/>
  <c r="D13" i="43" s="1"/>
  <c r="K8" i="43" l="1"/>
  <c r="V7" i="40"/>
  <c r="D10" i="43" s="1"/>
  <c r="D8" i="43"/>
  <c r="V7" i="39" l="1"/>
  <c r="D11" i="43" s="1"/>
  <c r="D9" i="43"/>
  <c r="L47" i="47" l="1"/>
  <c r="L44" i="47"/>
  <c r="L43" i="47"/>
  <c r="L46" i="47"/>
  <c r="L45" i="47"/>
  <c r="L42" i="47"/>
  <c r="L41" i="47"/>
  <c r="L40" i="47"/>
  <c r="L39" i="47"/>
  <c r="L38" i="47"/>
  <c r="L37" i="47"/>
  <c r="L36" i="47"/>
  <c r="L35" i="47"/>
  <c r="L34" i="47"/>
  <c r="L33" i="47"/>
  <c r="L32" i="47"/>
  <c r="L31" i="47"/>
  <c r="L27" i="47"/>
  <c r="L28" i="47"/>
  <c r="L29" i="47"/>
  <c r="L30" i="47"/>
  <c r="M17" i="47"/>
  <c r="N17" i="47" s="1"/>
  <c r="L15" i="47"/>
  <c r="L16" i="47"/>
  <c r="L17" i="47"/>
  <c r="L18" i="47"/>
  <c r="L19" i="47"/>
  <c r="L20" i="47"/>
  <c r="L21" i="47"/>
  <c r="L22" i="47"/>
  <c r="L23" i="47"/>
  <c r="L24" i="47"/>
  <c r="L25" i="47"/>
  <c r="L26" i="47"/>
  <c r="L14" i="47"/>
  <c r="L13" i="47"/>
  <c r="L12" i="47"/>
  <c r="M12" i="47" s="1"/>
  <c r="N12" i="47" s="1"/>
  <c r="N49" i="47"/>
  <c r="M31" i="47" l="1"/>
  <c r="M13" i="47"/>
  <c r="N13" i="47" s="1"/>
  <c r="M23" i="47"/>
  <c r="N23" i="47" s="1"/>
  <c r="M18" i="47"/>
  <c r="N18" i="47" s="1"/>
  <c r="M27" i="47"/>
  <c r="N27" i="47" s="1"/>
  <c r="K27" i="50" l="1"/>
  <c r="L27" i="50" s="1"/>
  <c r="M27" i="50" s="1"/>
  <c r="K13" i="50"/>
  <c r="K14" i="50"/>
  <c r="L14" i="50" s="1"/>
  <c r="M14" i="50" s="1"/>
  <c r="K15" i="50"/>
  <c r="K16" i="50"/>
  <c r="K12" i="50"/>
  <c r="L15" i="50" l="1"/>
  <c r="M15" i="50" s="1"/>
  <c r="L12" i="50"/>
  <c r="M12" i="50" s="1"/>
  <c r="M30" i="50" s="1"/>
  <c r="K11" i="43" l="1"/>
  <c r="K16" i="43" l="1"/>
  <c r="V7" i="42"/>
  <c r="D16" i="43" s="1"/>
  <c r="V7" i="34"/>
  <c r="D15" i="43" s="1"/>
  <c r="P43" i="34" l="1"/>
  <c r="P44" i="34"/>
  <c r="K15" i="43" s="1"/>
  <c r="P23" i="5" l="1"/>
  <c r="K13" i="43" s="1"/>
  <c r="V7" i="35" l="1"/>
  <c r="D12" i="43" s="1"/>
  <c r="K12" i="43" l="1"/>
  <c r="K10" i="43" l="1"/>
  <c r="K9" i="43" l="1"/>
  <c r="N14" i="49" l="1"/>
  <c r="N13" i="49"/>
  <c r="N12" i="49"/>
  <c r="N10" i="49"/>
  <c r="L16" i="49" l="1"/>
  <c r="L15" i="49"/>
  <c r="L14" i="49"/>
  <c r="L13" i="49"/>
  <c r="M13" i="49" s="1"/>
  <c r="O13" i="49" s="1"/>
  <c r="L12" i="49"/>
  <c r="M12" i="49" s="1"/>
  <c r="O12" i="49" s="1"/>
  <c r="L11" i="49"/>
  <c r="L10" i="49"/>
  <c r="M10" i="49" l="1"/>
  <c r="O10" i="49" s="1"/>
  <c r="M14" i="49"/>
  <c r="O14" i="49" s="1"/>
  <c r="L13" i="43"/>
  <c r="O42" i="49" l="1"/>
  <c r="K17" i="43" s="1"/>
  <c r="H19" i="43"/>
  <c r="E15" i="43" l="1"/>
  <c r="E12" i="43"/>
  <c r="E9" i="43"/>
  <c r="E11" i="43"/>
  <c r="E8" i="43"/>
  <c r="E10" i="43"/>
  <c r="E16" i="43"/>
  <c r="E13" i="43"/>
  <c r="L12" i="43" l="1"/>
  <c r="P12" i="43" s="1"/>
  <c r="L16" i="43" l="1"/>
  <c r="N16" i="43" s="1"/>
  <c r="L10" i="43"/>
  <c r="N10" i="43" s="1"/>
  <c r="L8" i="43"/>
  <c r="P8" i="43" s="1"/>
  <c r="N12" i="43"/>
  <c r="L11" i="43"/>
  <c r="L9" i="43"/>
  <c r="L15" i="43"/>
  <c r="P16" i="43" l="1"/>
  <c r="P10" i="43"/>
  <c r="N8" i="43"/>
  <c r="P11" i="43"/>
  <c r="N11" i="43"/>
  <c r="P9" i="43"/>
  <c r="N9" i="43"/>
  <c r="N15" i="43"/>
  <c r="P15" i="43"/>
  <c r="N13" i="43"/>
  <c r="L24" i="43"/>
  <c r="K24" i="43"/>
  <c r="P13" i="43"/>
  <c r="V7" i="37" l="1"/>
  <c r="D14" i="43" s="1"/>
  <c r="E14" i="43" s="1"/>
  <c r="K14" i="43"/>
  <c r="L14" i="43" s="1"/>
  <c r="N14" i="43" l="1"/>
  <c r="P14" i="43"/>
  <c r="A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2</author>
    <author>Julisa Claribel Leon De Jesus</author>
  </authors>
  <commentList>
    <comment ref="C255" authorId="0" shapeId="0" xr:uid="{00000000-0006-0000-0000-000001000000}">
      <text>
        <r>
          <rPr>
            <b/>
            <sz val="9"/>
            <color indexed="81"/>
            <rFont val="Tahoma"/>
            <family val="2"/>
          </rPr>
          <t>usuario 2:</t>
        </r>
        <r>
          <rPr>
            <sz val="9"/>
            <color indexed="81"/>
            <rFont val="Tahoma"/>
            <family val="2"/>
          </rPr>
          <t xml:space="preserve">
Distinguir brevemente el propósito fundamental de cada acuerdo en cada actividad. Por ejemplo, con el BCR para… </t>
        </r>
      </text>
    </comment>
    <comment ref="C389" authorId="1" shapeId="0" xr:uid="{00000000-0006-0000-0000-000002000000}">
      <text>
        <r>
          <rPr>
            <b/>
            <sz val="9"/>
            <color indexed="81"/>
            <rFont val="Tahoma"/>
            <family val="2"/>
          </rPr>
          <t>Julisa Claribel Leon De Jesus:</t>
        </r>
        <r>
          <rPr>
            <sz val="9"/>
            <color indexed="81"/>
            <rFont val="Tahoma"/>
            <family val="2"/>
          </rPr>
          <t xml:space="preserve">
Los acuerdos de desempeños son realizados por resultados sin embargo a final de año es cuando se realizada una evaluacion por competencia.</t>
        </r>
      </text>
    </comment>
    <comment ref="C432" authorId="0" shapeId="0" xr:uid="{00000000-0006-0000-0000-000003000000}">
      <text>
        <r>
          <rPr>
            <b/>
            <sz val="9"/>
            <color indexed="81"/>
            <rFont val="Tahoma"/>
            <family val="2"/>
          </rPr>
          <t>usuario 2:</t>
        </r>
        <r>
          <rPr>
            <sz val="9"/>
            <color indexed="81"/>
            <rFont val="Tahoma"/>
            <family val="2"/>
          </rPr>
          <t xml:space="preserve">
Identificar específicamente, cuáles mejoras han sido solicitadas. Colocar de forma indicativa más no limitativa, estas mejoras en las actividades. </t>
        </r>
      </text>
    </comment>
    <comment ref="C444" authorId="0" shapeId="0" xr:uid="{00000000-0006-0000-0000-000004000000}">
      <text>
        <r>
          <rPr>
            <b/>
            <sz val="9"/>
            <color indexed="81"/>
            <rFont val="Tahoma"/>
            <family val="2"/>
          </rPr>
          <t>usuario 2:</t>
        </r>
        <r>
          <rPr>
            <sz val="9"/>
            <color indexed="81"/>
            <rFont val="Tahoma"/>
            <family val="2"/>
          </rPr>
          <t xml:space="preserve">
No se evidencia en los entregables, el Plan de Continuidad de Operaciones ni las actividades correspondientes. Las operaciones están circunscritas a la ciberseguridad.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Raffi Quero</author>
  </authors>
  <commentList>
    <comment ref="D26" authorId="0" shapeId="0" xr:uid="{00000000-0006-0000-0400-000001000000}">
      <text>
        <r>
          <rPr>
            <b/>
            <sz val="9"/>
            <color indexed="81"/>
            <rFont val="Tahoma"/>
            <family val="2"/>
          </rPr>
          <t>Raffi Quero:</t>
        </r>
        <r>
          <rPr>
            <sz val="9"/>
            <color indexed="81"/>
            <rFont val="Tahoma"/>
            <family val="2"/>
          </rPr>
          <t xml:space="preserve">
Entiendo que se puede hacer un corte mensual de este segumiento y cargar evidencias de la ejecución del plan en los periodos correspondientes.</t>
        </r>
      </text>
    </comment>
    <comment ref="D30" authorId="0" shapeId="0" xr:uid="{00000000-0006-0000-0400-000002000000}">
      <text>
        <r>
          <rPr>
            <b/>
            <sz val="9"/>
            <color indexed="81"/>
            <rFont val="Tahoma"/>
            <family val="2"/>
          </rPr>
          <t>Raffi Quero:</t>
        </r>
        <r>
          <rPr>
            <sz val="9"/>
            <color indexed="81"/>
            <rFont val="Tahoma"/>
            <family val="2"/>
          </rPr>
          <t xml:space="preserve">
Entiendo que se puede hacer un corte mensual de este segumiento y cargar evidencias de la ejecución del plan en los periodos correspondientes.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Candida Ortega Veras</author>
  </authors>
  <commentList>
    <comment ref="E14" authorId="0" shapeId="0" xr:uid="{00000000-0006-0000-1500-000001000000}">
      <text>
        <r>
          <rPr>
            <b/>
            <sz val="9"/>
            <color indexed="81"/>
            <rFont val="Tahoma"/>
            <family val="2"/>
          </rPr>
          <t>Candida Ortega Veras:</t>
        </r>
        <r>
          <rPr>
            <sz val="9"/>
            <color indexed="81"/>
            <rFont val="Tahoma"/>
            <family val="2"/>
          </rPr>
          <t xml:space="preserve">
Desde esta operación hasta la 2.4, sugerimos cambiar la fecha de inicio al 15/10/2018, porque esta colocado antes de la fecha final de socialización del Producto.</t>
        </r>
      </text>
    </comment>
  </commentList>
</comments>
</file>

<file path=xl/sharedStrings.xml><?xml version="1.0" encoding="utf-8"?>
<sst xmlns="http://schemas.openxmlformats.org/spreadsheetml/2006/main" count="5926" uniqueCount="2700">
  <si>
    <t>Producto</t>
  </si>
  <si>
    <t>Meta</t>
  </si>
  <si>
    <t>Actividades</t>
  </si>
  <si>
    <t>Departamento de Planificación y Desarrollo</t>
  </si>
  <si>
    <t>PLANIFICACION</t>
  </si>
  <si>
    <t>EJECUCION</t>
  </si>
  <si>
    <t>Observaciones</t>
  </si>
  <si>
    <t>Tareas</t>
  </si>
  <si>
    <t>Origen de la Tarea</t>
  </si>
  <si>
    <t>Responsable</t>
  </si>
  <si>
    <t>Sugerencias</t>
  </si>
  <si>
    <t xml:space="preserve">Dirección/Departamento:                                                               </t>
  </si>
  <si>
    <t xml:space="preserve">Eje Estratégico : </t>
  </si>
  <si>
    <t>4.      Fortalecimiento Institucional</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</si>
  <si>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</si>
  <si>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</si>
  <si>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</si>
  <si>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</si>
  <si>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1.1 Gestionar a través de la CUT el 100% de los recursos de las instituciones que pertenecen al Gobierno Central y las Instituciones Descentralizadas y Autónomas No Financieras, para que ejecuten el gasto a través de la CUT.</t>
  </si>
  <si>
    <t>3.1.1 Implementar un Sistema para medir y mejorar la gestión de Cumplimiento Normativo de las Tesorerías Institucionales.</t>
  </si>
  <si>
    <t>Dirección de Normas y Coordinación de Tesorerías Institucionales</t>
  </si>
  <si>
    <t>Dirección de Administración de Desembolsos</t>
  </si>
  <si>
    <t>1.2 Fortalecer los Pagos vía transferencia electrónica, al 2021.</t>
  </si>
  <si>
    <t>1.2.1 Implementar el sistema de pagos electrónicos de monedas extranjeras.</t>
  </si>
  <si>
    <t>TAREAS NO PLANIFICADAS RELATIVAS A LOS PRODUCTOS EJECUTADOS</t>
  </si>
  <si>
    <t>2.2.2 Implementar los contratos bancarios aprobados.</t>
  </si>
  <si>
    <t>2.1 Articular la cuota de pago con la programación financiera.</t>
  </si>
  <si>
    <t>2.1.1 Asignar la cuota de pago a partir de la implementación de la programación del devengado fortaleciendo así la consolidación de la programación de caja.</t>
  </si>
  <si>
    <t>Departamento de Recursos Humanos</t>
  </si>
  <si>
    <t>4.1.1 Implementar un Sistema de Gestión por Competencias que posibilite la identificación y cierre de las brechas de competencias requeridas.</t>
  </si>
  <si>
    <t>4.3 Fortalecer la Cultura de Cambio.</t>
  </si>
  <si>
    <t>4.3.1   Definir e implementar un Sistema de Capacitación para el cambio y comunicación organizacional que coadyuve a un liderazgo efectivo y un personal comprometido.</t>
  </si>
  <si>
    <t>Departamento de Tecnología de la Información</t>
  </si>
  <si>
    <t>4.2.1 Rediseñar e implementar la Infraestructura Tecnológica orientada a los servicios y procesos  de la TN y cumpliendo con las mejores prácticas OPTIC.</t>
  </si>
  <si>
    <t>META LOGRADA</t>
  </si>
  <si>
    <t>AVANCE NOTABLE</t>
  </si>
  <si>
    <t>REPLANIFICAR</t>
  </si>
  <si>
    <t xml:space="preserve">Cumplimiento Metas </t>
  </si>
  <si>
    <t>Área</t>
  </si>
  <si>
    <t>Falta</t>
  </si>
  <si>
    <t>Porcentaje</t>
  </si>
  <si>
    <t>Escala</t>
  </si>
  <si>
    <t>Grado</t>
  </si>
  <si>
    <t>Puntos</t>
  </si>
  <si>
    <t>X</t>
  </si>
  <si>
    <t>Y</t>
  </si>
  <si>
    <t>Inicio</t>
  </si>
  <si>
    <t>Fin</t>
  </si>
  <si>
    <t xml:space="preserve">Inicio </t>
  </si>
  <si>
    <t>TESORERÍA NACIONAL  DE LA REPÚBLICA</t>
  </si>
  <si>
    <t xml:space="preserve">RESULTADOS MONITOREO MENSUAL POA </t>
  </si>
  <si>
    <t>Programación de la actividad 
(Fecha exacta)</t>
  </si>
  <si>
    <t>Responsable(s) Involucrado(s)</t>
  </si>
  <si>
    <t>1. Jessica Vargas -Enc. Div. Desempeño y Desarrollo Humano</t>
  </si>
  <si>
    <t xml:space="preserve">1. Jessica Vargas -Enc. Div. Desempeño y Desarrollo Humano
2. Oskayra Pérez - Analista de Desempeño y Desarrollo
</t>
  </si>
  <si>
    <t>Dirección de Administración de Cuentas y Registro Financiero</t>
  </si>
  <si>
    <t>Mes:</t>
  </si>
  <si>
    <t>Dirección de Programación y Evaluación Financiera</t>
  </si>
  <si>
    <t>Comisión de Ética Pública de la TN</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</si>
  <si>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</si>
  <si>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</si>
  <si>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</si>
  <si>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</si>
  <si>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</si>
  <si>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</si>
  <si>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</si>
  <si>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</si>
  <si>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</si>
  <si>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</si>
  <si>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</si>
  <si>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</si>
  <si>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ALERTA CUMPLIMIENTO ACTIVIDAD</t>
  </si>
  <si>
    <t>Nivel de Cumplimiento  por Actividad</t>
  </si>
  <si>
    <t>Estatus de Evidencia</t>
  </si>
  <si>
    <t>Promedio cumplimiento de Actividades</t>
  </si>
  <si>
    <t>Dirección Administrativa y Financiera</t>
  </si>
  <si>
    <t>TESORERÍA NACIONAL</t>
  </si>
  <si>
    <t>PLAN OPERATIVO ANUAL</t>
  </si>
  <si>
    <t xml:space="preserve"> REPORTE EJECUCION MENSUAL POA </t>
  </si>
  <si>
    <t>Entregables  Obtenidos</t>
  </si>
  <si>
    <t>Producto 1</t>
  </si>
  <si>
    <t>Cargo 1</t>
  </si>
  <si>
    <t>Cago 2</t>
  </si>
  <si>
    <t>cargo 3</t>
  </si>
  <si>
    <t>Cargo 3</t>
  </si>
  <si>
    <t>Cargo 4</t>
  </si>
  <si>
    <t>Cargo 2</t>
  </si>
  <si>
    <t>Producto 2</t>
  </si>
  <si>
    <t>Actividad 1.1</t>
  </si>
  <si>
    <t>Actividad 1.2</t>
  </si>
  <si>
    <t>Actividad 1.3</t>
  </si>
  <si>
    <t>Actividad 1.4</t>
  </si>
  <si>
    <t>Operación 1.1.1</t>
  </si>
  <si>
    <t>Operación 1.1.2</t>
  </si>
  <si>
    <t>Operación 1.2.1</t>
  </si>
  <si>
    <t>Operación 1.2.2</t>
  </si>
  <si>
    <t>Operación 1.3.1</t>
  </si>
  <si>
    <t>Operación 1.3.2</t>
  </si>
  <si>
    <t>Operación 1.4.1</t>
  </si>
  <si>
    <t>Operación 1.4.2</t>
  </si>
  <si>
    <t>Actividad 2.1</t>
  </si>
  <si>
    <t>Actividad 2.2</t>
  </si>
  <si>
    <t>Actividad 2.3</t>
  </si>
  <si>
    <t>Actividad 2.4</t>
  </si>
  <si>
    <t>Operación 2.1.1</t>
  </si>
  <si>
    <t>Operación 2.1.2</t>
  </si>
  <si>
    <t>Operación 2.2.1</t>
  </si>
  <si>
    <t>Operación 2.2.2</t>
  </si>
  <si>
    <t>Operación 2.3.1</t>
  </si>
  <si>
    <t>Operación 2.3.2</t>
  </si>
  <si>
    <t>Operación 2.4.1</t>
  </si>
  <si>
    <t>Operación 2.4.2</t>
  </si>
  <si>
    <t>1. Comité de Calidad Institucional</t>
  </si>
  <si>
    <t>1. Rayner Castillo - 
Encargado de Planificación y Desarrollo</t>
  </si>
  <si>
    <t>1. Alberto Perdomo Piña -
Tesorero Nacional  
2. Consultor Externo
3. Rayner Castillo -
Encargado de Planificación y Desarrollo
4. Rubén Abreu
Encargado de Recursos Humanos</t>
  </si>
  <si>
    <t>1. Nicauris Guzmán - Coordinadora de Desarrollo Organizacional</t>
  </si>
  <si>
    <t>1. Comité de Calidad Institucional
2. Nicauris Guzmán - Coordinadora Desarrollo Organizacional</t>
  </si>
  <si>
    <t>1. Nicauris Guzmán - Coordinadora de Desarrollo Organizacional
2. Raffi Quero - 
Analista de Planificación y Desarrollo II
3. Verónica Sánchez - 
Analista de Planificación y Desarrollo I</t>
  </si>
  <si>
    <t>1. Raffi Quero - 
Analista de Planificación Institucional II</t>
  </si>
  <si>
    <t>1. Raffi Quero - 
Analista de Planificación Institucional II
2. Julia Sanchez - 
Analista de Planificación Institucional I</t>
  </si>
  <si>
    <t>1. Alberto Perdomo - 
Tesorero Nacional
2. Rayner Castillo - 
Encargado de Planificación y Desarrollo</t>
  </si>
  <si>
    <t>1. Rayner Castillo - 
Encargado de Planificación y Desarrollo
2. Nicauris Guzmán - Coordinadora de Desarrollo Organizacional
1. Raffi Quero - 
Analista de Planificación Institucional II</t>
  </si>
  <si>
    <t>1. Alberto Perdomo - 
Tesorero Nacional
2. Rayner Catillo - 
Encargado de Planificación y Desarrollo</t>
  </si>
  <si>
    <t>1. Rayner Catillo - 
Encargado de Planificación y Desarrollo</t>
  </si>
  <si>
    <t>1. Raffi Quero - 
Analista de Planificación Institucional II
2. Verónica Sánchez - 
Analista de Planificación Institucional I</t>
  </si>
  <si>
    <t>1. Rayner Catillo - 
Encargado de Planificación y Desarrollo
2. Raffi Quero - 
Analista de Planificación Institucional II
2. Verónica Sánchez - 
Analista de Planificación Institucional I</t>
  </si>
  <si>
    <t>1. Rayner Castillo - 
Encargado de Planificación y Desarrollo
1. Raffi Quero - 
Analista de Planificación Institucional II
2. Verónica Sánchez - 
Analista de Planificación Institucional I</t>
  </si>
  <si>
    <t>1. Rayner Castillo - 
Encargado de Planificación y Desarrollo
2. Raffi Quero - 
Analista de Planificación Institucional II
3. Julia Sanchez - 
Analista de Planificación Institucional I
4. Verónica Sánchez - 
Analista de Planificación Institucional I</t>
  </si>
  <si>
    <t>1. Verónica Sánchez - 
Analista de Planificación Institucional I</t>
  </si>
  <si>
    <t>1. Comité de Calidad Institucional
2. Nicauris Guzmán - Coordinadora de Desarrollo Organizacional</t>
  </si>
  <si>
    <t>1. Oskayra Reyes-Analista de Selección y Desempeño</t>
  </si>
  <si>
    <t>Oficina de Relaciones Públicas</t>
  </si>
  <si>
    <r>
      <rPr>
        <b/>
        <sz val="9"/>
        <color rgb="FF000000"/>
        <rFont val="Times New Roman"/>
        <family val="1"/>
      </rPr>
      <t>1. Cándida Ortega</t>
    </r>
    <r>
      <rPr>
        <sz val="9"/>
        <color rgb="FF000000"/>
        <rFont val="Times New Roman"/>
        <family val="1"/>
      </rPr>
      <t xml:space="preserve">
Encargada de la Oficina de Relaciones Públicas
</t>
    </r>
    <r>
      <rPr>
        <b/>
        <sz val="9"/>
        <color rgb="FF000000"/>
        <rFont val="Times New Roman"/>
        <family val="1"/>
      </rPr>
      <t>2. Nancy Romero</t>
    </r>
    <r>
      <rPr>
        <sz val="9"/>
        <color rgb="FF000000"/>
        <rFont val="Times New Roman"/>
        <family val="1"/>
      </rPr>
      <t xml:space="preserve">
Analista de Comunicación Estratégica</t>
    </r>
  </si>
  <si>
    <r>
      <rPr>
        <b/>
        <sz val="9"/>
        <color rgb="FF000000"/>
        <rFont val="Times New Roman"/>
        <family val="1"/>
      </rPr>
      <t xml:space="preserve">1. Alberto Perdomo </t>
    </r>
    <r>
      <rPr>
        <sz val="9"/>
        <color rgb="FF000000"/>
        <rFont val="Times New Roman"/>
        <family val="1"/>
      </rPr>
      <t xml:space="preserve"> Tesorero Nacional</t>
    </r>
    <r>
      <rPr>
        <b/>
        <sz val="9"/>
        <color rgb="FF000000"/>
        <rFont val="Times New Roman"/>
        <family val="1"/>
      </rPr>
      <t xml:space="preserve">
2. Cándida Ortega
</t>
    </r>
    <r>
      <rPr>
        <sz val="9"/>
        <color rgb="FF000000"/>
        <rFont val="Times New Roman"/>
        <family val="1"/>
      </rPr>
      <t xml:space="preserve">Encargada de la Oficina de Relaciones Públicas
</t>
    </r>
    <r>
      <rPr>
        <b/>
        <sz val="9"/>
        <color rgb="FF000000"/>
        <rFont val="Times New Roman"/>
        <family val="1"/>
      </rPr>
      <t xml:space="preserve">3. Rayner Castillo  </t>
    </r>
    <r>
      <rPr>
        <sz val="9"/>
        <color rgb="FF000000"/>
        <rFont val="Times New Roman"/>
        <family val="1"/>
      </rPr>
      <t>Ecargado de DPyD</t>
    </r>
  </si>
  <si>
    <r>
      <rPr>
        <b/>
        <sz val="9"/>
        <color rgb="FF000000"/>
        <rFont val="Times New Roman"/>
        <family val="1"/>
      </rPr>
      <t>1. Cándida Ortega</t>
    </r>
    <r>
      <rPr>
        <sz val="9"/>
        <color rgb="FF000000"/>
        <rFont val="Times New Roman"/>
        <family val="1"/>
      </rPr>
      <t xml:space="preserve">
Encargada de la Oficina de Relaciones Públicas</t>
    </r>
  </si>
  <si>
    <r>
      <rPr>
        <b/>
        <sz val="9"/>
        <color rgb="FF000000"/>
        <rFont val="Times New Roman"/>
        <family val="1"/>
      </rPr>
      <t xml:space="preserve"> Nancy Romero</t>
    </r>
    <r>
      <rPr>
        <sz val="9"/>
        <color rgb="FF000000"/>
        <rFont val="Times New Roman"/>
        <family val="1"/>
      </rPr>
      <t xml:space="preserve">
Analista de Comunicación Estratégica</t>
    </r>
  </si>
  <si>
    <t>Período de Ejecución</t>
  </si>
  <si>
    <t>1. Implementación de la Estructura Organizacional de la TN</t>
  </si>
  <si>
    <t>1.2 Definir Estrategia para la implementación de la Estructura Organizacional</t>
  </si>
  <si>
    <t>1.2.1 Diseñar y aprobar  Estrategia de Implementación de  Estructura Organizacional de la TN.</t>
  </si>
  <si>
    <t>4. Postulación Premio Nacional a la Calidad</t>
  </si>
  <si>
    <t>5. Implementación del Sistema de Control Interno</t>
  </si>
  <si>
    <t>6. Implementación del Plan Estratégico Institucional 2018-2021</t>
  </si>
  <si>
    <t>4.1  Realizar Autodiagnóstico CAF 2018.</t>
  </si>
  <si>
    <t>4.2  Preparar Borrador Plan de acción de Mejoras 2018 en base a resultados del Autodiagnóstico CAF.</t>
  </si>
  <si>
    <t>4.3  Llevar a cabo Talleres de Sensibilización e Involucramiento CAF a las diferentes unidades organizativas (durante los Talleres se solicitará a las áreas completar el Plan de Acción de Mejoras con las fechas y los responsables de la actividades)</t>
  </si>
  <si>
    <t>4.4 Elaborar  y consolidar Versión Final del Plan de acción de Mejoras 2018.</t>
  </si>
  <si>
    <t>4.1.1 Preparar Borrador inicial de Autodiagnóstico CAF</t>
  </si>
  <si>
    <t>4.1.2 Ejecutar Reunión de Trabajo con el Comité de Calidad para informar responsabilidades y realizar el Autodiagnóstico del Criterio 1.</t>
  </si>
  <si>
    <t>4.1.3 Llevar a cabo Reunión de Trabajo con el Comité de Calidad para realizar el Autodiagnóstico de los Criterio 2,3 y 4.</t>
  </si>
  <si>
    <t>4.1.4 Ejecutar Reunión de Trabajo con el Comité de Calidad para realizar el Autodiagnóstico de los Criterio 5,6,7,8 y 9.</t>
  </si>
  <si>
    <t>4.2.1 Elaborar Borrador del Plan de Acción de Mejoras 2018 a partir del Autodiagnóstico CAF (Definir actividades por criterio y las áreas responsables)</t>
  </si>
  <si>
    <t>4.3.1 Ejecutar Taller de Desafíos CAF a la Dirección de Normas y Coordinación de Tesorerías Institucionales.</t>
  </si>
  <si>
    <t>4.3.2 Ejecutar Taller de Desafíos CAF al Departamento de Tecnología de la Información.</t>
  </si>
  <si>
    <t>4.3.3 Ejecutar Taller de Desafíos CAF a la Dirección Administrativa y Financiera.</t>
  </si>
  <si>
    <t>4.3.4 Ejecutar Taller de Desafíos CAF al Departamento de Recursos Humanos.</t>
  </si>
  <si>
    <t>4.3.5 Ejecutar Taller de Sensibilización CAF a las unidades sustantivas de la institución.</t>
  </si>
  <si>
    <t>4.4.1 Recibir de las diferentes unidades de gestión el Plan de Acción de Mejoras con los responsables y la programación correspondiente.</t>
  </si>
  <si>
    <t>4.4.2 Validar y consolidar el Plan de Acción de Mejoras 2018.</t>
  </si>
  <si>
    <t>4.4.3 Incluir en el POA las iniciativas contenidas en el Plan de Acción de Mejoras CAF 2018</t>
  </si>
  <si>
    <t>4.4.4 Dar seguimiento a la Ejecución del Plan de Acción de Mejoras 2018.</t>
  </si>
  <si>
    <t>5.2 Implementar las Normas Básicas de Control Interno (NOBACI) en la TN.</t>
  </si>
  <si>
    <t>5.2.1 Preparar informe de avance en la implementación NOBACI con corte al 31/12/2017</t>
  </si>
  <si>
    <t>5.2.2 Validar y remitir a la CGR el  informe de avance en la implementación NOBACI con corte al 31/12/2017</t>
  </si>
  <si>
    <t>5.2.3 Actualizar Plan de Acción de Implementación NOBAC.</t>
  </si>
  <si>
    <t>5.2.4 Ejecutar Plan de Acción de Implementación NOBACI.</t>
  </si>
  <si>
    <t>6.1 Preparar borrador final del Plan Estratégico Institucional 2018-2021</t>
  </si>
  <si>
    <t>6.2 Preparar Metodología provisional para medir el desempeño estratégico institucional</t>
  </si>
  <si>
    <t>6.3 Formular Plan Operativo Anual 2018 acorde a la metodología provisional establecida.</t>
  </si>
  <si>
    <t>6.4 Monitorear la ejecución mensual del Plan Operativo Anual 2018 acorde a la metodología provisional establecida.</t>
  </si>
  <si>
    <t>6.6 Difundir Plan Estratégico Institucional 2018-2021</t>
  </si>
  <si>
    <t>6.1.1 Hacer ajustes de lugar al Borrador Final del PEI 2018-2021.</t>
  </si>
  <si>
    <t>6.1.2 Validar y aprobar el Plan Estratégico Institucional</t>
  </si>
  <si>
    <t>6.1.3 Realizar diagramación al PEI 2018-2021.</t>
  </si>
  <si>
    <t>6.1.4 Gestionar impresión del Plan Estratégico Institucional</t>
  </si>
  <si>
    <t>6.2.1 Elaborar Borrador de Metodología Provisional</t>
  </si>
  <si>
    <t>6.2.2 Validar y aprobar Metodología</t>
  </si>
  <si>
    <t>6.2.3 Socializar nueva metodología provisional con los interesados</t>
  </si>
  <si>
    <t>6.3.1 Preparar Plan de Trabajo para la formulación del POA 2018 en coordinación con las diferentes unidades organizativas.</t>
  </si>
  <si>
    <t>6.3.2 Ejecutar Plan de Trabajo para la formulación del POA 2018 de las diferentes unidades de gestión.</t>
  </si>
  <si>
    <t>6.3.3 Validar POAs de las diferentes unidades de gestión.</t>
  </si>
  <si>
    <t>6.4.1 Dar seguimiento a las diferentes unidades de gestión para la entrega de la ejecución mensual POA 2018</t>
  </si>
  <si>
    <t>6.4.2 Preparar reporte sobre la ejecución mensual POA y la Hoja de Resultados Mensual y remitirlo al Comité Directivo.</t>
  </si>
  <si>
    <t>6.6.1 Elaborar borrador del Plan de Difusión del PEI.</t>
  </si>
  <si>
    <t>6.6.2 Validar y aprobar Plan de Difusión del PEI.</t>
  </si>
  <si>
    <t>6.6.3 Ejecutar Plan de Difusión del PEI</t>
  </si>
  <si>
    <t>Nivel de Cumplimiento  Alcanzado</t>
  </si>
  <si>
    <t>Meta Trimestre Enero-Marzo</t>
  </si>
  <si>
    <t>1. Diseño e implentación del Plan de Comunicación Institucional</t>
  </si>
  <si>
    <t xml:space="preserve">1.1 Elaborar el plan de comunicación institucional </t>
  </si>
  <si>
    <t xml:space="preserve">1.2 Implementar el plan de comunicación institucional </t>
  </si>
  <si>
    <t xml:space="preserve">1.1.1 Realizar levantamiento de información </t>
  </si>
  <si>
    <t xml:space="preserve">1.1.2 Preparar borrador del plan de comunicación institucional </t>
  </si>
  <si>
    <t>1.1.3 Aprobar el plan de Comunicación instituciona</t>
  </si>
  <si>
    <t>1.2.1 Socializar Plan de Comunicación Institucional</t>
  </si>
  <si>
    <t xml:space="preserve">1.2.2 Desarrollar los lineamientos establecidos en el plan de comunicaciones </t>
  </si>
  <si>
    <t>1.2.3 Apoyar y atender a  los Requerimientos en Materia de Comunicación  de los Proyectos Institucionales</t>
  </si>
  <si>
    <t>1.2.4 Monitorear Plan de Comunicación Institucional</t>
  </si>
  <si>
    <t xml:space="preserve">Meta </t>
  </si>
  <si>
    <r>
      <rPr>
        <b/>
        <sz val="9"/>
        <color theme="1"/>
        <rFont val="Times New Roman"/>
        <family val="1"/>
      </rPr>
      <t>- RP-1.1.1.A</t>
    </r>
    <r>
      <rPr>
        <sz val="9"/>
        <color theme="1"/>
        <rFont val="Times New Roman"/>
        <family val="1"/>
      </rPr>
      <t xml:space="preserve"> Documentos de referencias consultados</t>
    </r>
  </si>
  <si>
    <r>
      <rPr>
        <b/>
        <sz val="9"/>
        <color theme="1"/>
        <rFont val="Times New Roman"/>
        <family val="1"/>
      </rPr>
      <t>- RP-1.1.2.A</t>
    </r>
    <r>
      <rPr>
        <sz val="9"/>
        <color theme="1"/>
        <rFont val="Times New Roman"/>
        <family val="1"/>
      </rPr>
      <t xml:space="preserve">  Plan de Comunicación Institucional elaborado</t>
    </r>
  </si>
  <si>
    <r>
      <rPr>
        <b/>
        <sz val="9"/>
        <color theme="1"/>
        <rFont val="Times New Roman"/>
        <family val="1"/>
      </rPr>
      <t>- RP-1.1.3.A</t>
    </r>
    <r>
      <rPr>
        <sz val="9"/>
        <color theme="1"/>
        <rFont val="Times New Roman"/>
        <family val="1"/>
      </rPr>
      <t xml:space="preserve"> Plan de Comunicación Institucional aprobado</t>
    </r>
  </si>
  <si>
    <r>
      <rPr>
        <b/>
        <sz val="9"/>
        <color theme="1"/>
        <rFont val="Times New Roman"/>
        <family val="1"/>
      </rPr>
      <t>- RP-1.2.1.A</t>
    </r>
    <r>
      <rPr>
        <sz val="9"/>
        <color theme="1"/>
        <rFont val="Times New Roman"/>
        <family val="1"/>
      </rPr>
      <t xml:space="preserve">  Presentación Power Point
</t>
    </r>
    <r>
      <rPr>
        <b/>
        <sz val="9"/>
        <color theme="1"/>
        <rFont val="Times New Roman"/>
        <family val="1"/>
      </rPr>
      <t>- RP-1.2.1.B</t>
    </r>
    <r>
      <rPr>
        <sz val="9"/>
        <color theme="1"/>
        <rFont val="Times New Roman"/>
        <family val="1"/>
      </rPr>
      <t xml:space="preserve">  Registro de Participantes
</t>
    </r>
    <r>
      <rPr>
        <b/>
        <sz val="9"/>
        <color theme="1"/>
        <rFont val="Times New Roman"/>
        <family val="1"/>
      </rPr>
      <t xml:space="preserve">- RP-1.21.C  </t>
    </r>
    <r>
      <rPr>
        <sz val="9"/>
        <color theme="1"/>
        <rFont val="Times New Roman"/>
        <family val="1"/>
      </rPr>
      <t>Fotografías del encuentro</t>
    </r>
  </si>
  <si>
    <r>
      <rPr>
        <b/>
        <sz val="9"/>
        <rFont val="Times New Roman"/>
        <family val="1"/>
      </rPr>
      <t>-  RP-1.2.2.A</t>
    </r>
    <r>
      <rPr>
        <sz val="9"/>
        <rFont val="Times New Roman"/>
        <family val="1"/>
      </rPr>
      <t xml:space="preserve">   Evidencias de las publicaciones realizadas de acuerdo a lo programado en el Plan de Comunicación Institucional</t>
    </r>
  </si>
  <si>
    <r>
      <rPr>
        <b/>
        <sz val="9"/>
        <rFont val="Times New Roman"/>
        <family val="1"/>
      </rPr>
      <t xml:space="preserve">- RP-1.2.3.A </t>
    </r>
    <r>
      <rPr>
        <sz val="9"/>
        <rFont val="Times New Roman"/>
        <family val="1"/>
      </rPr>
      <t>Evidencias de publicaciones realizadas, relativas a los Proyectos Institucionales</t>
    </r>
  </si>
  <si>
    <r>
      <rPr>
        <b/>
        <sz val="9"/>
        <color theme="1"/>
        <rFont val="Times New Roman"/>
        <family val="1"/>
      </rPr>
      <t xml:space="preserve">- RP-1.2.4.A </t>
    </r>
    <r>
      <rPr>
        <sz val="9"/>
        <color theme="1"/>
        <rFont val="Times New Roman"/>
        <family val="1"/>
      </rPr>
      <t xml:space="preserve"> Matriz de monitoreo </t>
    </r>
  </si>
  <si>
    <t>1. Elaboración del Diagnóstico de la Brecha de Competencias</t>
  </si>
  <si>
    <t>3. Definición e implementación de Metodología para el proceso de Reclutamiento y Selección de Personal por Competencias</t>
  </si>
  <si>
    <t>4. Diseño e Implementación de Metodología para la Evaluación del Desempeño por Competencias</t>
  </si>
  <si>
    <t>8. Cierre de la brecha de cumplimiento  del Reglamento Núm. 523-09, de Relaciones Laborales en la Administración Pública</t>
  </si>
  <si>
    <t>1.1 Detectar las brechas de competencias persona - cargo</t>
  </si>
  <si>
    <t xml:space="preserve">1.1.2 Remitir los fomularios a los supervisores para la evaluación de las brechas de competencias </t>
  </si>
  <si>
    <t xml:space="preserve">1.1.1 Realizar socialización con las diferentes unidades de la organización </t>
  </si>
  <si>
    <t>3.1. Definir metodología para Proceso de Reclutamiento y Selección de Personal por Competencias</t>
  </si>
  <si>
    <t xml:space="preserve">3.1.1 Realizar levantamiento de información </t>
  </si>
  <si>
    <t xml:space="preserve">4.1. Aplicar la evaluación de desempeño por factores </t>
  </si>
  <si>
    <t xml:space="preserve">4.1.1 Remitir  las evaluaciones de desempeño por factores </t>
  </si>
  <si>
    <t xml:space="preserve">4.1.2 Registrar las calificaciones obtenidas </t>
  </si>
  <si>
    <t>8.1. Realizar diagnóstico del nivel de Cumplimiento del Reglamento Núm. 523-09, de Relaciones Laborales en la Administración Pública</t>
  </si>
  <si>
    <t>8.1.1 Definir metodología para elaboración de Diagnóstico</t>
  </si>
  <si>
    <t>% Cumplimiento al Período</t>
  </si>
  <si>
    <t>1. Departamento de Planificación y Desarrollo</t>
  </si>
  <si>
    <t>2. Departamento de Recursos Humanos</t>
  </si>
  <si>
    <t>3. Departamento de Administración Financiera</t>
  </si>
  <si>
    <t>4. Departamento de Tecnología de la Información</t>
  </si>
  <si>
    <t>5. Dirección de Administración Cuentas y Registro Financiero</t>
  </si>
  <si>
    <t>6. Dirección de Normas y Coordinación de Tesorerías Institucionales</t>
  </si>
  <si>
    <t xml:space="preserve">7. Dirección de Programación y Evaluación Financiera </t>
  </si>
  <si>
    <t>8. Dirección de Administración de Desembolsos</t>
  </si>
  <si>
    <t>9. Comisión de Ética Pública de la Tesorería Nacional</t>
  </si>
  <si>
    <t xml:space="preserve">10. Relaciones Públicas </t>
  </si>
  <si>
    <t xml:space="preserve">ALERTA CUMPLIMIENTO ACTIVIDAD </t>
  </si>
  <si>
    <t>-</t>
  </si>
  <si>
    <t>1. Luz Morillo -
Enc. División Relaciones Laborales y Seguridad Ocupacional   
2. Antonia Pichardo - Analista de RR.HH.</t>
  </si>
  <si>
    <t>Meta de la Operación Lograda</t>
  </si>
  <si>
    <t>Cumplimiento General del Período</t>
  </si>
  <si>
    <t>Período</t>
  </si>
  <si>
    <t>(Enero - Marzo) 2018</t>
  </si>
  <si>
    <t>(Enero - Marzo) de 2018</t>
  </si>
  <si>
    <t>1. Socialización con las diferentes unidades de gestión para la Evaluación de la Brecha de Competencias.</t>
  </si>
  <si>
    <t>1. Aplicada la Evaluación de Desempeño por Factores a todos los servidores de la institución</t>
  </si>
  <si>
    <t>Debe replanificarse para el próximo período</t>
  </si>
  <si>
    <t>1. Diseñada la Estrategia de Implementación de la Estructura Organizacional</t>
  </si>
  <si>
    <t xml:space="preserve">Mes: </t>
  </si>
  <si>
    <t xml:space="preserve"> REPORTE EJECUCION TRIMESTRAL POA </t>
  </si>
  <si>
    <t>2.2.1  Definir e implementar las estrategias para invertir los excedentes y financiar el descalce estacional de caja.</t>
  </si>
  <si>
    <t>1. Equipo DAFI</t>
  </si>
  <si>
    <t xml:space="preserve">3.2. Implementar adecuaciones realizadas a la funcionalidad en el SIGEF para el Pago de Deuda Externa en Euros por XML a través del LBTR   </t>
  </si>
  <si>
    <t>3.2.1 Dar seguimiento a las  capacitaciones por parte del DAFI a las instituciones involucradas</t>
  </si>
  <si>
    <t>Cumplimiento Negativo</t>
  </si>
  <si>
    <t xml:space="preserve">RESULTADOS MONITOREO TRIMESTRAL POA </t>
  </si>
  <si>
    <t xml:space="preserve"> </t>
  </si>
  <si>
    <t>División de Comunicaciones</t>
  </si>
  <si>
    <t>2.      Gestión de Caja Activa</t>
  </si>
  <si>
    <t>2.2 Implementar la Gestión de Activos y Pasivos.</t>
  </si>
  <si>
    <t>Entregable</t>
  </si>
  <si>
    <t>Meta Trimestre  Abril-Junio</t>
  </si>
  <si>
    <t>3.1.2 Asegurar el cumplimiento de la Política de Pago de forma óptima.</t>
  </si>
  <si>
    <t>Departamento Jurídico</t>
  </si>
  <si>
    <t>11. Departamento Jurídico</t>
  </si>
  <si>
    <t>(Enero-Marzo) 2020</t>
  </si>
  <si>
    <t>(Enero-Marzo) de 2020</t>
  </si>
  <si>
    <t>(Enero-Marzo)de 2020</t>
  </si>
  <si>
    <t>Dirección de Administración de Fondos</t>
  </si>
  <si>
    <t xml:space="preserve">1. Implementación del Plan de Cierre de Brechas por Competencias </t>
  </si>
  <si>
    <t xml:space="preserve"> 1.1 Implementar el Plan de Cierre de la Brecha de Competencias Blandas 2020</t>
  </si>
  <si>
    <t xml:space="preserve"> 1.2 Implementar el Plan de Cierre de la Brecha de Competencias Duras 2020</t>
  </si>
  <si>
    <t xml:space="preserve">1.1.2 Coordinar la logística conforme a la programación de las capacitaciones </t>
  </si>
  <si>
    <t xml:space="preserve">1.1.3 Impartir capacitación dirigida a involucrados </t>
  </si>
  <si>
    <t>1.1.4 Preparar el Informe Trimestral de Ejecución del Plan de Capacitación y Remitir al INAP.</t>
  </si>
  <si>
    <t xml:space="preserve">1.2.2 Coordinar la logística conforme a la programación de las capacitaciones </t>
  </si>
  <si>
    <t>1.2.3 Impartir capacitación dirigida a involucrados.</t>
  </si>
  <si>
    <t>10-01-20
(Corte Trimestral)</t>
  </si>
  <si>
    <t>12-01-20
(Corte Trimestral)</t>
  </si>
  <si>
    <t>10-01-20
(Evaluación Supervisor - Corte Trimestral después de realizarse la capacitación)</t>
  </si>
  <si>
    <t>10/01/2019
(Corte Trimestral)</t>
  </si>
  <si>
    <t>15-01-20
(Evaluación Supervisor - Corte Trimestral después de realizarse la capacitación)</t>
  </si>
  <si>
    <t>30/11/2019
(Corte Trimestral)</t>
  </si>
  <si>
    <t>30-11-20
(Corte Trimestral)</t>
  </si>
  <si>
    <t>31-12-20
(Evaluación Supervisor - Corte Trimestral después de realizarse la capacitación)</t>
  </si>
  <si>
    <t>30-11-20
(Evaluación Supervisor - Corte Trimestral después de realizarse la capacitación)</t>
  </si>
  <si>
    <r>
      <rPr>
        <b/>
        <sz val="9"/>
        <rFont val="Times New Roman"/>
        <family val="1"/>
      </rPr>
      <t>1. Jessica Vargas</t>
    </r>
    <r>
      <rPr>
        <sz val="9"/>
        <rFont val="Times New Roman"/>
        <family val="1"/>
      </rPr>
      <t xml:space="preserve"> -Enc. Div. Desempeño y Desarrollo Humano
</t>
    </r>
    <r>
      <rPr>
        <b/>
        <sz val="9"/>
        <rFont val="Times New Roman"/>
        <family val="1"/>
      </rPr>
      <t xml:space="preserve">2. Oskayra Reyes - </t>
    </r>
    <r>
      <rPr>
        <sz val="9"/>
        <rFont val="Times New Roman"/>
        <family val="1"/>
      </rPr>
      <t>Analista de Desempeño y Desarrollo</t>
    </r>
  </si>
  <si>
    <r>
      <rPr>
        <b/>
        <sz val="9"/>
        <rFont val="Times New Roman"/>
        <family val="1"/>
      </rPr>
      <t>A.</t>
    </r>
    <r>
      <rPr>
        <sz val="9"/>
        <rFont val="Times New Roman"/>
        <family val="1"/>
      </rPr>
      <t xml:space="preserve"> Plan de Cierre de la Brecha de Competencias Blandas 2020 implementado.
</t>
    </r>
    <r>
      <rPr>
        <b/>
        <sz val="9"/>
        <rFont val="Times New Roman"/>
        <family val="1"/>
      </rPr>
      <t>B.</t>
    </r>
    <r>
      <rPr>
        <sz val="9"/>
        <rFont val="Times New Roman"/>
        <family val="1"/>
      </rPr>
      <t xml:space="preserve"> Plan de Cierre de la Brecha de Competencias Duras 2020 implementado.
</t>
    </r>
    <r>
      <rPr>
        <b/>
        <sz val="9"/>
        <rFont val="Times New Roman"/>
        <family val="1"/>
      </rPr>
      <t>C.</t>
    </r>
    <r>
      <rPr>
        <sz val="9"/>
        <rFont val="Times New Roman"/>
        <family val="1"/>
      </rPr>
      <t xml:space="preserve"> Actividad de Integración para Cierre de Competencias 2020 ejecutada.
</t>
    </r>
    <r>
      <rPr>
        <b/>
        <sz val="9"/>
        <rFont val="Times New Roman"/>
        <family val="1"/>
      </rPr>
      <t>D.</t>
    </r>
    <r>
      <rPr>
        <sz val="9"/>
        <rFont val="Times New Roman"/>
        <family val="1"/>
      </rPr>
      <t xml:space="preserve"> Plan de Cierre de Brecha Competencias Blandas y Duras 2021 diseñado y aprobado. </t>
    </r>
  </si>
  <si>
    <r>
      <rPr>
        <b/>
        <sz val="9"/>
        <rFont val="Times New Roman"/>
        <family val="1"/>
      </rPr>
      <t xml:space="preserve">1. Jessica Vargas </t>
    </r>
    <r>
      <rPr>
        <sz val="9"/>
        <rFont val="Times New Roman"/>
        <family val="1"/>
      </rPr>
      <t xml:space="preserve">-
Enc. Div. Desempeño y Desarrollo Humano
</t>
    </r>
    <r>
      <rPr>
        <b/>
        <sz val="9"/>
        <rFont val="Times New Roman"/>
        <family val="1"/>
      </rPr>
      <t xml:space="preserve">2. Antonia Pichardo - </t>
    </r>
    <r>
      <rPr>
        <sz val="9"/>
        <rFont val="Times New Roman"/>
        <family val="1"/>
      </rPr>
      <t xml:space="preserve">
Analista de RR.HH.</t>
    </r>
  </si>
  <si>
    <r>
      <rPr>
        <b/>
        <sz val="9"/>
        <rFont val="Times New Roman"/>
        <family val="1"/>
      </rPr>
      <t xml:space="preserve">1. Instituciones y/o Entidades externas que proveen la capacitación. </t>
    </r>
    <r>
      <rPr>
        <sz val="9"/>
        <rFont val="Times New Roman"/>
        <family val="1"/>
      </rPr>
      <t xml:space="preserve">
</t>
    </r>
    <r>
      <rPr>
        <b/>
        <sz val="9"/>
        <rFont val="Times New Roman"/>
        <family val="1"/>
      </rPr>
      <t>1. Jessica Vargas</t>
    </r>
    <r>
      <rPr>
        <sz val="9"/>
        <rFont val="Times New Roman"/>
        <family val="1"/>
      </rPr>
      <t xml:space="preserve"> -
Enc. Div. Desempeño y Desarrollo Humano</t>
    </r>
  </si>
  <si>
    <r>
      <rPr>
        <b/>
        <sz val="9"/>
        <rFont val="Times New Roman"/>
        <family val="1"/>
      </rPr>
      <t xml:space="preserve">1. Jessica Vargas </t>
    </r>
    <r>
      <rPr>
        <sz val="9"/>
        <rFont val="Times New Roman"/>
        <family val="1"/>
      </rPr>
      <t xml:space="preserve">-
Enc. Div. Desempeño y Desarrollo Humano
</t>
    </r>
    <r>
      <rPr>
        <b/>
        <sz val="9"/>
        <rFont val="Times New Roman"/>
        <family val="1"/>
      </rPr>
      <t xml:space="preserve">2. Oskayra Reyes </t>
    </r>
    <r>
      <rPr>
        <sz val="9"/>
        <rFont val="Times New Roman"/>
        <family val="1"/>
      </rPr>
      <t xml:space="preserve">- Analista de Desempeño y Desarrollo
</t>
    </r>
    <r>
      <rPr>
        <b/>
        <sz val="9"/>
        <rFont val="Times New Roman"/>
        <family val="1"/>
      </rPr>
      <t>3.Antonia Pichardo</t>
    </r>
    <r>
      <rPr>
        <sz val="9"/>
        <rFont val="Times New Roman"/>
        <family val="1"/>
      </rPr>
      <t xml:space="preserve"> - Analista de RR.HH.</t>
    </r>
  </si>
  <si>
    <r>
      <rPr>
        <b/>
        <sz val="9"/>
        <rFont val="Times New Roman"/>
        <family val="1"/>
      </rPr>
      <t>1. Jessica Vargas -</t>
    </r>
    <r>
      <rPr>
        <sz val="9"/>
        <rFont val="Times New Roman"/>
        <family val="1"/>
      </rPr>
      <t xml:space="preserve">
Enc. Div. Desempeño y Desarrollo Humano
</t>
    </r>
    <r>
      <rPr>
        <b/>
        <sz val="9"/>
        <rFont val="Times New Roman"/>
        <family val="1"/>
      </rPr>
      <t xml:space="preserve">2.  .Antonia Pichardo - </t>
    </r>
    <r>
      <rPr>
        <sz val="9"/>
        <rFont val="Times New Roman"/>
        <family val="1"/>
      </rPr>
      <t xml:space="preserve">
Analista de RR.HH.</t>
    </r>
  </si>
  <si>
    <r>
      <rPr>
        <b/>
        <sz val="9"/>
        <rFont val="Times New Roman"/>
        <family val="1"/>
      </rPr>
      <t xml:space="preserve">1. Instituciones y/o Entidades externas que proveen la capacitación. </t>
    </r>
    <r>
      <rPr>
        <sz val="9"/>
        <rFont val="Times New Roman"/>
        <family val="1"/>
      </rPr>
      <t xml:space="preserve">
</t>
    </r>
    <r>
      <rPr>
        <b/>
        <sz val="9"/>
        <rFont val="Times New Roman"/>
        <family val="1"/>
      </rPr>
      <t>2. Jessica Vargas</t>
    </r>
    <r>
      <rPr>
        <sz val="9"/>
        <rFont val="Times New Roman"/>
        <family val="1"/>
      </rPr>
      <t xml:space="preserve"> -
Enc. Div. Desempeño y Desarrollo Humano</t>
    </r>
  </si>
  <si>
    <r>
      <rPr>
        <b/>
        <sz val="9"/>
        <rFont val="Times New Roman"/>
        <family val="1"/>
      </rPr>
      <t>1. Antonia Pichardo</t>
    </r>
    <r>
      <rPr>
        <sz val="9"/>
        <rFont val="Times New Roman"/>
        <family val="1"/>
      </rPr>
      <t xml:space="preserve"> - Analista de RR.HH.</t>
    </r>
  </si>
  <si>
    <r>
      <rPr>
        <sz val="9"/>
        <color theme="1"/>
        <rFont val="Calibri"/>
        <family val="2"/>
      </rPr>
      <t>−</t>
    </r>
    <r>
      <rPr>
        <b/>
        <sz val="9"/>
        <color theme="1"/>
        <rFont val="Times New Roman"/>
        <family val="1"/>
      </rPr>
      <t>DRRHH-1.1.1.A</t>
    </r>
    <r>
      <rPr>
        <sz val="9"/>
        <color theme="1"/>
        <rFont val="Times New Roman"/>
        <family val="1"/>
      </rPr>
      <t xml:space="preserve">   Plan de Cierre de Brecha de Competencias 2020 aprobado.
</t>
    </r>
    <r>
      <rPr>
        <sz val="9"/>
        <color theme="1"/>
        <rFont val="Calibri"/>
        <family val="2"/>
      </rPr>
      <t>−</t>
    </r>
    <r>
      <rPr>
        <b/>
        <sz val="9"/>
        <color theme="1"/>
        <rFont val="Times New Roman"/>
        <family val="1"/>
      </rPr>
      <t>DRRHH-1.1.1.B</t>
    </r>
    <r>
      <rPr>
        <sz val="9"/>
        <color theme="1"/>
        <rFont val="Times New Roman"/>
        <family val="1"/>
      </rPr>
      <t xml:space="preserve"> Correos/ comunicaciónes solicitando las capacitaciones al proveedor correspondiente.   </t>
    </r>
  </si>
  <si>
    <r>
      <t>-</t>
    </r>
    <r>
      <rPr>
        <b/>
        <sz val="9"/>
        <color theme="1"/>
        <rFont val="Times New Roman"/>
        <family val="1"/>
      </rPr>
      <t xml:space="preserve">DRRHH-1.1.2.A </t>
    </r>
    <r>
      <rPr>
        <sz val="9"/>
        <color theme="1"/>
        <rFont val="Times New Roman"/>
        <family val="1"/>
      </rPr>
      <t xml:space="preserve"> Correos/comunicaciónes de solicitud de requerimientos.
- </t>
    </r>
    <r>
      <rPr>
        <b/>
        <sz val="9"/>
        <color theme="1"/>
        <rFont val="Times New Roman"/>
        <family val="1"/>
      </rPr>
      <t xml:space="preserve">DRRHH-1.1.2.B </t>
    </r>
    <r>
      <rPr>
        <sz val="9"/>
        <color theme="1"/>
        <rFont val="Times New Roman"/>
        <family val="1"/>
      </rPr>
      <t xml:space="preserve">
Cronograma/plan de sesiones para capacitación.</t>
    </r>
  </si>
  <si>
    <r>
      <t>-</t>
    </r>
    <r>
      <rPr>
        <b/>
        <sz val="9"/>
        <color theme="1"/>
        <rFont val="Times New Roman"/>
        <family val="1"/>
      </rPr>
      <t xml:space="preserve">DRRHH-1.1.3.A  </t>
    </r>
    <r>
      <rPr>
        <sz val="9"/>
        <color theme="1"/>
        <rFont val="Times New Roman"/>
        <family val="1"/>
      </rPr>
      <t xml:space="preserve">Presentación Power Point.
- </t>
    </r>
    <r>
      <rPr>
        <b/>
        <sz val="9"/>
        <color theme="1"/>
        <rFont val="Times New Roman"/>
        <family val="1"/>
      </rPr>
      <t xml:space="preserve">DRRHH-1.1.3.B </t>
    </r>
    <r>
      <rPr>
        <sz val="9"/>
        <color theme="1"/>
        <rFont val="Times New Roman"/>
        <family val="1"/>
      </rPr>
      <t xml:space="preserve">Registro de Participantes.
- </t>
    </r>
    <r>
      <rPr>
        <b/>
        <sz val="9"/>
        <color theme="1"/>
        <rFont val="Times New Roman"/>
        <family val="1"/>
      </rPr>
      <t xml:space="preserve">DRRHH-1.1.3.C </t>
    </r>
    <r>
      <rPr>
        <sz val="9"/>
        <color theme="1"/>
        <rFont val="Times New Roman"/>
        <family val="1"/>
      </rPr>
      <t>Fotografías de la capacitación.</t>
    </r>
  </si>
  <si>
    <r>
      <rPr>
        <b/>
        <sz val="9"/>
        <color theme="1"/>
        <rFont val="Times New Roman"/>
        <family val="1"/>
      </rPr>
      <t>- DRRHH-1.1.4.A</t>
    </r>
    <r>
      <rPr>
        <sz val="9"/>
        <color theme="1"/>
        <rFont val="Times New Roman"/>
        <family val="1"/>
      </rPr>
      <t xml:space="preserve"> Informe Trimestral de Ejecución del Plan de Capacitación
</t>
    </r>
    <r>
      <rPr>
        <b/>
        <sz val="9"/>
        <color theme="1"/>
        <rFont val="Times New Roman"/>
        <family val="1"/>
      </rPr>
      <t>-DRRHH-1.1.4.A</t>
    </r>
    <r>
      <rPr>
        <sz val="9"/>
        <color theme="1"/>
        <rFont val="Times New Roman"/>
        <family val="1"/>
      </rPr>
      <t xml:space="preserve"> Correos/comunicaciónes remitiendo al INAP. </t>
    </r>
  </si>
  <si>
    <r>
      <t xml:space="preserve">- </t>
    </r>
    <r>
      <rPr>
        <b/>
        <sz val="9"/>
        <color theme="1"/>
        <rFont val="Times New Roman"/>
        <family val="1"/>
      </rPr>
      <t xml:space="preserve">DRRHH-1.1.5.A </t>
    </r>
    <r>
      <rPr>
        <sz val="9"/>
        <color theme="1"/>
        <rFont val="Times New Roman"/>
        <family val="1"/>
      </rPr>
      <t xml:space="preserve">Formulario de evaluación de capacitación.
'- </t>
    </r>
    <r>
      <rPr>
        <b/>
        <sz val="9"/>
        <color theme="1"/>
        <rFont val="Times New Roman"/>
        <family val="1"/>
      </rPr>
      <t xml:space="preserve">DRRHH-1.1.5.B </t>
    </r>
    <r>
      <rPr>
        <sz val="9"/>
        <color theme="1"/>
        <rFont val="Times New Roman"/>
        <family val="1"/>
      </rPr>
      <t>Formulario de Impacto de la capitación.</t>
    </r>
  </si>
  <si>
    <r>
      <rPr>
        <b/>
        <sz val="9"/>
        <color theme="1"/>
        <rFont val="Times New Roman"/>
        <family val="1"/>
      </rPr>
      <t xml:space="preserve">- DRRHH-1.2.1.A  </t>
    </r>
    <r>
      <rPr>
        <sz val="9"/>
        <color theme="1"/>
        <rFont val="Times New Roman"/>
        <family val="1"/>
      </rPr>
      <t xml:space="preserve">Correos/ comunicaciónes solicitando las capacitaciones al proveedor correspondiente.   
</t>
    </r>
    <r>
      <rPr>
        <b/>
        <sz val="9"/>
        <color theme="1"/>
        <rFont val="Times New Roman"/>
        <family val="1"/>
      </rPr>
      <t>- DRRHH-1.2.1.B</t>
    </r>
    <r>
      <rPr>
        <sz val="9"/>
        <color theme="1"/>
        <rFont val="Times New Roman"/>
        <family val="1"/>
      </rPr>
      <t xml:space="preserve"> Plan de Cierre de Brecha de Competencias Duras 2019 (con costo).
</t>
    </r>
    <r>
      <rPr>
        <b/>
        <sz val="9"/>
        <color theme="1"/>
        <rFont val="Times New Roman"/>
        <family val="1"/>
      </rPr>
      <t>- DRRHH-1.2.1.C</t>
    </r>
    <r>
      <rPr>
        <sz val="9"/>
        <color theme="1"/>
        <rFont val="Times New Roman"/>
        <family val="1"/>
      </rPr>
      <t xml:space="preserve"> Plan de Cierre de Brecha de Competencias 2019 (sin costo)</t>
    </r>
  </si>
  <si>
    <r>
      <rPr>
        <b/>
        <sz val="9"/>
        <color theme="1"/>
        <rFont val="Times New Roman"/>
        <family val="1"/>
      </rPr>
      <t xml:space="preserve">-DRRHH-1.2.2.A </t>
    </r>
    <r>
      <rPr>
        <sz val="9"/>
        <color theme="1"/>
        <rFont val="Times New Roman"/>
        <family val="1"/>
      </rPr>
      <t xml:space="preserve"> Correos/comunicaciónes de solicitud de requerimientos
- </t>
    </r>
    <r>
      <rPr>
        <b/>
        <sz val="9"/>
        <color theme="1"/>
        <rFont val="Times New Roman"/>
        <family val="1"/>
      </rPr>
      <t xml:space="preserve">DRRHH-1.2.2.B </t>
    </r>
    <r>
      <rPr>
        <sz val="9"/>
        <color theme="1"/>
        <rFont val="Times New Roman"/>
        <family val="1"/>
      </rPr>
      <t xml:space="preserve">
Cronograma/plan de sesiones para capacitación</t>
    </r>
  </si>
  <si>
    <r>
      <rPr>
        <b/>
        <sz val="9"/>
        <color theme="1"/>
        <rFont val="Times New Roman"/>
        <family val="1"/>
      </rPr>
      <t xml:space="preserve">DRRHH-1.2.3.A  </t>
    </r>
    <r>
      <rPr>
        <sz val="9"/>
        <color theme="1"/>
        <rFont val="Times New Roman"/>
        <family val="1"/>
      </rPr>
      <t>Matriz o Listado de Participantes enviados a realizar los programas de capacitación solicitados.</t>
    </r>
    <r>
      <rPr>
        <b/>
        <sz val="8"/>
        <color theme="1"/>
        <rFont val="Times New Roman"/>
        <family val="1"/>
      </rPr>
      <t/>
    </r>
  </si>
  <si>
    <r>
      <rPr>
        <b/>
        <sz val="9"/>
        <color theme="1"/>
        <rFont val="Times New Roman"/>
        <family val="1"/>
      </rPr>
      <t xml:space="preserve">DRRHH-1.2.4.A </t>
    </r>
    <r>
      <rPr>
        <sz val="9"/>
        <color theme="1"/>
        <rFont val="Times New Roman"/>
        <family val="1"/>
      </rPr>
      <t>Formulario de evaluación de capacitación
'</t>
    </r>
    <r>
      <rPr>
        <b/>
        <sz val="9"/>
        <color theme="1"/>
        <rFont val="Times New Roman"/>
        <family val="1"/>
      </rPr>
      <t xml:space="preserve">DRRHH-1.2.4.B </t>
    </r>
    <r>
      <rPr>
        <sz val="9"/>
        <color theme="1"/>
        <rFont val="Times New Roman"/>
        <family val="1"/>
      </rPr>
      <t>Formulario de Impacto de la capitación.</t>
    </r>
  </si>
  <si>
    <t>2. Implementación del Plan de Dotación de Personal del 2020</t>
  </si>
  <si>
    <r>
      <rPr>
        <b/>
        <sz val="9"/>
        <color theme="1"/>
        <rFont val="Times New Roman"/>
        <family val="1"/>
      </rPr>
      <t xml:space="preserve">A. </t>
    </r>
    <r>
      <rPr>
        <sz val="9"/>
        <color theme="1"/>
        <rFont val="Times New Roman"/>
        <family val="1"/>
      </rPr>
      <t xml:space="preserve">Plan de Dotación de Personal 2020 Implementado. </t>
    </r>
  </si>
  <si>
    <t>2.1  Implementar el Plan de Dotación de Personal del 2020</t>
  </si>
  <si>
    <t>2.1.1 Ejecutar las actividades del Plan de Dotación de Personal del 2019.</t>
  </si>
  <si>
    <t>2.1.2  Reportar la Ejecución de los avances según lo planificado.</t>
  </si>
  <si>
    <t>15-1-20
(Corte Trimestral)</t>
  </si>
  <si>
    <t>31-12-20
(Corte Trimestral)</t>
  </si>
  <si>
    <r>
      <rPr>
        <b/>
        <sz val="9"/>
        <rFont val="Times New Roman"/>
        <family val="1"/>
      </rPr>
      <t>1. Jessica Vargas -</t>
    </r>
    <r>
      <rPr>
        <sz val="9"/>
        <rFont val="Times New Roman"/>
        <family val="1"/>
      </rPr>
      <t xml:space="preserve">
Enc. Div. Desempeño y Desarrollo Humano
</t>
    </r>
    <r>
      <rPr>
        <b/>
        <sz val="9"/>
        <rFont val="Times New Roman"/>
        <family val="1"/>
      </rPr>
      <t xml:space="preserve">2. Oskayra Reyes - </t>
    </r>
    <r>
      <rPr>
        <sz val="9"/>
        <rFont val="Times New Roman"/>
        <family val="1"/>
      </rPr>
      <t xml:space="preserve">
Analista de Desempeño y Desarrollo</t>
    </r>
  </si>
  <si>
    <r>
      <rPr>
        <b/>
        <sz val="9"/>
        <color theme="1"/>
        <rFont val="Times New Roman"/>
        <family val="1"/>
      </rPr>
      <t xml:space="preserve">DRRHH-2.1.1.A </t>
    </r>
    <r>
      <rPr>
        <sz val="9"/>
        <color theme="1"/>
        <rFont val="Times New Roman"/>
        <family val="1"/>
      </rPr>
      <t xml:space="preserve">Plan de Dotación de Personal del 2019 Aprobado. </t>
    </r>
    <r>
      <rPr>
        <b/>
        <sz val="9"/>
        <color theme="1"/>
        <rFont val="Times New Roman"/>
        <family val="1"/>
      </rPr>
      <t xml:space="preserve">
DRRHH-2.1.1.B </t>
    </r>
    <r>
      <rPr>
        <sz val="9"/>
        <color theme="1"/>
        <rFont val="Times New Roman"/>
        <family val="1"/>
      </rPr>
      <t>Evidencias de la Ejecución:
- Base de Concursos realizados. 
-Acciones de Personal completadas.</t>
    </r>
  </si>
  <si>
    <r>
      <rPr>
        <b/>
        <sz val="9"/>
        <color theme="1"/>
        <rFont val="Times New Roman"/>
        <family val="1"/>
      </rPr>
      <t xml:space="preserve">DRRHH-2.1.2.A </t>
    </r>
    <r>
      <rPr>
        <sz val="9"/>
        <color theme="1"/>
        <rFont val="Times New Roman"/>
        <family val="1"/>
      </rPr>
      <t xml:space="preserve">Registro de Elegible de los Concursos realizados según el Plan.
</t>
    </r>
    <r>
      <rPr>
        <b/>
        <sz val="9"/>
        <color theme="1"/>
        <rFont val="Times New Roman"/>
        <family val="1"/>
      </rPr>
      <t>DRRHH-2.1.2.B</t>
    </r>
    <r>
      <rPr>
        <sz val="9"/>
        <color theme="1"/>
        <rFont val="Times New Roman"/>
        <family val="1"/>
      </rPr>
      <t xml:space="preserve"> Reportes de Ejecucion del Plan definido para el periodo. </t>
    </r>
  </si>
  <si>
    <t xml:space="preserve">4. Diseño e implementación de valoración y escala salarial </t>
  </si>
  <si>
    <r>
      <rPr>
        <b/>
        <sz val="9"/>
        <rFont val="Times New Roman"/>
        <family val="1"/>
      </rPr>
      <t>A.</t>
    </r>
    <r>
      <rPr>
        <sz val="9"/>
        <rFont val="Times New Roman"/>
        <family val="1"/>
      </rPr>
      <t xml:space="preserve"> Valoración y Escala Salarial Diseñada e Implementada. 
</t>
    </r>
    <r>
      <rPr>
        <b/>
        <sz val="9"/>
        <rFont val="Times New Roman"/>
        <family val="1"/>
      </rPr>
      <t>B.</t>
    </r>
    <r>
      <rPr>
        <sz val="9"/>
        <rFont val="Times New Roman"/>
        <family val="1"/>
      </rPr>
      <t xml:space="preserve"> Plan de Acción para la Implementación de las Acciones de Personas que correspondan. </t>
    </r>
  </si>
  <si>
    <t xml:space="preserve">4.1 Diseñar Valoración y Escala Salarial </t>
  </si>
  <si>
    <t xml:space="preserve">4.2 Implementar la Propuesta de Valoración y  Escala Salarial. </t>
  </si>
  <si>
    <t xml:space="preserve">4.1.1 Diseñar la valoración de Escala Salarial. </t>
  </si>
  <si>
    <t xml:space="preserve">4.1.2 Validar la valoración de Escala Salarial. </t>
  </si>
  <si>
    <t xml:space="preserve">4.1.3 Aprobar la valoración de Escala Salarial.  </t>
  </si>
  <si>
    <t xml:space="preserve">4.2.1 Socializar valoración de Escala Salarial.  </t>
  </si>
  <si>
    <t xml:space="preserve">4.2.2 Elaborar plan de acción para la Implementación de Escala Salarial. </t>
  </si>
  <si>
    <r>
      <rPr>
        <b/>
        <sz val="9"/>
        <color theme="1"/>
        <rFont val="Times New Roman"/>
        <family val="1"/>
      </rPr>
      <t>1. Jessica Vargas</t>
    </r>
    <r>
      <rPr>
        <sz val="9"/>
        <color theme="1"/>
        <rFont val="Times New Roman"/>
        <family val="1"/>
      </rPr>
      <t xml:space="preserve"> -Enc. Div. Desempeño y Desarrollo Humano
</t>
    </r>
    <r>
      <rPr>
        <b/>
        <sz val="9"/>
        <color theme="1"/>
        <rFont val="Times New Roman"/>
        <family val="1"/>
      </rPr>
      <t>2. Oskayra Reyes -</t>
    </r>
    <r>
      <rPr>
        <sz val="9"/>
        <color theme="1"/>
        <rFont val="Times New Roman"/>
        <family val="1"/>
      </rPr>
      <t xml:space="preserve"> Analista de Desempeño y Desarrollo</t>
    </r>
  </si>
  <si>
    <r>
      <rPr>
        <b/>
        <sz val="9"/>
        <color theme="1"/>
        <rFont val="Times New Roman"/>
        <family val="1"/>
      </rPr>
      <t xml:space="preserve">1. Jessica Vargas </t>
    </r>
    <r>
      <rPr>
        <sz val="9"/>
        <color theme="1"/>
        <rFont val="Times New Roman"/>
        <family val="1"/>
      </rPr>
      <t xml:space="preserve">-Enc. Div. Desempeño y Desarrollo Humano
</t>
    </r>
    <r>
      <rPr>
        <b/>
        <sz val="9"/>
        <color theme="1"/>
        <rFont val="Times New Roman"/>
        <family val="1"/>
      </rPr>
      <t>2. Delegado del MAP</t>
    </r>
  </si>
  <si>
    <r>
      <rPr>
        <b/>
        <sz val="9"/>
        <color rgb="FF000000"/>
        <rFont val="Times New Roman"/>
        <family val="1"/>
      </rPr>
      <t>1. Rubén Abreu -</t>
    </r>
    <r>
      <rPr>
        <sz val="9"/>
        <color rgb="FF000000"/>
        <rFont val="Times New Roman"/>
        <family val="1"/>
      </rPr>
      <t xml:space="preserve"> Encargado RRHH</t>
    </r>
  </si>
  <si>
    <r>
      <rPr>
        <b/>
        <sz val="9"/>
        <color rgb="FF000000"/>
        <rFont val="Times New Roman"/>
        <family val="1"/>
      </rPr>
      <t>1. Rubén Abreu -</t>
    </r>
    <r>
      <rPr>
        <sz val="9"/>
        <color rgb="FF000000"/>
        <rFont val="Times New Roman"/>
        <family val="1"/>
      </rPr>
      <t xml:space="preserve"> Encargado RRHH
</t>
    </r>
    <r>
      <rPr>
        <b/>
        <sz val="9"/>
        <color rgb="FF000000"/>
        <rFont val="Times New Roman"/>
        <family val="1"/>
      </rPr>
      <t>2. Jessica Vargas -</t>
    </r>
    <r>
      <rPr>
        <sz val="9"/>
        <color rgb="FF000000"/>
        <rFont val="Times New Roman"/>
        <family val="1"/>
      </rPr>
      <t>Enc. Div. Desempeño y Desarrollo Humano</t>
    </r>
    <r>
      <rPr>
        <b/>
        <sz val="10"/>
        <color rgb="FF000000"/>
        <rFont val="Times New Roman"/>
        <family val="1"/>
      </rPr>
      <t/>
    </r>
  </si>
  <si>
    <r>
      <rPr>
        <b/>
        <sz val="9"/>
        <color theme="1"/>
        <rFont val="Times New Roman"/>
        <family val="1"/>
      </rPr>
      <t>DRRHH-4.1.1</t>
    </r>
    <r>
      <rPr>
        <sz val="9"/>
        <color theme="1"/>
        <rFont val="Times New Roman"/>
        <family val="1"/>
      </rPr>
      <t xml:space="preserve"> </t>
    </r>
    <r>
      <rPr>
        <sz val="9"/>
        <rFont val="Times New Roman"/>
        <family val="1"/>
      </rPr>
      <t xml:space="preserve">Propuesta de Escala Salarial diseñada. </t>
    </r>
  </si>
  <si>
    <r>
      <rPr>
        <b/>
        <sz val="9"/>
        <color theme="1"/>
        <rFont val="Times New Roman"/>
        <family val="1"/>
      </rPr>
      <t>DRRHH-4.1.2</t>
    </r>
    <r>
      <rPr>
        <sz val="9"/>
        <color theme="1"/>
        <rFont val="Times New Roman"/>
        <family val="1"/>
      </rPr>
      <t xml:space="preserve"> </t>
    </r>
    <r>
      <rPr>
        <sz val="9"/>
        <rFont val="Times New Roman"/>
        <family val="1"/>
      </rPr>
      <t xml:space="preserve">Escala Salarial Validada. </t>
    </r>
  </si>
  <si>
    <r>
      <rPr>
        <b/>
        <sz val="9"/>
        <color theme="1"/>
        <rFont val="Times New Roman"/>
        <family val="1"/>
      </rPr>
      <t>DRRHH-4.1.3</t>
    </r>
    <r>
      <rPr>
        <sz val="9"/>
        <color theme="1"/>
        <rFont val="Times New Roman"/>
        <family val="1"/>
      </rPr>
      <t xml:space="preserve"> </t>
    </r>
    <r>
      <rPr>
        <sz val="9"/>
        <rFont val="Times New Roman"/>
        <family val="1"/>
      </rPr>
      <t xml:space="preserve">Escala Salarial aprobada. </t>
    </r>
  </si>
  <si>
    <r>
      <rPr>
        <b/>
        <sz val="9"/>
        <color theme="1"/>
        <rFont val="Times New Roman"/>
        <family val="1"/>
      </rPr>
      <t>DRRHH-4.2.1.A</t>
    </r>
    <r>
      <rPr>
        <sz val="9"/>
        <color theme="1"/>
        <rFont val="Times New Roman"/>
        <family val="1"/>
      </rPr>
      <t xml:space="preserve"> </t>
    </r>
    <r>
      <rPr>
        <sz val="9"/>
        <rFont val="Times New Roman"/>
        <family val="1"/>
      </rPr>
      <t xml:space="preserve">Comunicación o correo de convocatoria. </t>
    </r>
    <r>
      <rPr>
        <b/>
        <sz val="9"/>
        <rFont val="Times New Roman"/>
        <family val="1"/>
      </rPr>
      <t xml:space="preserve">
DRRHH-4.2.1.B </t>
    </r>
    <r>
      <rPr>
        <sz val="9"/>
        <rFont val="Times New Roman"/>
        <family val="1"/>
      </rPr>
      <t xml:space="preserve">Registro de participantes.  </t>
    </r>
    <r>
      <rPr>
        <b/>
        <sz val="9"/>
        <rFont val="Times New Roman"/>
        <family val="1"/>
      </rPr>
      <t xml:space="preserve">
DRRHH-4.2.1.C </t>
    </r>
    <r>
      <rPr>
        <sz val="9"/>
        <rFont val="Times New Roman"/>
        <family val="1"/>
      </rPr>
      <t xml:space="preserve">Fotos del encuentro. </t>
    </r>
  </si>
  <si>
    <r>
      <rPr>
        <b/>
        <sz val="9"/>
        <color theme="1"/>
        <rFont val="Times New Roman"/>
        <family val="1"/>
      </rPr>
      <t>DRRHH-4.2.2</t>
    </r>
    <r>
      <rPr>
        <sz val="9"/>
        <color theme="1"/>
        <rFont val="Times New Roman"/>
        <family val="1"/>
      </rPr>
      <t xml:space="preserve"> </t>
    </r>
    <r>
      <rPr>
        <sz val="9"/>
        <rFont val="Times New Roman"/>
        <family val="1"/>
      </rPr>
      <t xml:space="preserve">Plan de Implementación Elaborado. </t>
    </r>
    <r>
      <rPr>
        <b/>
        <sz val="9"/>
        <rFont val="Times New Roman"/>
        <family val="1"/>
      </rPr>
      <t>.</t>
    </r>
  </si>
  <si>
    <t>5. Diseño e Implementación de un  Sistema Informático para la Gestión de Registro, Control y Servicios de RRHH</t>
  </si>
  <si>
    <r>
      <rPr>
        <b/>
        <sz val="9"/>
        <rFont val="Times New Roman"/>
        <family val="1"/>
      </rPr>
      <t>A.</t>
    </r>
    <r>
      <rPr>
        <sz val="9"/>
        <rFont val="Times New Roman"/>
        <family val="1"/>
      </rPr>
      <t xml:space="preserve"> Diseñado, desarrollado e implementado el Sistema Informático para la Gestión de Registro, Control y Servicios </t>
    </r>
  </si>
  <si>
    <t>5.1 Elaborar modelo conceptual del Sistema Informático para la Gestión de Registro, Control y Servicios de RRHH</t>
  </si>
  <si>
    <t>5.1.1 Coordinar reunión de socialización con DTI.</t>
  </si>
  <si>
    <t xml:space="preserve">5.1.2 Realizar socialización con DTI para determinar el alcance de la iniciativa. </t>
  </si>
  <si>
    <t>5.1.3 Elaborar modelo conceptual del Sistema Informático para la Gestión de Registro, Control y Servicios de RRHH</t>
  </si>
  <si>
    <r>
      <rPr>
        <b/>
        <sz val="9"/>
        <rFont val="Times New Roman"/>
        <family val="1"/>
      </rPr>
      <t>1. Luz Morillo -</t>
    </r>
    <r>
      <rPr>
        <sz val="9"/>
        <rFont val="Times New Roman"/>
        <family val="1"/>
      </rPr>
      <t xml:space="preserve">
</t>
    </r>
    <r>
      <rPr>
        <sz val="9"/>
        <color theme="1"/>
        <rFont val="Times New Roman"/>
        <family val="1"/>
      </rPr>
      <t xml:space="preserve">Enc. División Registro y Control
</t>
    </r>
    <r>
      <rPr>
        <b/>
        <sz val="9"/>
        <color theme="1"/>
        <rFont val="Times New Roman"/>
        <family val="1"/>
      </rPr>
      <t>2. Jessica Vargas</t>
    </r>
    <r>
      <rPr>
        <sz val="9"/>
        <color theme="1"/>
        <rFont val="Times New Roman"/>
        <family val="1"/>
      </rPr>
      <t xml:space="preserve"> -Enc. Div. Desempeño y Desarrollo Humano</t>
    </r>
    <r>
      <rPr>
        <b/>
        <sz val="9"/>
        <color theme="1"/>
        <rFont val="Times New Roman"/>
        <family val="1"/>
      </rPr>
      <t xml:space="preserve">
3. Arisdioly Garrido 
</t>
    </r>
    <r>
      <rPr>
        <sz val="9"/>
        <color theme="1"/>
        <rFont val="Times New Roman"/>
        <family val="1"/>
      </rPr>
      <t>- Analista de RR.HH.</t>
    </r>
    <r>
      <rPr>
        <b/>
        <sz val="9"/>
        <color theme="1"/>
        <rFont val="Times New Roman"/>
        <family val="1"/>
      </rPr>
      <t xml:space="preserve">
4. Oskayra Reyes - </t>
    </r>
    <r>
      <rPr>
        <sz val="9"/>
        <color theme="1"/>
        <rFont val="Times New Roman"/>
        <family val="1"/>
      </rPr>
      <t>Analista de Desempeño y Desarrollo</t>
    </r>
    <r>
      <rPr>
        <b/>
        <sz val="9"/>
        <color theme="1"/>
        <rFont val="Times New Roman"/>
        <family val="1"/>
      </rPr>
      <t xml:space="preserve">
5.Antonia Pichardo - </t>
    </r>
    <r>
      <rPr>
        <sz val="9"/>
        <color theme="1"/>
        <rFont val="Times New Roman"/>
        <family val="1"/>
      </rPr>
      <t xml:space="preserve">Analista de RR.HH.
</t>
    </r>
    <r>
      <rPr>
        <b/>
        <sz val="9"/>
        <color theme="1"/>
        <rFont val="Times New Roman"/>
        <family val="1"/>
      </rPr>
      <t>6.  Equipo DTIC</t>
    </r>
  </si>
  <si>
    <r>
      <rPr>
        <b/>
        <sz val="9"/>
        <rFont val="Times New Roman"/>
        <family val="1"/>
      </rPr>
      <t>1. Luz Morillo -</t>
    </r>
    <r>
      <rPr>
        <sz val="9"/>
        <rFont val="Times New Roman"/>
        <family val="1"/>
      </rPr>
      <t xml:space="preserve">
Enc. División Registro y Control</t>
    </r>
    <r>
      <rPr>
        <b/>
        <sz val="9"/>
        <rFont val="Times New Roman"/>
        <family val="1"/>
      </rPr>
      <t xml:space="preserve">
2. Equipo DTI.</t>
    </r>
  </si>
  <si>
    <r>
      <rPr>
        <b/>
        <sz val="9"/>
        <rFont val="Times New Roman"/>
        <family val="1"/>
      </rPr>
      <t>1.Thiara Sánchez-</t>
    </r>
    <r>
      <rPr>
        <sz val="9"/>
        <rFont val="Times New Roman"/>
        <family val="1"/>
      </rPr>
      <t xml:space="preserve">
</t>
    </r>
    <r>
      <rPr>
        <sz val="9"/>
        <color theme="1"/>
        <rFont val="Times New Roman"/>
        <family val="1"/>
      </rPr>
      <t>Auxiliar RRHH</t>
    </r>
  </si>
  <si>
    <r>
      <rPr>
        <b/>
        <sz val="9"/>
        <color theme="1"/>
        <rFont val="Times New Roman"/>
        <family val="1"/>
      </rPr>
      <t xml:space="preserve">DRRHH-5.1.1 </t>
    </r>
    <r>
      <rPr>
        <sz val="9"/>
        <color theme="1"/>
        <rFont val="Times New Roman"/>
        <family val="1"/>
      </rPr>
      <t xml:space="preserve">Correos de Coordinación y Confirmacion. </t>
    </r>
  </si>
  <si>
    <r>
      <rPr>
        <b/>
        <sz val="9"/>
        <color theme="1"/>
        <rFont val="Times New Roman"/>
        <family val="1"/>
      </rPr>
      <t>DRRHH-5.1.2.A</t>
    </r>
    <r>
      <rPr>
        <sz val="9"/>
        <color theme="1"/>
        <rFont val="Times New Roman"/>
        <family val="1"/>
      </rPr>
      <t xml:space="preserve"> Ayuda memoria de la Reunión. 
</t>
    </r>
    <r>
      <rPr>
        <b/>
        <sz val="9"/>
        <color theme="1"/>
        <rFont val="Times New Roman"/>
        <family val="1"/>
      </rPr>
      <t>DRRHH-5.1.2.B</t>
    </r>
    <r>
      <rPr>
        <sz val="9"/>
        <color theme="1"/>
        <rFont val="Times New Roman"/>
        <family val="1"/>
      </rPr>
      <t xml:space="preserve"> Fotos de la Reunión. </t>
    </r>
  </si>
  <si>
    <r>
      <rPr>
        <b/>
        <sz val="9"/>
        <color theme="1"/>
        <rFont val="Times New Roman"/>
        <family val="1"/>
      </rPr>
      <t>DRRHH-5.1.3.A</t>
    </r>
    <r>
      <rPr>
        <sz val="9"/>
        <color theme="1"/>
        <rFont val="Times New Roman"/>
        <family val="1"/>
      </rPr>
      <t xml:space="preserve">  Primera versión del Borrador del Modelo Conceptual  del Sistema.
</t>
    </r>
    <r>
      <rPr>
        <b/>
        <sz val="9"/>
        <color theme="1"/>
        <rFont val="Times New Roman"/>
        <family val="1"/>
      </rPr>
      <t>DRRHH-5.1.3.B</t>
    </r>
    <r>
      <rPr>
        <sz val="9"/>
        <color theme="1"/>
        <rFont val="Times New Roman"/>
        <family val="1"/>
      </rPr>
      <t xml:space="preserve"> Modelo Conceptual  del Sistema ajustado.</t>
    </r>
  </si>
  <si>
    <t>7. Implementación del Plan de Mejora relativo a Resultados de Encuesta de Medición de Satisfacción de los Servidores de TN con los Servicios de RRHH</t>
  </si>
  <si>
    <r>
      <rPr>
        <b/>
        <sz val="9"/>
        <rFont val="Times New Roman"/>
        <family val="1"/>
      </rPr>
      <t>A.</t>
    </r>
    <r>
      <rPr>
        <sz val="9"/>
        <rFont val="Times New Roman"/>
        <family val="1"/>
      </rPr>
      <t xml:space="preserve"> Ejecutado en un 100% el Plan de Mejora relativo a Resultados de Encuesta de Medición de Satisfacción de los Servidores de TN con los Servicios de RRHH.</t>
    </r>
  </si>
  <si>
    <t>7.1 Implementar el Plan de Mejoras relativo a los Resultados de la Encuesta de Medición de Satisfacción de los servidores de TN con los Servicios de RRHH.</t>
  </si>
  <si>
    <t xml:space="preserve">7.1.1 Ejecutar las actividades del Plan de RR.HH. </t>
  </si>
  <si>
    <t>7.1.2 Reporte de avances.</t>
  </si>
  <si>
    <t>02-01-19
(Corte Trimestral)</t>
  </si>
  <si>
    <t>31-12-19
(Corte Trimestral)</t>
  </si>
  <si>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 xml:space="preserve">2. Arisdioly Garrido </t>
    </r>
    <r>
      <rPr>
        <sz val="9"/>
        <color rgb="FF000000"/>
        <rFont val="Times New Roman"/>
        <family val="1"/>
      </rPr>
      <t xml:space="preserve">
- Analista de RR.HH.
</t>
    </r>
    <r>
      <rPr>
        <b/>
        <sz val="9"/>
        <color rgb="FF000000"/>
        <rFont val="Times New Roman"/>
        <family val="1"/>
      </rPr>
      <t>3.Thiara Sánchez-</t>
    </r>
    <r>
      <rPr>
        <sz val="9"/>
        <color rgb="FF000000"/>
        <rFont val="Times New Roman"/>
        <family val="1"/>
      </rPr>
      <t xml:space="preserve">
Auxiliar RRHH</t>
    </r>
  </si>
  <si>
    <r>
      <rPr>
        <b/>
        <sz val="9"/>
        <color theme="1"/>
        <rFont val="Times New Roman"/>
        <family val="1"/>
      </rPr>
      <t>DRRHH-7.1.1</t>
    </r>
    <r>
      <rPr>
        <sz val="9"/>
        <color theme="1"/>
        <rFont val="Times New Roman"/>
        <family val="1"/>
      </rPr>
      <t xml:space="preserve"> Plan de Acción Recursos Humanos. </t>
    </r>
  </si>
  <si>
    <r>
      <rPr>
        <b/>
        <sz val="9"/>
        <color theme="1"/>
        <rFont val="Times New Roman"/>
        <family val="1"/>
      </rPr>
      <t>DRRHH-7.1.2</t>
    </r>
    <r>
      <rPr>
        <sz val="9"/>
        <color theme="1"/>
        <rFont val="Times New Roman"/>
        <family val="1"/>
      </rPr>
      <t xml:space="preserve"> Reporte de Avances.</t>
    </r>
  </si>
  <si>
    <r>
      <rPr>
        <b/>
        <sz val="9"/>
        <rFont val="Times New Roman"/>
        <family val="1"/>
      </rPr>
      <t xml:space="preserve">A. </t>
    </r>
    <r>
      <rPr>
        <sz val="9"/>
        <rFont val="Times New Roman"/>
        <family val="1"/>
      </rPr>
      <t>Actividad de Responsabilidad Social Diseñada e Implementada</t>
    </r>
  </si>
  <si>
    <t xml:space="preserve">8. Diseño e Implementación de una actividad de Responsabilidad Social que involucre todos los servidores, destinada a la comunidad. </t>
  </si>
  <si>
    <t xml:space="preserve">8.1 Diseñar Actividad de Responsabilidad Social. </t>
  </si>
  <si>
    <t>8.1.1 Definir los lineamientos del Concurso para presentación y elección de las Propuestas</t>
  </si>
  <si>
    <t xml:space="preserve">8.1.2 Realizar Convocatoria y Levantamiento de las propuestas enviadas por los servidores de la TN. </t>
  </si>
  <si>
    <r>
      <rPr>
        <b/>
        <sz val="9"/>
        <color rgb="FF000000"/>
        <rFont val="Times New Roman"/>
        <family val="1"/>
      </rPr>
      <t xml:space="preserve">1. Rubén Abreu - </t>
    </r>
    <r>
      <rPr>
        <sz val="9"/>
        <color rgb="FF000000"/>
        <rFont val="Times New Roman"/>
        <family val="1"/>
      </rPr>
      <t xml:space="preserve">Encargado RRHH </t>
    </r>
    <r>
      <rPr>
        <b/>
        <sz val="9"/>
        <color rgb="FF000000"/>
        <rFont val="Times New Roman"/>
        <family val="1"/>
      </rPr>
      <t xml:space="preserve">
2. Luz Morillo -</t>
    </r>
    <r>
      <rPr>
        <sz val="9"/>
        <color rgb="FF000000"/>
        <rFont val="Times New Roman"/>
        <family val="1"/>
      </rPr>
      <t xml:space="preserve">
Enc. División Relaciones Laborales y Seguridad Ocupacional.</t>
    </r>
  </si>
  <si>
    <r>
      <rPr>
        <b/>
        <sz val="9"/>
        <color theme="1"/>
        <rFont val="Times New Roman"/>
        <family val="1"/>
      </rPr>
      <t xml:space="preserve">1. Arisdioly Garrido </t>
    </r>
    <r>
      <rPr>
        <sz val="9"/>
        <color theme="1"/>
        <rFont val="Times New Roman"/>
        <family val="1"/>
      </rPr>
      <t xml:space="preserve">
- Analista de RR.HH.
</t>
    </r>
    <r>
      <rPr>
        <b/>
        <sz val="9"/>
        <color theme="1"/>
        <rFont val="Times New Roman"/>
        <family val="1"/>
      </rPr>
      <t>2. Thiara Sánchez-</t>
    </r>
    <r>
      <rPr>
        <sz val="9"/>
        <color theme="1"/>
        <rFont val="Times New Roman"/>
        <family val="1"/>
      </rPr>
      <t xml:space="preserve">
Auxiliar RRHH</t>
    </r>
  </si>
  <si>
    <r>
      <rPr>
        <b/>
        <sz val="9"/>
        <color theme="1"/>
        <rFont val="Times New Roman"/>
        <family val="1"/>
      </rPr>
      <t xml:space="preserve">DRRHH-8.1.1 </t>
    </r>
    <r>
      <rPr>
        <sz val="9"/>
        <color theme="1"/>
        <rFont val="Times New Roman"/>
        <family val="1"/>
      </rPr>
      <t xml:space="preserve">Propuesta de Lineamientos y Metodología Aprobada. </t>
    </r>
  </si>
  <si>
    <r>
      <rPr>
        <b/>
        <sz val="9"/>
        <color theme="1"/>
        <rFont val="Times New Roman"/>
        <family val="1"/>
      </rPr>
      <t xml:space="preserve">DRRHH-8.1.2.A </t>
    </r>
    <r>
      <rPr>
        <sz val="9"/>
        <color theme="1"/>
        <rFont val="Times New Roman"/>
        <family val="1"/>
      </rPr>
      <t xml:space="preserve">Correo de Convocatorias
</t>
    </r>
    <r>
      <rPr>
        <b/>
        <sz val="9"/>
        <color theme="1"/>
        <rFont val="Times New Roman"/>
        <family val="1"/>
      </rPr>
      <t>DRRHH-8.1.2.B</t>
    </r>
    <r>
      <rPr>
        <sz val="9"/>
        <color theme="1"/>
        <rFont val="Times New Roman"/>
        <family val="1"/>
      </rPr>
      <t xml:space="preserve"> Bases de Concurso. 
</t>
    </r>
    <r>
      <rPr>
        <b/>
        <sz val="9"/>
        <color theme="1"/>
        <rFont val="Times New Roman"/>
        <family val="1"/>
      </rPr>
      <t>DRRHH-8.1.2. C</t>
    </r>
    <r>
      <rPr>
        <sz val="9"/>
        <color theme="1"/>
        <rFont val="Times New Roman"/>
        <family val="1"/>
      </rPr>
      <t xml:space="preserve"> Ejemplos de Propuestas recibidas. </t>
    </r>
  </si>
  <si>
    <t>9. Medición de Nivel de Satisfacción de la TN con relación al Clima Organizacional 2019</t>
  </si>
  <si>
    <r>
      <rPr>
        <b/>
        <sz val="9"/>
        <rFont val="Times New Roman"/>
        <family val="1"/>
      </rPr>
      <t>A.</t>
    </r>
    <r>
      <rPr>
        <sz val="9"/>
        <rFont val="Times New Roman"/>
        <family val="1"/>
      </rPr>
      <t xml:space="preserve"> Encuesta Aplicada.
</t>
    </r>
    <r>
      <rPr>
        <b/>
        <sz val="9"/>
        <rFont val="Times New Roman"/>
        <family val="1"/>
      </rPr>
      <t>B.</t>
    </r>
    <r>
      <rPr>
        <sz val="9"/>
        <rFont val="Times New Roman"/>
        <family val="1"/>
      </rPr>
      <t xml:space="preserve"> Informe y Plan de acción Elaborados
</t>
    </r>
    <r>
      <rPr>
        <b/>
        <sz val="9"/>
        <rFont val="Times New Roman"/>
        <family val="1"/>
      </rPr>
      <t xml:space="preserve">
C. </t>
    </r>
    <r>
      <rPr>
        <sz val="9"/>
        <rFont val="Times New Roman"/>
        <family val="1"/>
      </rPr>
      <t xml:space="preserve">Socializados los resultados de la encuesta. 
</t>
    </r>
    <r>
      <rPr>
        <b/>
        <sz val="9"/>
        <rFont val="Times New Roman"/>
        <family val="1"/>
      </rPr>
      <t>D.</t>
    </r>
    <r>
      <rPr>
        <sz val="9"/>
        <rFont val="Times New Roman"/>
        <family val="1"/>
      </rPr>
      <t xml:space="preserve"> Reportados los Avances del Plan de Acción. </t>
    </r>
  </si>
  <si>
    <t>9.1 Medir el Nivel de Satisfacción de los servidores de la Tesorería Nacional con el Clima Organizacional durante el 2020</t>
  </si>
  <si>
    <t xml:space="preserve">9.2 Difundir los resultados y plan de acción según los resultados de la encuesta realizada. </t>
  </si>
  <si>
    <t>9.1.1 Gestiónar la Activación de la Encuesta en el Sistema de Medición del Ministerio de Hacienda para medir el Clima Organizacional de la TN</t>
  </si>
  <si>
    <t>9.1.2 Gestionar la  aplicación de la  encuesta de satisfacción.</t>
  </si>
  <si>
    <t xml:space="preserve">9.2.1 Elaborar informe sobre Clima Organizacional realizada en el 2019. </t>
  </si>
  <si>
    <t>9.2.2 Coordinar la Socialización de los Resultados de la Encuesta realizada</t>
  </si>
  <si>
    <t xml:space="preserve">9.2.3 Socializar los resultados de la encuesta con los involucrados. </t>
  </si>
  <si>
    <t>9.2.4 Elaborar Plan de Acción con base en los resultados de la encuesta.</t>
  </si>
  <si>
    <r>
      <rPr>
        <b/>
        <sz val="9"/>
        <color theme="1"/>
        <rFont val="Times New Roman"/>
        <family val="1"/>
      </rPr>
      <t xml:space="preserve">1. Rubén Abreu </t>
    </r>
    <r>
      <rPr>
        <sz val="9"/>
        <color theme="1"/>
        <rFont val="Times New Roman"/>
        <family val="1"/>
      </rPr>
      <t xml:space="preserve">- Encargado RRHH
</t>
    </r>
    <r>
      <rPr>
        <b/>
        <sz val="9"/>
        <color theme="1"/>
        <rFont val="Times New Roman"/>
        <family val="1"/>
      </rPr>
      <t>2. Luz Morillo -</t>
    </r>
    <r>
      <rPr>
        <sz val="9"/>
        <color theme="1"/>
        <rFont val="Times New Roman"/>
        <family val="1"/>
      </rPr>
      <t xml:space="preserve">
Enc. División Relaciones Laborales y Seguridad Ocupacional  
</t>
    </r>
    <r>
      <rPr>
        <b/>
        <sz val="12"/>
        <color theme="1"/>
        <rFont val="Times New Roman"/>
        <family val="1"/>
      </rPr>
      <t/>
    </r>
  </si>
  <si>
    <r>
      <rPr>
        <b/>
        <sz val="9"/>
        <color theme="1"/>
        <rFont val="Times New Roman"/>
        <family val="1"/>
      </rPr>
      <t xml:space="preserve">1. Rubén Abreu - </t>
    </r>
    <r>
      <rPr>
        <sz val="9"/>
        <color theme="1"/>
        <rFont val="Times New Roman"/>
        <family val="1"/>
      </rPr>
      <t xml:space="preserve">
Encargado RRHH
</t>
    </r>
    <r>
      <rPr>
        <b/>
        <sz val="9"/>
        <color theme="1"/>
        <rFont val="Times New Roman"/>
        <family val="1"/>
      </rPr>
      <t>2. Luz Morillo -</t>
    </r>
    <r>
      <rPr>
        <sz val="9"/>
        <color theme="1"/>
        <rFont val="Times New Roman"/>
        <family val="1"/>
      </rPr>
      <t xml:space="preserve">
Enc. División Relaciones Laborales y Seguridad Ocupacional .
</t>
    </r>
    <r>
      <rPr>
        <b/>
        <sz val="9"/>
        <color theme="1"/>
        <rFont val="Times New Roman"/>
        <family val="1"/>
      </rPr>
      <t>3. Thiara Sánchez-</t>
    </r>
    <r>
      <rPr>
        <sz val="9"/>
        <color theme="1"/>
        <rFont val="Times New Roman"/>
        <family val="1"/>
      </rPr>
      <t xml:space="preserve">
Auxiliar RRHH</t>
    </r>
  </si>
  <si>
    <r>
      <rPr>
        <b/>
        <sz val="9"/>
        <color theme="1"/>
        <rFont val="Times New Roman"/>
        <family val="1"/>
      </rPr>
      <t xml:space="preserve">1. Yaina Contreras </t>
    </r>
    <r>
      <rPr>
        <sz val="9"/>
        <color theme="1"/>
        <rFont val="Times New Roman"/>
        <family val="1"/>
      </rPr>
      <t xml:space="preserve">- 
Analista de Desarrollo Organizacional y gestión de Calidad
</t>
    </r>
    <r>
      <rPr>
        <b/>
        <sz val="9"/>
        <color theme="1"/>
        <rFont val="Times New Roman"/>
        <family val="1"/>
      </rPr>
      <t>2.  Nicauris Guzmán-</t>
    </r>
    <r>
      <rPr>
        <sz val="9"/>
        <color theme="1"/>
        <rFont val="Times New Roman"/>
        <family val="1"/>
      </rPr>
      <t xml:space="preserve">
Encargada Div. Desarrollo Institucional.</t>
    </r>
  </si>
  <si>
    <r>
      <rPr>
        <b/>
        <sz val="9"/>
        <color theme="1"/>
        <rFont val="Times New Roman"/>
        <family val="1"/>
      </rPr>
      <t>1. Luz Morillo -</t>
    </r>
    <r>
      <rPr>
        <sz val="9"/>
        <color theme="1"/>
        <rFont val="Times New Roman"/>
        <family val="1"/>
      </rPr>
      <t xml:space="preserve">
Enc. División Relaciones Laborales   
</t>
    </r>
    <r>
      <rPr>
        <b/>
        <sz val="9"/>
        <color theme="1"/>
        <rFont val="Times New Roman"/>
        <family val="1"/>
      </rPr>
      <t/>
    </r>
  </si>
  <si>
    <r>
      <rPr>
        <b/>
        <sz val="9"/>
        <color theme="1"/>
        <rFont val="Times New Roman"/>
        <family val="1"/>
      </rPr>
      <t xml:space="preserve">1. Rubén Abreu - </t>
    </r>
    <r>
      <rPr>
        <sz val="9"/>
        <color theme="1"/>
        <rFont val="Times New Roman"/>
        <family val="1"/>
      </rPr>
      <t xml:space="preserve">Encargado RRHH
</t>
    </r>
    <r>
      <rPr>
        <b/>
        <sz val="10"/>
        <color theme="1"/>
        <rFont val="Times New Roman"/>
        <family val="1"/>
      </rPr>
      <t/>
    </r>
  </si>
  <si>
    <r>
      <rPr>
        <b/>
        <sz val="9"/>
        <color theme="1"/>
        <rFont val="Times New Roman"/>
        <family val="1"/>
      </rPr>
      <t>1. Luz Morillo -</t>
    </r>
    <r>
      <rPr>
        <sz val="9"/>
        <color theme="1"/>
        <rFont val="Times New Roman"/>
        <family val="1"/>
      </rPr>
      <t xml:space="preserve">
Enc. División Relaciones Laborales y Seguridad Ocupacional 
</t>
    </r>
    <r>
      <rPr>
        <b/>
        <sz val="9"/>
        <color theme="1"/>
        <rFont val="Times New Roman"/>
        <family val="1"/>
      </rPr>
      <t xml:space="preserve">2. Todas las Areas de la TN. </t>
    </r>
    <r>
      <rPr>
        <sz val="9"/>
        <color theme="1"/>
        <rFont val="Times New Roman"/>
        <family val="1"/>
      </rPr>
      <t xml:space="preserve"> 
</t>
    </r>
    <r>
      <rPr>
        <b/>
        <sz val="12"/>
        <color theme="1"/>
        <rFont val="Times New Roman"/>
        <family val="1"/>
      </rPr>
      <t/>
    </r>
  </si>
  <si>
    <r>
      <rPr>
        <b/>
        <sz val="9"/>
        <rFont val="Times New Roman"/>
        <family val="1"/>
      </rPr>
      <t>DRRHH-9-1.2.A</t>
    </r>
    <r>
      <rPr>
        <sz val="9"/>
        <rFont val="Times New Roman"/>
        <family val="1"/>
      </rPr>
      <t xml:space="preserve">
Comunicación o Correo informando a los servidores del proceso de encuesta. 
</t>
    </r>
    <r>
      <rPr>
        <b/>
        <sz val="9"/>
        <rFont val="Times New Roman"/>
        <family val="1"/>
      </rPr>
      <t>DRRHH-9-1.2.B.</t>
    </r>
    <r>
      <rPr>
        <sz val="9"/>
        <rFont val="Times New Roman"/>
        <family val="1"/>
      </rPr>
      <t xml:space="preserve">
Comunicación de Agradecimiento a los participantes.
</t>
    </r>
    <r>
      <rPr>
        <b/>
        <sz val="9"/>
        <rFont val="Times New Roman"/>
        <family val="1"/>
      </rPr>
      <t xml:space="preserve">DRRHH-9-1.2.C. </t>
    </r>
    <r>
      <rPr>
        <sz val="9"/>
        <rFont val="Times New Roman"/>
        <family val="1"/>
      </rPr>
      <t>Reporte sobre la aplicación de la encuesta.</t>
    </r>
  </si>
  <si>
    <r>
      <rPr>
        <b/>
        <sz val="9"/>
        <rFont val="Times New Roman"/>
        <family val="1"/>
      </rPr>
      <t>DRRHH-9.2.1A</t>
    </r>
    <r>
      <rPr>
        <sz val="9"/>
        <rFont val="Times New Roman"/>
        <family val="1"/>
      </rPr>
      <t xml:space="preserve"> Informe Elaborado. 
</t>
    </r>
    <r>
      <rPr>
        <b/>
        <sz val="9"/>
        <rFont val="Times New Roman"/>
        <family val="1"/>
      </rPr>
      <t>DRRHH-9.2.1.B</t>
    </r>
    <r>
      <rPr>
        <sz val="9"/>
        <rFont val="Times New Roman"/>
        <family val="1"/>
      </rPr>
      <t xml:space="preserve"> Evidencias de la Carga en el SISMAP. </t>
    </r>
  </si>
  <si>
    <r>
      <rPr>
        <b/>
        <sz val="9"/>
        <rFont val="Times New Roman"/>
        <family val="1"/>
      </rPr>
      <t xml:space="preserve">DRRHH-9.2.2.A </t>
    </r>
    <r>
      <rPr>
        <sz val="9"/>
        <rFont val="Times New Roman"/>
        <family val="1"/>
      </rPr>
      <t xml:space="preserve">Comunicación/Correo de Convocatoria. 
</t>
    </r>
    <r>
      <rPr>
        <b/>
        <sz val="9"/>
        <rFont val="Times New Roman"/>
        <family val="1"/>
      </rPr>
      <t xml:space="preserve">DRRHH-9.2.2.B </t>
    </r>
    <r>
      <rPr>
        <sz val="9"/>
        <rFont val="Times New Roman"/>
        <family val="1"/>
      </rPr>
      <t xml:space="preserve">Agenda Elaborada de Socializaciones. </t>
    </r>
  </si>
  <si>
    <r>
      <rPr>
        <b/>
        <sz val="9"/>
        <rFont val="Times New Roman"/>
        <family val="1"/>
      </rPr>
      <t>DRRHH-9.2.3.A</t>
    </r>
    <r>
      <rPr>
        <sz val="9"/>
        <rFont val="Times New Roman"/>
        <family val="1"/>
      </rPr>
      <t xml:space="preserve">  Registros de Participantes.
</t>
    </r>
    <r>
      <rPr>
        <b/>
        <sz val="9"/>
        <rFont val="Times New Roman"/>
        <family val="1"/>
      </rPr>
      <t>DRRHH-9.2.3.B</t>
    </r>
    <r>
      <rPr>
        <sz val="9"/>
        <rFont val="Times New Roman"/>
        <family val="1"/>
      </rPr>
      <t xml:space="preserve">  Fotos del Encuentro. 
</t>
    </r>
  </si>
  <si>
    <r>
      <rPr>
        <b/>
        <sz val="9"/>
        <rFont val="Times New Roman"/>
        <family val="1"/>
      </rPr>
      <t>DRRHH-9.2.4.A</t>
    </r>
    <r>
      <rPr>
        <sz val="9"/>
        <rFont val="Times New Roman"/>
        <family val="1"/>
      </rPr>
      <t xml:space="preserve"> Plan de Acción enviado por las Areas. 
</t>
    </r>
    <r>
      <rPr>
        <b/>
        <sz val="9"/>
        <rFont val="Times New Roman"/>
        <family val="1"/>
      </rPr>
      <t>DRRHH-9.2.4.B</t>
    </r>
    <r>
      <rPr>
        <sz val="9"/>
        <rFont val="Times New Roman"/>
        <family val="1"/>
      </rPr>
      <t xml:space="preserve"> Plan de Acción validado por RR.HH</t>
    </r>
  </si>
  <si>
    <r>
      <rPr>
        <b/>
        <sz val="9"/>
        <color theme="1"/>
        <rFont val="Times New Roman"/>
        <family val="1"/>
      </rPr>
      <t>DRRHH-9.1.1.A</t>
    </r>
    <r>
      <rPr>
        <sz val="9"/>
        <color theme="1"/>
        <rFont val="Times New Roman"/>
        <family val="1"/>
      </rPr>
      <t xml:space="preserve">  </t>
    </r>
    <r>
      <rPr>
        <sz val="9"/>
        <rFont val="Times New Roman"/>
        <family val="1"/>
      </rPr>
      <t xml:space="preserve">Correos de Solicitud de Activación.  </t>
    </r>
    <r>
      <rPr>
        <b/>
        <sz val="9"/>
        <rFont val="Times New Roman"/>
        <family val="1"/>
      </rPr>
      <t xml:space="preserve">
DRRHH-9.1.1.B  </t>
    </r>
    <r>
      <rPr>
        <sz val="9"/>
        <rFont val="Times New Roman"/>
        <family val="1"/>
      </rPr>
      <t xml:space="preserve">Print Screen del Sistema Activado. </t>
    </r>
  </si>
  <si>
    <t>3. Implementación de Programa Medioambiental "Recicla para una Vida Mejor" (CAF)</t>
  </si>
  <si>
    <r>
      <rPr>
        <b/>
        <sz val="9"/>
        <rFont val="Times New Roman"/>
        <family val="1"/>
      </rPr>
      <t xml:space="preserve">A. </t>
    </r>
    <r>
      <rPr>
        <sz val="9"/>
        <rFont val="Times New Roman"/>
        <family val="1"/>
      </rPr>
      <t>Programa Medioambiental actualizado y ejecutado al 2020.</t>
    </r>
  </si>
  <si>
    <t>3.1  Actualizar Programa Medioambiental formulado en 2019.</t>
  </si>
  <si>
    <t>3.2  Ejecutar  Programa Medioambiental actualizado.</t>
  </si>
  <si>
    <t>3.1.1 Preparar borrador del cronograma de la actualización del Programa Medioambiental para el 2020.</t>
  </si>
  <si>
    <t>3.1.2 Validar el Borrador de Cronograma 2020</t>
  </si>
  <si>
    <t>3.1.3 Aprobar el Borrador.</t>
  </si>
  <si>
    <t>3.2.1 Ejecutar las actividades definidas en el Programa de Reciclaje Institucional 2020 (gestionar recursos y cumplir con acciones planteadas).</t>
  </si>
  <si>
    <t>3.2.2 Llevar a cabo jornada de sensibilización acerca de la importancia de la conservación del medio ambiente, las 3Rs, etc.</t>
  </si>
  <si>
    <t>3.2.3  Hacer publicaciones trimestrales en el News Letter y en el Mural Institucional de las unidades donde se haya registrado el menor consumo de papel, que hayan reciclado más materiales, consumo de menos tinta, y demás logros en general.</t>
  </si>
  <si>
    <t>28-02-20
(Corte Trimestral)</t>
  </si>
  <si>
    <t>28-12-2020
(Corte Trimestral)</t>
  </si>
  <si>
    <r>
      <rPr>
        <b/>
        <sz val="9"/>
        <rFont val="Times New Roman"/>
        <family val="1"/>
      </rPr>
      <t xml:space="preserve">1. Elisandro Pérez - </t>
    </r>
    <r>
      <rPr>
        <sz val="9"/>
        <rFont val="Times New Roman"/>
        <family val="1"/>
      </rPr>
      <t xml:space="preserve">
Director Administrativo y Financiero
</t>
    </r>
    <r>
      <rPr>
        <b/>
        <sz val="9"/>
        <rFont val="Times New Roman"/>
        <family val="1"/>
      </rPr>
      <t>2. Franklin del Rosario -</t>
    </r>
    <r>
      <rPr>
        <sz val="9"/>
        <rFont val="Times New Roman"/>
        <family val="1"/>
      </rPr>
      <t xml:space="preserve">
Enc. División Servicios Generales
</t>
    </r>
    <r>
      <rPr>
        <b/>
        <sz val="9"/>
        <rFont val="Times New Roman"/>
        <family val="1"/>
      </rPr>
      <t xml:space="preserve">3. Katia Moises - </t>
    </r>
    <r>
      <rPr>
        <sz val="9"/>
        <rFont val="Times New Roman"/>
        <family val="1"/>
      </rPr>
      <t xml:space="preserve">
Analista Financiero II</t>
    </r>
  </si>
  <si>
    <r>
      <rPr>
        <b/>
        <sz val="9"/>
        <color rgb="FF000000"/>
        <rFont val="Times New Roman"/>
        <family val="1"/>
      </rPr>
      <t xml:space="preserve">1. Katia Moises - </t>
    </r>
    <r>
      <rPr>
        <sz val="9"/>
        <color rgb="FF000000"/>
        <rFont val="Times New Roman"/>
        <family val="1"/>
      </rPr>
      <t xml:space="preserve">
Analista Financiero II
</t>
    </r>
    <r>
      <rPr>
        <b/>
        <sz val="9"/>
        <color rgb="FF000000"/>
        <rFont val="Times New Roman"/>
        <family val="1"/>
      </rPr>
      <t xml:space="preserve">2. División de Comunicación. </t>
    </r>
  </si>
  <si>
    <r>
      <rPr>
        <b/>
        <sz val="9"/>
        <color theme="1"/>
        <rFont val="Times New Roman"/>
        <family val="1"/>
      </rPr>
      <t>DAF-3.1.1</t>
    </r>
    <r>
      <rPr>
        <sz val="9"/>
        <color theme="1"/>
        <rFont val="Times New Roman"/>
        <family val="1"/>
      </rPr>
      <t xml:space="preserve"> Documentos de Consulta y Referencia. </t>
    </r>
  </si>
  <si>
    <r>
      <rPr>
        <b/>
        <sz val="9"/>
        <color theme="1"/>
        <rFont val="Times New Roman"/>
        <family val="1"/>
      </rPr>
      <t>DAF-3.1.2</t>
    </r>
    <r>
      <rPr>
        <sz val="9"/>
        <color theme="1"/>
        <rFont val="Times New Roman"/>
        <family val="1"/>
      </rPr>
      <t xml:space="preserve"> Borrador del Cronograma del Programa de Reciclaje Institucional Actualizado.</t>
    </r>
  </si>
  <si>
    <r>
      <rPr>
        <b/>
        <sz val="9"/>
        <color theme="1"/>
        <rFont val="Times New Roman"/>
        <family val="1"/>
      </rPr>
      <t>DAF-3.1.3</t>
    </r>
    <r>
      <rPr>
        <sz val="9"/>
        <color theme="1"/>
        <rFont val="Times New Roman"/>
        <family val="1"/>
      </rPr>
      <t xml:space="preserve"> Cronograma Aprobado.</t>
    </r>
  </si>
  <si>
    <r>
      <rPr>
        <b/>
        <sz val="9"/>
        <color theme="1"/>
        <rFont val="Times New Roman"/>
        <family val="1"/>
      </rPr>
      <t>DAF-3.2.1</t>
    </r>
    <r>
      <rPr>
        <sz val="9"/>
        <color theme="1"/>
        <rFont val="Times New Roman"/>
        <family val="1"/>
      </rPr>
      <t xml:space="preserve"> Reporte de avances mensual en la ejecución del Programa de Reciclaje Institucional.</t>
    </r>
  </si>
  <si>
    <r>
      <rPr>
        <b/>
        <sz val="9"/>
        <color theme="1"/>
        <rFont val="Times New Roman"/>
        <family val="1"/>
      </rPr>
      <t xml:space="preserve">DAF-3.2.2.A  </t>
    </r>
    <r>
      <rPr>
        <sz val="9"/>
        <color theme="1"/>
        <rFont val="Times New Roman"/>
        <family val="1"/>
      </rPr>
      <t xml:space="preserve">Correos de coordinación para jornada de sensibilización.
</t>
    </r>
    <r>
      <rPr>
        <b/>
        <sz val="9"/>
        <color theme="1"/>
        <rFont val="Times New Roman"/>
        <family val="1"/>
      </rPr>
      <t xml:space="preserve">DAF-3.2.2.B  </t>
    </r>
    <r>
      <rPr>
        <sz val="9"/>
        <color theme="1"/>
        <rFont val="Times New Roman"/>
        <family val="1"/>
      </rPr>
      <t xml:space="preserve">Registros de Participantes.
</t>
    </r>
    <r>
      <rPr>
        <b/>
        <sz val="9"/>
        <color theme="1"/>
        <rFont val="Times New Roman"/>
        <family val="1"/>
      </rPr>
      <t xml:space="preserve">DAF-3.2.2.C </t>
    </r>
    <r>
      <rPr>
        <sz val="9"/>
        <color theme="1"/>
        <rFont val="Times New Roman"/>
        <family val="1"/>
      </rPr>
      <t xml:space="preserve"> Fotos de la jornada de sensibilización.
</t>
    </r>
    <r>
      <rPr>
        <b/>
        <sz val="9"/>
        <color theme="1"/>
        <rFont val="Times New Roman"/>
        <family val="1"/>
      </rPr>
      <t>DAF-3.2.2.D</t>
    </r>
    <r>
      <rPr>
        <sz val="9"/>
        <color theme="1"/>
        <rFont val="Times New Roman"/>
        <family val="1"/>
      </rPr>
      <t xml:space="preserve"> Presentación Power Point utilizada.</t>
    </r>
  </si>
  <si>
    <r>
      <rPr>
        <b/>
        <sz val="9"/>
        <color theme="1"/>
        <rFont val="Times New Roman"/>
        <family val="1"/>
      </rPr>
      <t>DAF-3.2.3.A  P</t>
    </r>
    <r>
      <rPr>
        <sz val="9"/>
        <color theme="1"/>
        <rFont val="Times New Roman"/>
        <family val="1"/>
      </rPr>
      <t xml:space="preserve">rintscreens de los correos del News Letter con las publicaciones.
</t>
    </r>
    <r>
      <rPr>
        <b/>
        <sz val="9"/>
        <color theme="1"/>
        <rFont val="Times New Roman"/>
        <family val="1"/>
      </rPr>
      <t>DAF-3.2.3.B</t>
    </r>
    <r>
      <rPr>
        <sz val="9"/>
        <color theme="1"/>
        <rFont val="Times New Roman"/>
        <family val="1"/>
      </rPr>
      <t xml:space="preserve">  Fotos del Mural Institucional con las informaciones publicadas.</t>
    </r>
  </si>
  <si>
    <t>4. Implementación de Mejoras al Sistema de Inventario Institucional</t>
  </si>
  <si>
    <r>
      <rPr>
        <b/>
        <sz val="9"/>
        <color rgb="FF000000"/>
        <rFont val="Times New Roman"/>
        <family val="1"/>
      </rPr>
      <t>A.</t>
    </r>
    <r>
      <rPr>
        <sz val="9"/>
        <color rgb="FF000000"/>
        <rFont val="Times New Roman"/>
        <family val="1"/>
      </rPr>
      <t xml:space="preserve"> Programa 5S Implementado en el área de Almacén. 
</t>
    </r>
    <r>
      <rPr>
        <b/>
        <sz val="9"/>
        <color rgb="FF000000"/>
        <rFont val="Times New Roman"/>
        <family val="1"/>
      </rPr>
      <t xml:space="preserve">B. </t>
    </r>
    <r>
      <rPr>
        <sz val="9"/>
        <color rgb="FF000000"/>
        <rFont val="Times New Roman"/>
        <family val="1"/>
      </rPr>
      <t xml:space="preserve">Diagnóstico de Mejoras del Sistema Informático elaborado. 
</t>
    </r>
    <r>
      <rPr>
        <b/>
        <sz val="9"/>
        <color rgb="FF000000"/>
        <rFont val="Times New Roman"/>
        <family val="1"/>
      </rPr>
      <t>C.</t>
    </r>
    <r>
      <rPr>
        <sz val="9"/>
        <color rgb="FF000000"/>
        <rFont val="Times New Roman"/>
        <family val="1"/>
      </rPr>
      <t xml:space="preserve"> Plan de Mejoras al Sistema de Inventario Institucional ejecutado. </t>
    </r>
  </si>
  <si>
    <t xml:space="preserve">4.1 Implementar las 5S en el área física de Almacén </t>
  </si>
  <si>
    <t xml:space="preserve">4.2 Identificar e Implementar mejoras en el Sistema de Inventario Institucional. </t>
  </si>
  <si>
    <t>4.1.1. Realizar un informe diagnóstico de la situación actual del Espacio y Sistema de Inventario Institucional (Almacén de Suministros).</t>
  </si>
  <si>
    <t xml:space="preserve">4.1.2. Realizar un levantamiento de las necesidades para la implementación de la herramienta. </t>
  </si>
  <si>
    <t>4.1.3. Elaboración de Plan/Cronograma de trabajo.</t>
  </si>
  <si>
    <t>4.1.4  Ejecución del plan de acción.</t>
  </si>
  <si>
    <t>4.2.1 Coordinar reunión de socialización con el DTIC</t>
  </si>
  <si>
    <t xml:space="preserve">4.2.2 Realizar socialización con DTI para determinar el alcance de la iniciativa. </t>
  </si>
  <si>
    <t>4.2.3 Realizar informe diagnóstico de las mejoras identificadas en el sistema</t>
  </si>
  <si>
    <t>04-02-20
(Corte Trimestral)</t>
  </si>
  <si>
    <r>
      <rPr>
        <b/>
        <sz val="9"/>
        <rFont val="Times New Roman"/>
        <family val="1"/>
      </rPr>
      <t>1. George Marte -</t>
    </r>
    <r>
      <rPr>
        <sz val="9"/>
        <rFont val="Times New Roman"/>
        <family val="1"/>
      </rPr>
      <t xml:space="preserve"> 
Encargado de Sección Almacén y Suministros. 
</t>
    </r>
    <r>
      <rPr>
        <b/>
        <sz val="9"/>
        <rFont val="Times New Roman"/>
        <family val="1"/>
      </rPr>
      <t>2.Franklin del Rosario -</t>
    </r>
    <r>
      <rPr>
        <sz val="9"/>
        <rFont val="Times New Roman"/>
        <family val="1"/>
      </rPr>
      <t xml:space="preserve">
Enc. División Servicios Generales</t>
    </r>
  </si>
  <si>
    <r>
      <rPr>
        <b/>
        <sz val="9"/>
        <rFont val="Times New Roman"/>
        <family val="1"/>
      </rPr>
      <t xml:space="preserve">1. George Marte - 
</t>
    </r>
    <r>
      <rPr>
        <sz val="9"/>
        <rFont val="Times New Roman"/>
        <family val="1"/>
      </rPr>
      <t xml:space="preserve">Encargado de Sección Almacén y Suministros. 
</t>
    </r>
    <r>
      <rPr>
        <b/>
        <sz val="9"/>
        <rFont val="Times New Roman"/>
        <family val="1"/>
      </rPr>
      <t xml:space="preserve">2. Guido Diaz. </t>
    </r>
    <r>
      <rPr>
        <sz val="9"/>
        <rFont val="Times New Roman"/>
        <family val="1"/>
      </rPr>
      <t xml:space="preserve">
Enc. Depto. TI</t>
    </r>
  </si>
  <si>
    <r>
      <rPr>
        <b/>
        <sz val="9"/>
        <color rgb="FF000000"/>
        <rFont val="Times New Roman"/>
        <family val="1"/>
      </rPr>
      <t xml:space="preserve">1. George Marte - 
</t>
    </r>
    <r>
      <rPr>
        <sz val="9"/>
        <color rgb="FF000000"/>
        <rFont val="Times New Roman"/>
        <family val="1"/>
      </rPr>
      <t xml:space="preserve">Encargado de Sección Almacén y Suministros. 
</t>
    </r>
    <r>
      <rPr>
        <b/>
        <sz val="10"/>
        <color rgb="FF000000"/>
        <rFont val="Times New Roman"/>
        <family val="1"/>
      </rPr>
      <t/>
    </r>
  </si>
  <si>
    <r>
      <rPr>
        <b/>
        <sz val="9"/>
        <rFont val="Times New Roman"/>
        <family val="1"/>
      </rPr>
      <t xml:space="preserve">1. Katia Moises - </t>
    </r>
    <r>
      <rPr>
        <sz val="9"/>
        <rFont val="Times New Roman"/>
        <family val="1"/>
      </rPr>
      <t xml:space="preserve">
Analista Financiero II</t>
    </r>
  </si>
  <si>
    <r>
      <rPr>
        <b/>
        <sz val="9"/>
        <rFont val="Times New Roman"/>
        <family val="1"/>
      </rPr>
      <t xml:space="preserve">1. George Marte - 
</t>
    </r>
    <r>
      <rPr>
        <sz val="9"/>
        <rFont val="Times New Roman"/>
        <family val="1"/>
      </rPr>
      <t xml:space="preserve">Encargado de Sección Almacén y Suministros. 
</t>
    </r>
    <r>
      <rPr>
        <b/>
        <sz val="9"/>
        <rFont val="Times New Roman"/>
        <family val="1"/>
      </rPr>
      <t xml:space="preserve">2. Guido Diaz. </t>
    </r>
    <r>
      <rPr>
        <sz val="9"/>
        <rFont val="Times New Roman"/>
        <family val="1"/>
      </rPr>
      <t xml:space="preserve">
Enc. Depto. TI
</t>
    </r>
    <r>
      <rPr>
        <b/>
        <sz val="9"/>
        <rFont val="Times New Roman"/>
        <family val="1"/>
      </rPr>
      <t>3. Enriquillo Veras</t>
    </r>
    <r>
      <rPr>
        <sz val="9"/>
        <rFont val="Times New Roman"/>
        <family val="1"/>
      </rPr>
      <t xml:space="preserve">
DTIC</t>
    </r>
  </si>
  <si>
    <r>
      <rPr>
        <b/>
        <sz val="9"/>
        <rFont val="Times New Roman"/>
        <family val="1"/>
      </rPr>
      <t>1.Enriquillo Veras</t>
    </r>
    <r>
      <rPr>
        <sz val="9"/>
        <rFont val="Times New Roman"/>
        <family val="1"/>
      </rPr>
      <t xml:space="preserve">
DTIC
</t>
    </r>
    <r>
      <rPr>
        <b/>
        <sz val="9"/>
        <rFont val="Times New Roman"/>
        <family val="1"/>
      </rPr>
      <t xml:space="preserve">2. George Marte - </t>
    </r>
    <r>
      <rPr>
        <sz val="9"/>
        <rFont val="Times New Roman"/>
        <family val="1"/>
      </rPr>
      <t xml:space="preserve">
Encargado de Sección Almacén y Suministros.
</t>
    </r>
    <r>
      <rPr>
        <b/>
        <sz val="9"/>
        <rFont val="Times New Roman"/>
        <family val="1"/>
      </rPr>
      <t xml:space="preserve">3. Katia Moises - </t>
    </r>
    <r>
      <rPr>
        <sz val="9"/>
        <rFont val="Times New Roman"/>
        <family val="1"/>
      </rPr>
      <t xml:space="preserve">
Analista Financiero II </t>
    </r>
  </si>
  <si>
    <r>
      <rPr>
        <b/>
        <sz val="9"/>
        <color theme="1"/>
        <rFont val="Times New Roman"/>
        <family val="1"/>
      </rPr>
      <t xml:space="preserve">DAF-4.1.1  </t>
    </r>
    <r>
      <rPr>
        <sz val="9"/>
        <color theme="1"/>
        <rFont val="Times New Roman"/>
        <family val="1"/>
      </rPr>
      <t xml:space="preserve">Informe diagnostico de la situación actual del Espacio de Almacén y Sistema de Inventario/ </t>
    </r>
  </si>
  <si>
    <r>
      <rPr>
        <b/>
        <sz val="9"/>
        <color theme="1"/>
        <rFont val="Times New Roman"/>
        <family val="1"/>
      </rPr>
      <t xml:space="preserve">DAF-4.1.2  </t>
    </r>
    <r>
      <rPr>
        <sz val="9"/>
        <color theme="1"/>
        <rFont val="Times New Roman"/>
        <family val="1"/>
      </rPr>
      <t xml:space="preserve">Informe sobre la necesidades de implementación  de la herramienta.  </t>
    </r>
  </si>
  <si>
    <r>
      <rPr>
        <b/>
        <sz val="9"/>
        <color theme="1"/>
        <rFont val="Times New Roman"/>
        <family val="1"/>
      </rPr>
      <t xml:space="preserve">DAF-4.1.3 </t>
    </r>
    <r>
      <rPr>
        <sz val="9"/>
        <color theme="1"/>
        <rFont val="Times New Roman"/>
        <family val="1"/>
      </rPr>
      <t>Plan/Cronograma de trabajo para la Implementación de las 5S.</t>
    </r>
  </si>
  <si>
    <r>
      <rPr>
        <b/>
        <sz val="9"/>
        <color theme="1"/>
        <rFont val="Times New Roman"/>
        <family val="1"/>
      </rPr>
      <t>DAF-4.1.4.A</t>
    </r>
    <r>
      <rPr>
        <sz val="9"/>
        <color theme="1"/>
        <rFont val="Times New Roman"/>
        <family val="1"/>
      </rPr>
      <t xml:space="preserve">  Evidencias de la Ejecucion.
</t>
    </r>
    <r>
      <rPr>
        <b/>
        <sz val="9"/>
        <color theme="1"/>
        <rFont val="Times New Roman"/>
        <family val="1"/>
      </rPr>
      <t xml:space="preserve">DAF-4.1.4.B </t>
    </r>
    <r>
      <rPr>
        <sz val="9"/>
        <color theme="1"/>
        <rFont val="Times New Roman"/>
        <family val="1"/>
      </rPr>
      <t>Reportes del avances.</t>
    </r>
  </si>
  <si>
    <r>
      <rPr>
        <b/>
        <sz val="9"/>
        <color theme="1"/>
        <rFont val="Times New Roman"/>
        <family val="1"/>
      </rPr>
      <t>DAF-4.2.1.</t>
    </r>
    <r>
      <rPr>
        <sz val="9"/>
        <color theme="1"/>
        <rFont val="Times New Roman"/>
        <family val="1"/>
      </rPr>
      <t xml:space="preserve"> Correo o Comunicación de la Convocatoria.</t>
    </r>
  </si>
  <si>
    <r>
      <rPr>
        <b/>
        <sz val="9"/>
        <color theme="1"/>
        <rFont val="Times New Roman"/>
        <family val="1"/>
      </rPr>
      <t xml:space="preserve">DAF-4.2.2.A </t>
    </r>
    <r>
      <rPr>
        <sz val="9"/>
        <color theme="1"/>
        <rFont val="Times New Roman"/>
        <family val="1"/>
      </rPr>
      <t xml:space="preserve">Registro de Participantes
</t>
    </r>
    <r>
      <rPr>
        <b/>
        <sz val="9"/>
        <color theme="1"/>
        <rFont val="Times New Roman"/>
        <family val="1"/>
      </rPr>
      <t xml:space="preserve">DAF-4.2.2.B  </t>
    </r>
    <r>
      <rPr>
        <sz val="9"/>
        <color theme="1"/>
        <rFont val="Times New Roman"/>
        <family val="1"/>
      </rPr>
      <t xml:space="preserve">Ayúa Memoria de los acuerdos arribados
</t>
    </r>
    <r>
      <rPr>
        <b/>
        <sz val="9"/>
        <color theme="1"/>
        <rFont val="Times New Roman"/>
        <family val="1"/>
      </rPr>
      <t>DAF-4.2.2.C</t>
    </r>
    <r>
      <rPr>
        <sz val="9"/>
        <color theme="1"/>
        <rFont val="Times New Roman"/>
        <family val="1"/>
      </rPr>
      <t xml:space="preserve"> Fotos de la reunión</t>
    </r>
  </si>
  <si>
    <r>
      <rPr>
        <b/>
        <sz val="9"/>
        <color theme="1"/>
        <rFont val="Times New Roman"/>
        <family val="1"/>
      </rPr>
      <t>DAF-4.2.3</t>
    </r>
    <r>
      <rPr>
        <sz val="9"/>
        <color theme="1"/>
        <rFont val="Times New Roman"/>
        <family val="1"/>
      </rPr>
      <t xml:space="preserve"> Informe Diagnostico de las mejoras identificadas en el sistema. </t>
    </r>
  </si>
  <si>
    <t>1. Implementación de las Normativas de Tecnología de la Información y Comunicación - NORTIC's</t>
  </si>
  <si>
    <r>
      <t xml:space="preserve">A.  </t>
    </r>
    <r>
      <rPr>
        <sz val="9"/>
        <rFont val="Times New Roman"/>
        <family val="1"/>
      </rPr>
      <t>NORTIC's Implementadas:
A7
B2</t>
    </r>
  </si>
  <si>
    <t>1.1 Implementar Normativa A7.</t>
  </si>
  <si>
    <t>1.1.1 Realizar un diagnóstico previo  a implementación de Normativas A7.</t>
  </si>
  <si>
    <t>1.1.2 Elaborar Informe de resultado, incluyendo Plan de Acción.</t>
  </si>
  <si>
    <t>1.1.3 Implementar mejoras definidas en Informe de Resultado.</t>
  </si>
  <si>
    <r>
      <rPr>
        <b/>
        <sz val="9"/>
        <rFont val="Times New Roman"/>
        <family val="1"/>
      </rPr>
      <t>1. Fabio Duran - (R)</t>
    </r>
    <r>
      <rPr>
        <sz val="9"/>
        <rFont val="Times New Roman"/>
        <family val="1"/>
      </rPr>
      <t xml:space="preserve">
Webmaster/Analista de Servicios TIC
</t>
    </r>
    <r>
      <rPr>
        <b/>
        <sz val="9"/>
        <rFont val="Times New Roman"/>
        <family val="1"/>
      </rPr>
      <t>2. Guido Diaz -</t>
    </r>
    <r>
      <rPr>
        <sz val="9"/>
        <rFont val="Times New Roman"/>
        <family val="1"/>
      </rPr>
      <t xml:space="preserve">
 Encargado de  DTIC
</t>
    </r>
    <r>
      <rPr>
        <b/>
        <sz val="9"/>
        <rFont val="Times New Roman"/>
        <family val="1"/>
      </rPr>
      <t xml:space="preserve">3. Sandra Gutierrez </t>
    </r>
    <r>
      <rPr>
        <sz val="9"/>
        <rFont val="Times New Roman"/>
        <family val="1"/>
      </rPr>
      <t>- 
Soporte a Usuario/Analista de Servicios TIC</t>
    </r>
  </si>
  <si>
    <r>
      <rPr>
        <b/>
        <sz val="10"/>
        <color theme="1"/>
        <rFont val="Times New Roman"/>
        <family val="1"/>
      </rPr>
      <t>DTIC-1.1.1.A</t>
    </r>
    <r>
      <rPr>
        <sz val="10"/>
        <color theme="1"/>
        <rFont val="Times New Roman"/>
        <family val="1"/>
      </rPr>
      <t xml:space="preserve">  Planillas/checklists provistos por la OPTIC aplicables debidamente llenadas.
</t>
    </r>
    <r>
      <rPr>
        <b/>
        <sz val="10"/>
        <color theme="1"/>
        <rFont val="Times New Roman"/>
        <family val="1"/>
      </rPr>
      <t>DTIC-1.1.1.B</t>
    </r>
    <r>
      <rPr>
        <sz val="10"/>
        <color theme="1"/>
        <rFont val="Times New Roman"/>
        <family val="1"/>
      </rPr>
      <t xml:space="preserve"> Documentos anexos</t>
    </r>
  </si>
  <si>
    <r>
      <rPr>
        <b/>
        <sz val="10"/>
        <color theme="1"/>
        <rFont val="Times New Roman"/>
        <family val="1"/>
      </rPr>
      <t>DTIC-1.1.2.A</t>
    </r>
    <r>
      <rPr>
        <sz val="10"/>
        <color theme="1"/>
        <rFont val="Times New Roman"/>
        <family val="1"/>
      </rPr>
      <t xml:space="preserve"> Informe de resultados elaborado.</t>
    </r>
  </si>
  <si>
    <r>
      <rPr>
        <b/>
        <sz val="10"/>
        <color theme="1"/>
        <rFont val="Times New Roman"/>
        <family val="1"/>
      </rPr>
      <t xml:space="preserve">DTIC-1.1.3.A </t>
    </r>
    <r>
      <rPr>
        <sz val="10"/>
        <color theme="1"/>
        <rFont val="Times New Roman"/>
        <family val="1"/>
      </rPr>
      <t>Evidencias sobre cumplimiento de Plan de Acción definido en Informe de Resultado.</t>
    </r>
  </si>
  <si>
    <t>2. Desarrollo e implementación de Módulos en el Sistema Integrado de Tesorería Nacional (SITNA)</t>
  </si>
  <si>
    <r>
      <rPr>
        <b/>
        <sz val="9"/>
        <rFont val="Times New Roman"/>
        <family val="1"/>
      </rPr>
      <t>A.</t>
    </r>
    <r>
      <rPr>
        <sz val="9"/>
        <rFont val="Times New Roman"/>
        <family val="1"/>
      </rPr>
      <t xml:space="preserve"> Módulo de Certificaciones Aduanales, Cesiones de Crédito y Embargo  desarrollado e implementado.
</t>
    </r>
    <r>
      <rPr>
        <b/>
        <sz val="9"/>
        <rFont val="Times New Roman"/>
        <family val="1"/>
      </rPr>
      <t xml:space="preserve">B. </t>
    </r>
    <r>
      <rPr>
        <sz val="9"/>
        <rFont val="Times New Roman"/>
        <family val="1"/>
      </rPr>
      <t>Manual de Usuario del Módulo de Certificaciones Aduanales elaborado.</t>
    </r>
  </si>
  <si>
    <r>
      <rPr>
        <b/>
        <sz val="9"/>
        <rFont val="Times New Roman"/>
        <family val="1"/>
      </rPr>
      <t xml:space="preserve">A. </t>
    </r>
    <r>
      <rPr>
        <sz val="9"/>
        <rFont val="Times New Roman"/>
        <family val="1"/>
      </rPr>
      <t xml:space="preserve">Módulo de Conciliación Bancaria diseñado, desarrollado e implementado.
</t>
    </r>
    <r>
      <rPr>
        <b/>
        <sz val="9"/>
        <rFont val="Times New Roman"/>
        <family val="1"/>
      </rPr>
      <t>B.</t>
    </r>
    <r>
      <rPr>
        <sz val="9"/>
        <rFont val="Times New Roman"/>
        <family val="1"/>
      </rPr>
      <t xml:space="preserve"> Manual de Usuario del Módulo de Conciliación Bancaria elaborado.</t>
    </r>
  </si>
  <si>
    <t>2.2 Desarrollar e implementar el Módulo de Certificaciones Aduanales, Cesiones de Crédito y Embargos</t>
  </si>
  <si>
    <t>2.3  Diseñar e implementar el Módulo de Conciliación Bancaria</t>
  </si>
  <si>
    <t>2.2.1 Desarrollar e implementar el módulo de Certificaciones Aduanales.</t>
  </si>
  <si>
    <t>2.2.2 Crear documentación del sistema y manuales de usuarios.</t>
  </si>
  <si>
    <t>2.2.3 Capacitar a los usuarios del módulo.</t>
  </si>
  <si>
    <t>2.3.1 Realizar análisis y diseño del módulo de Conciliación Bancaria.</t>
  </si>
  <si>
    <t>2.3.2 Desarrollar e implementar el módulo de   Conciliación Bancaria.</t>
  </si>
  <si>
    <t>2.3.3 Crear documentación del sistema y manuales de usuarios.</t>
  </si>
  <si>
    <t>2.3.4 Capacitar a los usuarios del módulo.</t>
  </si>
  <si>
    <r>
      <rPr>
        <b/>
        <sz val="9"/>
        <rFont val="Times New Roman"/>
        <family val="1"/>
      </rPr>
      <t>1. Enriquillo Veras - (R)</t>
    </r>
    <r>
      <rPr>
        <sz val="9"/>
        <rFont val="Times New Roman"/>
        <family val="1"/>
      </rPr>
      <t xml:space="preserve">
Analista Programador de Sistema
</t>
    </r>
    <r>
      <rPr>
        <b/>
        <sz val="9"/>
        <rFont val="Times New Roman"/>
        <family val="1"/>
      </rPr>
      <t xml:space="preserve">2. Paula Brito - </t>
    </r>
    <r>
      <rPr>
        <sz val="9"/>
        <rFont val="Times New Roman"/>
        <family val="1"/>
      </rPr>
      <t xml:space="preserve">
Programadora de Sistema
</t>
    </r>
  </si>
  <si>
    <r>
      <rPr>
        <b/>
        <sz val="9"/>
        <rFont val="Times New Roman"/>
        <family val="1"/>
      </rPr>
      <t>1. Enriquillo Veras - (R)</t>
    </r>
    <r>
      <rPr>
        <sz val="9"/>
        <rFont val="Times New Roman"/>
        <family val="1"/>
      </rPr>
      <t xml:space="preserve">
Analista Programador de Sistema
</t>
    </r>
    <r>
      <rPr>
        <b/>
        <sz val="9"/>
        <rFont val="Times New Roman"/>
        <family val="1"/>
      </rPr>
      <t xml:space="preserve">2. Paula Brito - </t>
    </r>
    <r>
      <rPr>
        <sz val="9"/>
        <rFont val="Times New Roman"/>
        <family val="1"/>
      </rPr>
      <t xml:space="preserve">
Programadora de Sistema
</t>
    </r>
    <r>
      <rPr>
        <b/>
        <sz val="9"/>
        <rFont val="Times New Roman"/>
        <family val="1"/>
      </rPr>
      <t xml:space="preserve">3. Elvin Vicente - </t>
    </r>
    <r>
      <rPr>
        <sz val="9"/>
        <rFont val="Times New Roman"/>
        <family val="1"/>
      </rPr>
      <t xml:space="preserve">
Programador de Sistema</t>
    </r>
  </si>
  <si>
    <r>
      <rPr>
        <b/>
        <sz val="10"/>
        <color theme="1"/>
        <rFont val="Times New Roman"/>
        <family val="1"/>
      </rPr>
      <t>DTIC-2.2.1.A</t>
    </r>
    <r>
      <rPr>
        <sz val="10"/>
        <color theme="1"/>
        <rFont val="Times New Roman"/>
        <family val="1"/>
      </rPr>
      <t xml:space="preserve"> Pantallas del sistema en funcionamiento.</t>
    </r>
  </si>
  <si>
    <r>
      <rPr>
        <b/>
        <sz val="10"/>
        <color theme="1"/>
        <rFont val="Times New Roman"/>
        <family val="1"/>
      </rPr>
      <t>DTIC-2.1.2.A</t>
    </r>
    <r>
      <rPr>
        <sz val="10"/>
        <color theme="1"/>
        <rFont val="Times New Roman"/>
        <family val="1"/>
      </rPr>
      <t xml:space="preserve"> Manual de usuario del módulo de Certificaciones Aduanales, Cesiones de Crédito y Embargos elaborado.</t>
    </r>
  </si>
  <si>
    <r>
      <rPr>
        <b/>
        <sz val="10"/>
        <color theme="1"/>
        <rFont val="Times New Roman"/>
        <family val="1"/>
      </rPr>
      <t>DTIC-2.2.3.A</t>
    </r>
    <r>
      <rPr>
        <sz val="10"/>
        <color theme="1"/>
        <rFont val="Times New Roman"/>
        <family val="1"/>
      </rPr>
      <t xml:space="preserve"> Fotos de las capacitaciones.
</t>
    </r>
    <r>
      <rPr>
        <b/>
        <sz val="10"/>
        <color theme="1"/>
        <rFont val="Times New Roman"/>
        <family val="1"/>
      </rPr>
      <t>DTIC-2.2.3.B</t>
    </r>
    <r>
      <rPr>
        <sz val="10"/>
        <color theme="1"/>
        <rFont val="Times New Roman"/>
        <family val="1"/>
      </rPr>
      <t xml:space="preserve"> Registro de los participantes.</t>
    </r>
  </si>
  <si>
    <r>
      <rPr>
        <b/>
        <sz val="10"/>
        <color theme="1"/>
        <rFont val="Times New Roman"/>
        <family val="1"/>
      </rPr>
      <t>DTIC-2.3.1.A</t>
    </r>
    <r>
      <rPr>
        <sz val="10"/>
        <color theme="1"/>
        <rFont val="Times New Roman"/>
        <family val="1"/>
      </rPr>
      <t xml:space="preserve"> Modelo conceptual del  módulo de  Conciliación Bancaria</t>
    </r>
  </si>
  <si>
    <r>
      <rPr>
        <b/>
        <sz val="10"/>
        <color theme="1"/>
        <rFont val="Times New Roman"/>
        <family val="1"/>
      </rPr>
      <t>DTIC-2.3.2.A</t>
    </r>
    <r>
      <rPr>
        <sz val="10"/>
        <color theme="1"/>
        <rFont val="Times New Roman"/>
        <family val="1"/>
      </rPr>
      <t xml:space="preserve"> Pantallas del sistema en funcionamiento.</t>
    </r>
  </si>
  <si>
    <r>
      <rPr>
        <b/>
        <sz val="10"/>
        <color theme="1"/>
        <rFont val="Times New Roman"/>
        <family val="1"/>
      </rPr>
      <t xml:space="preserve">DTIC-2.3.3.A </t>
    </r>
    <r>
      <rPr>
        <sz val="10"/>
        <color theme="1"/>
        <rFont val="Times New Roman"/>
        <family val="1"/>
      </rPr>
      <t>Manual de usuario del  módulo de   Conciliación Bancaria elaborado.</t>
    </r>
  </si>
  <si>
    <r>
      <rPr>
        <b/>
        <sz val="10"/>
        <color theme="1"/>
        <rFont val="Times New Roman"/>
        <family val="1"/>
      </rPr>
      <t>DTIC-2.3.4.A</t>
    </r>
    <r>
      <rPr>
        <sz val="10"/>
        <color theme="1"/>
        <rFont val="Times New Roman"/>
        <family val="1"/>
      </rPr>
      <t xml:space="preserve"> Fotos de las capacitaciones.
</t>
    </r>
    <r>
      <rPr>
        <b/>
        <sz val="10"/>
        <color theme="1"/>
        <rFont val="Times New Roman"/>
        <family val="1"/>
      </rPr>
      <t>DTIC-2.3.4.B</t>
    </r>
    <r>
      <rPr>
        <sz val="10"/>
        <color theme="1"/>
        <rFont val="Times New Roman"/>
        <family val="1"/>
      </rPr>
      <t xml:space="preserve"> Registro de los participantes.</t>
    </r>
  </si>
  <si>
    <t>6. Implementación de Plan de Mejora a partir de Resultados Medición de Satisfacción de Servidores con Servicios del DTICC</t>
  </si>
  <si>
    <r>
      <rPr>
        <b/>
        <sz val="9"/>
        <rFont val="Times New Roman"/>
        <family val="1"/>
      </rPr>
      <t xml:space="preserve">A. </t>
    </r>
    <r>
      <rPr>
        <sz val="9"/>
        <rFont val="Times New Roman"/>
        <family val="1"/>
      </rPr>
      <t xml:space="preserve">Plan de Acción de Mejoras del 2019 implementado. 
</t>
    </r>
    <r>
      <rPr>
        <b/>
        <sz val="9"/>
        <rFont val="Times New Roman"/>
        <family val="1"/>
      </rPr>
      <t xml:space="preserve">B. </t>
    </r>
    <r>
      <rPr>
        <sz val="9"/>
        <rFont val="Times New Roman"/>
        <family val="1"/>
      </rPr>
      <t xml:space="preserve">Plan de acción de Mejoras 2020 Elaborado e Implementado. </t>
    </r>
  </si>
  <si>
    <t>6.1 Implementar plan de acción de mejoras 2019</t>
  </si>
  <si>
    <t>6.1.1 Ejecutar actividades del plan de acción de mejoras 2019</t>
  </si>
  <si>
    <r>
      <rPr>
        <b/>
        <sz val="9"/>
        <rFont val="Times New Roman"/>
        <family val="1"/>
      </rPr>
      <t>1. Guido Diaz -  (R)</t>
    </r>
    <r>
      <rPr>
        <sz val="9"/>
        <rFont val="Times New Roman"/>
        <family val="1"/>
      </rPr>
      <t xml:space="preserve">
Encargado de  DTIC
</t>
    </r>
    <r>
      <rPr>
        <b/>
        <sz val="9"/>
        <rFont val="Times New Roman"/>
        <family val="1"/>
      </rPr>
      <t>2. DTIC</t>
    </r>
  </si>
  <si>
    <r>
      <rPr>
        <b/>
        <sz val="10"/>
        <color theme="1"/>
        <rFont val="Times New Roman"/>
        <family val="1"/>
      </rPr>
      <t>DTIC-6.1.1A</t>
    </r>
    <r>
      <rPr>
        <sz val="10"/>
        <color theme="1"/>
        <rFont val="Times New Roman"/>
        <family val="1"/>
      </rPr>
      <t xml:space="preserve"> Reporte mensual de avances en la ejecución del Plan de Acción de Mejoras.</t>
    </r>
  </si>
  <si>
    <t>1.1.1    Implementar el SIRIT.</t>
  </si>
  <si>
    <t xml:space="preserve">1. Incorporación de las instituciones del SPNF a la Fase I del SIRITE (Pago de Servicios a través del Portal Web) y Formalización de los Convenios </t>
  </si>
  <si>
    <r>
      <rPr>
        <b/>
        <sz val="9"/>
        <rFont val="Times New Roman"/>
        <family val="1"/>
      </rPr>
      <t xml:space="preserve">A. </t>
    </r>
    <r>
      <rPr>
        <sz val="9"/>
        <rFont val="Times New Roman"/>
        <family val="1"/>
      </rPr>
      <t xml:space="preserve">20 instituciones del Sector Público No Financiero incorporadas a la Fase I del SIRITE (Pago de Servicios a través del Portal Web)
</t>
    </r>
    <r>
      <rPr>
        <b/>
        <sz val="9"/>
        <rFont val="Times New Roman"/>
        <family val="1"/>
      </rPr>
      <t xml:space="preserve">B. </t>
    </r>
    <r>
      <rPr>
        <sz val="9"/>
        <rFont val="Times New Roman"/>
        <family val="1"/>
      </rPr>
      <t>20 Convenios de servicios (SIRITE) entre las Tesorerías Institucionales y Tesorería Nacional aprobados.</t>
    </r>
  </si>
  <si>
    <t>1.1 Elaborar Diagnósticos para la incorporación de Instituciones al Sistema de Recaudación de Ingresos del Tesoro (SIRITE).</t>
  </si>
  <si>
    <t xml:space="preserve"> 1.2 Implementar el Botón de Pagos SIRITE (1er Grupo: 5 Instituciones)</t>
  </si>
  <si>
    <t>1.1.1 Realizar visitas técnicas para levantamiento de información respecto a la capacidad de los sistemas de gestión de servicios de las instituciones (Primer Grupo: 5 instituciones)</t>
  </si>
  <si>
    <r>
      <t xml:space="preserve">1.1.2 Elaborar Reporte Diagnóstico para la incorporación Instituciones al Sistema de Recaudación de Ingresos del Tesoro (SIRITE) de acuerdo a las visitas técnicas realizadas  (Primer Grupo: </t>
    </r>
    <r>
      <rPr>
        <b/>
        <sz val="9"/>
        <color theme="1"/>
        <rFont val="Times New Roman"/>
        <family val="1"/>
      </rPr>
      <t>5</t>
    </r>
    <r>
      <rPr>
        <sz val="9"/>
        <color theme="1"/>
        <rFont val="Times New Roman"/>
        <family val="1"/>
      </rPr>
      <t xml:space="preserve"> instituciones) </t>
    </r>
  </si>
  <si>
    <t xml:space="preserve">1.2.1 Incorporar  las Instituciones al Botón de pago SIRITE </t>
  </si>
  <si>
    <t>1.2.2 Habilitar los centros de recaudación en el SIRITE</t>
  </si>
  <si>
    <t>1.2.3 Preparar la Vinculación de los Conceptos de Ingreso de las Instituciones con el Clasificador Presupuestario</t>
  </si>
  <si>
    <t>1.2.4  Establecer convenios de servicios con el Primer Grupo de instituciones (5 Instituciones)</t>
  </si>
  <si>
    <r>
      <t xml:space="preserve">1. Aurelia Reyes- 
</t>
    </r>
    <r>
      <rPr>
        <sz val="9"/>
        <color theme="1"/>
        <rFont val="Times New Roman"/>
        <family val="1"/>
      </rPr>
      <t>Líder del Proyecto SIRITE</t>
    </r>
    <r>
      <rPr>
        <b/>
        <sz val="9"/>
        <color theme="1"/>
        <rFont val="Times New Roman"/>
        <family val="1"/>
      </rPr>
      <t xml:space="preserve">
2. Equipo SIRITE</t>
    </r>
  </si>
  <si>
    <t>1. Equipo SIRITE
2. OPTIC</t>
  </si>
  <si>
    <r>
      <rPr>
        <b/>
        <sz val="9"/>
        <rFont val="Times New Roman"/>
        <family val="1"/>
      </rPr>
      <t xml:space="preserve">1. Aurelia Reyes- </t>
    </r>
    <r>
      <rPr>
        <sz val="9"/>
        <rFont val="Times New Roman"/>
        <family val="1"/>
      </rPr>
      <t xml:space="preserve">
Líder del Proyecto SIRITE
</t>
    </r>
    <r>
      <rPr>
        <b/>
        <sz val="9"/>
        <rFont val="Times New Roman"/>
        <family val="1"/>
      </rPr>
      <t>2. Equipo SIRITE</t>
    </r>
  </si>
  <si>
    <r>
      <rPr>
        <b/>
        <sz val="9"/>
        <color theme="1"/>
        <rFont val="Times New Roman"/>
        <family val="1"/>
      </rPr>
      <t xml:space="preserve">1. Alberto Perdomo - </t>
    </r>
    <r>
      <rPr>
        <sz val="9"/>
        <color theme="1"/>
        <rFont val="Times New Roman"/>
        <family val="1"/>
      </rPr>
      <t xml:space="preserve">
Tesorero Nacional 
</t>
    </r>
    <r>
      <rPr>
        <b/>
        <sz val="9"/>
        <color theme="1"/>
        <rFont val="Times New Roman"/>
        <family val="1"/>
      </rPr>
      <t xml:space="preserve">2. Fernando Fernández-
</t>
    </r>
    <r>
      <rPr>
        <sz val="9"/>
        <color theme="1"/>
        <rFont val="Times New Roman"/>
        <family val="1"/>
      </rPr>
      <t xml:space="preserve">Director de Administración de Fondos
</t>
    </r>
    <r>
      <rPr>
        <b/>
        <sz val="9"/>
        <color theme="1"/>
        <rFont val="Times New Roman"/>
        <family val="1"/>
      </rPr>
      <t>3. Máxima Autoridad de las entidades gubernamentales a ser incorporadas al SIRITE</t>
    </r>
  </si>
  <si>
    <r>
      <t>-</t>
    </r>
    <r>
      <rPr>
        <b/>
        <sz val="9"/>
        <color theme="1"/>
        <rFont val="Times New Roman"/>
        <family val="1"/>
      </rPr>
      <t xml:space="preserve">DAFO-1.1.1.A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-DAFO1.1.1.B </t>
    </r>
    <r>
      <rPr>
        <sz val="9"/>
        <color theme="1"/>
        <rFont val="Times New Roman"/>
        <family val="1"/>
      </rPr>
      <t>Fotografías de las visitas técnicas realizadas</t>
    </r>
  </si>
  <si>
    <r>
      <rPr>
        <b/>
        <sz val="9"/>
        <color theme="1"/>
        <rFont val="Times New Roman"/>
        <family val="1"/>
      </rPr>
      <t xml:space="preserve">-DAFO-1.1.2.A </t>
    </r>
    <r>
      <rPr>
        <sz val="9"/>
        <color theme="1"/>
        <rFont val="Times New Roman"/>
        <family val="1"/>
      </rPr>
      <t>Reporte Diagnóstico para la incorporación Instituciones al Sistema de Recaudación de Ingresos del Tesoro (SIRITE) aprobado.</t>
    </r>
  </si>
  <si>
    <r>
      <rPr>
        <b/>
        <sz val="9"/>
        <color theme="1"/>
        <rFont val="Times New Roman"/>
        <family val="1"/>
      </rPr>
      <t>-DAFO-1.2.1.A</t>
    </r>
    <r>
      <rPr>
        <sz val="9"/>
        <color theme="1"/>
        <rFont val="Times New Roman"/>
        <family val="1"/>
      </rPr>
      <t xml:space="preserve"> 'Print Screen Botón de Pago implementado en el Portal</t>
    </r>
  </si>
  <si>
    <r>
      <rPr>
        <b/>
        <sz val="9"/>
        <color theme="1"/>
        <rFont val="Times New Roman"/>
        <family val="1"/>
      </rPr>
      <t>-DAFO-1.2.2.A</t>
    </r>
    <r>
      <rPr>
        <sz val="9"/>
        <color theme="1"/>
        <rFont val="Times New Roman"/>
        <family val="1"/>
      </rPr>
      <t xml:space="preserve"> Reporte de Centros de Recaudación
</t>
    </r>
    <r>
      <rPr>
        <b/>
        <sz val="9"/>
        <color theme="1"/>
        <rFont val="Times New Roman"/>
        <family val="1"/>
      </rPr>
      <t>-DAFO-1.2.2.B</t>
    </r>
    <r>
      <rPr>
        <sz val="9"/>
        <color theme="1"/>
        <rFont val="Times New Roman"/>
        <family val="1"/>
      </rPr>
      <t xml:space="preserve"> Print Screen Pantalla de Creación de los Centros de Caja</t>
    </r>
  </si>
  <si>
    <r>
      <rPr>
        <b/>
        <sz val="9"/>
        <color theme="1"/>
        <rFont val="Times New Roman"/>
        <family val="1"/>
      </rPr>
      <t xml:space="preserve">-DAFO-1.2.3.A </t>
    </r>
    <r>
      <rPr>
        <sz val="9"/>
        <color theme="1"/>
        <rFont val="Times New Roman"/>
        <family val="1"/>
      </rPr>
      <t xml:space="preserve"> Reporte de Configuración
</t>
    </r>
    <r>
      <rPr>
        <b/>
        <sz val="9"/>
        <color theme="1"/>
        <rFont val="Times New Roman"/>
        <family val="1"/>
      </rPr>
      <t>-DAFO-1.2.3.B</t>
    </r>
    <r>
      <rPr>
        <sz val="9"/>
        <color theme="1"/>
        <rFont val="Times New Roman"/>
        <family val="1"/>
      </rPr>
      <t xml:space="preserve"> Print Screen de Configuración</t>
    </r>
  </si>
  <si>
    <r>
      <rPr>
        <b/>
        <sz val="9"/>
        <color theme="1"/>
        <rFont val="Times New Roman"/>
        <family val="1"/>
      </rPr>
      <t xml:space="preserve">-DAFO-1.2.4.A </t>
    </r>
    <r>
      <rPr>
        <sz val="9"/>
        <color theme="1"/>
        <rFont val="Times New Roman"/>
        <family val="1"/>
      </rPr>
      <t>Convenios aprobados por las partes.</t>
    </r>
  </si>
  <si>
    <t>2. Gestión de Caja Activa</t>
  </si>
  <si>
    <t>2.1.1 Asignar la cuota de pago a partir de la implementación de la programación del devengado, fortaleciendo así la consolidación de la programación de caja.</t>
  </si>
  <si>
    <t>2.1 Articular la cuota con la programación financiera</t>
  </si>
  <si>
    <t>3. Establecimiento de Alianzas Estratégicas con Autoridades Monetarias y Sector Financiero</t>
  </si>
  <si>
    <r>
      <rPr>
        <b/>
        <sz val="9"/>
        <rFont val="Times New Roman"/>
        <family val="1"/>
      </rPr>
      <t>A</t>
    </r>
    <r>
      <rPr>
        <sz val="9"/>
        <rFont val="Times New Roman"/>
        <family val="1"/>
      </rPr>
      <t>. Formulada y firmada las Alianzas Estratégicas con los Órganos Rectores, Autoridades Monetarias y Sector Financiero</t>
    </r>
  </si>
  <si>
    <t>3.1 Formalizar acuerdo con el Banco Central de la RD</t>
  </si>
  <si>
    <t>3.2 Formalizar acuerdo con el Banco de Reservas</t>
  </si>
  <si>
    <t>3.3 Formalizar acuerdo con CEVALDOM</t>
  </si>
  <si>
    <t>3.4 Formalizar acuerdo con  la Superintendencia de Valores</t>
  </si>
  <si>
    <t>3.5 Formalizar acuerdo con  la Bolsa de Valores de la República Domincana</t>
  </si>
  <si>
    <t>3.1.1 Coordinar y ejecutar encuentro con BCRD, para recopilación de las informaciones y requerimientos de ambas partes.</t>
  </si>
  <si>
    <t>3.2.1 Coordinar y ejecutar encuentro con BR, para recopilación de las informaciones y requerimientos de ambas partes.</t>
  </si>
  <si>
    <t>3.3.1 Coordinar y ejecutar encuentro con CEVALDOM, para recopilación de las informaciones y requerimientos de ambas partes.</t>
  </si>
  <si>
    <t>3.4.1 Coordinar y ejecutar encuentro con Superintendencia de Valores, para recopilación de las informaciones y requerimientos de ambas partes.</t>
  </si>
  <si>
    <t>3.5.1 Coordinar y ejecutar encuentro con la Bolsa de Valores, para recopilación de las informaciones y requerimientos de ambas partes.</t>
  </si>
  <si>
    <t>31-03-2020</t>
  </si>
  <si>
    <t>30-04-2020</t>
  </si>
  <si>
    <r>
      <rPr>
        <b/>
        <sz val="9"/>
        <color theme="1"/>
        <rFont val="Times New Roman"/>
        <family val="1"/>
      </rPr>
      <t>1. Geraldo Espinosa -</t>
    </r>
    <r>
      <rPr>
        <sz val="9"/>
        <color theme="1"/>
        <rFont val="Times New Roman"/>
        <family val="1"/>
      </rPr>
      <t xml:space="preserve">
Enc. Div. de Administración de Fondos</t>
    </r>
  </si>
  <si>
    <r>
      <rPr>
        <b/>
        <sz val="9"/>
        <rFont val="Times New Roman"/>
        <family val="1"/>
      </rPr>
      <t>DPyEF-3.1.1.A</t>
    </r>
    <r>
      <rPr>
        <sz val="9"/>
        <rFont val="Times New Roman"/>
        <family val="1"/>
      </rPr>
      <t xml:space="preserve"> Registro de participantes. 
</t>
    </r>
    <r>
      <rPr>
        <b/>
        <sz val="9"/>
        <rFont val="Times New Roman"/>
        <family val="1"/>
      </rPr>
      <t>DPyEF-3.1.1.B</t>
    </r>
    <r>
      <rPr>
        <sz val="9"/>
        <rFont val="Times New Roman"/>
        <family val="1"/>
      </rPr>
      <t xml:space="preserve">  Ayuda memoria de las reuniones.
</t>
    </r>
    <r>
      <rPr>
        <b/>
        <sz val="9"/>
        <rFont val="Times New Roman"/>
        <family val="1"/>
      </rPr>
      <t>DPyEF-3.1.1.C</t>
    </r>
    <r>
      <rPr>
        <sz val="9"/>
        <rFont val="Times New Roman"/>
        <family val="1"/>
      </rPr>
      <t xml:space="preserve">  Correos y/o comunicaciones de las Convocatorias.
</t>
    </r>
    <r>
      <rPr>
        <b/>
        <sz val="9"/>
        <rFont val="Times New Roman"/>
        <family val="1"/>
      </rPr>
      <t xml:space="preserve">DPyEF-3.1.1.D </t>
    </r>
    <r>
      <rPr>
        <sz val="9"/>
        <rFont val="Times New Roman"/>
        <family val="1"/>
      </rPr>
      <t xml:space="preserve"> Fotografías de los encuentros.
</t>
    </r>
  </si>
  <si>
    <r>
      <rPr>
        <b/>
        <sz val="9"/>
        <color theme="1"/>
        <rFont val="Times New Roman"/>
        <family val="1"/>
      </rPr>
      <t>DPyEF-3.2.1.A</t>
    </r>
    <r>
      <rPr>
        <sz val="9"/>
        <color theme="1"/>
        <rFont val="Times New Roman"/>
        <family val="1"/>
      </rPr>
      <t xml:space="preserve"> Registro de participantes. 
</t>
    </r>
    <r>
      <rPr>
        <b/>
        <sz val="9"/>
        <color theme="1"/>
        <rFont val="Times New Roman"/>
        <family val="1"/>
      </rPr>
      <t>DPyEF-3.2.1.B</t>
    </r>
    <r>
      <rPr>
        <sz val="9"/>
        <color theme="1"/>
        <rFont val="Times New Roman"/>
        <family val="1"/>
      </rPr>
      <t xml:space="preserve">  Ayuda memoria de las reuniones.
</t>
    </r>
    <r>
      <rPr>
        <b/>
        <sz val="9"/>
        <color theme="1"/>
        <rFont val="Times New Roman"/>
        <family val="1"/>
      </rPr>
      <t xml:space="preserve">DPyEF-3.2.1.C </t>
    </r>
    <r>
      <rPr>
        <sz val="9"/>
        <color theme="1"/>
        <rFont val="Times New Roman"/>
        <family val="1"/>
      </rPr>
      <t xml:space="preserve"> Correos y/o comunicaciones de las Convocatorias.
</t>
    </r>
    <r>
      <rPr>
        <b/>
        <sz val="9"/>
        <color theme="1"/>
        <rFont val="Times New Roman"/>
        <family val="1"/>
      </rPr>
      <t>DPyEF-3.2.1.D</t>
    </r>
    <r>
      <rPr>
        <sz val="9"/>
        <color theme="1"/>
        <rFont val="Times New Roman"/>
        <family val="1"/>
      </rPr>
      <t xml:space="preserve">  Fotografías de los encuentros.
</t>
    </r>
  </si>
  <si>
    <r>
      <rPr>
        <b/>
        <sz val="9"/>
        <rFont val="Times New Roman"/>
        <family val="1"/>
      </rPr>
      <t xml:space="preserve">DPyEF-3.3.1.A </t>
    </r>
    <r>
      <rPr>
        <sz val="9"/>
        <rFont val="Times New Roman"/>
        <family val="1"/>
      </rPr>
      <t xml:space="preserve">Registro de participantes. 
</t>
    </r>
    <r>
      <rPr>
        <b/>
        <sz val="9"/>
        <rFont val="Times New Roman"/>
        <family val="1"/>
      </rPr>
      <t>DPyEF-3.3.1.B</t>
    </r>
    <r>
      <rPr>
        <sz val="9"/>
        <rFont val="Times New Roman"/>
        <family val="1"/>
      </rPr>
      <t xml:space="preserve">  Ayuda memoria de las reuniones.
</t>
    </r>
    <r>
      <rPr>
        <b/>
        <sz val="9"/>
        <rFont val="Times New Roman"/>
        <family val="1"/>
      </rPr>
      <t>DPyEF-3.3.1.C</t>
    </r>
    <r>
      <rPr>
        <sz val="9"/>
        <rFont val="Times New Roman"/>
        <family val="1"/>
      </rPr>
      <t xml:space="preserve">-  Correos y/o comunicaciones de las Convocatorias.
</t>
    </r>
    <r>
      <rPr>
        <b/>
        <sz val="9"/>
        <rFont val="Times New Roman"/>
        <family val="1"/>
      </rPr>
      <t>DPyEF-3.3.1.D</t>
    </r>
    <r>
      <rPr>
        <sz val="9"/>
        <rFont val="Times New Roman"/>
        <family val="1"/>
      </rPr>
      <t xml:space="preserve">  Fotografías de los encuentros.</t>
    </r>
  </si>
  <si>
    <r>
      <rPr>
        <b/>
        <sz val="9"/>
        <rFont val="Times New Roman"/>
        <family val="1"/>
      </rPr>
      <t>DPyEF-3.4.1.A</t>
    </r>
    <r>
      <rPr>
        <sz val="9"/>
        <rFont val="Times New Roman"/>
        <family val="1"/>
      </rPr>
      <t xml:space="preserve"> Registro de participantes. 
</t>
    </r>
    <r>
      <rPr>
        <b/>
        <sz val="9"/>
        <rFont val="Times New Roman"/>
        <family val="1"/>
      </rPr>
      <t>DPyEF-3.4.1.B</t>
    </r>
    <r>
      <rPr>
        <sz val="9"/>
        <rFont val="Times New Roman"/>
        <family val="1"/>
      </rPr>
      <t xml:space="preserve">  Ayuda memoria de las reuniones.
</t>
    </r>
    <r>
      <rPr>
        <b/>
        <sz val="9"/>
        <rFont val="Times New Roman"/>
        <family val="1"/>
      </rPr>
      <t>DPyEF-3.4.1.C</t>
    </r>
    <r>
      <rPr>
        <sz val="9"/>
        <rFont val="Times New Roman"/>
        <family val="1"/>
      </rPr>
      <t xml:space="preserve">  Correos y/o comunicaciones de las Convocatorias.
</t>
    </r>
    <r>
      <rPr>
        <b/>
        <sz val="9"/>
        <rFont val="Times New Roman"/>
        <family val="1"/>
      </rPr>
      <t>DPyEF-3.4.1.D</t>
    </r>
    <r>
      <rPr>
        <sz val="9"/>
        <rFont val="Times New Roman"/>
        <family val="1"/>
      </rPr>
      <t xml:space="preserve">  Fotografías de los encuentros.
</t>
    </r>
  </si>
  <si>
    <r>
      <rPr>
        <b/>
        <sz val="9"/>
        <rFont val="Times New Roman"/>
        <family val="1"/>
      </rPr>
      <t xml:space="preserve">DPyEF-3.5.1.A </t>
    </r>
    <r>
      <rPr>
        <sz val="9"/>
        <rFont val="Times New Roman"/>
        <family val="1"/>
      </rPr>
      <t xml:space="preserve">Registro de participantes. 
</t>
    </r>
    <r>
      <rPr>
        <b/>
        <sz val="9"/>
        <rFont val="Times New Roman"/>
        <family val="1"/>
      </rPr>
      <t>DPyEF-3.5.1.B</t>
    </r>
    <r>
      <rPr>
        <sz val="9"/>
        <rFont val="Times New Roman"/>
        <family val="1"/>
      </rPr>
      <t xml:space="preserve">  Ayuda memoria de las reuniones.
</t>
    </r>
    <r>
      <rPr>
        <b/>
        <sz val="9"/>
        <rFont val="Times New Roman"/>
        <family val="1"/>
      </rPr>
      <t xml:space="preserve">DPyEF-3.5.1.C </t>
    </r>
    <r>
      <rPr>
        <sz val="9"/>
        <rFont val="Times New Roman"/>
        <family val="1"/>
      </rPr>
      <t xml:space="preserve"> Correos y/o comunicaciones de las Convocatorias.
</t>
    </r>
    <r>
      <rPr>
        <b/>
        <sz val="9"/>
        <rFont val="Times New Roman"/>
        <family val="1"/>
      </rPr>
      <t>DPyEF-3.5.1.D</t>
    </r>
    <r>
      <rPr>
        <sz val="9"/>
        <rFont val="Times New Roman"/>
        <family val="1"/>
      </rPr>
      <t xml:space="preserve">  Fotografías de los encuentros.
</t>
    </r>
  </si>
  <si>
    <t xml:space="preserve">4. Definición del Modelo Conceptual y Funcional para la Gestión de Activos y Pasivos y Articulación de la Mesa de Dinero </t>
  </si>
  <si>
    <r>
      <rPr>
        <b/>
        <sz val="9"/>
        <rFont val="Times New Roman"/>
        <family val="1"/>
      </rPr>
      <t xml:space="preserve">A. </t>
    </r>
    <r>
      <rPr>
        <sz val="9"/>
        <rFont val="Times New Roman"/>
        <family val="1"/>
      </rPr>
      <t xml:space="preserve">Modelo Conceptual para la Gestión de Activos y Pasivos y Articulación de la Mesa de Dinero definido. 
</t>
    </r>
    <r>
      <rPr>
        <b/>
        <sz val="9"/>
        <rFont val="Times New Roman"/>
        <family val="1"/>
      </rPr>
      <t>B.</t>
    </r>
    <r>
      <rPr>
        <sz val="9"/>
        <rFont val="Times New Roman"/>
        <family val="1"/>
      </rPr>
      <t xml:space="preserve"> Modelo Funcional para la Gestión de Activos y Pasivos y Articulación de la Mesa de Dinero definido. </t>
    </r>
  </si>
  <si>
    <t xml:space="preserve">4.1  Elaborar el Modelo Conceptual para la Gestión de Activos y Pasivos y Articulación de la Mesa de Dinero. </t>
  </si>
  <si>
    <t>4.2 Elaborar el Modelo Funcional para la Gestión de Activos y Pasivos y Articulación de la Mesa de Dinero</t>
  </si>
  <si>
    <t>4.1.1 Realizar reuniones con el Consultor Internacional para la definición del Modelo Conceptual para la Gestión de Activos y Pasivos y Articulación de la Mesa de Dinero</t>
  </si>
  <si>
    <t>4.1.2 Definir de los parámetros a considerar dentro de la Gestión de Activos y Pasivos y Articulación de la Mesa de Dinero</t>
  </si>
  <si>
    <t>4.1.1 Elaborar Propuesta de Modelo Conceptual para la Gestión de Activos y Pasivos y Articulación de la Mesa de Dinero</t>
  </si>
  <si>
    <t>4.1.2 Aprobar Propuesta de Modelo Conceptual para la Gestión de Activos y Pasivos y Articulación de la Mesa de Dinero</t>
  </si>
  <si>
    <t>4.2.1 Realizar Reuniones con el Consultor Internacional para la definición del Modelo Funcional para la Gestión de Activos y Pasivos y Articulación de la Mesa de Dinero</t>
  </si>
  <si>
    <t>4.2.2 Definir los parámetros a considerar dentro del modelo Funcional de la Gestión de Activos y Pasivos y Articulación de la Mesa de Dinero</t>
  </si>
  <si>
    <t>4.2.3 Elaborar Propuesta de Modelo Funcional para  la Gestión de Activos y Pasivos y Articulación de la Mesa de Dinero</t>
  </si>
  <si>
    <t>4.2.4 Aprobar Propuesta de Modelo Funcional para la Gestión de Activos y Pasivos y Articulación de la Mesa de Dinero</t>
  </si>
  <si>
    <t>17/02/2020</t>
  </si>
  <si>
    <t>31/05/2020</t>
  </si>
  <si>
    <t>17/02/2021</t>
  </si>
  <si>
    <t>31/05/2021</t>
  </si>
  <si>
    <t>31/07/2020</t>
  </si>
  <si>
    <r>
      <rPr>
        <b/>
        <sz val="9"/>
        <rFont val="Times New Roman"/>
        <family val="1"/>
      </rPr>
      <t xml:space="preserve">1. Geraldo Espinosa -
</t>
    </r>
    <r>
      <rPr>
        <sz val="9"/>
        <rFont val="Times New Roman"/>
        <family val="1"/>
      </rPr>
      <t xml:space="preserve">Enc. Div. de Administración de Fondos
</t>
    </r>
    <r>
      <rPr>
        <b/>
        <sz val="9"/>
        <rFont val="Times New Roman"/>
        <family val="1"/>
      </rPr>
      <t>2. Consultor Internacional</t>
    </r>
  </si>
  <si>
    <r>
      <rPr>
        <b/>
        <sz val="9"/>
        <rFont val="Times New Roman"/>
        <family val="1"/>
      </rPr>
      <t xml:space="preserve">1. Consultor Internacional
2. Geraldo Espinosa -
</t>
    </r>
    <r>
      <rPr>
        <sz val="9"/>
        <rFont val="Times New Roman"/>
        <family val="1"/>
      </rPr>
      <t xml:space="preserve">Enc. Div. de Administración de Fondos
</t>
    </r>
    <r>
      <rPr>
        <b/>
        <sz val="9"/>
        <rFont val="Times New Roman"/>
        <family val="1"/>
      </rPr>
      <t>3. Jose Reynoso -</t>
    </r>
    <r>
      <rPr>
        <sz val="9"/>
        <rFont val="Times New Roman"/>
        <family val="1"/>
      </rPr>
      <t xml:space="preserve">
Analista Div. de Administración de Fondos
</t>
    </r>
    <r>
      <rPr>
        <b/>
        <sz val="9"/>
        <rFont val="Times New Roman"/>
        <family val="1"/>
      </rPr>
      <t>4. Denny Mercedes -</t>
    </r>
    <r>
      <rPr>
        <sz val="9"/>
        <rFont val="Times New Roman"/>
        <family val="1"/>
      </rPr>
      <t xml:space="preserve">
Analista Div. de Administración de Fondos</t>
    </r>
  </si>
  <si>
    <t>1. Consultor Internacional</t>
  </si>
  <si>
    <r>
      <t xml:space="preserve">1. Alberto Perdomo - 
</t>
    </r>
    <r>
      <rPr>
        <sz val="9"/>
        <rFont val="Times New Roman"/>
        <family val="1"/>
      </rPr>
      <t>Tesorero Nacional</t>
    </r>
    <r>
      <rPr>
        <b/>
        <sz val="9"/>
        <rFont val="Times New Roman"/>
        <family val="1"/>
      </rPr>
      <t xml:space="preserve">
2. Fernando Fernández - 
</t>
    </r>
    <r>
      <rPr>
        <sz val="9"/>
        <rFont val="Times New Roman"/>
        <family val="1"/>
      </rPr>
      <t>Director de Administración de Fondos</t>
    </r>
    <r>
      <rPr>
        <b/>
        <sz val="9"/>
        <rFont val="Times New Roman"/>
        <family val="1"/>
      </rPr>
      <t xml:space="preserve">
3. Geraldo Espinosa -
</t>
    </r>
    <r>
      <rPr>
        <sz val="9"/>
        <rFont val="Times New Roman"/>
        <family val="1"/>
      </rPr>
      <t>Enc. Div. de Administración de Fondos</t>
    </r>
  </si>
  <si>
    <r>
      <rPr>
        <b/>
        <sz val="9"/>
        <rFont val="Times New Roman"/>
        <family val="1"/>
      </rPr>
      <t xml:space="preserve">1. Geraldo Espinosa -
</t>
    </r>
    <r>
      <rPr>
        <sz val="9"/>
        <rFont val="Times New Roman"/>
        <family val="1"/>
      </rPr>
      <t xml:space="preserve">Encargado Análisis y Control de Inversiones Financieras
</t>
    </r>
    <r>
      <rPr>
        <b/>
        <sz val="9"/>
        <rFont val="Times New Roman"/>
        <family val="1"/>
      </rPr>
      <t>2. Consultor Internacional</t>
    </r>
  </si>
  <si>
    <r>
      <rPr>
        <b/>
        <sz val="9"/>
        <rFont val="Times New Roman"/>
        <family val="1"/>
      </rPr>
      <t>-DAFO-4.1.1.A</t>
    </r>
    <r>
      <rPr>
        <sz val="9"/>
        <rFont val="Times New Roman"/>
        <family val="1"/>
      </rPr>
      <t xml:space="preserve">  Ayuda memoria de las reuniones.
</t>
    </r>
    <r>
      <rPr>
        <b/>
        <sz val="9"/>
        <rFont val="Times New Roman"/>
        <family val="1"/>
      </rPr>
      <t xml:space="preserve">-DAFO-4.1.1.B </t>
    </r>
    <r>
      <rPr>
        <sz val="9"/>
        <rFont val="Times New Roman"/>
        <family val="1"/>
      </rPr>
      <t xml:space="preserve"> Registros de Participantes.
</t>
    </r>
    <r>
      <rPr>
        <b/>
        <sz val="9"/>
        <rFont val="Times New Roman"/>
        <family val="1"/>
      </rPr>
      <t>-DAFO-4.1.1.C</t>
    </r>
    <r>
      <rPr>
        <sz val="9"/>
        <rFont val="Times New Roman"/>
        <family val="1"/>
      </rPr>
      <t xml:space="preserve">  Correos de intercambio de información.
</t>
    </r>
    <r>
      <rPr>
        <b/>
        <sz val="9"/>
        <rFont val="Times New Roman"/>
        <family val="1"/>
      </rPr>
      <t xml:space="preserve">-DAFO-4.1.1.D </t>
    </r>
    <r>
      <rPr>
        <sz val="9"/>
        <rFont val="Times New Roman"/>
        <family val="1"/>
      </rPr>
      <t xml:space="preserve"> Fotografías de los encuentros.
</t>
    </r>
    <r>
      <rPr>
        <b/>
        <sz val="9"/>
        <rFont val="Times New Roman"/>
        <family val="1"/>
      </rPr>
      <t>-DAFO-4.1.1.E</t>
    </r>
    <r>
      <rPr>
        <sz val="9"/>
        <rFont val="Times New Roman"/>
        <family val="1"/>
      </rPr>
      <t xml:space="preserve">  Presentación Power Point (si aplica) .</t>
    </r>
  </si>
  <si>
    <r>
      <rPr>
        <b/>
        <sz val="9"/>
        <rFont val="Times New Roman"/>
        <family val="1"/>
      </rPr>
      <t>-DAFO-4.1.2.A</t>
    </r>
    <r>
      <rPr>
        <sz val="9"/>
        <rFont val="Times New Roman"/>
        <family val="1"/>
      </rPr>
      <t xml:space="preserve">  Ayuda memoria de las reuniones.
</t>
    </r>
    <r>
      <rPr>
        <b/>
        <sz val="9"/>
        <rFont val="Times New Roman"/>
        <family val="1"/>
      </rPr>
      <t>-DAFO-4.1.2.B</t>
    </r>
    <r>
      <rPr>
        <sz val="9"/>
        <rFont val="Times New Roman"/>
        <family val="1"/>
      </rPr>
      <t xml:space="preserve">  Registros de Participantes.
</t>
    </r>
    <r>
      <rPr>
        <b/>
        <sz val="9"/>
        <rFont val="Times New Roman"/>
        <family val="1"/>
      </rPr>
      <t>-DAFO-4.1.2.C</t>
    </r>
    <r>
      <rPr>
        <sz val="9"/>
        <rFont val="Times New Roman"/>
        <family val="1"/>
      </rPr>
      <t xml:space="preserve">  Correos de intercambio de información.
</t>
    </r>
    <r>
      <rPr>
        <b/>
        <sz val="9"/>
        <rFont val="Times New Roman"/>
        <family val="1"/>
      </rPr>
      <t>-DAFO-4.1.2.D</t>
    </r>
    <r>
      <rPr>
        <sz val="9"/>
        <rFont val="Times New Roman"/>
        <family val="1"/>
      </rPr>
      <t xml:space="preserve">  Fotografías de los encuentros.
</t>
    </r>
    <r>
      <rPr>
        <b/>
        <sz val="9"/>
        <rFont val="Times New Roman"/>
        <family val="1"/>
      </rPr>
      <t>-DAFO-4.1.2.E</t>
    </r>
    <r>
      <rPr>
        <sz val="9"/>
        <rFont val="Times New Roman"/>
        <family val="1"/>
      </rPr>
      <t xml:space="preserve">  Presentación Power Point (si aplica).</t>
    </r>
  </si>
  <si>
    <r>
      <rPr>
        <b/>
        <sz val="9"/>
        <rFont val="Times New Roman"/>
        <family val="1"/>
      </rPr>
      <t>-DAFO-4.1.1.A</t>
    </r>
    <r>
      <rPr>
        <sz val="9"/>
        <rFont val="Times New Roman"/>
        <family val="1"/>
      </rPr>
      <t xml:space="preserve">  Propuesta del Modelo Conceptual elaborado.</t>
    </r>
  </si>
  <si>
    <r>
      <rPr>
        <b/>
        <sz val="9"/>
        <rFont val="Times New Roman"/>
        <family val="1"/>
      </rPr>
      <t xml:space="preserve">-DAFO-4.1.2.A </t>
    </r>
    <r>
      <rPr>
        <sz val="9"/>
        <rFont val="Times New Roman"/>
        <family val="1"/>
      </rPr>
      <t xml:space="preserve"> Propuesta del Modelo Conceptual aprobado</t>
    </r>
  </si>
  <si>
    <r>
      <rPr>
        <b/>
        <sz val="9"/>
        <rFont val="Times New Roman"/>
        <family val="1"/>
      </rPr>
      <t>-DAFO-4.2.1.A</t>
    </r>
    <r>
      <rPr>
        <sz val="9"/>
        <rFont val="Times New Roman"/>
        <family val="1"/>
      </rPr>
      <t xml:space="preserve">  Ayuda memoria de las reuniones.
</t>
    </r>
    <r>
      <rPr>
        <b/>
        <sz val="9"/>
        <rFont val="Times New Roman"/>
        <family val="1"/>
      </rPr>
      <t>-DAFO-4.2.1.B</t>
    </r>
    <r>
      <rPr>
        <sz val="9"/>
        <rFont val="Times New Roman"/>
        <family val="1"/>
      </rPr>
      <t xml:space="preserve">  Registros de Participantes.
</t>
    </r>
    <r>
      <rPr>
        <b/>
        <sz val="9"/>
        <rFont val="Times New Roman"/>
        <family val="1"/>
      </rPr>
      <t>-DAFO-4.2.1.C</t>
    </r>
    <r>
      <rPr>
        <sz val="9"/>
        <rFont val="Times New Roman"/>
        <family val="1"/>
      </rPr>
      <t xml:space="preserve">  Correos de intercambio de información.
</t>
    </r>
    <r>
      <rPr>
        <b/>
        <sz val="9"/>
        <rFont val="Times New Roman"/>
        <family val="1"/>
      </rPr>
      <t>-DAFO-4.2.1.D</t>
    </r>
    <r>
      <rPr>
        <sz val="9"/>
        <rFont val="Times New Roman"/>
        <family val="1"/>
      </rPr>
      <t xml:space="preserve">  Fotografías de los encuentros.
</t>
    </r>
    <r>
      <rPr>
        <b/>
        <sz val="9"/>
        <rFont val="Times New Roman"/>
        <family val="1"/>
      </rPr>
      <t>-DAFO-4.2.1.E</t>
    </r>
    <r>
      <rPr>
        <sz val="9"/>
        <rFont val="Times New Roman"/>
        <family val="1"/>
      </rPr>
      <t xml:space="preserve">  Presentación Poder Point (si aplica).</t>
    </r>
  </si>
  <si>
    <r>
      <rPr>
        <b/>
        <sz val="9"/>
        <rFont val="Times New Roman"/>
        <family val="1"/>
      </rPr>
      <t xml:space="preserve">-DAFO-4.2.2.A </t>
    </r>
    <r>
      <rPr>
        <sz val="9"/>
        <rFont val="Times New Roman"/>
        <family val="1"/>
      </rPr>
      <t xml:space="preserve"> Ayuda memoria de las reuniones.
</t>
    </r>
    <r>
      <rPr>
        <b/>
        <sz val="9"/>
        <rFont val="Times New Roman"/>
        <family val="1"/>
      </rPr>
      <t>-DAFO-4.2.2.B</t>
    </r>
    <r>
      <rPr>
        <sz val="9"/>
        <rFont val="Times New Roman"/>
        <family val="1"/>
      </rPr>
      <t xml:space="preserve">  Registros de Participantes.
</t>
    </r>
    <r>
      <rPr>
        <b/>
        <sz val="9"/>
        <rFont val="Times New Roman"/>
        <family val="1"/>
      </rPr>
      <t>-DAFO-4.2.2.C</t>
    </r>
    <r>
      <rPr>
        <sz val="9"/>
        <rFont val="Times New Roman"/>
        <family val="1"/>
      </rPr>
      <t xml:space="preserve">  Correos de intercambio de información.
</t>
    </r>
    <r>
      <rPr>
        <b/>
        <sz val="9"/>
        <rFont val="Times New Roman"/>
        <family val="1"/>
      </rPr>
      <t>-DAFO-4.2.2.D</t>
    </r>
    <r>
      <rPr>
        <sz val="9"/>
        <rFont val="Times New Roman"/>
        <family val="1"/>
      </rPr>
      <t xml:space="preserve">  Fotografías de los encuentros.
</t>
    </r>
    <r>
      <rPr>
        <b/>
        <sz val="9"/>
        <rFont val="Times New Roman"/>
        <family val="1"/>
      </rPr>
      <t xml:space="preserve">-DAFO-4.2.2.E </t>
    </r>
    <r>
      <rPr>
        <sz val="9"/>
        <rFont val="Times New Roman"/>
        <family val="1"/>
      </rPr>
      <t xml:space="preserve"> Presentación Poder Point (si aplica) .</t>
    </r>
  </si>
  <si>
    <r>
      <rPr>
        <b/>
        <sz val="9"/>
        <rFont val="Times New Roman"/>
        <family val="1"/>
      </rPr>
      <t>-DAFO-4.2.3.A</t>
    </r>
    <r>
      <rPr>
        <sz val="9"/>
        <rFont val="Times New Roman"/>
        <family val="1"/>
      </rPr>
      <t xml:space="preserve">  Propuesta del Modelo Funcional elaborada</t>
    </r>
  </si>
  <si>
    <r>
      <rPr>
        <b/>
        <sz val="9"/>
        <rFont val="Times New Roman"/>
        <family val="1"/>
      </rPr>
      <t>-DAFO-4.2.2.A</t>
    </r>
    <r>
      <rPr>
        <sz val="9"/>
        <rFont val="Times New Roman"/>
        <family val="1"/>
      </rPr>
      <t xml:space="preserve">  Propuesta del Modelo Funcional aprobada</t>
    </r>
  </si>
  <si>
    <t>5. Implementación de Estrategias para Gestión de Alternativas de Financiamiento de Corto Plazo y de Inversión de Excedentes Temporales de Caja y Remuneraciones de Saldos</t>
  </si>
  <si>
    <r>
      <rPr>
        <b/>
        <sz val="9"/>
        <rFont val="Times New Roman"/>
        <family val="1"/>
      </rPr>
      <t xml:space="preserve">A. </t>
    </r>
    <r>
      <rPr>
        <sz val="9"/>
        <rFont val="Times New Roman"/>
        <family val="1"/>
      </rPr>
      <t xml:space="preserve">Saldos de caja maximizados en un X%
</t>
    </r>
    <r>
      <rPr>
        <b/>
        <sz val="9"/>
        <rFont val="Times New Roman"/>
        <family val="1"/>
      </rPr>
      <t>B.</t>
    </r>
    <r>
      <rPr>
        <sz val="9"/>
        <rFont val="Times New Roman"/>
        <family val="1"/>
      </rPr>
      <t xml:space="preserve"> Tasa de interés en las inversiones aumentada en un X%
</t>
    </r>
    <r>
      <rPr>
        <b/>
        <sz val="9"/>
        <rFont val="Times New Roman"/>
        <family val="1"/>
      </rPr>
      <t>C.</t>
    </r>
    <r>
      <rPr>
        <sz val="9"/>
        <rFont val="Times New Roman"/>
        <family val="1"/>
      </rPr>
      <t xml:space="preserve"> Descalces estacionales de caja cubiertos en un 100%.
</t>
    </r>
    <r>
      <rPr>
        <b/>
        <sz val="9"/>
        <rFont val="Times New Roman"/>
        <family val="1"/>
      </rPr>
      <t xml:space="preserve">D. </t>
    </r>
    <r>
      <rPr>
        <sz val="9"/>
        <rFont val="Times New Roman"/>
        <family val="1"/>
      </rPr>
      <t xml:space="preserve">Tasa de financiamiento de corto plazo reducida en un X%
</t>
    </r>
    <r>
      <rPr>
        <b/>
        <sz val="9"/>
        <rFont val="Times New Roman"/>
        <family val="1"/>
      </rPr>
      <t xml:space="preserve">E. </t>
    </r>
    <r>
      <rPr>
        <sz val="9"/>
        <rFont val="Times New Roman"/>
        <family val="1"/>
      </rPr>
      <t xml:space="preserve">Normativa de las Letras del Tesoso aprobada
</t>
    </r>
    <r>
      <rPr>
        <b/>
        <sz val="9"/>
        <rFont val="Times New Roman"/>
        <family val="1"/>
      </rPr>
      <t xml:space="preserve">F. </t>
    </r>
    <r>
      <rPr>
        <sz val="9"/>
        <rFont val="Times New Roman"/>
        <family val="1"/>
      </rPr>
      <t xml:space="preserve">Normativa de Inversiones aprobada
</t>
    </r>
    <r>
      <rPr>
        <b/>
        <sz val="9"/>
        <rFont val="Times New Roman"/>
        <family val="1"/>
      </rPr>
      <t xml:space="preserve">G. </t>
    </r>
    <r>
      <rPr>
        <sz val="9"/>
        <rFont val="Times New Roman"/>
        <family val="1"/>
      </rPr>
      <t xml:space="preserve">Estrategias para estón de alternativas de financiamiento de corto plazo y de inversión.aprobadas e implementadas
</t>
    </r>
    <r>
      <rPr>
        <b/>
        <sz val="9"/>
        <rFont val="Times New Roman"/>
        <family val="1"/>
      </rPr>
      <t xml:space="preserve">H. </t>
    </r>
    <r>
      <rPr>
        <sz val="9"/>
        <rFont val="Times New Roman"/>
        <family val="1"/>
      </rPr>
      <t>Módulo de Registro para las Operaciones de inversión y de financiamiento a corto plazo desarrollado e implementado</t>
    </r>
  </si>
  <si>
    <t>5.1 Elaborar normativa de Letras del Tesoro</t>
  </si>
  <si>
    <t>5.2 Elaborar Normativa de Inversiones</t>
  </si>
  <si>
    <t>5.3 Elaborar documentos de estrategias para gestón de alternativas de financiamiento de corto plazo y de inversión.</t>
  </si>
  <si>
    <t xml:space="preserve">5.4.1 Dar seguimiento a avances de la DAFI en desarrollo del Módulo de Registro </t>
  </si>
  <si>
    <t>5.1.1 Actualizar  y validar borrador de Normativa de Letras del Tesoro de acuerdo a sugerencias de la consultoría para la Gestión de Activos y Pasivos</t>
  </si>
  <si>
    <t>5.1.2 Aprobación de Normativa de Letras del Tesoro</t>
  </si>
  <si>
    <t>5.2.1 Actualizar  y validar borrador de Normativa de Inversiones de acuerdo a sugerencias de la consultoría para la Gestión de Activos y Pasivos</t>
  </si>
  <si>
    <t>5.2.2 Aprobar borrador de  Normativa de Inversiones propuesto</t>
  </si>
  <si>
    <t>5.3.1 Actualizar borradores de los documentos de acuerdo a los aportes y sugerencias de la Consultoría para la Gestión de Activos y Pasivos.</t>
  </si>
  <si>
    <t>5.3.2 Validar borradores de documentos para estrategias de gestión de alternativas de financiamiento de corto plazo y de inversión.</t>
  </si>
  <si>
    <t>5.3.3 Aprobar  documentos de estrategias para gestión  de alternativas de financiamiento de corto plazo y de inversión.</t>
  </si>
  <si>
    <r>
      <rPr>
        <b/>
        <sz val="9"/>
        <rFont val="Times New Roman"/>
        <family val="1"/>
      </rPr>
      <t xml:space="preserve">1. Fernando Fernández-
</t>
    </r>
    <r>
      <rPr>
        <sz val="9"/>
        <rFont val="Times New Roman"/>
        <family val="1"/>
      </rPr>
      <t>Director de Administración de Fondos</t>
    </r>
    <r>
      <rPr>
        <b/>
        <sz val="9"/>
        <rFont val="Times New Roman"/>
        <family val="1"/>
      </rPr>
      <t xml:space="preserve">
2. Geraldo Espinosa </t>
    </r>
    <r>
      <rPr>
        <sz val="9"/>
        <rFont val="Times New Roman"/>
        <family val="1"/>
      </rPr>
      <t>-
Enc. Div. de Administración de Fondos</t>
    </r>
  </si>
  <si>
    <r>
      <rPr>
        <b/>
        <sz val="9"/>
        <rFont val="Times New Roman"/>
        <family val="1"/>
      </rPr>
      <t xml:space="preserve">1. Alberto Perdomo </t>
    </r>
    <r>
      <rPr>
        <sz val="9"/>
        <rFont val="Times New Roman"/>
        <family val="1"/>
      </rPr>
      <t xml:space="preserve">
Tesorero Nacional</t>
    </r>
  </si>
  <si>
    <r>
      <rPr>
        <b/>
        <sz val="9"/>
        <rFont val="Times New Roman"/>
        <family val="1"/>
      </rPr>
      <t>1. Geraldo Espinosa -</t>
    </r>
    <r>
      <rPr>
        <sz val="9"/>
        <rFont val="Times New Roman"/>
        <family val="1"/>
      </rPr>
      <t xml:space="preserve">
Enc. Div. de Administración de Fondos
</t>
    </r>
    <r>
      <rPr>
        <b/>
        <sz val="9"/>
        <rFont val="Times New Roman"/>
        <family val="1"/>
      </rPr>
      <t>2. Jose Reynoso -</t>
    </r>
    <r>
      <rPr>
        <sz val="9"/>
        <rFont val="Times New Roman"/>
        <family val="1"/>
      </rPr>
      <t xml:space="preserve">
Analista Div. de Administración de Fondos
</t>
    </r>
    <r>
      <rPr>
        <b/>
        <sz val="9"/>
        <rFont val="Times New Roman"/>
        <family val="1"/>
      </rPr>
      <t>3. Denny Mercedes -</t>
    </r>
    <r>
      <rPr>
        <sz val="9"/>
        <rFont val="Times New Roman"/>
        <family val="1"/>
      </rPr>
      <t xml:space="preserve">
Analista Div. de Administración de Fondos</t>
    </r>
  </si>
  <si>
    <r>
      <rPr>
        <b/>
        <sz val="9"/>
        <rFont val="Times New Roman"/>
        <family val="1"/>
      </rPr>
      <t>1. Fernando Fernández-</t>
    </r>
    <r>
      <rPr>
        <sz val="9"/>
        <rFont val="Times New Roman"/>
        <family val="1"/>
      </rPr>
      <t xml:space="preserve">
Director de Administración de Fondos</t>
    </r>
  </si>
  <si>
    <r>
      <rPr>
        <b/>
        <sz val="9"/>
        <rFont val="Times New Roman"/>
        <family val="1"/>
      </rPr>
      <t>1. Alberto Perdomo -</t>
    </r>
    <r>
      <rPr>
        <sz val="9"/>
        <rFont val="Times New Roman"/>
        <family val="1"/>
      </rPr>
      <t xml:space="preserve">
Tesorero Nacional</t>
    </r>
  </si>
  <si>
    <r>
      <t xml:space="preserve">1. Geraldo Espinosa -
</t>
    </r>
    <r>
      <rPr>
        <sz val="9"/>
        <rFont val="Times New Roman"/>
        <family val="1"/>
      </rPr>
      <t>Encargado Análisis y Control de Inversiones Financieras</t>
    </r>
  </si>
  <si>
    <r>
      <rPr>
        <b/>
        <sz val="9"/>
        <rFont val="Times New Roman"/>
        <family val="1"/>
      </rPr>
      <t>-DAFO-5.1.1.A</t>
    </r>
    <r>
      <rPr>
        <sz val="9"/>
        <rFont val="Times New Roman"/>
        <family val="1"/>
      </rPr>
      <t xml:space="preserve"> Normativa de Letras del Tesoro actualizada y revisada</t>
    </r>
  </si>
  <si>
    <r>
      <rPr>
        <b/>
        <sz val="9"/>
        <rFont val="Times New Roman"/>
        <family val="1"/>
      </rPr>
      <t>-DAFO-5.1.2.A</t>
    </r>
    <r>
      <rPr>
        <sz val="9"/>
        <rFont val="Times New Roman"/>
        <family val="1"/>
      </rPr>
      <t xml:space="preserve"> Normativa de Letras del Tesoro aprobada</t>
    </r>
  </si>
  <si>
    <r>
      <rPr>
        <b/>
        <sz val="9"/>
        <rFont val="Times New Roman"/>
        <family val="1"/>
      </rPr>
      <t>-DAFO-5.2.1.A</t>
    </r>
    <r>
      <rPr>
        <sz val="9"/>
        <rFont val="Times New Roman"/>
        <family val="1"/>
      </rPr>
      <t xml:space="preserve"> Normativa de Inversiones actualizada y revisada</t>
    </r>
  </si>
  <si>
    <r>
      <rPr>
        <b/>
        <sz val="9"/>
        <rFont val="Times New Roman"/>
        <family val="1"/>
      </rPr>
      <t>-DAFO-5.2.2.A</t>
    </r>
    <r>
      <rPr>
        <sz val="9"/>
        <rFont val="Times New Roman"/>
        <family val="1"/>
      </rPr>
      <t xml:space="preserve"> Normativa de Inversiones aprobada</t>
    </r>
  </si>
  <si>
    <r>
      <rPr>
        <b/>
        <sz val="9"/>
        <rFont val="Times New Roman"/>
        <family val="1"/>
      </rPr>
      <t>-DAFO-5.3.1.A</t>
    </r>
    <r>
      <rPr>
        <sz val="9"/>
        <rFont val="Times New Roman"/>
        <family val="1"/>
      </rPr>
      <t xml:space="preserve"> Borradores de Estrategias para  gestón de alternativas de financiamiento de corto plazo y de inversión actualizados</t>
    </r>
  </si>
  <si>
    <r>
      <rPr>
        <b/>
        <sz val="9"/>
        <rFont val="Times New Roman"/>
        <family val="1"/>
      </rPr>
      <t>-DAFO-5.3.2.A</t>
    </r>
    <r>
      <rPr>
        <sz val="9"/>
        <rFont val="Times New Roman"/>
        <family val="1"/>
      </rPr>
      <t xml:space="preserve"> Borradores de Estrategias para  gestón de alternativas de financiamiento de corto plazo y de inversión revisados</t>
    </r>
  </si>
  <si>
    <r>
      <rPr>
        <b/>
        <sz val="9"/>
        <rFont val="Times New Roman"/>
        <family val="1"/>
      </rPr>
      <t xml:space="preserve">-DAFO-5.3.3.A </t>
    </r>
    <r>
      <rPr>
        <sz val="9"/>
        <rFont val="Times New Roman"/>
        <family val="1"/>
      </rPr>
      <t>Estrategias para  gestón de alternativas de financiamiento de corto plazo y de inversión aprobadas</t>
    </r>
  </si>
  <si>
    <r>
      <rPr>
        <b/>
        <sz val="9"/>
        <rFont val="Times New Roman"/>
        <family val="1"/>
      </rPr>
      <t>-DAFO-5.4.1.A</t>
    </r>
    <r>
      <rPr>
        <sz val="9"/>
        <rFont val="Times New Roman"/>
        <family val="1"/>
      </rPr>
      <t xml:space="preserve">  Correos y/o comunicaciones de seguimiento a la DAFI confirmando avances y estatus del desarrollo.</t>
    </r>
  </si>
  <si>
    <t>6. Generación de Excedentes para el Cierre de la Brecha Financiera (Para 2020)</t>
  </si>
  <si>
    <r>
      <rPr>
        <b/>
        <sz val="9"/>
        <rFont val="Times New Roman"/>
        <family val="1"/>
      </rPr>
      <t>A</t>
    </r>
    <r>
      <rPr>
        <sz val="9"/>
        <rFont val="Times New Roman"/>
        <family val="1"/>
      </rPr>
      <t xml:space="preserve">. Excedentes Generados para el cierre de la Brecha Financiera. </t>
    </r>
  </si>
  <si>
    <t>6.1. Definir e  implementar alternativas para el cierre de brecha financiera.</t>
  </si>
  <si>
    <t>6.1.1 Identificar variables que generen excedentes o identificar fuentes de financiamiento y preparar propuesta para el cierre de la brecha financiera.</t>
  </si>
  <si>
    <t>6.1.2 Presentar propuesta con  variables identificadas al Tesorero Nacional</t>
  </si>
  <si>
    <t>6.1.3 Elevar propuesta al Ministro de Hacienda</t>
  </si>
  <si>
    <t xml:space="preserve">6.1.4 Aprobar propuesta para cierre de porciento determinado de la Brecha Financiera </t>
  </si>
  <si>
    <t>02-01-20
(Corte Anual)</t>
  </si>
  <si>
    <t>31-12-2020
(Corte Anual)</t>
  </si>
  <si>
    <r>
      <t xml:space="preserve">1. Fernando Fernández-
</t>
    </r>
    <r>
      <rPr>
        <sz val="9"/>
        <color theme="1"/>
        <rFont val="Times New Roman"/>
        <family val="1"/>
      </rPr>
      <t>Director de Administración de Fondos</t>
    </r>
    <r>
      <rPr>
        <b/>
        <sz val="9"/>
        <color theme="1"/>
        <rFont val="Times New Roman"/>
        <family val="1"/>
      </rPr>
      <t xml:space="preserve">
2. Geraldo Espinosa -
</t>
    </r>
    <r>
      <rPr>
        <sz val="9"/>
        <color theme="1"/>
        <rFont val="Times New Roman"/>
        <family val="1"/>
      </rPr>
      <t>Enc. Div. de Administración de Fondos</t>
    </r>
  </si>
  <si>
    <r>
      <rPr>
        <b/>
        <sz val="9"/>
        <rFont val="Times New Roman"/>
        <family val="1"/>
      </rPr>
      <t>DAFO-6.1.1A</t>
    </r>
    <r>
      <rPr>
        <sz val="9"/>
        <rFont val="Times New Roman"/>
        <family val="1"/>
      </rPr>
      <t xml:space="preserve"> Porcentaje reducido de la Brecha </t>
    </r>
  </si>
  <si>
    <t>2. Formalización y Aprobación de los Contratos Bancarios.</t>
  </si>
  <si>
    <r>
      <t xml:space="preserve">Aprobados los siguientes Contratos Específicos de:
-Pago
</t>
    </r>
    <r>
      <rPr>
        <sz val="9"/>
        <rFont val="Times New Roman"/>
        <family val="1"/>
      </rPr>
      <t>-Gestión de Cuentas</t>
    </r>
    <r>
      <rPr>
        <sz val="9"/>
        <color theme="1"/>
        <rFont val="Times New Roman"/>
        <family val="1"/>
      </rPr>
      <t xml:space="preserve">
-Financiamiento de Corto Plazo
-Inversiones Temporales
-Recaudación</t>
    </r>
  </si>
  <si>
    <t>2.1 Gestionar la formalización y aprobación de los contratos de servicios con el Banco de Reservas</t>
  </si>
  <si>
    <t>2.1.1 Aprobar Contrato Específico de Pago.</t>
  </si>
  <si>
    <t xml:space="preserve">2.1.2 Aprobar Contrato Específico de Gestión de Cuentas </t>
  </si>
  <si>
    <r>
      <rPr>
        <b/>
        <sz val="9"/>
        <color theme="1"/>
        <rFont val="Times New Roman"/>
        <family val="1"/>
      </rPr>
      <t xml:space="preserve">1. Alberto Perdomo - </t>
    </r>
    <r>
      <rPr>
        <sz val="9"/>
        <color theme="1"/>
        <rFont val="Times New Roman"/>
        <family val="1"/>
      </rPr>
      <t xml:space="preserve">
Tesorero Nacional</t>
    </r>
    <r>
      <rPr>
        <b/>
        <sz val="9"/>
        <color theme="1"/>
        <rFont val="Times New Roman"/>
        <family val="1"/>
      </rPr>
      <t xml:space="preserve">
2. Simón Lizardo - 
</t>
    </r>
    <r>
      <rPr>
        <sz val="9"/>
        <color theme="1"/>
        <rFont val="Times New Roman"/>
        <family val="1"/>
      </rPr>
      <t>Administrador General del Banco de Reservas</t>
    </r>
    <r>
      <rPr>
        <b/>
        <sz val="9"/>
        <color theme="1"/>
        <rFont val="Times New Roman"/>
        <family val="1"/>
      </rPr>
      <t xml:space="preserve">
3. Donald Guerrero - 
</t>
    </r>
    <r>
      <rPr>
        <sz val="9"/>
        <color theme="1"/>
        <rFont val="Times New Roman"/>
        <family val="1"/>
      </rPr>
      <t xml:space="preserve">Ministro de Hacienda
</t>
    </r>
    <r>
      <rPr>
        <b/>
        <sz val="9"/>
        <rFont val="Times New Roman"/>
        <family val="1"/>
      </rPr>
      <t>4. Rafael Ventura</t>
    </r>
    <r>
      <rPr>
        <sz val="9"/>
        <rFont val="Times New Roman"/>
        <family val="1"/>
      </rPr>
      <t xml:space="preserve">
Director de Administración de Cuentas y Registros Financieros</t>
    </r>
  </si>
  <si>
    <r>
      <t xml:space="preserve">DACyRF-2.1.1.A </t>
    </r>
    <r>
      <rPr>
        <sz val="9"/>
        <color theme="1"/>
        <rFont val="Times New Roman"/>
        <family val="1"/>
      </rPr>
      <t>Contrato de Pago aprobado</t>
    </r>
  </si>
  <si>
    <r>
      <rPr>
        <b/>
        <sz val="9"/>
        <color theme="1"/>
        <rFont val="Times New Roman"/>
        <family val="1"/>
      </rPr>
      <t>-DACyRF-2.1.2.A</t>
    </r>
    <r>
      <rPr>
        <sz val="9"/>
        <color theme="1"/>
        <rFont val="Times New Roman"/>
        <family val="1"/>
      </rPr>
      <t xml:space="preserve"> Contrato Específico de Gestión de Cuentas aprobado</t>
    </r>
  </si>
  <si>
    <t>Entregables</t>
  </si>
  <si>
    <t>3. Desarrollo de un Módulo de Gestión de Cuentas (apertura, cierre y registro y sustitución de firmantes) en el Sistema de Atención a las Tesorerías Institucionales (SATI)</t>
  </si>
  <si>
    <r>
      <t xml:space="preserve">A. </t>
    </r>
    <r>
      <rPr>
        <sz val="9"/>
        <rFont val="Times New Roman"/>
        <family val="1"/>
      </rPr>
      <t>Módulo de Gestión de Cuentas desarrollado e implementado en un 100%</t>
    </r>
  </si>
  <si>
    <t>3.1 Diseñar módulo de Gestión de Cuentas en el Sistema de Atención a las Tesorerías Institucionales (SATI)</t>
  </si>
  <si>
    <t>3.1.1 Elaborar modelo conceptual de Gestión de Cuentas en el Sistema de Atención a las Tesorerías Institucionales (SATI)</t>
  </si>
  <si>
    <t>3.1.2 Someter a revisión por parte del Director Normas  y Coordinación de Tesorerías Institucionales, el borrador del modelo conceptual del módulo de Gestión de Cuentas Bancarias en el SATI</t>
  </si>
  <si>
    <t>3.1.3 Suministrar al Departamento de Tecnología, el modelo conceptual del módulo de Gestión de Cuentas Bancarias para su desarrollo</t>
  </si>
  <si>
    <r>
      <rPr>
        <b/>
        <sz val="9"/>
        <rFont val="Times New Roman"/>
        <family val="1"/>
      </rPr>
      <t xml:space="preserve">1. Ángel Estrada </t>
    </r>
    <r>
      <rPr>
        <sz val="9"/>
        <rFont val="Times New Roman"/>
        <family val="1"/>
      </rPr>
      <t xml:space="preserve">- 
Director de Normas y Coordinación de Tesorerías Institucionales 
</t>
    </r>
    <r>
      <rPr>
        <b/>
        <sz val="9"/>
        <rFont val="Times New Roman"/>
        <family val="1"/>
      </rPr>
      <t>2. Silvia Cordero -</t>
    </r>
    <r>
      <rPr>
        <sz val="9"/>
        <rFont val="Times New Roman"/>
        <family val="1"/>
      </rPr>
      <t xml:space="preserve">
Encargada de División de Normas y Procedimientos</t>
    </r>
  </si>
  <si>
    <r>
      <rPr>
        <b/>
        <sz val="9"/>
        <rFont val="Times New Roman"/>
        <family val="1"/>
      </rPr>
      <t>1. Silvia Cordero -</t>
    </r>
    <r>
      <rPr>
        <sz val="9"/>
        <rFont val="Times New Roman"/>
        <family val="1"/>
      </rPr>
      <t xml:space="preserve">
Encargada de División de Normas y Procedimientos</t>
    </r>
  </si>
  <si>
    <r>
      <rPr>
        <b/>
        <sz val="9"/>
        <color theme="1"/>
        <rFont val="Times New Roman"/>
        <family val="1"/>
      </rPr>
      <t>1. Silvia Cordero -</t>
    </r>
    <r>
      <rPr>
        <sz val="9"/>
        <color theme="1"/>
        <rFont val="Times New Roman"/>
        <family val="1"/>
      </rPr>
      <t xml:space="preserve">
Encargada de División de Normas y Procedimientos
</t>
    </r>
    <r>
      <rPr>
        <b/>
        <sz val="9"/>
        <color theme="1"/>
        <rFont val="Times New Roman"/>
        <family val="1"/>
      </rPr>
      <t xml:space="preserve">2. Noelia Martínez - </t>
    </r>
    <r>
      <rPr>
        <sz val="9"/>
        <color theme="1"/>
        <rFont val="Times New Roman"/>
        <family val="1"/>
      </rPr>
      <t xml:space="preserve">
Analista de  Normas y Procedimientos I
</t>
    </r>
    <r>
      <rPr>
        <b/>
        <sz val="9"/>
        <color theme="1"/>
        <rFont val="Times New Roman"/>
        <family val="1"/>
      </rPr>
      <t xml:space="preserve">3. Cristian Báez- </t>
    </r>
    <r>
      <rPr>
        <sz val="9"/>
        <color theme="1"/>
        <rFont val="Times New Roman"/>
        <family val="1"/>
      </rPr>
      <t xml:space="preserve">
Analista de Tesorerías Institucionales III</t>
    </r>
  </si>
  <si>
    <r>
      <rPr>
        <b/>
        <sz val="9"/>
        <color theme="1"/>
        <rFont val="Times New Roman"/>
        <family val="1"/>
      </rPr>
      <t>-DNyCTI-3.1.1.A</t>
    </r>
    <r>
      <rPr>
        <sz val="9"/>
        <color theme="1"/>
        <rFont val="Times New Roman"/>
        <family val="1"/>
      </rPr>
      <t xml:space="preserve">  Borrador del Modelo Conceptual de Gestión de Cuentas en el Sistema de Atención a las Tesorerías Institucionales (SATI)</t>
    </r>
  </si>
  <si>
    <r>
      <rPr>
        <b/>
        <sz val="9"/>
        <color theme="1"/>
        <rFont val="Times New Roman"/>
        <family val="1"/>
      </rPr>
      <t>-DNyCTI-3.1.2.A</t>
    </r>
    <r>
      <rPr>
        <sz val="9"/>
        <color theme="1"/>
        <rFont val="Times New Roman"/>
        <family val="1"/>
      </rPr>
      <t xml:space="preserve">  Borrador del Modelo Conceptual de Módulo de Gestión de Cuentas en el Sistema de Atención a las Tesorerías Institucionales (SATI) validado y firmado por el Director de DNyCTI</t>
    </r>
  </si>
  <si>
    <r>
      <rPr>
        <b/>
        <sz val="9"/>
        <color theme="1"/>
        <rFont val="Times New Roman"/>
        <family val="1"/>
      </rPr>
      <t>-DNyCTI-3.1.3.A</t>
    </r>
    <r>
      <rPr>
        <sz val="9"/>
        <color theme="1"/>
        <rFont val="Times New Roman"/>
        <family val="1"/>
      </rPr>
      <t xml:space="preserve">  Acuse de recibo del modelo conceptual del Módulo de Gestión de Cuentas en el Sistema de Atención a las Tesorerías Institucionales (SATI)</t>
    </r>
  </si>
  <si>
    <t>6. Medición el Nivel de Satisfacción de Servicios a Usuarios a TN en línea</t>
  </si>
  <si>
    <r>
      <rPr>
        <b/>
        <sz val="9"/>
        <color theme="1"/>
        <rFont val="Times New Roman"/>
        <family val="1"/>
      </rPr>
      <t>A.</t>
    </r>
    <r>
      <rPr>
        <sz val="9"/>
        <color theme="1"/>
        <rFont val="Times New Roman"/>
        <family val="1"/>
      </rPr>
      <t xml:space="preserve"> 100% de instituciones de la muestra encuestadas en línea mediante LimeSurvey</t>
    </r>
  </si>
  <si>
    <t>6.2 Evaluar nivel de satisfacción de las instituciones que reciben asistencia</t>
  </si>
  <si>
    <t>6.1 Preparar encuesta para evaluar la satisfacción de las instituciones asistidas</t>
  </si>
  <si>
    <t>6.1.1 Elaborar encuesta para la evaluación de la satisfacción de las Tesorerías Institucionales con los servicios brindados por TN.</t>
  </si>
  <si>
    <t xml:space="preserve">6.1.2 Elaborar un plan de aplicación de la encuesta a las Tesorerías Institucionales. </t>
  </si>
  <si>
    <t>6.2.1 Aplicar la encuesta del nivel de satisfacción de las instituciones.</t>
  </si>
  <si>
    <r>
      <rPr>
        <b/>
        <sz val="9"/>
        <rFont val="Times New Roman"/>
        <family val="1"/>
      </rPr>
      <t>1. Silvia Cordero</t>
    </r>
    <r>
      <rPr>
        <sz val="9"/>
        <rFont val="Times New Roman"/>
        <family val="1"/>
      </rPr>
      <t xml:space="preserve"> -Encargada de División de Normas y Procedimientos
</t>
    </r>
    <r>
      <rPr>
        <b/>
        <sz val="9"/>
        <rFont val="Times New Roman"/>
        <family val="1"/>
      </rPr>
      <t xml:space="preserve">2. Noelia Martínez </t>
    </r>
    <r>
      <rPr>
        <sz val="9"/>
        <rFont val="Times New Roman"/>
        <family val="1"/>
      </rPr>
      <t>- Analista de  Normas y Procedimientos I</t>
    </r>
  </si>
  <si>
    <r>
      <rPr>
        <b/>
        <sz val="9"/>
        <color theme="1"/>
        <rFont val="Times New Roman"/>
        <family val="1"/>
      </rPr>
      <t>-DNyCTI-6.1.1.A</t>
    </r>
    <r>
      <rPr>
        <sz val="9"/>
        <color theme="1"/>
        <rFont val="Times New Roman"/>
        <family val="1"/>
      </rPr>
      <t xml:space="preserve"> Formulario de Encuesta elaborado</t>
    </r>
  </si>
  <si>
    <r>
      <rPr>
        <b/>
        <sz val="9"/>
        <color theme="1"/>
        <rFont val="Times New Roman"/>
        <family val="1"/>
      </rPr>
      <t>-DNyCTI-6.1.2 A</t>
    </r>
    <r>
      <rPr>
        <sz val="9"/>
        <color theme="1"/>
        <rFont val="Times New Roman"/>
        <family val="1"/>
      </rPr>
      <t xml:space="preserve"> Plan de aplicación de encuesta</t>
    </r>
  </si>
  <si>
    <r>
      <rPr>
        <b/>
        <sz val="9"/>
        <color theme="1"/>
        <rFont val="Times New Roman"/>
        <family val="1"/>
      </rPr>
      <t>-DNyCTI-6.2.1.A</t>
    </r>
    <r>
      <rPr>
        <sz val="9"/>
        <color theme="1"/>
        <rFont val="Times New Roman"/>
        <family val="1"/>
      </rPr>
      <t xml:space="preserve">  Formularios de encuestas por instrucciones completados</t>
    </r>
  </si>
  <si>
    <t>1. Automatización de la Cuota de Pagos para UEPEX y Anticipos Financieros.</t>
  </si>
  <si>
    <r>
      <rPr>
        <b/>
        <sz val="9"/>
        <rFont val="Times New Roman"/>
        <family val="1"/>
      </rPr>
      <t xml:space="preserve">A. </t>
    </r>
    <r>
      <rPr>
        <sz val="9"/>
        <rFont val="Times New Roman"/>
        <family val="1"/>
      </rPr>
      <t xml:space="preserve">Funcionalidad de Cuota de Pagos UEPEX automatizada dentro del SIGEF. 
</t>
    </r>
    <r>
      <rPr>
        <b/>
        <sz val="9"/>
        <rFont val="Times New Roman"/>
        <family val="1"/>
      </rPr>
      <t>B</t>
    </r>
    <r>
      <rPr>
        <sz val="9"/>
        <rFont val="Times New Roman"/>
        <family val="1"/>
      </rPr>
      <t xml:space="preserve">. Funcionalidad de Cuota de Pagos para Anticipos Financieros automatizada dentro del SIGEF. </t>
    </r>
  </si>
  <si>
    <t>1.1 Llevar a cabo revisión y adecuación de la definición del funcionamiento de cada uno de los parámetros dentro del SIGEF.</t>
  </si>
  <si>
    <t>1.1.1 Dar seguimiento a la definición Funcional por parte de la DAFI.</t>
  </si>
  <si>
    <r>
      <rPr>
        <b/>
        <sz val="9"/>
        <rFont val="Times New Roman"/>
        <family val="1"/>
      </rPr>
      <t xml:space="preserve">1. Eladio Montero - </t>
    </r>
    <r>
      <rPr>
        <sz val="9"/>
        <rFont val="Times New Roman"/>
        <family val="1"/>
      </rPr>
      <t xml:space="preserve">
</t>
    </r>
    <r>
      <rPr>
        <sz val="9"/>
        <color rgb="FF000000"/>
        <rFont val="Times New Roman"/>
        <family val="1"/>
      </rPr>
      <t>Encargado de la División de Programación Financiera y Seguimiento Presupuestario</t>
    </r>
  </si>
  <si>
    <r>
      <rPr>
        <b/>
        <sz val="9"/>
        <color theme="1"/>
        <rFont val="Times New Roman"/>
        <family val="1"/>
      </rPr>
      <t>DPyEF-1.1.1.A</t>
    </r>
    <r>
      <rPr>
        <sz val="9"/>
        <color theme="1"/>
        <rFont val="Times New Roman"/>
        <family val="1"/>
      </rPr>
      <t xml:space="preserve"> Correos electrónicos de seguimiento
</t>
    </r>
    <r>
      <rPr>
        <b/>
        <sz val="9"/>
        <color theme="1"/>
        <rFont val="Times New Roman"/>
        <family val="1"/>
      </rPr>
      <t xml:space="preserve">DPyEF-1.1.1.B </t>
    </r>
    <r>
      <rPr>
        <sz val="9"/>
        <color theme="1"/>
        <rFont val="Times New Roman"/>
        <family val="1"/>
      </rPr>
      <t>Reportes de Seguimiento</t>
    </r>
  </si>
  <si>
    <t>2. Diseño e implementación de herramienta para Validación y Consolidación de la Programación del Devengado</t>
  </si>
  <si>
    <r>
      <rPr>
        <b/>
        <sz val="9"/>
        <rFont val="Times New Roman"/>
        <family val="1"/>
      </rPr>
      <t xml:space="preserve">A. </t>
    </r>
    <r>
      <rPr>
        <sz val="9"/>
        <rFont val="Times New Roman"/>
        <family val="1"/>
      </rPr>
      <t>Diseñada e implementada matriz para el seguimiento a la Consolidación de la Programación del Devengado.</t>
    </r>
  </si>
  <si>
    <t>2.1 Diseñar e implementar  la Matriz interna para el seguimiento de la Consolidación de la Programación del Devengado.</t>
  </si>
  <si>
    <t>2.1.1 Realizar levantamiento y análisis de información sobre la programación del devengado obtenidas mediante reportes dinámicos del SIGEF.</t>
  </si>
  <si>
    <r>
      <rPr>
        <b/>
        <sz val="9"/>
        <color theme="1"/>
        <rFont val="Times New Roman"/>
        <family val="1"/>
      </rPr>
      <t>DPyEF-2.1.1.A</t>
    </r>
    <r>
      <rPr>
        <sz val="9"/>
        <color theme="1"/>
        <rFont val="Times New Roman"/>
        <family val="1"/>
      </rPr>
      <t xml:space="preserve"> Referencias de documentos consultados
</t>
    </r>
    <r>
      <rPr>
        <b/>
        <sz val="9"/>
        <color theme="1"/>
        <rFont val="Times New Roman"/>
        <family val="1"/>
      </rPr>
      <t xml:space="preserve">DPyEF-2.1.1.B </t>
    </r>
    <r>
      <rPr>
        <sz val="9"/>
        <color theme="1"/>
        <rFont val="Times New Roman"/>
        <family val="1"/>
      </rPr>
      <t xml:space="preserve"> Reporte del análisis realizado</t>
    </r>
  </si>
  <si>
    <t>3. Establecimiento de Alianzas Estratégicas con los Órganos Rectores, Autoridades Monetarias y Sector Financiero</t>
  </si>
  <si>
    <r>
      <rPr>
        <b/>
        <sz val="9"/>
        <rFont val="Times New Roman"/>
        <family val="1"/>
      </rPr>
      <t xml:space="preserve">A. </t>
    </r>
    <r>
      <rPr>
        <sz val="9"/>
        <rFont val="Times New Roman"/>
        <family val="1"/>
      </rPr>
      <t>Formulada y firmada las Alianzas Estratégicas con los Órganos Rectores, Autoridades Monetarias y Sector Financiero</t>
    </r>
  </si>
  <si>
    <t>3.1 Formalizar acuerdo con Ministerio de Hacienda, contemplando la No asignacion de gastos de Ingresos Extraordinarios.</t>
  </si>
  <si>
    <t>3.1.1 Coordinar y ejecutar encuentro con MH, para recopilación de las informaciones y requerimientos de ambas partes.</t>
  </si>
  <si>
    <r>
      <rPr>
        <b/>
        <sz val="9"/>
        <color theme="1"/>
        <rFont val="Times New Roman"/>
        <family val="1"/>
      </rPr>
      <t>DPyEF-3.1.1.A</t>
    </r>
    <r>
      <rPr>
        <sz val="9"/>
        <color theme="1"/>
        <rFont val="Times New Roman"/>
        <family val="1"/>
      </rPr>
      <t xml:space="preserve">  Ayuda memoria de las reuniones.
</t>
    </r>
    <r>
      <rPr>
        <b/>
        <sz val="9"/>
        <color theme="1"/>
        <rFont val="Times New Roman"/>
        <family val="1"/>
      </rPr>
      <t>DPyEF-3.1.1.B</t>
    </r>
    <r>
      <rPr>
        <sz val="9"/>
        <color theme="1"/>
        <rFont val="Times New Roman"/>
        <family val="1"/>
      </rPr>
      <t xml:space="preserve">  Registros de Participantes.
</t>
    </r>
    <r>
      <rPr>
        <b/>
        <sz val="9"/>
        <color theme="1"/>
        <rFont val="Times New Roman"/>
        <family val="1"/>
      </rPr>
      <t>DPyEF-3.1.1.C</t>
    </r>
    <r>
      <rPr>
        <sz val="9"/>
        <color theme="1"/>
        <rFont val="Times New Roman"/>
        <family val="1"/>
      </rPr>
      <t xml:space="preserve">  Correos y/o comunicaciones de las Convocatorias.
</t>
    </r>
    <r>
      <rPr>
        <b/>
        <sz val="9"/>
        <color theme="1"/>
        <rFont val="Times New Roman"/>
        <family val="1"/>
      </rPr>
      <t>-DPyEF-3.1.1.D</t>
    </r>
    <r>
      <rPr>
        <sz val="9"/>
        <color theme="1"/>
        <rFont val="Times New Roman"/>
        <family val="1"/>
      </rPr>
      <t xml:space="preserve">  Fotografías de los encuentros.
</t>
    </r>
  </si>
  <si>
    <t xml:space="preserve">4. Definición de Propuesta de Control de la Asignación de Cuota de Compromiso en Función de la realidad de Caja </t>
  </si>
  <si>
    <r>
      <rPr>
        <b/>
        <sz val="9"/>
        <color theme="1"/>
        <rFont val="Times New Roman"/>
        <family val="1"/>
      </rPr>
      <t xml:space="preserve">A. </t>
    </r>
    <r>
      <rPr>
        <sz val="9"/>
        <color theme="1"/>
        <rFont val="Times New Roman"/>
        <family val="1"/>
      </rPr>
      <t>Propuesta de Control de la Asignación de Cuota de Compromiso en Función de la realidad de Caja Elaborada,  consensuada y entregada.</t>
    </r>
  </si>
  <si>
    <t>4.1 Elaborar Propuesta de control de la asignacion de cuota de compromiso en funcion de la realidad de la caja.</t>
  </si>
  <si>
    <t>4.1.1 Definir los elementos a considerar en la Propuesta de Control de la Asignación de Cuota de Compromiso en Función de la realidad de Caja</t>
  </si>
  <si>
    <r>
      <rPr>
        <b/>
        <sz val="9"/>
        <color theme="1"/>
        <rFont val="Times New Roman"/>
        <family val="1"/>
      </rPr>
      <t>DPyEF-4.1.1.A</t>
    </r>
    <r>
      <rPr>
        <sz val="9"/>
        <color theme="1"/>
        <rFont val="Times New Roman"/>
        <family val="1"/>
      </rPr>
      <t xml:space="preserve"> Registro de Participantes
</t>
    </r>
    <r>
      <rPr>
        <b/>
        <sz val="9"/>
        <color theme="1"/>
        <rFont val="Times New Roman"/>
        <family val="1"/>
      </rPr>
      <t>DPyEF-4.1.1.B</t>
    </r>
    <r>
      <rPr>
        <sz val="9"/>
        <color theme="1"/>
        <rFont val="Times New Roman"/>
        <family val="1"/>
      </rPr>
      <t xml:space="preserve">  Fotos del encuentro
</t>
    </r>
    <r>
      <rPr>
        <b/>
        <sz val="9"/>
        <color theme="1"/>
        <rFont val="Times New Roman"/>
        <family val="1"/>
      </rPr>
      <t xml:space="preserve">DPyEF-4.1.1.C </t>
    </r>
    <r>
      <rPr>
        <sz val="9"/>
        <color theme="1"/>
        <rFont val="Times New Roman"/>
        <family val="1"/>
      </rPr>
      <t xml:space="preserve"> Ayuda Memoria del Encuentro</t>
    </r>
  </si>
  <si>
    <t>5. Elaboración de Política de Gestión de  Riesgos Financieros.</t>
  </si>
  <si>
    <r>
      <rPr>
        <b/>
        <sz val="9"/>
        <color theme="1"/>
        <rFont val="Times New Roman"/>
        <family val="1"/>
      </rPr>
      <t>A</t>
    </r>
    <r>
      <rPr>
        <sz val="9"/>
        <color theme="1"/>
        <rFont val="Times New Roman"/>
        <family val="1"/>
      </rPr>
      <t>. Politíca de Gestión de Riesgos Financieros elaborada y difundida.</t>
    </r>
  </si>
  <si>
    <t>5.1 Elaborar Política General de la División de Analísis y Evaluación de Riesgos Financieros.</t>
  </si>
  <si>
    <t>5.1.1 Solicitar acompañamiento y directrices al DPyD para la elaboración de la Política  de Gestión de Riesgos.</t>
  </si>
  <si>
    <r>
      <rPr>
        <b/>
        <sz val="9"/>
        <color theme="1"/>
        <rFont val="Times New Roman"/>
        <family val="1"/>
      </rPr>
      <t>1. Juan Carlos Jeréz</t>
    </r>
    <r>
      <rPr>
        <sz val="9"/>
        <color theme="1"/>
        <rFont val="Times New Roman"/>
        <family val="1"/>
      </rPr>
      <t xml:space="preserve">
</t>
    </r>
    <r>
      <rPr>
        <sz val="9"/>
        <rFont val="Times New Roman"/>
        <family val="1"/>
      </rPr>
      <t>Encargado de la División de Analisis y Evaluación de Riesgos Financieros.</t>
    </r>
    <r>
      <rPr>
        <b/>
        <sz val="9"/>
        <rFont val="Times New Roman"/>
        <family val="1"/>
      </rPr>
      <t xml:space="preserve">
</t>
    </r>
  </si>
  <si>
    <r>
      <rPr>
        <b/>
        <sz val="9"/>
        <color theme="1"/>
        <rFont val="Times New Roman"/>
        <family val="1"/>
      </rPr>
      <t>DPyEF-5.1.1.A</t>
    </r>
    <r>
      <rPr>
        <sz val="9"/>
        <color theme="1"/>
        <rFont val="Times New Roman"/>
        <family val="1"/>
      </rPr>
      <t xml:space="preserve"> Correo o Comunicación de Solicitud.</t>
    </r>
  </si>
  <si>
    <r>
      <rPr>
        <b/>
        <sz val="9"/>
        <color rgb="FF000000"/>
        <rFont val="Times New Roman"/>
        <family val="1"/>
      </rPr>
      <t xml:space="preserve">1. Jonathan Liz - 
</t>
    </r>
    <r>
      <rPr>
        <sz val="9"/>
        <color rgb="FF000000"/>
        <rFont val="Times New Roman"/>
        <family val="1"/>
      </rPr>
      <t>Director DPyEF</t>
    </r>
    <r>
      <rPr>
        <b/>
        <sz val="9"/>
        <color rgb="FF000000"/>
        <rFont val="Times New Roman"/>
        <family val="1"/>
      </rPr>
      <t xml:space="preserve">
2. Eladio Montero -</t>
    </r>
    <r>
      <rPr>
        <sz val="9"/>
        <color rgb="FF000000"/>
        <rFont val="Times New Roman"/>
        <family val="1"/>
      </rPr>
      <t xml:space="preserve"> 
Encargado de la División de Programación Financiera y  Seguimiento Presupuestario</t>
    </r>
  </si>
  <si>
    <t>7. Implementación  del Rediseño de la Programación de Caja</t>
  </si>
  <si>
    <r>
      <rPr>
        <b/>
        <sz val="9"/>
        <color theme="1"/>
        <rFont val="Times New Roman"/>
        <family val="1"/>
      </rPr>
      <t>A.</t>
    </r>
    <r>
      <rPr>
        <sz val="9"/>
        <color theme="1"/>
        <rFont val="Times New Roman"/>
        <family val="1"/>
      </rPr>
      <t xml:space="preserve"> Programación de Caja Rediseñada e Implementada. </t>
    </r>
  </si>
  <si>
    <t>7.1 Implementar el Modelo Conceptual y Funcional del rediseño de la Programación de Caja</t>
  </si>
  <si>
    <t>7.1.1  Gestionar contratación de Consultor para el apoyo a la implementación de la Programación de Caja.</t>
  </si>
  <si>
    <t>7.1.2 Ajustar los requerimientos técnicos necesarios del Modelo Conceptual del Rediseño de la Programación de Caja</t>
  </si>
  <si>
    <r>
      <t xml:space="preserve">
 </t>
    </r>
    <r>
      <rPr>
        <b/>
        <sz val="9"/>
        <rFont val="Times New Roman"/>
        <family val="1"/>
      </rPr>
      <t xml:space="preserve">1. Jonathan Liz - - 
</t>
    </r>
    <r>
      <rPr>
        <sz val="9"/>
        <rFont val="Times New Roman"/>
        <family val="1"/>
      </rPr>
      <t>Dir. de Programación y Evaluación Financiera</t>
    </r>
    <r>
      <rPr>
        <b/>
        <sz val="9"/>
        <rFont val="Times New Roman"/>
        <family val="1"/>
      </rPr>
      <t xml:space="preserve">
2. Eladio Montero </t>
    </r>
    <r>
      <rPr>
        <sz val="9"/>
        <rFont val="Times New Roman"/>
        <family val="1"/>
      </rPr>
      <t xml:space="preserve">- 
Encargado de la División de Programación Financiera y  Seguimiento Presupuestario
</t>
    </r>
    <r>
      <rPr>
        <b/>
        <sz val="9"/>
        <rFont val="Times New Roman"/>
        <family val="1"/>
      </rPr>
      <t>3. Ana Beatriz Jimenéz</t>
    </r>
    <r>
      <rPr>
        <sz val="9"/>
        <color rgb="FFFF0000"/>
        <rFont val="Times New Roman"/>
        <family val="1"/>
      </rPr>
      <t xml:space="preserve">
</t>
    </r>
    <r>
      <rPr>
        <sz val="9"/>
        <rFont val="Times New Roman"/>
        <family val="1"/>
      </rPr>
      <t xml:space="preserve">Analista III
</t>
    </r>
  </si>
  <si>
    <r>
      <rPr>
        <b/>
        <sz val="9"/>
        <rFont val="Times New Roman"/>
        <family val="1"/>
      </rPr>
      <t>1. Jonathan Liz -</t>
    </r>
    <r>
      <rPr>
        <sz val="9"/>
        <rFont val="Times New Roman"/>
        <family val="1"/>
      </rPr>
      <t xml:space="preserve">
Dir. de Programación y Evaluación Financiera</t>
    </r>
  </si>
  <si>
    <r>
      <rPr>
        <b/>
        <sz val="9"/>
        <rFont val="Times New Roman"/>
        <family val="1"/>
      </rPr>
      <t>-DPyEF-7.1.1.A</t>
    </r>
    <r>
      <rPr>
        <sz val="9"/>
        <rFont val="Times New Roman"/>
        <family val="1"/>
      </rPr>
      <t xml:space="preserve">  Correos y/o comunicaciones de seguimiento.</t>
    </r>
  </si>
  <si>
    <r>
      <rPr>
        <b/>
        <sz val="9"/>
        <rFont val="Times New Roman"/>
        <family val="1"/>
      </rPr>
      <t>-DPyEF-7.1.2A</t>
    </r>
    <r>
      <rPr>
        <sz val="9"/>
        <rFont val="Times New Roman"/>
        <family val="1"/>
      </rPr>
      <t xml:space="preserve">  Modelo Conceptual con ajustes aplicados</t>
    </r>
  </si>
  <si>
    <t>1. Implementación de Pagos Electrónicos en Monedas Extranjeras</t>
  </si>
  <si>
    <r>
      <rPr>
        <b/>
        <sz val="9"/>
        <rFont val="Times New Roman"/>
        <family val="1"/>
      </rPr>
      <t xml:space="preserve">1. </t>
    </r>
    <r>
      <rPr>
        <sz val="9"/>
        <rFont val="Times New Roman"/>
        <family val="1"/>
      </rPr>
      <t xml:space="preserve">Módulo de Pago de las Nóminas en Monedas Extranjera desarrollado (Fase I - Modalidad de Crédito a Cuentas). 
</t>
    </r>
    <r>
      <rPr>
        <b/>
        <sz val="9"/>
        <rFont val="Times New Roman"/>
        <family val="1"/>
      </rPr>
      <t xml:space="preserve">2.  </t>
    </r>
    <r>
      <rPr>
        <sz val="9"/>
        <rFont val="Times New Roman"/>
        <family val="1"/>
      </rPr>
      <t xml:space="preserve">Proyecto de Pago Electrónico en Monedas Extranjeras 100% implementado en su Fase I (Modalidad de Crédito a Cuentas)
</t>
    </r>
    <r>
      <rPr>
        <b/>
        <sz val="9"/>
        <rFont val="Times New Roman"/>
        <family val="1"/>
      </rPr>
      <t xml:space="preserve">3. </t>
    </r>
    <r>
      <rPr>
        <sz val="9"/>
        <rFont val="Times New Roman"/>
        <family val="1"/>
      </rPr>
      <t xml:space="preserve">Modelo Funcional para Modalidad de Transferencias del PNME elaborado (Fase II)
</t>
    </r>
    <r>
      <rPr>
        <b/>
        <sz val="9"/>
        <rFont val="Times New Roman"/>
        <family val="1"/>
      </rPr>
      <t>4.</t>
    </r>
    <r>
      <rPr>
        <sz val="9"/>
        <rFont val="Times New Roman"/>
        <family val="1"/>
      </rPr>
      <t xml:space="preserve">  Modelo Funcional del PNME desarrollado para su Modalidad de Transferencias (Fase II)</t>
    </r>
  </si>
  <si>
    <t>1.1 Realizar el Desarrollo del Módulo de Pago de la Nóminas en Monedas Extranjera.</t>
  </si>
  <si>
    <t>1.1.1 Desarrollar el  Módulo de Pago.</t>
  </si>
  <si>
    <t>1.1.2 Dar Seguimiento al avance del desarrollo del Módulo.</t>
  </si>
  <si>
    <t>1.1.3 Realizar pruebas y validar el funcionamiento del Módulo.</t>
  </si>
  <si>
    <t>1. DAFI.</t>
  </si>
  <si>
    <r>
      <rPr>
        <b/>
        <sz val="9"/>
        <rFont val="Times New Roman"/>
        <family val="1"/>
      </rPr>
      <t xml:space="preserve">1. María Esther León. </t>
    </r>
    <r>
      <rPr>
        <sz val="9"/>
        <rFont val="Times New Roman"/>
        <family val="1"/>
      </rPr>
      <t xml:space="preserve">
 Directora Administración de Desembolsos </t>
    </r>
  </si>
  <si>
    <t>1. Equipo PNME-DAFI.</t>
  </si>
  <si>
    <r>
      <rPr>
        <b/>
        <sz val="9"/>
        <color theme="1"/>
        <rFont val="Times New Roman"/>
        <family val="1"/>
      </rPr>
      <t>-DAD-1.1.1.A</t>
    </r>
    <r>
      <rPr>
        <sz val="9"/>
        <color theme="1"/>
        <rFont val="Times New Roman"/>
        <family val="1"/>
      </rPr>
      <t xml:space="preserve"> Printscreen del Módulo  en el SIGEF.</t>
    </r>
  </si>
  <si>
    <r>
      <t>-</t>
    </r>
    <r>
      <rPr>
        <b/>
        <sz val="9"/>
        <color theme="1"/>
        <rFont val="Times New Roman"/>
        <family val="1"/>
      </rPr>
      <t xml:space="preserve">DAD-1.1.1.A </t>
    </r>
    <r>
      <rPr>
        <sz val="9"/>
        <color theme="1"/>
        <rFont val="Times New Roman"/>
        <family val="1"/>
      </rPr>
      <t xml:space="preserve">Correos Electrónicos intercambiados. </t>
    </r>
  </si>
  <si>
    <r>
      <rPr>
        <b/>
        <sz val="9"/>
        <color theme="1"/>
        <rFont val="Times New Roman"/>
        <family val="1"/>
      </rPr>
      <t>-DAD-1.1.3.A</t>
    </r>
    <r>
      <rPr>
        <sz val="9"/>
        <color theme="1"/>
        <rFont val="Times New Roman"/>
        <family val="1"/>
      </rPr>
      <t xml:space="preserve"> Correos Electrónicos validando que las pruebas fueron satisfactorias.</t>
    </r>
  </si>
  <si>
    <t>2. Implementación del Pago de Deuda Externa en Euros por XML a través del LBTR.</t>
  </si>
  <si>
    <r>
      <t>A.</t>
    </r>
    <r>
      <rPr>
        <sz val="9"/>
        <rFont val="Times New Roman"/>
        <family val="1"/>
      </rPr>
      <t xml:space="preserve"> Funcionalidad en el SIGEF para el Pago de Deuda Externa en Euros por XML a través del LBTR implementada. </t>
    </r>
  </si>
  <si>
    <t xml:space="preserve">2.1 Adecuar e Implementar la funcionalidad en el SIGEF para el Pago de Deuda Externa en Euros por XML a través del LBTR.   </t>
  </si>
  <si>
    <t>2.1.1 Solicitar al Banco Central la apertura de una Cuenta en Euro en el sistema LBTR</t>
  </si>
  <si>
    <t>2.1.2  Llevar a cabo la reunión  con el  Crédito Público para identificar ajustes y  adecuaciones a realizar.</t>
  </si>
  <si>
    <t>2.1.3  Llevar a cabo la reunión  con el  Banco Central  para identificar ajustes y  adecuaciones a realizar.</t>
  </si>
  <si>
    <t>2.1.4 Realizar solicitud a la DAFI de parte de TN para incluir la moneda de Euros al LBTR</t>
  </si>
  <si>
    <t>2.1.5 Elaborar matriz de los ajustes y adecuaciones  requeridos y remitir al DAFI.</t>
  </si>
  <si>
    <t xml:space="preserve">2.1.6 Dar seguimiento a los ajustes al XML para los pagos en Euro. </t>
  </si>
  <si>
    <r>
      <rPr>
        <b/>
        <sz val="9"/>
        <rFont val="Times New Roman"/>
        <family val="1"/>
      </rPr>
      <t xml:space="preserve">1. María Esther León.  </t>
    </r>
    <r>
      <rPr>
        <sz val="9"/>
        <rFont val="Times New Roman"/>
        <family val="1"/>
      </rPr>
      <t xml:space="preserve">
 Directora Administración de Desembolsos </t>
    </r>
  </si>
  <si>
    <r>
      <t xml:space="preserve">1. MAE
2. María Esther León -  
</t>
    </r>
    <r>
      <rPr>
        <sz val="9"/>
        <rFont val="Times New Roman"/>
        <family val="1"/>
      </rPr>
      <t xml:space="preserve"> Directora Administración de Desembolsos</t>
    </r>
  </si>
  <si>
    <t>1. Equipo TN-DAFI.
2. Equipo Crédito Publico.</t>
  </si>
  <si>
    <r>
      <t xml:space="preserve">1. María Esther León -  
</t>
    </r>
    <r>
      <rPr>
        <sz val="9"/>
        <rFont val="Times New Roman"/>
        <family val="1"/>
      </rPr>
      <t xml:space="preserve"> Directora Administración de Desembolsos</t>
    </r>
  </si>
  <si>
    <r>
      <rPr>
        <b/>
        <sz val="9"/>
        <color theme="1"/>
        <rFont val="Times New Roman"/>
        <family val="1"/>
      </rPr>
      <t>-DAD-2.1.1.A</t>
    </r>
    <r>
      <rPr>
        <sz val="9"/>
        <color theme="1"/>
        <rFont val="Times New Roman"/>
        <family val="1"/>
      </rPr>
      <t xml:space="preserve"> Carta de Solicitud de la TN al Banco Central
</t>
    </r>
    <r>
      <rPr>
        <b/>
        <sz val="9"/>
        <color theme="1"/>
        <rFont val="Times New Roman"/>
        <family val="1"/>
      </rPr>
      <t xml:space="preserve">-DAD-2.1.1.B </t>
    </r>
    <r>
      <rPr>
        <sz val="9"/>
        <color theme="1"/>
        <rFont val="Times New Roman"/>
        <family val="1"/>
      </rPr>
      <t>Carta de repuesta a Solicitud por parte del Banco Central</t>
    </r>
  </si>
  <si>
    <r>
      <rPr>
        <b/>
        <sz val="9"/>
        <color theme="1"/>
        <rFont val="Times New Roman"/>
        <family val="1"/>
      </rPr>
      <t>-DAD-2.1.2.A</t>
    </r>
    <r>
      <rPr>
        <sz val="9"/>
        <color theme="1"/>
        <rFont val="Times New Roman"/>
        <family val="1"/>
      </rPr>
      <t xml:space="preserve"> Registro de Participantes. 
</t>
    </r>
    <r>
      <rPr>
        <b/>
        <sz val="9"/>
        <color theme="1"/>
        <rFont val="Times New Roman"/>
        <family val="1"/>
      </rPr>
      <t>-DAD-2.1.2.B</t>
    </r>
    <r>
      <rPr>
        <sz val="9"/>
        <color theme="1"/>
        <rFont val="Times New Roman"/>
        <family val="1"/>
      </rPr>
      <t xml:space="preserve"> Ayuda Memoria de la Reunión.
</t>
    </r>
    <r>
      <rPr>
        <b/>
        <sz val="9"/>
        <color theme="1"/>
        <rFont val="Times New Roman"/>
        <family val="1"/>
      </rPr>
      <t>-DAD-2.1.2.C</t>
    </r>
    <r>
      <rPr>
        <sz val="9"/>
        <color theme="1"/>
        <rFont val="Times New Roman"/>
        <family val="1"/>
      </rPr>
      <t xml:space="preserve"> Correo de Comunicación entre la TN y Crédito Público.</t>
    </r>
  </si>
  <si>
    <r>
      <rPr>
        <b/>
        <sz val="9"/>
        <color theme="1"/>
        <rFont val="Times New Roman"/>
        <family val="1"/>
      </rPr>
      <t>-DAD-2.1.3.A</t>
    </r>
    <r>
      <rPr>
        <sz val="9"/>
        <color theme="1"/>
        <rFont val="Times New Roman"/>
        <family val="1"/>
      </rPr>
      <t xml:space="preserve"> Registro de Participantes. 
</t>
    </r>
    <r>
      <rPr>
        <b/>
        <sz val="9"/>
        <color theme="1"/>
        <rFont val="Times New Roman"/>
        <family val="1"/>
      </rPr>
      <t>-DAD-2.1.3.B</t>
    </r>
    <r>
      <rPr>
        <sz val="9"/>
        <color theme="1"/>
        <rFont val="Times New Roman"/>
        <family val="1"/>
      </rPr>
      <t xml:space="preserve"> Ayuda Memoria de la Reunión.</t>
    </r>
  </si>
  <si>
    <r>
      <rPr>
        <b/>
        <sz val="11"/>
        <color theme="1"/>
        <rFont val="Times New Roman"/>
        <family val="1"/>
      </rPr>
      <t>DAD-3.1.4.A</t>
    </r>
    <r>
      <rPr>
        <sz val="11"/>
        <color theme="1"/>
        <rFont val="Times New Roman"/>
        <family val="1"/>
      </rPr>
      <t xml:space="preserve"> </t>
    </r>
    <r>
      <rPr>
        <sz val="9"/>
        <rFont val="Times New Roman"/>
        <family val="1"/>
      </rPr>
      <t>Cominicación de Solitud de parte de la MAE a la DAFI</t>
    </r>
    <r>
      <rPr>
        <b/>
        <sz val="9"/>
        <rFont val="Times New Roman"/>
        <family val="1"/>
      </rPr>
      <t xml:space="preserve">
-DAD-3.1.4.B </t>
    </r>
    <r>
      <rPr>
        <sz val="9"/>
        <rFont val="Times New Roman"/>
        <family val="1"/>
      </rPr>
      <t>Respuesta de la DAFI</t>
    </r>
  </si>
  <si>
    <r>
      <rPr>
        <b/>
        <sz val="11"/>
        <color theme="1"/>
        <rFont val="Times New Roman"/>
        <family val="1"/>
      </rPr>
      <t>DAD-2.1.5</t>
    </r>
    <r>
      <rPr>
        <sz val="11"/>
        <color theme="1"/>
        <rFont val="Times New Roman"/>
        <family val="1"/>
      </rPr>
      <t xml:space="preserve"> </t>
    </r>
    <r>
      <rPr>
        <sz val="9"/>
        <rFont val="Times New Roman"/>
        <family val="1"/>
      </rPr>
      <t>Matriz Elaborada y remitida.</t>
    </r>
  </si>
  <si>
    <r>
      <rPr>
        <b/>
        <sz val="11"/>
        <color theme="1"/>
        <rFont val="Times New Roman"/>
        <family val="1"/>
      </rPr>
      <t>DAD-2.1.6</t>
    </r>
    <r>
      <rPr>
        <b/>
        <i/>
        <sz val="11"/>
        <color theme="1"/>
        <rFont val="Times New Roman"/>
        <family val="1"/>
      </rPr>
      <t xml:space="preserve"> </t>
    </r>
    <r>
      <rPr>
        <sz val="9"/>
        <rFont val="Times New Roman"/>
        <family val="1"/>
      </rPr>
      <t xml:space="preserve">Correos electrónicos de seguimiento a la DAFI </t>
    </r>
  </si>
  <si>
    <t>3. Implementación un Calendario de Pago del Estado Dominicano</t>
  </si>
  <si>
    <t>3.1 Creación y aprobación Propuesta de Calendario</t>
  </si>
  <si>
    <t>3.1.1 Preparar propuesta de Calendario de Pago del Estado Dominicano</t>
  </si>
  <si>
    <t>3.1.2 Revisar propuesta de Calendario de Pago del Estado Dominicano</t>
  </si>
  <si>
    <t>1. Comité Directivo de TN</t>
  </si>
  <si>
    <t>3.1.3 Aprobar propuesta de Calendario de Pago del Estado Dominicano</t>
  </si>
  <si>
    <t>1. MAE</t>
  </si>
  <si>
    <r>
      <t xml:space="preserve">A. </t>
    </r>
    <r>
      <rPr>
        <sz val="9"/>
        <rFont val="Times New Roman"/>
        <family val="1"/>
      </rPr>
      <t>Calendario de Pago 100% implementado en las instituciones pilotos, que incluyen las Instituciones Descentralizadas del SPNF.</t>
    </r>
  </si>
  <si>
    <r>
      <rPr>
        <b/>
        <sz val="9"/>
        <color theme="1"/>
        <rFont val="Times New Roman"/>
        <family val="1"/>
      </rPr>
      <t>-DAD-3.1.1.A</t>
    </r>
    <r>
      <rPr>
        <sz val="9"/>
        <color theme="1"/>
        <rFont val="Times New Roman"/>
        <family val="1"/>
      </rPr>
      <t xml:space="preserve"> Borrador de Calendario de Pago del Estado Dominicano elaborado</t>
    </r>
  </si>
  <si>
    <r>
      <rPr>
        <b/>
        <sz val="9"/>
        <color theme="1"/>
        <rFont val="Times New Roman"/>
        <family val="1"/>
      </rPr>
      <t>-DAD-3.1.2.A</t>
    </r>
    <r>
      <rPr>
        <sz val="9"/>
        <color theme="1"/>
        <rFont val="Times New Roman"/>
        <family val="1"/>
      </rPr>
      <t xml:space="preserve"> Borrador de Propuesta de Calendario de Pago del Estado Dominicano revisado</t>
    </r>
  </si>
  <si>
    <r>
      <rPr>
        <b/>
        <sz val="9"/>
        <color theme="1"/>
        <rFont val="Times New Roman"/>
        <family val="1"/>
      </rPr>
      <t>-DAD-3.1.3.A</t>
    </r>
    <r>
      <rPr>
        <sz val="9"/>
        <color theme="1"/>
        <rFont val="Times New Roman"/>
        <family val="1"/>
      </rPr>
      <t xml:space="preserve">  Propuesta de Calendario de Pago del Estado Dominicano aprobada</t>
    </r>
  </si>
  <si>
    <t>1. Desarrollo de programas de ética e integridad focalizados en los servidores de TN</t>
  </si>
  <si>
    <r>
      <rPr>
        <b/>
        <sz val="9"/>
        <color theme="1"/>
        <rFont val="Times New Roman"/>
        <family val="1"/>
      </rPr>
      <t xml:space="preserve"> D.</t>
    </r>
    <r>
      <rPr>
        <sz val="9"/>
        <color theme="1"/>
        <rFont val="Times New Roman"/>
        <family val="1"/>
      </rPr>
      <t xml:space="preserve"> Definidos los medios de asesoría de carácter moral, asi como plan de atención a dichas solicitudes. </t>
    </r>
  </si>
  <si>
    <t>1.3 Brindar Asesorías de carácter moral a los servidores.</t>
  </si>
  <si>
    <t>1.3.1    Informar a los servidores acerca de los medios a través de los cuales los servidores públicos de la institución puedan solicitar asesorías sobre dudas de carácter moral en el ejercicio de sus funciones, mediante el envió de una circular general a la institución.</t>
  </si>
  <si>
    <t>1.3.2   Promocionar los medios disponibles para las asesorías.</t>
  </si>
  <si>
    <t>1.3.3   Brindar Asesorías de carácter moral a los servidores.</t>
  </si>
  <si>
    <t>02-01-20
(Corte Trimestral)</t>
  </si>
  <si>
    <r>
      <t xml:space="preserve">1. Marlyd Rosado
</t>
    </r>
    <r>
      <rPr>
        <sz val="9"/>
        <rFont val="Times New Roman"/>
        <family val="1"/>
      </rPr>
      <t xml:space="preserve">Asesoría y Apoyo de Etica. </t>
    </r>
    <r>
      <rPr>
        <b/>
        <sz val="9"/>
        <rFont val="Times New Roman"/>
        <family val="1"/>
      </rPr>
      <t xml:space="preserve">
</t>
    </r>
  </si>
  <si>
    <r>
      <rPr>
        <b/>
        <sz val="9"/>
        <rFont val="Times New Roman"/>
        <family val="1"/>
      </rPr>
      <t xml:space="preserve">1. Elvin Vicente . 
</t>
    </r>
    <r>
      <rPr>
        <sz val="9"/>
        <rFont val="Times New Roman"/>
        <family val="1"/>
      </rPr>
      <t>Coordinador/a Operativo de Ética
Asesoría y Apoyo de Ética</t>
    </r>
    <r>
      <rPr>
        <b/>
        <sz val="9"/>
        <rFont val="Times New Roman"/>
        <family val="1"/>
      </rPr>
      <t xml:space="preserve">
2. Marlyd Rosado
</t>
    </r>
    <r>
      <rPr>
        <sz val="9"/>
        <rFont val="Times New Roman"/>
        <family val="1"/>
      </rPr>
      <t xml:space="preserve">Asesoría y Apoyo de Etica. </t>
    </r>
  </si>
  <si>
    <r>
      <rPr>
        <b/>
        <sz val="9"/>
        <rFont val="Times New Roman"/>
        <family val="1"/>
      </rPr>
      <t xml:space="preserve">1. Franklin Del Rosario  </t>
    </r>
    <r>
      <rPr>
        <sz val="9"/>
        <rFont val="Times New Roman"/>
        <family val="1"/>
      </rPr>
      <t xml:space="preserve">
Coordinador General de la CEP
</t>
    </r>
    <r>
      <rPr>
        <b/>
        <sz val="9"/>
        <rFont val="Times New Roman"/>
        <family val="1"/>
      </rPr>
      <t xml:space="preserve">2. Marlyd Rosado
</t>
    </r>
    <r>
      <rPr>
        <sz val="9"/>
        <rFont val="Times New Roman"/>
        <family val="1"/>
      </rPr>
      <t xml:space="preserve">Asesoría y Apoyo de Etica. </t>
    </r>
  </si>
  <si>
    <r>
      <rPr>
        <b/>
        <sz val="9"/>
        <color theme="1"/>
        <rFont val="Times New Roman"/>
        <family val="1"/>
      </rPr>
      <t xml:space="preserve">CEP-1.3.1 A </t>
    </r>
    <r>
      <rPr>
        <sz val="9"/>
        <color theme="1"/>
        <rFont val="Times New Roman"/>
        <family val="1"/>
      </rPr>
      <t>Documento donde se comunican la existencia  los  medios a través de los cuales los servidores públicos de la institución puedan solicitar asesorías sobre dudas de carácter moral en el ejercicio de sus funciones.</t>
    </r>
  </si>
  <si>
    <r>
      <rPr>
        <b/>
        <sz val="9"/>
        <color theme="1"/>
        <rFont val="Times New Roman"/>
        <family val="1"/>
      </rPr>
      <t xml:space="preserve">CEP-1.3.2.A </t>
    </r>
    <r>
      <rPr>
        <sz val="9"/>
        <color theme="1"/>
        <rFont val="Times New Roman"/>
        <family val="1"/>
      </rPr>
      <t xml:space="preserve">Correos promocionando medios disponibles.
</t>
    </r>
    <r>
      <rPr>
        <b/>
        <sz val="9"/>
        <color theme="1"/>
        <rFont val="Times New Roman"/>
        <family val="1"/>
      </rPr>
      <t xml:space="preserve">CEP-1.3.2.B </t>
    </r>
    <r>
      <rPr>
        <sz val="9"/>
        <color theme="1"/>
        <rFont val="Times New Roman"/>
        <family val="1"/>
      </rPr>
      <t>Circulares promocionando medios disponibles.</t>
    </r>
  </si>
  <si>
    <r>
      <rPr>
        <b/>
        <sz val="9"/>
        <color theme="1"/>
        <rFont val="Times New Roman"/>
        <family val="1"/>
      </rPr>
      <t>CEP-1.3.3.A</t>
    </r>
    <r>
      <rPr>
        <sz val="9"/>
        <color theme="1"/>
        <rFont val="Times New Roman"/>
        <family val="1"/>
      </rPr>
      <t xml:space="preserve">  - Registro de solicitudes de asesorías recibidas y atendidas.
</t>
    </r>
    <r>
      <rPr>
        <b/>
        <sz val="9"/>
        <color theme="1"/>
        <rFont val="Times New Roman"/>
        <family val="1"/>
      </rPr>
      <t xml:space="preserve">CEP-1.3.3.A </t>
    </r>
    <r>
      <rPr>
        <sz val="9"/>
        <color theme="1"/>
        <rFont val="Times New Roman"/>
        <family val="1"/>
      </rPr>
      <t xml:space="preserve"> - Constancia de no recepción de solicitudes de asesorías.</t>
    </r>
  </si>
  <si>
    <t xml:space="preserve">2. Monitoreo al Cumplimiento de la Ley 311-14 sobre Declaración Jurada de Patrimonio </t>
  </si>
  <si>
    <r>
      <rPr>
        <b/>
        <sz val="9"/>
        <rFont val="Times New Roman"/>
        <family val="1"/>
      </rPr>
      <t xml:space="preserve">A. </t>
    </r>
    <r>
      <rPr>
        <sz val="9"/>
        <rFont val="Times New Roman"/>
        <family val="1"/>
      </rPr>
      <t xml:space="preserve">Elaborada y Actualizada base de datos de los servidores que deben presentar Declaraciones Juradas de Bienes. </t>
    </r>
  </si>
  <si>
    <t>2.1  Elaborar y mantener actualizada una base de datos de los sujetos obligados a presentar Declaraciones Juradas de Bienes</t>
  </si>
  <si>
    <t xml:space="preserve">2.1.1 Elaborar la base de datos de servidores que aplican para Declaración Jurada de Bienes, de acuerdo a Ley 311-14 sobre Declaración Jurada de Patrimonio. </t>
  </si>
  <si>
    <r>
      <rPr>
        <b/>
        <sz val="9"/>
        <rFont val="Times New Roman"/>
        <family val="1"/>
      </rPr>
      <t xml:space="preserve">1.Elvin Vicente </t>
    </r>
    <r>
      <rPr>
        <sz val="9"/>
        <rFont val="Times New Roman"/>
        <family val="1"/>
      </rPr>
      <t xml:space="preserve">
Coordinador/a Operativo de Ética
Asesoría y Apoyo de Ética
</t>
    </r>
    <r>
      <rPr>
        <b/>
        <sz val="9"/>
        <rFont val="Times New Roman"/>
        <family val="1"/>
      </rPr>
      <t>2. Marlyd Rosado</t>
    </r>
    <r>
      <rPr>
        <sz val="9"/>
        <rFont val="Times New Roman"/>
        <family val="1"/>
      </rPr>
      <t xml:space="preserve">
Asesoría y Apoyo de Etica. 
</t>
    </r>
  </si>
  <si>
    <r>
      <rPr>
        <b/>
        <sz val="9"/>
        <rFont val="Times New Roman"/>
        <family val="1"/>
      </rPr>
      <t>CEP-2.1.1.A</t>
    </r>
    <r>
      <rPr>
        <sz val="9"/>
        <rFont val="Times New Roman"/>
        <family val="1"/>
      </rPr>
      <t xml:space="preserve"> Matriz con Informaciones de los Sujetos obligados a presentar declaración jurada, evidenciando el estatus de las mismas. 
</t>
    </r>
    <r>
      <rPr>
        <b/>
        <sz val="9"/>
        <rFont val="Times New Roman"/>
        <family val="1"/>
      </rPr>
      <t xml:space="preserve">CEP-2.1.1.B </t>
    </r>
    <r>
      <rPr>
        <sz val="9"/>
        <rFont val="Times New Roman"/>
        <family val="1"/>
      </rPr>
      <t xml:space="preserve"> Reporte del Primer Trimestre. </t>
    </r>
  </si>
  <si>
    <t xml:space="preserve">3. Implementación de instrumentos para el monitoreo de la integridad de la gestión administrativa y la mejora del clima ético en la TN.                                                                                                                                                                                                                                                                                                                                                                                                                                                                                                                                                                                                                                                                                                                                                                                                                                                                                                                                                                                                                                                                                                                                                                                                                                                                                                                                                                                                                                                                                                                                                                                                                                                                                                                                                                                                                                                                                                                                                                                                                                                                                                                                                                                                                                                                                                                                                                                                                                                                                                                                                                                                                                                                                                                                                                                                                                                                                                                                                                                                                                                                                                                                                                                                                                                                                                                                                                                                                                                                                                                                                                                                                                                                                                                                                                                                                                                                                                                                                                                                                                                                                                                                                                                                                                                                                                                                                                                                                                                                                                                                                                                                                                                                                                                                                                                                                                                                                                                                                                                                                                                                                                                                                                                                                                                                                                                                                                                                                                                                                                                                                                                                                                                                                                                                                                                                                                                                                                                                                                                                                                                                                                                                                                                                                                                                                                                                                                                                                                                                                                                                                                                                                                                                                                                                                                                                                                                                                                                                                                                                                                                                                                                                                                                                                                                                                                                                                                                                                                                                                                                                                                                                                                                                                                                                                                                                                                                                                                                                                                                                                                                                                                                                                                                                                                                                                                                                                                                                                                                                                                                                                                                                                                                                                                                                                                                                                                                                                                                                                                                                                                                                                                                                                                                                                                                                                                                                                                                                                                                                                                                                                                                                                                                                                                                                                                                                                                                                                                                                                                                                                                                                                                                                                                                                                                                                                                                                                                                                                                                                                                                                                                                                                                                                                                                                                                                                                                                                                                                                                                                                                                                                                                                                                                                                                                                                                                                                                                                                                                                                                                                                                                                                                                                                                                                                                                                                                                                                                                                                                                                                                                                                                                                                                                                                                                                                                                                                                                                                                                                                                                                                                                                                                                                                                                                                                                                                                                                                                                                                                                                                                                                                                                                                                                                                                                                                                                                                                                                                                                                                                                                                                                                                                                                                                                                                                                                                                                                                                                                                                                                                                                                                                                                                                                                                                                                                                                                                                                                                                                                                                                                                                                                                                                                                                                                                                                                                                                                                                                                                                                                                                                                                                                                                                                                                                                                                                                                                                                                                                                                                                                                                                                                                                                                                                                                                                                                                                                                                                                                                                                                                                                                                                                                                                                                                                                                                                                                                                                                                                                                                                                                                                                                                                                                                                                                                                                                                                                                                                                                                                                                                                                                                                                                                                                                                                                                                                                                                                                                                                                                                                                                                                                                                                                                                                                                                                                                                                                                                                                                                                                                                                                                                   </t>
  </si>
  <si>
    <r>
      <rPr>
        <b/>
        <sz val="9"/>
        <color theme="1"/>
        <rFont val="Times New Roman"/>
        <family val="1"/>
      </rPr>
      <t>A.</t>
    </r>
    <r>
      <rPr>
        <sz val="9"/>
        <color theme="1"/>
        <rFont val="Times New Roman"/>
        <family val="1"/>
      </rPr>
      <t xml:space="preserve"> Servidores sensibilizados acerca de la existencia y uso de los medios de denuncia existente (Buzón y Correo). 
</t>
    </r>
    <r>
      <rPr>
        <b/>
        <sz val="9"/>
        <color theme="1"/>
        <rFont val="Times New Roman"/>
        <family val="1"/>
      </rPr>
      <t>B.</t>
    </r>
    <r>
      <rPr>
        <sz val="9"/>
        <color theme="1"/>
        <rFont val="Times New Roman"/>
        <family val="1"/>
      </rPr>
      <t xml:space="preserve"> Reportes de las Denuncias Recibidas y Atendidas según la generación de estas.  
</t>
    </r>
    <r>
      <rPr>
        <b/>
        <sz val="9"/>
        <color theme="1"/>
        <rFont val="Times New Roman"/>
        <family val="1"/>
      </rPr>
      <t>C.</t>
    </r>
    <r>
      <rPr>
        <sz val="9"/>
        <color theme="1"/>
        <rFont val="Times New Roman"/>
        <family val="1"/>
      </rPr>
      <t xml:space="preserve"> Base de Datos actualizada e Informe sobre el monitoreo del Código de Pautas Éticas. </t>
    </r>
  </si>
  <si>
    <t xml:space="preserve">3.1 Gestionar y Administrar buzón de Denuncia sobre prácticas anti-éticas y corrupción administrativa.
</t>
  </si>
  <si>
    <t xml:space="preserve">3.2 Gestionar base de datos sobre los funcionarios nombrados por decreto presidencial en la institución y monitorear el Cumplimiento del Código de Pautas Éticas. </t>
  </si>
  <si>
    <t xml:space="preserve">3.4 Verificar el cumplimiento de la Ley 41-08 y normativas aplicables a la Gestión de Recursos humanos.
</t>
  </si>
  <si>
    <t>3.5 Verificar el cumplimiento de los procedimientos de selección a los que están sujetas las contrataciones públicas, según el artículo 16 de la ley 340-06.</t>
  </si>
  <si>
    <t>3.1.1 Notificar a los servidores sobre la disponibilidad de un correo electrónico para la recepción de denuncias.</t>
  </si>
  <si>
    <t>3.1.2 Sensibilizar a los servidores sobre la forma en que deben presentar sus denuncias y promocionar los medios disponibles.</t>
  </si>
  <si>
    <t>3.1.3 Recibir de los servidores y/o de la Comisión de Buzón de Sugerencias las denuncias sobre prácticas anti-éticas y corrupción administrativa.</t>
  </si>
  <si>
    <t>3.1.4 Registrar las Denuncias recibidas</t>
  </si>
  <si>
    <t>3.1.5 Dar seguimiento para el cierre de las denuncias recibidas.</t>
  </si>
  <si>
    <t>3.1.6 Preparar reporte sobre el cierre de las denuncias recibidas</t>
  </si>
  <si>
    <t>3.2.1  Elaborar y/o actualizar base de datos sobre los funcionarios nombrados por decreto presidencial en la institución.</t>
  </si>
  <si>
    <t>3.4.1 Hacer Levantamiento con relación al cumplimiento de las Ley 41-08 dentro de la gestión de Recursos Humanos.</t>
  </si>
  <si>
    <t>3.4.2 Realizar informe Trimestral sobre los hallazgos con relación al cumplimiento de la Ley 41-08 dentro de la gestión de Recursos Humanos.</t>
  </si>
  <si>
    <t>3.5.1 Hacer Levantamiento con relación al cumplimiento del artículo 16 de la ley 340-06.</t>
  </si>
  <si>
    <t>3.5.2 Realizar informe Trimestral sobre los hallazgos con relación al  cumplimiento del artículo 16 de la ley 340-06.</t>
  </si>
  <si>
    <t xml:space="preserve">01-02-20
</t>
  </si>
  <si>
    <t>15-03-20
(Corte Trimestral)</t>
  </si>
  <si>
    <t>15-12-20
(Corte Trimestral)</t>
  </si>
  <si>
    <r>
      <rPr>
        <b/>
        <sz val="9"/>
        <rFont val="Times New Roman"/>
        <family val="1"/>
      </rPr>
      <t xml:space="preserve">1. Franklin Del Rosario  - </t>
    </r>
    <r>
      <rPr>
        <sz val="9"/>
        <rFont val="Times New Roman"/>
        <family val="1"/>
      </rPr>
      <t xml:space="preserve">
Coordinador General de CEP
</t>
    </r>
    <r>
      <rPr>
        <b/>
        <sz val="9"/>
        <rFont val="Times New Roman"/>
        <family val="1"/>
      </rPr>
      <t xml:space="preserve">2. Coordinadores Operativos 
</t>
    </r>
    <r>
      <rPr>
        <sz val="9"/>
        <rFont val="Times New Roman"/>
        <family val="1"/>
      </rPr>
      <t xml:space="preserve">(Etica, Educación y Controles Administrativos).
</t>
    </r>
    <r>
      <rPr>
        <b/>
        <sz val="9"/>
        <rFont val="Times New Roman"/>
        <family val="1"/>
      </rPr>
      <t xml:space="preserve">3. Marien Estrella. </t>
    </r>
    <r>
      <rPr>
        <sz val="9"/>
        <rFont val="Times New Roman"/>
        <family val="1"/>
      </rPr>
      <t xml:space="preserve">
Secretaria CEP.
</t>
    </r>
    <r>
      <rPr>
        <b/>
        <sz val="9"/>
        <rFont val="Times New Roman"/>
        <family val="1"/>
      </rPr>
      <t xml:space="preserve">4. Marlyd Rosado </t>
    </r>
    <r>
      <rPr>
        <sz val="9"/>
        <rFont val="Times New Roman"/>
        <family val="1"/>
      </rPr>
      <t xml:space="preserve">
Asesoría y Apoyo de Etica. </t>
    </r>
  </si>
  <si>
    <r>
      <rPr>
        <b/>
        <sz val="9"/>
        <color theme="1"/>
        <rFont val="Times New Roman"/>
        <family val="1"/>
      </rPr>
      <t xml:space="preserve">1. Elvin Vicente . </t>
    </r>
    <r>
      <rPr>
        <sz val="9"/>
        <color theme="1"/>
        <rFont val="Times New Roman"/>
        <family val="1"/>
      </rPr>
      <t xml:space="preserve">
Coordinador/a Operativo de Ética
Asesoría y Apoyo de Ética
</t>
    </r>
    <r>
      <rPr>
        <b/>
        <sz val="9"/>
        <color theme="1"/>
        <rFont val="Times New Roman"/>
        <family val="1"/>
      </rPr>
      <t>2. Marien Estrella</t>
    </r>
    <r>
      <rPr>
        <sz val="9"/>
        <color theme="1"/>
        <rFont val="Times New Roman"/>
        <family val="1"/>
      </rPr>
      <t xml:space="preserve">
Secretaria CEP. 
</t>
    </r>
    <r>
      <rPr>
        <b/>
        <sz val="9"/>
        <color theme="1"/>
        <rFont val="Times New Roman"/>
        <family val="1"/>
      </rPr>
      <t>3. Marlyd Rosado</t>
    </r>
    <r>
      <rPr>
        <sz val="9"/>
        <color theme="1"/>
        <rFont val="Times New Roman"/>
        <family val="1"/>
      </rPr>
      <t xml:space="preserve">
Asesoría y Apoyo de Etica. </t>
    </r>
  </si>
  <si>
    <r>
      <t xml:space="preserve">1. Franklin Del Rosado - 
</t>
    </r>
    <r>
      <rPr>
        <sz val="9"/>
        <rFont val="Times New Roman"/>
        <family val="1"/>
      </rPr>
      <t xml:space="preserve">Coordinador General de la CEP
</t>
    </r>
    <r>
      <rPr>
        <b/>
        <sz val="9"/>
        <rFont val="Times New Roman"/>
        <family val="1"/>
      </rPr>
      <t>2. Miembros de CEP.
3.Enriquillo Veras.</t>
    </r>
    <r>
      <rPr>
        <sz val="9"/>
        <rFont val="Times New Roman"/>
        <family val="1"/>
      </rPr>
      <t xml:space="preserve"> 
Suplente CEP</t>
    </r>
    <r>
      <rPr>
        <b/>
        <sz val="9"/>
        <rFont val="Times New Roman"/>
        <family val="1"/>
      </rPr>
      <t xml:space="preserve">
</t>
    </r>
  </si>
  <si>
    <r>
      <t xml:space="preserve">1. Franklin Del Rosado - 
</t>
    </r>
    <r>
      <rPr>
        <sz val="9"/>
        <rFont val="Times New Roman"/>
        <family val="1"/>
      </rPr>
      <t>Coordinador General de la CEP</t>
    </r>
    <r>
      <rPr>
        <b/>
        <sz val="9"/>
        <rFont val="Times New Roman"/>
        <family val="1"/>
      </rPr>
      <t xml:space="preserve">
2. Miembros de CEP.
</t>
    </r>
  </si>
  <si>
    <r>
      <rPr>
        <b/>
        <sz val="9"/>
        <color theme="1"/>
        <rFont val="Times New Roman"/>
        <family val="1"/>
      </rPr>
      <t xml:space="preserve">CEP-3.1.1. A </t>
    </r>
    <r>
      <rPr>
        <sz val="9"/>
        <color theme="1"/>
        <rFont val="Times New Roman"/>
        <family val="1"/>
      </rPr>
      <t xml:space="preserve">Correos electrónicos sobre la notificación a los servidores.
</t>
    </r>
    <r>
      <rPr>
        <b/>
        <sz val="9"/>
        <color theme="1"/>
        <rFont val="Times New Roman"/>
        <family val="1"/>
      </rPr>
      <t xml:space="preserve">CEP-3.1.1. B </t>
    </r>
    <r>
      <rPr>
        <sz val="9"/>
        <color theme="1"/>
        <rFont val="Times New Roman"/>
        <family val="1"/>
      </rPr>
      <t xml:space="preserve">Circular enviada a la TN sobre el uso del buzón. </t>
    </r>
  </si>
  <si>
    <r>
      <rPr>
        <b/>
        <sz val="9"/>
        <color theme="1"/>
        <rFont val="Times New Roman"/>
        <family val="1"/>
      </rPr>
      <t xml:space="preserve">CEP-3.1.3. A </t>
    </r>
    <r>
      <rPr>
        <sz val="9"/>
        <color theme="1"/>
        <rFont val="Times New Roman"/>
        <family val="1"/>
      </rPr>
      <t>Correos electrónicos sobre la recepción de denuncias de prácticas anti-éticas y corrupción administrativa.</t>
    </r>
  </si>
  <si>
    <r>
      <rPr>
        <b/>
        <sz val="9"/>
        <color theme="1"/>
        <rFont val="Times New Roman"/>
        <family val="1"/>
      </rPr>
      <t xml:space="preserve">CEP - 3.1.4. A </t>
    </r>
    <r>
      <rPr>
        <sz val="9"/>
        <color theme="1"/>
        <rFont val="Times New Roman"/>
        <family val="1"/>
      </rPr>
      <t>Matriz/Registro de Denuncias  sobre prácticas anti-éticas y corrupción administrativa.</t>
    </r>
  </si>
  <si>
    <r>
      <rPr>
        <b/>
        <sz val="9"/>
        <color theme="1"/>
        <rFont val="Times New Roman"/>
        <family val="1"/>
      </rPr>
      <t>CEP-3.1.5.A</t>
    </r>
    <r>
      <rPr>
        <sz val="9"/>
        <color theme="1"/>
        <rFont val="Times New Roman"/>
        <family val="1"/>
      </rPr>
      <t xml:space="preserve"> Evidencias sobre el seguimiento para el cierre de las denuncias recibidas.</t>
    </r>
  </si>
  <si>
    <r>
      <rPr>
        <b/>
        <sz val="9"/>
        <color theme="1"/>
        <rFont val="Times New Roman"/>
        <family val="1"/>
      </rPr>
      <t>CEP-3.1.6.B</t>
    </r>
    <r>
      <rPr>
        <sz val="9"/>
        <color theme="1"/>
        <rFont val="Times New Roman"/>
        <family val="1"/>
      </rPr>
      <t xml:space="preserve"> Reportes sobre el cierre de las denuncias recibidas.</t>
    </r>
  </si>
  <si>
    <r>
      <rPr>
        <b/>
        <sz val="9"/>
        <color theme="1"/>
        <rFont val="Times New Roman"/>
        <family val="1"/>
      </rPr>
      <t xml:space="preserve">CEP-3.2.1.A </t>
    </r>
    <r>
      <rPr>
        <sz val="9"/>
        <color theme="1"/>
        <rFont val="Times New Roman"/>
        <family val="1"/>
      </rPr>
      <t>Base de datos actualizada (Matriz)</t>
    </r>
  </si>
  <si>
    <r>
      <rPr>
        <b/>
        <sz val="9"/>
        <color theme="1"/>
        <rFont val="Times New Roman"/>
        <family val="1"/>
      </rPr>
      <t>CEP-3.4.1.A</t>
    </r>
    <r>
      <rPr>
        <sz val="9"/>
        <color theme="1"/>
        <rFont val="Times New Roman"/>
        <family val="1"/>
      </rPr>
      <t xml:space="preserve"> Correo o Comunicación solicitando Instrumento a la DIGEIG. 
</t>
    </r>
    <r>
      <rPr>
        <b/>
        <sz val="9"/>
        <color theme="1"/>
        <rFont val="Times New Roman"/>
        <family val="1"/>
      </rPr>
      <t>CEP-3.4.1.B</t>
    </r>
    <r>
      <rPr>
        <sz val="9"/>
        <color theme="1"/>
        <rFont val="Times New Roman"/>
        <family val="1"/>
      </rPr>
      <t xml:space="preserve"> Herramienta u orientaciones enviadas por la DIGEIG. </t>
    </r>
  </si>
  <si>
    <r>
      <rPr>
        <b/>
        <sz val="9"/>
        <color theme="1"/>
        <rFont val="Times New Roman"/>
        <family val="1"/>
      </rPr>
      <t>CEP-3.5.1.A</t>
    </r>
    <r>
      <rPr>
        <sz val="9"/>
        <color theme="1"/>
        <rFont val="Times New Roman"/>
        <family val="1"/>
      </rPr>
      <t xml:space="preserve"> Correo o Comunicación solicitando Instrumento a la DIGEIG. 
</t>
    </r>
    <r>
      <rPr>
        <b/>
        <sz val="9"/>
        <color theme="1"/>
        <rFont val="Times New Roman"/>
        <family val="1"/>
      </rPr>
      <t>CEP-3.5.1.B</t>
    </r>
    <r>
      <rPr>
        <sz val="9"/>
        <color theme="1"/>
        <rFont val="Times New Roman"/>
        <family val="1"/>
      </rPr>
      <t xml:space="preserve"> Herramienta u orientaciones enviadas por la DIGEIG. </t>
    </r>
  </si>
  <si>
    <r>
      <rPr>
        <b/>
        <sz val="9"/>
        <color theme="1"/>
        <rFont val="Times New Roman"/>
        <family val="1"/>
      </rPr>
      <t>CEP-3.5.2</t>
    </r>
    <r>
      <rPr>
        <sz val="9"/>
        <color theme="1"/>
        <rFont val="Times New Roman"/>
        <family val="1"/>
      </rPr>
      <t xml:space="preserve"> Reporte Trimestral Actualizado.</t>
    </r>
  </si>
  <si>
    <r>
      <rPr>
        <b/>
        <sz val="9"/>
        <rFont val="Times New Roman"/>
        <family val="1"/>
      </rPr>
      <t xml:space="preserve">CEP-3.1.2.A </t>
    </r>
    <r>
      <rPr>
        <sz val="9"/>
        <color theme="1"/>
        <rFont val="Times New Roman"/>
        <family val="1"/>
      </rPr>
      <t>Registro de Participantes.</t>
    </r>
  </si>
  <si>
    <r>
      <rPr>
        <b/>
        <sz val="9"/>
        <color theme="1"/>
        <rFont val="Times New Roman"/>
        <family val="1"/>
      </rPr>
      <t>CEP-3.4.2.B</t>
    </r>
    <r>
      <rPr>
        <sz val="9"/>
        <color theme="1"/>
        <rFont val="Times New Roman"/>
        <family val="1"/>
      </rPr>
      <t xml:space="preserve"> Reporte Trimestral Actualizado.</t>
    </r>
  </si>
  <si>
    <t>4. Desarrollo de estrategias operativas que garanticen el buen funcionamiento de la Comisión de Ética Pública</t>
  </si>
  <si>
    <r>
      <rPr>
        <b/>
        <sz val="9"/>
        <color theme="1"/>
        <rFont val="Times New Roman"/>
        <family val="1"/>
      </rPr>
      <t xml:space="preserve">A. </t>
    </r>
    <r>
      <rPr>
        <sz val="9"/>
        <color theme="1"/>
        <rFont val="Times New Roman"/>
        <family val="1"/>
      </rPr>
      <t xml:space="preserve">Realizadas 12 reuniones ordinarias. 
</t>
    </r>
    <r>
      <rPr>
        <b/>
        <sz val="9"/>
        <color theme="1"/>
        <rFont val="Times New Roman"/>
        <family val="1"/>
      </rPr>
      <t>B.</t>
    </r>
    <r>
      <rPr>
        <sz val="9"/>
        <color theme="1"/>
        <rFont val="Times New Roman"/>
        <family val="1"/>
      </rPr>
      <t xml:space="preserve"> Elaborado el Plan de Trabajo 2021, gestionada su inclusión en el POA de dicho año. </t>
    </r>
  </si>
  <si>
    <t xml:space="preserve">4.1 Realizar reuniones ordinarias mensuales para atender asuntos relativos al plan de acción. </t>
  </si>
  <si>
    <t>4.1.1 Realizar convocatoria de reuniones ordinarias de la CEP 2020.</t>
  </si>
  <si>
    <t>4.1.2 Llevar a cabo reuniones ordinarias de la CEP 2020.</t>
  </si>
  <si>
    <t>02/01/2020
(Corte Trimestral)</t>
  </si>
  <si>
    <r>
      <t xml:space="preserve">1. Franklin Del Rosado - </t>
    </r>
    <r>
      <rPr>
        <sz val="9"/>
        <rFont val="Times New Roman"/>
        <family val="1"/>
      </rPr>
      <t xml:space="preserve">Coordinador General de la CEP
</t>
    </r>
    <r>
      <rPr>
        <b/>
        <sz val="9"/>
        <rFont val="Times New Roman"/>
        <family val="1"/>
      </rPr>
      <t xml:space="preserve">2. Marien Estrella.
</t>
    </r>
    <r>
      <rPr>
        <sz val="9"/>
        <rFont val="Times New Roman"/>
        <family val="1"/>
      </rPr>
      <t xml:space="preserve">Secretaria CEP.  </t>
    </r>
  </si>
  <si>
    <r>
      <rPr>
        <b/>
        <sz val="9"/>
        <color theme="1"/>
        <rFont val="Times New Roman"/>
        <family val="1"/>
      </rPr>
      <t>CEP-4.1.1.A</t>
    </r>
    <r>
      <rPr>
        <sz val="9"/>
        <color theme="1"/>
        <rFont val="Times New Roman"/>
        <family val="1"/>
      </rPr>
      <t xml:space="preserve"> Correos  de convocatoria.</t>
    </r>
    <r>
      <rPr>
        <b/>
        <sz val="10"/>
        <color theme="1"/>
        <rFont val="Times New Roman"/>
        <family val="1"/>
      </rPr>
      <t/>
    </r>
  </si>
  <si>
    <r>
      <rPr>
        <b/>
        <sz val="9"/>
        <color theme="1"/>
        <rFont val="Times New Roman"/>
        <family val="1"/>
      </rPr>
      <t xml:space="preserve">CEP-4.1.2.A </t>
    </r>
    <r>
      <rPr>
        <sz val="9"/>
        <color theme="1"/>
        <rFont val="Times New Roman"/>
        <family val="1"/>
      </rPr>
      <t xml:space="preserve">Acta de Reunión.  
</t>
    </r>
    <r>
      <rPr>
        <b/>
        <sz val="9"/>
        <color theme="1"/>
        <rFont val="Times New Roman"/>
        <family val="1"/>
      </rPr>
      <t>CEP-4.1.2.B</t>
    </r>
    <r>
      <rPr>
        <sz val="9"/>
        <color theme="1"/>
        <rFont val="Times New Roman"/>
        <family val="1"/>
      </rPr>
      <t xml:space="preserve"> Registro de Participantes.</t>
    </r>
  </si>
  <si>
    <r>
      <rPr>
        <b/>
        <sz val="9"/>
        <color theme="1"/>
        <rFont val="Times New Roman"/>
        <family val="1"/>
      </rPr>
      <t>D.</t>
    </r>
    <r>
      <rPr>
        <sz val="9"/>
        <color theme="1"/>
        <rFont val="Times New Roman"/>
        <family val="1"/>
      </rPr>
      <t xml:space="preserve"> Reporte sobre el Cumplimiento de la Ley 41-08 y normativas de aplicación a la Gestion de RRHH.
</t>
    </r>
    <r>
      <rPr>
        <b/>
        <sz val="9"/>
        <color theme="1"/>
        <rFont val="Times New Roman"/>
        <family val="1"/>
      </rPr>
      <t>E.</t>
    </r>
    <r>
      <rPr>
        <sz val="9"/>
        <color theme="1"/>
        <rFont val="Times New Roman"/>
        <family val="1"/>
      </rPr>
      <t xml:space="preserve"> Reporte sobre el Cumplimiento de la Ley 340-06 y normativas de aplicación a la Gestion de Compras.</t>
    </r>
  </si>
  <si>
    <t>1. Participación de la TN en el  Programa de Actividades de la Semana Económica y Financiera (SEF) del Banco Central 2020.</t>
  </si>
  <si>
    <r>
      <rPr>
        <b/>
        <sz val="9"/>
        <color rgb="FF000000"/>
        <rFont val="Times New Roman"/>
        <family val="1"/>
      </rPr>
      <t xml:space="preserve">A. </t>
    </r>
    <r>
      <rPr>
        <sz val="9"/>
        <color rgb="FF000000"/>
        <rFont val="Times New Roman"/>
        <family val="1"/>
      </rPr>
      <t>Participación de la TN en el Programa de actividades de la SEF tanto en Santo Domingo como en Santiago completada.</t>
    </r>
  </si>
  <si>
    <t xml:space="preserve">1.1 Coordinar participación de la TN en el Programa de Actividades de la Semana Económica y Financiera (SEF) del Banco Central, en Santo Domingo y Santiago. </t>
  </si>
  <si>
    <t xml:space="preserve">1.1.1 Remitir a la Máxima Autoridad la comunicación enviada por el Banco Central. </t>
  </si>
  <si>
    <t xml:space="preserve">1.1.2 Gestionar con unidades involucradas los recursos y requerimiento necesarios para la participación en el evento. </t>
  </si>
  <si>
    <t xml:space="preserve">1.1.3 Diseñar el plan de actividades a ejecutar según los parámetros del Banco Central. </t>
  </si>
  <si>
    <t>1.1.4 Coordinar y dar seguimiento a las actividades según el cronograma diseñado para la SEF.</t>
  </si>
  <si>
    <t>1.1.5 Diseñar e Implementar Campaña de Medios y Redes Sociales para la Cobertura de la participación de la TN en la SEF, tanto en Santo Domingo como en Santiago.</t>
  </si>
  <si>
    <r>
      <rPr>
        <b/>
        <sz val="11"/>
        <color rgb="FF000000"/>
        <rFont val="Times New Roman"/>
        <family val="1"/>
      </rPr>
      <t xml:space="preserve">1. Cándida Ortega.
</t>
    </r>
    <r>
      <rPr>
        <sz val="11"/>
        <color rgb="FF000000"/>
        <rFont val="Times New Roman"/>
        <family val="1"/>
      </rPr>
      <t xml:space="preserve">Coordinadora de Prensa.
</t>
    </r>
    <r>
      <rPr>
        <b/>
        <sz val="11"/>
        <color rgb="FF000000"/>
        <rFont val="Times New Roman"/>
        <family val="1"/>
      </rPr>
      <t>2. Nancy Romero.</t>
    </r>
    <r>
      <rPr>
        <sz val="11"/>
        <color rgb="FF000000"/>
        <rFont val="Times New Roman"/>
        <family val="1"/>
      </rPr>
      <t xml:space="preserve">
Analista de Comunicación Estratégica.</t>
    </r>
  </si>
  <si>
    <r>
      <rPr>
        <b/>
        <sz val="11"/>
        <color rgb="FF000000"/>
        <rFont val="Times New Roman"/>
        <family val="1"/>
      </rPr>
      <t xml:space="preserve">1. Angie Castillo </t>
    </r>
    <r>
      <rPr>
        <sz val="11"/>
        <color rgb="FF000000"/>
        <rFont val="Times New Roman"/>
        <family val="1"/>
      </rPr>
      <t xml:space="preserve">
Adm. Redes Sociales. 
</t>
    </r>
    <r>
      <rPr>
        <b/>
        <sz val="11"/>
        <color rgb="FF000000"/>
        <rFont val="Times New Roman"/>
        <family val="1"/>
      </rPr>
      <t>2. Cándida Ortega.</t>
    </r>
    <r>
      <rPr>
        <sz val="11"/>
        <color rgb="FF000000"/>
        <rFont val="Times New Roman"/>
        <family val="1"/>
      </rPr>
      <t xml:space="preserve">
Coordinadora de Prensa.
</t>
    </r>
    <r>
      <rPr>
        <b/>
        <sz val="11"/>
        <color rgb="FF000000"/>
        <rFont val="Times New Roman"/>
        <family val="1"/>
      </rPr>
      <t>3. Noemí Germán</t>
    </r>
    <r>
      <rPr>
        <sz val="11"/>
        <color rgb="FF000000"/>
        <rFont val="Times New Roman"/>
        <family val="1"/>
      </rPr>
      <t xml:space="preserve">
Enc. Div. Comunicaciones.
</t>
    </r>
  </si>
  <si>
    <r>
      <rPr>
        <b/>
        <sz val="11"/>
        <color rgb="FF000000"/>
        <rFont val="Times New Roman"/>
        <family val="1"/>
      </rPr>
      <t>1. Noemí Germán</t>
    </r>
    <r>
      <rPr>
        <sz val="9"/>
        <color rgb="FF000000"/>
        <rFont val="Times New Roman"/>
        <family val="1"/>
      </rPr>
      <t xml:space="preserve">
</t>
    </r>
    <r>
      <rPr>
        <sz val="11"/>
        <rFont val="Times New Roman"/>
        <family val="1"/>
      </rPr>
      <t xml:space="preserve">Enc. Div. Comunicaciones. </t>
    </r>
    <r>
      <rPr>
        <b/>
        <sz val="11"/>
        <rFont val="Times New Roman"/>
        <family val="1"/>
      </rPr>
      <t xml:space="preserve">
2. Cándida Ortega (R).
</t>
    </r>
    <r>
      <rPr>
        <sz val="11"/>
        <rFont val="Times New Roman"/>
        <family val="1"/>
      </rPr>
      <t>Coordinadora de Prensa.</t>
    </r>
    <r>
      <rPr>
        <b/>
        <sz val="11"/>
        <rFont val="Times New Roman"/>
        <family val="1"/>
      </rPr>
      <t xml:space="preserve">
3. Nancy Romero.
</t>
    </r>
    <r>
      <rPr>
        <sz val="11"/>
        <rFont val="Times New Roman"/>
        <family val="1"/>
      </rPr>
      <t>Analista de Comunicación Estratégica</t>
    </r>
  </si>
  <si>
    <r>
      <rPr>
        <b/>
        <sz val="11"/>
        <color rgb="FF000000"/>
        <rFont val="Times New Roman"/>
        <family val="1"/>
      </rPr>
      <t>1. Noemí Germán</t>
    </r>
    <r>
      <rPr>
        <sz val="9"/>
        <color rgb="FF000000"/>
        <rFont val="Times New Roman"/>
        <family val="1"/>
      </rPr>
      <t xml:space="preserve">
</t>
    </r>
    <r>
      <rPr>
        <sz val="11"/>
        <rFont val="Times New Roman"/>
        <family val="1"/>
      </rPr>
      <t>Enc. Div. Comunicaciones.</t>
    </r>
    <r>
      <rPr>
        <b/>
        <sz val="11"/>
        <rFont val="Times New Roman"/>
        <family val="1"/>
      </rPr>
      <t xml:space="preserve"> 
2. Cándida Ortega
</t>
    </r>
    <r>
      <rPr>
        <sz val="11"/>
        <rFont val="Times New Roman"/>
        <family val="1"/>
      </rPr>
      <t>Coordinadora de Prensa.</t>
    </r>
  </si>
  <si>
    <r>
      <rPr>
        <b/>
        <sz val="11"/>
        <rFont val="Times New Roman"/>
        <family val="1"/>
      </rPr>
      <t xml:space="preserve">DC-1.1.1.A </t>
    </r>
    <r>
      <rPr>
        <sz val="11"/>
        <rFont val="Times New Roman"/>
        <family val="1"/>
      </rPr>
      <t xml:space="preserve">Comunicación del Banco Central solicitando participación en la SEF.
</t>
    </r>
    <r>
      <rPr>
        <b/>
        <sz val="11"/>
        <rFont val="Times New Roman"/>
        <family val="1"/>
      </rPr>
      <t xml:space="preserve">DC-1.1.1.B </t>
    </r>
    <r>
      <rPr>
        <sz val="11"/>
        <rFont val="Times New Roman"/>
        <family val="1"/>
      </rPr>
      <t>Acuse de Recibo de la</t>
    </r>
    <r>
      <rPr>
        <b/>
        <sz val="11"/>
        <rFont val="Times New Roman"/>
        <family val="1"/>
      </rPr>
      <t xml:space="preserve"> </t>
    </r>
    <r>
      <rPr>
        <sz val="11"/>
        <rFont val="Times New Roman"/>
        <family val="1"/>
      </rPr>
      <t xml:space="preserve">Comunicación enviada a la MAE por parte de la DC. 
</t>
    </r>
    <r>
      <rPr>
        <b/>
        <sz val="11"/>
        <rFont val="Times New Roman"/>
        <family val="1"/>
      </rPr>
      <t xml:space="preserve">DC-1.1.1.C  </t>
    </r>
    <r>
      <rPr>
        <sz val="11"/>
        <rFont val="Times New Roman"/>
        <family val="1"/>
      </rPr>
      <t xml:space="preserve">Comunicación de la MAE con decisión en cuanto a la SEF. 
</t>
    </r>
    <r>
      <rPr>
        <b/>
        <sz val="11"/>
        <rFont val="Times New Roman"/>
        <family val="1"/>
      </rPr>
      <t xml:space="preserve">DC-1.1.1.D </t>
    </r>
    <r>
      <rPr>
        <sz val="11"/>
        <rFont val="Times New Roman"/>
        <family val="1"/>
      </rPr>
      <t>Comunicación o Correo enviada al Banco Central con la decisión.</t>
    </r>
  </si>
  <si>
    <r>
      <rPr>
        <b/>
        <sz val="11"/>
        <rFont val="Times New Roman"/>
        <family val="1"/>
      </rPr>
      <t>DC-1.1.2</t>
    </r>
    <r>
      <rPr>
        <sz val="11"/>
        <rFont val="Times New Roman"/>
        <family val="1"/>
      </rPr>
      <t xml:space="preserve"> Comunicaciones enviadas a los involucrados solicitando los recursos y requerimientos según la función o medio de colaboración. </t>
    </r>
  </si>
  <si>
    <r>
      <rPr>
        <b/>
        <sz val="11"/>
        <rFont val="Times New Roman"/>
        <family val="1"/>
      </rPr>
      <t>DC-1.1.3</t>
    </r>
    <r>
      <rPr>
        <sz val="11"/>
        <rFont val="Times New Roman"/>
        <family val="1"/>
      </rPr>
      <t xml:space="preserve"> Plan de Actividades y unidades involucradas para la ejecución del evento. </t>
    </r>
  </si>
  <si>
    <r>
      <rPr>
        <b/>
        <sz val="11"/>
        <rFont val="Times New Roman"/>
        <family val="1"/>
      </rPr>
      <t xml:space="preserve">DC-1.1.4 </t>
    </r>
    <r>
      <rPr>
        <sz val="11"/>
        <rFont val="Times New Roman"/>
        <family val="1"/>
      </rPr>
      <t>Reporte de actividades ejecutadas durante la SEF.</t>
    </r>
  </si>
  <si>
    <r>
      <rPr>
        <b/>
        <sz val="11"/>
        <rFont val="Times New Roman"/>
        <family val="1"/>
      </rPr>
      <t xml:space="preserve">DC-1.1.5.A. </t>
    </r>
    <r>
      <rPr>
        <sz val="11"/>
        <rFont val="Times New Roman"/>
        <family val="1"/>
      </rPr>
      <t xml:space="preserve">Propuesta de Campaña de Medios y Redes Sociales. 
</t>
    </r>
    <r>
      <rPr>
        <b/>
        <sz val="11"/>
        <rFont val="Times New Roman"/>
        <family val="1"/>
      </rPr>
      <t>DC-1.1.5.B.</t>
    </r>
    <r>
      <rPr>
        <sz val="11"/>
        <rFont val="Times New Roman"/>
        <family val="1"/>
      </rPr>
      <t xml:space="preserve">  Evidencias de la Ejecucion de la Campaña.
</t>
    </r>
    <r>
      <rPr>
        <b/>
        <sz val="11"/>
        <rFont val="Times New Roman"/>
        <family val="1"/>
      </rPr>
      <t/>
    </r>
  </si>
  <si>
    <t>2. Fortalecimiento de la Imagen de la TN a Nivel Externo.</t>
  </si>
  <si>
    <r>
      <rPr>
        <b/>
        <sz val="9"/>
        <color rgb="FF000000"/>
        <rFont val="Times New Roman"/>
        <family val="1"/>
      </rPr>
      <t>A.</t>
    </r>
    <r>
      <rPr>
        <sz val="9"/>
        <color rgb="FF000000"/>
        <rFont val="Times New Roman"/>
        <family val="1"/>
      </rPr>
      <t xml:space="preserve"> Plan de Comunicación Institucional Externa Diseñado e Implementado </t>
    </r>
  </si>
  <si>
    <t>2.1  Ejecutar el Plan de Comunciación Externa 2020</t>
  </si>
  <si>
    <t>2.1.1  Socializar Plan de Comunicación Externa (Prensa y Redes Sociales).</t>
  </si>
  <si>
    <r>
      <rPr>
        <b/>
        <sz val="11"/>
        <rFont val="Times New Roman"/>
        <family val="1"/>
      </rPr>
      <t xml:space="preserve">
1. Noemí Germán</t>
    </r>
    <r>
      <rPr>
        <sz val="11"/>
        <rFont val="Times New Roman"/>
        <family val="1"/>
      </rPr>
      <t xml:space="preserve">
Enc. Div. Comunicaciones. </t>
    </r>
    <r>
      <rPr>
        <b/>
        <sz val="11"/>
        <rFont val="Times New Roman"/>
        <family val="1"/>
      </rPr>
      <t xml:space="preserve">
</t>
    </r>
  </si>
  <si>
    <t>2.1.2  Ejecutar campañas de promoción del SIRITE en Redes Sociales y/o Medios de Comunicación Masivos</t>
  </si>
  <si>
    <r>
      <rPr>
        <b/>
        <sz val="11"/>
        <rFont val="Times New Roman"/>
        <family val="1"/>
      </rPr>
      <t>DC-2.1.1.A</t>
    </r>
    <r>
      <rPr>
        <sz val="11"/>
        <rFont val="Times New Roman"/>
        <family val="1"/>
      </rPr>
      <t xml:space="preserve"> Plan de Comunicación Externa Aprobado
</t>
    </r>
    <r>
      <rPr>
        <b/>
        <sz val="11"/>
        <rFont val="Times New Roman"/>
        <family val="1"/>
      </rPr>
      <t xml:space="preserve">'DC-2.1.1.B </t>
    </r>
    <r>
      <rPr>
        <sz val="11"/>
        <rFont val="Times New Roman"/>
        <family val="1"/>
      </rPr>
      <t xml:space="preserve">Registro de Participantes de la Socialización. </t>
    </r>
  </si>
  <si>
    <r>
      <rPr>
        <b/>
        <sz val="11"/>
        <rFont val="Times New Roman"/>
        <family val="1"/>
      </rPr>
      <t xml:space="preserve">DC-2.1.2.A  </t>
    </r>
    <r>
      <rPr>
        <sz val="11"/>
        <rFont val="Times New Roman"/>
        <family val="1"/>
      </rPr>
      <t>Print</t>
    </r>
    <r>
      <rPr>
        <b/>
        <sz val="11"/>
        <rFont val="Times New Roman"/>
        <family val="1"/>
      </rPr>
      <t xml:space="preserve"> </t>
    </r>
    <r>
      <rPr>
        <sz val="11"/>
        <rFont val="Times New Roman"/>
        <family val="1"/>
      </rPr>
      <t xml:space="preserve">Screen de las Publicaciones Realizadas en RRSS 
</t>
    </r>
    <r>
      <rPr>
        <b/>
        <sz val="11"/>
        <rFont val="Times New Roman"/>
        <family val="1"/>
      </rPr>
      <t>DC-2.1.2.B</t>
    </r>
    <r>
      <rPr>
        <sz val="11"/>
        <rFont val="Times New Roman"/>
        <family val="1"/>
      </rPr>
      <t xml:space="preserve"> Link de Publicaciones en los Medios Masivos de Comunicación y Captura de pantalla de publicaciones
</t>
    </r>
    <r>
      <rPr>
        <b/>
        <sz val="11"/>
        <rFont val="Times New Roman"/>
        <family val="1"/>
      </rPr>
      <t>DC-2.1.2.C</t>
    </r>
    <r>
      <rPr>
        <sz val="11"/>
        <rFont val="Times New Roman"/>
        <family val="1"/>
      </rPr>
      <t xml:space="preserve"> Métricas de Redes Sociales</t>
    </r>
  </si>
  <si>
    <t>3. Fortalecimiento de  la Comunicación Institucional Interna.</t>
  </si>
  <si>
    <r>
      <rPr>
        <b/>
        <sz val="9"/>
        <color rgb="FF000000"/>
        <rFont val="Times New Roman"/>
        <family val="1"/>
      </rPr>
      <t xml:space="preserve">A. </t>
    </r>
    <r>
      <rPr>
        <sz val="9"/>
        <color rgb="FF000000"/>
        <rFont val="Times New Roman"/>
        <family val="1"/>
      </rPr>
      <t xml:space="preserve">Plan de Fortalecimiento de la Comunicación Institucional Interna diseñado.
</t>
    </r>
    <r>
      <rPr>
        <b/>
        <sz val="9"/>
        <color rgb="FF000000"/>
        <rFont val="Times New Roman"/>
        <family val="1"/>
      </rPr>
      <t xml:space="preserve">B. </t>
    </r>
    <r>
      <rPr>
        <sz val="9"/>
        <color rgb="FF000000"/>
        <rFont val="Times New Roman"/>
        <family val="1"/>
      </rPr>
      <t xml:space="preserve">Plan de Fortalecimiento de la Comunicación Institucional Interna ejecutado.  </t>
    </r>
  </si>
  <si>
    <t xml:space="preserve"> 3.1 Implementación de Plan de   Propuesta de Mejora para el Fortalecimiento de la Comunicación Institucional Interna 2019</t>
  </si>
  <si>
    <t>3.2  Implementar el Plan de Comunciación Interna 2020</t>
  </si>
  <si>
    <t xml:space="preserve"> 3.1.1  Implementación de Plan de   Propuesta de Mejora para el Fortalecimiento de la Comunicación Institucional Interna 2019</t>
  </si>
  <si>
    <t>3.2.1 Socializar Plan de Comunicación Interna</t>
  </si>
  <si>
    <t>3.2.2 Publicar el Plan de Comunicación Interna en el sistema ALFRESCO.</t>
  </si>
  <si>
    <t>3.2.3 Ejecutar las actividades del Plan de Comunicación Interna 2020.</t>
  </si>
  <si>
    <t>15-02-2020
Corte Trimestral</t>
  </si>
  <si>
    <t>19-12-2020
Corte Trimestral</t>
  </si>
  <si>
    <r>
      <rPr>
        <b/>
        <sz val="11"/>
        <rFont val="Times New Roman"/>
        <family val="1"/>
      </rPr>
      <t>1. Nancy Romero.</t>
    </r>
    <r>
      <rPr>
        <sz val="11"/>
        <rFont val="Times New Roman"/>
        <family val="1"/>
      </rPr>
      <t xml:space="preserve">
Analista de Comunicación Estratégica</t>
    </r>
  </si>
  <si>
    <r>
      <rPr>
        <b/>
        <sz val="11"/>
        <rFont val="Times New Roman"/>
        <family val="1"/>
      </rPr>
      <t>1. Nancy Romero.</t>
    </r>
    <r>
      <rPr>
        <sz val="11"/>
        <rFont val="Times New Roman"/>
        <family val="1"/>
      </rPr>
      <t xml:space="preserve">
Analista de Comunicación Estratégica
</t>
    </r>
    <r>
      <rPr>
        <b/>
        <sz val="11"/>
        <rFont val="Times New Roman"/>
        <family val="1"/>
      </rPr>
      <t xml:space="preserve">2. Anabella Peralta.
</t>
    </r>
    <r>
      <rPr>
        <sz val="11"/>
        <rFont val="Times New Roman"/>
        <family val="1"/>
      </rPr>
      <t>Coordinadora de Protocolo</t>
    </r>
    <r>
      <rPr>
        <b/>
        <sz val="11"/>
        <rFont val="Times New Roman"/>
        <family val="1"/>
      </rPr>
      <t xml:space="preserve">
3. Cándida Ortega
</t>
    </r>
    <r>
      <rPr>
        <sz val="11"/>
        <rFont val="Times New Roman"/>
        <family val="1"/>
      </rPr>
      <t>Coordinadora de Prensa.</t>
    </r>
    <r>
      <rPr>
        <b/>
        <sz val="11"/>
        <rFont val="Times New Roman"/>
        <family val="1"/>
      </rPr>
      <t xml:space="preserve">
4. Angie Castillo
</t>
    </r>
    <r>
      <rPr>
        <sz val="11"/>
        <rFont val="Times New Roman"/>
        <family val="1"/>
      </rPr>
      <t xml:space="preserve">Adm. Redes Sociales
</t>
    </r>
    <r>
      <rPr>
        <b/>
        <sz val="11"/>
        <rFont val="Times New Roman"/>
        <family val="1"/>
      </rPr>
      <t xml:space="preserve">5. Cruz Tavera </t>
    </r>
  </si>
  <si>
    <r>
      <rPr>
        <b/>
        <sz val="10"/>
        <color rgb="FF000000"/>
        <rFont val="Times New Roman"/>
        <family val="1"/>
      </rPr>
      <t>1. Angie Castillo</t>
    </r>
    <r>
      <rPr>
        <sz val="9"/>
        <color rgb="FF000000"/>
        <rFont val="Times New Roman"/>
        <family val="1"/>
      </rPr>
      <t xml:space="preserve">
</t>
    </r>
    <r>
      <rPr>
        <sz val="11"/>
        <rFont val="Times New Roman"/>
        <family val="1"/>
      </rPr>
      <t>Adm. Redes Sociales</t>
    </r>
    <r>
      <rPr>
        <b/>
        <sz val="11"/>
        <rFont val="Times New Roman"/>
        <family val="1"/>
      </rPr>
      <t xml:space="preserve"> 
2. Cándida Ortega
</t>
    </r>
    <r>
      <rPr>
        <sz val="11"/>
        <rFont val="Times New Roman"/>
        <family val="1"/>
      </rPr>
      <t>Coordinadora de Prensa.</t>
    </r>
    <r>
      <rPr>
        <b/>
        <sz val="11"/>
        <rFont val="Times New Roman"/>
        <family val="1"/>
      </rPr>
      <t xml:space="preserve"> </t>
    </r>
  </si>
  <si>
    <r>
      <rPr>
        <b/>
        <sz val="10"/>
        <color rgb="FF000000"/>
        <rFont val="Times New Roman"/>
        <family val="1"/>
      </rPr>
      <t>1. Noemí Germán</t>
    </r>
    <r>
      <rPr>
        <sz val="9"/>
        <color rgb="FF000000"/>
        <rFont val="Times New Roman"/>
        <family val="1"/>
      </rPr>
      <t xml:space="preserve">
</t>
    </r>
    <r>
      <rPr>
        <sz val="11"/>
        <rFont val="Times New Roman"/>
        <family val="1"/>
      </rPr>
      <t>Enc. Div. Comunicaciones.</t>
    </r>
    <r>
      <rPr>
        <b/>
        <sz val="11"/>
        <rFont val="Times New Roman"/>
        <family val="1"/>
      </rPr>
      <t xml:space="preserve">
</t>
    </r>
  </si>
  <si>
    <r>
      <rPr>
        <b/>
        <sz val="11"/>
        <rFont val="Times New Roman"/>
        <family val="1"/>
      </rPr>
      <t>DC-3.1.1.A</t>
    </r>
    <r>
      <rPr>
        <sz val="11"/>
        <rFont val="Times New Roman"/>
        <family val="1"/>
      </rPr>
      <t xml:space="preserve"> Correo de solicitud de Reunión
</t>
    </r>
    <r>
      <rPr>
        <b/>
        <sz val="11"/>
        <rFont val="Times New Roman"/>
        <family val="1"/>
      </rPr>
      <t xml:space="preserve">'DC-3.1.1.B </t>
    </r>
    <r>
      <rPr>
        <sz val="11"/>
        <rFont val="Times New Roman"/>
        <family val="1"/>
      </rPr>
      <t xml:space="preserve">Registro de Participantes de la Socialización. 
</t>
    </r>
    <r>
      <rPr>
        <b/>
        <sz val="11"/>
        <rFont val="Times New Roman"/>
        <family val="1"/>
      </rPr>
      <t>DC-3.1.1.C</t>
    </r>
    <r>
      <rPr>
        <sz val="11"/>
        <rFont val="Times New Roman"/>
        <family val="1"/>
      </rPr>
      <t xml:space="preserve"> Fotos del Encuentro
</t>
    </r>
  </si>
  <si>
    <r>
      <rPr>
        <b/>
        <sz val="11"/>
        <rFont val="Times New Roman"/>
        <family val="1"/>
      </rPr>
      <t>DC-3.2.1.A</t>
    </r>
    <r>
      <rPr>
        <sz val="11"/>
        <rFont val="Times New Roman"/>
        <family val="1"/>
      </rPr>
      <t xml:space="preserve"> Plan de Comunicación Interna  Aprobado
</t>
    </r>
    <r>
      <rPr>
        <b/>
        <sz val="11"/>
        <rFont val="Times New Roman"/>
        <family val="1"/>
      </rPr>
      <t xml:space="preserve">'DC-3.2.1.B </t>
    </r>
    <r>
      <rPr>
        <sz val="11"/>
        <rFont val="Times New Roman"/>
        <family val="1"/>
      </rPr>
      <t xml:space="preserve">Registro de Participantes de la Socialización. </t>
    </r>
  </si>
  <si>
    <r>
      <rPr>
        <b/>
        <sz val="11"/>
        <color theme="1"/>
        <rFont val="Times New Roman"/>
        <family val="1"/>
      </rPr>
      <t>DC-3.2.2.A</t>
    </r>
    <r>
      <rPr>
        <sz val="11"/>
        <color theme="1"/>
        <rFont val="Times New Roman"/>
        <family val="1"/>
      </rPr>
      <t xml:space="preserve"> Print Screen de la Publicación del Plan de Comunicación 2020 por Alfresco. </t>
    </r>
  </si>
  <si>
    <r>
      <rPr>
        <b/>
        <sz val="11"/>
        <color theme="1"/>
        <rFont val="Times New Roman"/>
        <family val="1"/>
      </rPr>
      <t xml:space="preserve">DC-3.2.3.A </t>
    </r>
    <r>
      <rPr>
        <sz val="11"/>
        <color theme="1"/>
        <rFont val="Times New Roman"/>
        <family val="1"/>
      </rPr>
      <t xml:space="preserve">Reporte de los avances.
</t>
    </r>
    <r>
      <rPr>
        <b/>
        <sz val="11"/>
        <color theme="1"/>
        <rFont val="Times New Roman"/>
        <family val="1"/>
      </rPr>
      <t xml:space="preserve">DC-3.2.3.B </t>
    </r>
    <r>
      <rPr>
        <sz val="11"/>
        <color theme="1"/>
        <rFont val="Times New Roman"/>
        <family val="1"/>
      </rPr>
      <t xml:space="preserve">Evidencias sobre el cumplimiento del Plan. </t>
    </r>
  </si>
  <si>
    <t>4. Monitoreo del Plan de Comunicación Institucional.</t>
  </si>
  <si>
    <r>
      <rPr>
        <b/>
        <sz val="9"/>
        <color rgb="FF000000"/>
        <rFont val="Times New Roman"/>
        <family val="1"/>
      </rPr>
      <t>A.</t>
    </r>
    <r>
      <rPr>
        <sz val="9"/>
        <color rgb="FF000000"/>
        <rFont val="Times New Roman"/>
        <family val="1"/>
      </rPr>
      <t xml:space="preserve"> Plan de Comunicación Institucional Interna 2020  Diseñado e Implementado 
</t>
    </r>
    <r>
      <rPr>
        <b/>
        <sz val="9"/>
        <color rgb="FF000000"/>
        <rFont val="Times New Roman"/>
        <family val="1"/>
      </rPr>
      <t>B.</t>
    </r>
    <r>
      <rPr>
        <sz val="9"/>
        <color rgb="FF000000"/>
        <rFont val="Times New Roman"/>
        <family val="1"/>
      </rPr>
      <t xml:space="preserve"> Informes de Monitoreo y Evaluación del Proceso de Comunicación Interna.
</t>
    </r>
  </si>
  <si>
    <t>4.1 Monitorear y Presentar  la Implementación del Plan de Comunicación Interna Octubre-Dieciembre 2019</t>
  </si>
  <si>
    <t>4.1.1 Preparar Matriz de Monitoreo Trimestral del Plan de Comunicación Inst. Octubre-Diciembre 2019</t>
  </si>
  <si>
    <t>4.1.2 Preparar Informe del Monitoreo Trimestral Octubre-Diciembre del PCI 2019.</t>
  </si>
  <si>
    <t>4.1.3 Presentar Informe Octubre-Diciembre 2019 al CCI .</t>
  </si>
  <si>
    <r>
      <rPr>
        <b/>
        <sz val="11"/>
        <rFont val="Times New Roman"/>
        <family val="1"/>
      </rPr>
      <t>1. Nancy Romero.</t>
    </r>
    <r>
      <rPr>
        <sz val="11"/>
        <rFont val="Times New Roman"/>
        <family val="1"/>
      </rPr>
      <t xml:space="preserve">
Analista de Comunicación Estratégica
</t>
    </r>
    <r>
      <rPr>
        <b/>
        <sz val="11"/>
        <rFont val="Times New Roman"/>
        <family val="1"/>
      </rPr>
      <t>2. Anabella Peralta.</t>
    </r>
    <r>
      <rPr>
        <sz val="11"/>
        <rFont val="Times New Roman"/>
        <family val="1"/>
      </rPr>
      <t xml:space="preserve">
Coordinadora Protocolo.</t>
    </r>
  </si>
  <si>
    <r>
      <rPr>
        <b/>
        <sz val="11"/>
        <color rgb="FF000000"/>
        <rFont val="Times New Roman"/>
        <family val="1"/>
      </rPr>
      <t xml:space="preserve">1. Nancy Romero.
</t>
    </r>
    <r>
      <rPr>
        <sz val="11"/>
        <color rgb="FF000000"/>
        <rFont val="Times New Roman"/>
        <family val="1"/>
      </rPr>
      <t>Analista de Comunicación Estratégica.</t>
    </r>
    <r>
      <rPr>
        <b/>
        <sz val="11"/>
        <color rgb="FF000000"/>
        <rFont val="Times New Roman"/>
        <family val="1"/>
      </rPr>
      <t xml:space="preserve">
2.  Cándida Ortega.
</t>
    </r>
    <r>
      <rPr>
        <sz val="11"/>
        <color rgb="FF000000"/>
        <rFont val="Times New Roman"/>
        <family val="1"/>
      </rPr>
      <t xml:space="preserve">Coordinadora de Prensa.
</t>
    </r>
    <r>
      <rPr>
        <b/>
        <sz val="11"/>
        <color rgb="FF000000"/>
        <rFont val="Times New Roman"/>
        <family val="1"/>
      </rPr>
      <t>3. Anabella Peralta.</t>
    </r>
    <r>
      <rPr>
        <sz val="11"/>
        <color rgb="FF000000"/>
        <rFont val="Times New Roman"/>
        <family val="1"/>
      </rPr>
      <t xml:space="preserve">
Coordinadora Protocolo.</t>
    </r>
  </si>
  <si>
    <r>
      <rPr>
        <b/>
        <sz val="11"/>
        <color theme="1"/>
        <rFont val="Times New Roman"/>
        <family val="1"/>
      </rPr>
      <t xml:space="preserve">DC-4.1.1.A  </t>
    </r>
    <r>
      <rPr>
        <sz val="11"/>
        <color theme="1"/>
        <rFont val="Times New Roman"/>
        <family val="1"/>
      </rPr>
      <t xml:space="preserve">Matriz de Monitoreo Trimestral del PCI actualizada Octubre-Dciembre 2019. </t>
    </r>
  </si>
  <si>
    <r>
      <rPr>
        <b/>
        <sz val="11"/>
        <color theme="1"/>
        <rFont val="Times New Roman"/>
        <family val="1"/>
      </rPr>
      <t xml:space="preserve">DC-4.1.2 </t>
    </r>
    <r>
      <rPr>
        <sz val="11"/>
        <color theme="1"/>
        <rFont val="Times New Roman"/>
        <family val="1"/>
      </rPr>
      <t xml:space="preserve"> Informe del Monitoreo Trimestral del PCI 2019.</t>
    </r>
  </si>
  <si>
    <r>
      <rPr>
        <b/>
        <sz val="11"/>
        <color theme="1"/>
        <rFont val="Times New Roman"/>
        <family val="1"/>
      </rPr>
      <t xml:space="preserve">DC-4.1.3.A </t>
    </r>
    <r>
      <rPr>
        <sz val="11"/>
        <color theme="1"/>
        <rFont val="Times New Roman"/>
        <family val="1"/>
      </rPr>
      <t xml:space="preserve">Comunicación o correo enviando el informe. 
</t>
    </r>
    <r>
      <rPr>
        <b/>
        <sz val="11"/>
        <color theme="1"/>
        <rFont val="Times New Roman"/>
        <family val="1"/>
      </rPr>
      <t>DC-4.1.3.B</t>
    </r>
    <r>
      <rPr>
        <sz val="11"/>
        <color theme="1"/>
        <rFont val="Times New Roman"/>
        <family val="1"/>
      </rPr>
      <t xml:space="preserve"> Registro de Participante de la Socialización. 
</t>
    </r>
    <r>
      <rPr>
        <b/>
        <sz val="11"/>
        <color theme="1"/>
        <rFont val="Times New Roman"/>
        <family val="1"/>
      </rPr>
      <t>DC-4.1.3.C</t>
    </r>
    <r>
      <rPr>
        <sz val="11"/>
        <color theme="1"/>
        <rFont val="Times New Roman"/>
        <family val="1"/>
      </rPr>
      <t xml:space="preserve"> Fotos de la Socialización.</t>
    </r>
  </si>
  <si>
    <t>1.1.1 Gestionar las capacitaciones conforme al plan de capacitación por competencias.</t>
  </si>
  <si>
    <t>1.1.5  Gestionar la Evaluación de las capacitaciones impartidas (Servidor/ Supervisor).</t>
  </si>
  <si>
    <t>1.2.1 Gestionar las capacitaciones conforme al plan de capacitación por competencias</t>
  </si>
  <si>
    <t>1.2.4  Gestionar la Evaluación de las capacitaciones impartidas (Servidor/ Supervisor)</t>
  </si>
  <si>
    <t>1. Implementación de las Políticas del Departamento Jurídico</t>
  </si>
  <si>
    <t xml:space="preserve">1.1 Socializar la Política del DJ con los involucrados y el personal de la TN.
</t>
  </si>
  <si>
    <t xml:space="preserve">1.2 Capacitación del Personal con relación a los procedimiento y a los lineamientos de la Política. </t>
  </si>
  <si>
    <t xml:space="preserve">1.1.1 Diseñar Plan de Socialización </t>
  </si>
  <si>
    <t xml:space="preserve">1.1.2 Validar Plan de Socialización. </t>
  </si>
  <si>
    <t xml:space="preserve">1.1.3 Solicitar y Publicar la Politica a través de los Medios y Canales Dispomibles. </t>
  </si>
  <si>
    <t xml:space="preserve">1.2.1 Realizar la Convocatoria a las Areas. </t>
  </si>
  <si>
    <t xml:space="preserve">1.2.2 Establecer Cronograma de Capacitación. </t>
  </si>
  <si>
    <t xml:space="preserve">1.2.3 Ejecutar Cronograma de Capacitación. </t>
  </si>
  <si>
    <t xml:space="preserve">01-03-20
</t>
  </si>
  <si>
    <t xml:space="preserve">10-03-20
</t>
  </si>
  <si>
    <r>
      <rPr>
        <b/>
        <sz val="9"/>
        <rFont val="Times New Roman"/>
        <family val="1"/>
      </rPr>
      <t xml:space="preserve">1. Dilia Mateo - </t>
    </r>
    <r>
      <rPr>
        <sz val="9"/>
        <rFont val="Times New Roman"/>
        <family val="1"/>
      </rPr>
      <t xml:space="preserve">
Abogada I
</t>
    </r>
    <r>
      <rPr>
        <b/>
        <sz val="9"/>
        <rFont val="Times New Roman"/>
        <family val="1"/>
      </rPr>
      <t>2. Hermes Martínez -</t>
    </r>
    <r>
      <rPr>
        <sz val="9"/>
        <rFont val="Times New Roman"/>
        <family val="1"/>
      </rPr>
      <t xml:space="preserve">
Paralegal </t>
    </r>
  </si>
  <si>
    <r>
      <rPr>
        <b/>
        <sz val="9"/>
        <rFont val="Times New Roman"/>
        <family val="1"/>
      </rPr>
      <t xml:space="preserve">1. Epifania Canela -
</t>
    </r>
    <r>
      <rPr>
        <sz val="9"/>
        <rFont val="Times New Roman"/>
        <family val="1"/>
      </rPr>
      <t>Enc. Depto Jurídico.</t>
    </r>
  </si>
  <si>
    <r>
      <rPr>
        <b/>
        <sz val="9"/>
        <rFont val="Times New Roman"/>
        <family val="1"/>
      </rPr>
      <t>1. Scarlet Jesurum -</t>
    </r>
    <r>
      <rPr>
        <sz val="9"/>
        <rFont val="Times New Roman"/>
        <family val="1"/>
      </rPr>
      <t xml:space="preserve">
Abogado I.
</t>
    </r>
    <r>
      <rPr>
        <b/>
        <sz val="9"/>
        <rFont val="Times New Roman"/>
        <family val="1"/>
      </rPr>
      <t>2. Nancy Romero -</t>
    </r>
    <r>
      <rPr>
        <sz val="9"/>
        <rFont val="Times New Roman"/>
        <family val="1"/>
      </rPr>
      <t xml:space="preserve">
Analista de Comunicacion Institucional. </t>
    </r>
  </si>
  <si>
    <r>
      <rPr>
        <b/>
        <sz val="9"/>
        <rFont val="Times New Roman"/>
        <family val="1"/>
      </rPr>
      <t>1. Scarlet Jesurum -</t>
    </r>
    <r>
      <rPr>
        <sz val="9"/>
        <rFont val="Times New Roman"/>
        <family val="1"/>
      </rPr>
      <t xml:space="preserve">
Abogado I
</t>
    </r>
    <r>
      <rPr>
        <b/>
        <sz val="9"/>
        <rFont val="Times New Roman"/>
        <family val="1"/>
      </rPr>
      <t>2. Hermes Martínez -</t>
    </r>
    <r>
      <rPr>
        <sz val="9"/>
        <rFont val="Times New Roman"/>
        <family val="1"/>
      </rPr>
      <t xml:space="preserve">
Paralegal </t>
    </r>
  </si>
  <si>
    <r>
      <rPr>
        <b/>
        <sz val="9"/>
        <rFont val="Times New Roman"/>
        <family val="1"/>
      </rPr>
      <t>1. Dilia Mateo -</t>
    </r>
    <r>
      <rPr>
        <sz val="9"/>
        <rFont val="Times New Roman"/>
        <family val="1"/>
      </rPr>
      <t xml:space="preserve">
Abogada I</t>
    </r>
  </si>
  <si>
    <r>
      <rPr>
        <b/>
        <sz val="9"/>
        <rFont val="Times New Roman"/>
        <family val="1"/>
      </rPr>
      <t>1. Scarlet Jesurum -</t>
    </r>
    <r>
      <rPr>
        <sz val="9"/>
        <rFont val="Times New Roman"/>
        <family val="1"/>
      </rPr>
      <t xml:space="preserve">
Abogado I
</t>
    </r>
    <r>
      <rPr>
        <b/>
        <sz val="9"/>
        <rFont val="Times New Roman"/>
        <family val="1"/>
      </rPr>
      <t>2. Epifania Canela -</t>
    </r>
    <r>
      <rPr>
        <sz val="9"/>
        <rFont val="Times New Roman"/>
        <family val="1"/>
      </rPr>
      <t xml:space="preserve">
Enc. Depto Jurídico</t>
    </r>
  </si>
  <si>
    <r>
      <rPr>
        <b/>
        <sz val="9"/>
        <rFont val="Times New Roman"/>
        <family val="1"/>
      </rPr>
      <t>DJ-1.1.1.A</t>
    </r>
    <r>
      <rPr>
        <sz val="9"/>
        <rFont val="Times New Roman"/>
        <family val="1"/>
      </rPr>
      <t xml:space="preserve"> Propuesta del Plan de Socialización e Implementación de la Políticas.  
</t>
    </r>
    <r>
      <rPr>
        <b/>
        <sz val="10"/>
        <rFont val="Times New Roman"/>
        <family val="1"/>
      </rPr>
      <t/>
    </r>
  </si>
  <si>
    <r>
      <rPr>
        <b/>
        <sz val="9"/>
        <rFont val="Times New Roman"/>
        <family val="1"/>
      </rPr>
      <t>DJ-1.1.2</t>
    </r>
    <r>
      <rPr>
        <sz val="9"/>
        <rFont val="Times New Roman"/>
        <family val="1"/>
      </rPr>
      <t xml:space="preserve"> Plan Validado para la Socialización. 
</t>
    </r>
  </si>
  <si>
    <r>
      <rPr>
        <b/>
        <sz val="9"/>
        <rFont val="Times New Roman"/>
        <family val="1"/>
      </rPr>
      <t>DJ-1.1.3.A</t>
    </r>
    <r>
      <rPr>
        <sz val="9"/>
        <rFont val="Times New Roman"/>
        <family val="1"/>
      </rPr>
      <t xml:space="preserve"> Publicación de la Política en Alfresco. 
</t>
    </r>
    <r>
      <rPr>
        <b/>
        <sz val="9"/>
        <rFont val="Times New Roman"/>
        <family val="1"/>
      </rPr>
      <t>DJ-1.1.3.B</t>
    </r>
    <r>
      <rPr>
        <sz val="9"/>
        <rFont val="Times New Roman"/>
        <family val="1"/>
      </rPr>
      <t xml:space="preserve"> Publicación de la Política en Alfresco. </t>
    </r>
  </si>
  <si>
    <r>
      <rPr>
        <b/>
        <sz val="9"/>
        <rFont val="Times New Roman"/>
        <family val="1"/>
      </rPr>
      <t xml:space="preserve">DJ-12.1.  </t>
    </r>
    <r>
      <rPr>
        <sz val="9"/>
        <rFont val="Times New Roman"/>
        <family val="1"/>
      </rPr>
      <t>Correo/Comunicación de Convocatoria</t>
    </r>
  </si>
  <si>
    <r>
      <rPr>
        <b/>
        <sz val="9"/>
        <rFont val="Times New Roman"/>
        <family val="1"/>
      </rPr>
      <t xml:space="preserve">DJ-1.2.2 </t>
    </r>
    <r>
      <rPr>
        <sz val="9"/>
        <rFont val="Times New Roman"/>
        <family val="1"/>
      </rPr>
      <t xml:space="preserve">Cronograma para la Socialización. </t>
    </r>
  </si>
  <si>
    <r>
      <rPr>
        <b/>
        <sz val="9"/>
        <rFont val="Times New Roman"/>
        <family val="1"/>
      </rPr>
      <t>DJ-1.2.3.A</t>
    </r>
    <r>
      <rPr>
        <sz val="9"/>
        <rFont val="Times New Roman"/>
        <family val="1"/>
      </rPr>
      <t xml:space="preserve"> Registro de Participantes
</t>
    </r>
    <r>
      <rPr>
        <b/>
        <sz val="9"/>
        <rFont val="Times New Roman"/>
        <family val="1"/>
      </rPr>
      <t>DJ-1.2.3.B</t>
    </r>
    <r>
      <rPr>
        <sz val="9"/>
        <rFont val="Times New Roman"/>
        <family val="1"/>
      </rPr>
      <t xml:space="preserve"> Fotos del Encuentro. 
</t>
    </r>
    <r>
      <rPr>
        <b/>
        <sz val="9"/>
        <rFont val="Times New Roman"/>
        <family val="1"/>
      </rPr>
      <t xml:space="preserve">DJ-1.2.3.C </t>
    </r>
    <r>
      <rPr>
        <sz val="9"/>
        <rFont val="Times New Roman"/>
        <family val="1"/>
      </rPr>
      <t xml:space="preserve">Presentación o Extracto del Material Presentado. </t>
    </r>
  </si>
  <si>
    <t>2. Diseño e Implementación de un Programa para Asesoría Jurídica al personal del Grupo I</t>
  </si>
  <si>
    <r>
      <rPr>
        <b/>
        <sz val="9"/>
        <color rgb="FF000000"/>
        <rFont val="Times New Roman"/>
        <family val="1"/>
      </rPr>
      <t>A.</t>
    </r>
    <r>
      <rPr>
        <sz val="9"/>
        <color rgb="FF000000"/>
        <rFont val="Times New Roman"/>
        <family val="1"/>
      </rPr>
      <t xml:space="preserve"> Programa para Asesoría Jurídica al personal de los Grupo I diseñado e implementado. </t>
    </r>
  </si>
  <si>
    <t>2.1 Desarrollar un Programa enfocado en la solución de Situaciones Legales tales como:
-Divorcios 
-Actas de Nacimiento
-Legalización de Documentos</t>
  </si>
  <si>
    <t xml:space="preserve">2.1.1 Realizar levantamiento de los lineamientos para la normativa y la metodología del plan. </t>
  </si>
  <si>
    <r>
      <rPr>
        <b/>
        <sz val="9"/>
        <rFont val="Times New Roman"/>
        <family val="1"/>
      </rPr>
      <t>1. Mirtha Soriano -</t>
    </r>
    <r>
      <rPr>
        <sz val="9"/>
        <rFont val="Times New Roman"/>
        <family val="1"/>
      </rPr>
      <t xml:space="preserve">
Abogado I
</t>
    </r>
    <r>
      <rPr>
        <b/>
        <sz val="9"/>
        <rFont val="Times New Roman"/>
        <family val="1"/>
      </rPr>
      <t>2. Hermes Martínez -</t>
    </r>
    <r>
      <rPr>
        <sz val="9"/>
        <rFont val="Times New Roman"/>
        <family val="1"/>
      </rPr>
      <t xml:space="preserve">
Paralegal </t>
    </r>
  </si>
  <si>
    <t>2.1.2 Validar levantamiento con apoyo de los involucrados y metodología a Implementar</t>
  </si>
  <si>
    <r>
      <rPr>
        <b/>
        <sz val="9"/>
        <rFont val="Times New Roman"/>
        <family val="1"/>
      </rPr>
      <t>1. Epifania Canela -</t>
    </r>
    <r>
      <rPr>
        <sz val="9"/>
        <rFont val="Times New Roman"/>
        <family val="1"/>
      </rPr>
      <t xml:space="preserve">
Enc. Depto Jurídico</t>
    </r>
  </si>
  <si>
    <t xml:space="preserve">2.1.3 Implementar el Plan de Acción </t>
  </si>
  <si>
    <r>
      <rPr>
        <b/>
        <sz val="9"/>
        <rFont val="Times New Roman"/>
        <family val="1"/>
      </rPr>
      <t>1. Mirtha Soriano -</t>
    </r>
    <r>
      <rPr>
        <sz val="9"/>
        <rFont val="Times New Roman"/>
        <family val="1"/>
      </rPr>
      <t xml:space="preserve">
Abogado I.
</t>
    </r>
    <r>
      <rPr>
        <b/>
        <sz val="9"/>
        <rFont val="Times New Roman"/>
        <family val="1"/>
      </rPr>
      <t>2. Hermes Martínez -</t>
    </r>
    <r>
      <rPr>
        <sz val="9"/>
        <rFont val="Times New Roman"/>
        <family val="1"/>
      </rPr>
      <t xml:space="preserve">
Paralegal </t>
    </r>
  </si>
  <si>
    <r>
      <rPr>
        <b/>
        <sz val="9"/>
        <rFont val="Times New Roman"/>
        <family val="1"/>
      </rPr>
      <t>DJ-2.1.1.A</t>
    </r>
    <r>
      <rPr>
        <sz val="9"/>
        <rFont val="Times New Roman"/>
        <family val="1"/>
      </rPr>
      <t xml:space="preserve"> Evidencias del Levantamiento realizado. 
</t>
    </r>
    <r>
      <rPr>
        <b/>
        <sz val="9"/>
        <rFont val="Times New Roman"/>
        <family val="1"/>
      </rPr>
      <t>DJ-2.1.1.B</t>
    </r>
    <r>
      <rPr>
        <sz val="9"/>
        <rFont val="Times New Roman"/>
        <family val="1"/>
      </rPr>
      <t xml:space="preserve"> Informe del Levantamiento realizado contemplando Plan de Acción. 
</t>
    </r>
    <r>
      <rPr>
        <b/>
        <sz val="9"/>
        <rFont val="Times New Roman"/>
        <family val="1"/>
      </rPr>
      <t>DJ-2.1.1.C</t>
    </r>
    <r>
      <rPr>
        <sz val="9"/>
        <rFont val="Times New Roman"/>
        <family val="1"/>
      </rPr>
      <t xml:space="preserve"> Metodología de Implementación del Programa. </t>
    </r>
  </si>
  <si>
    <r>
      <rPr>
        <b/>
        <sz val="9"/>
        <rFont val="Times New Roman"/>
        <family val="1"/>
      </rPr>
      <t>DJ-2.1.2.A</t>
    </r>
    <r>
      <rPr>
        <sz val="9"/>
        <rFont val="Times New Roman"/>
        <family val="1"/>
      </rPr>
      <t xml:space="preserve"> Metodología de Implementación del Programa. </t>
    </r>
  </si>
  <si>
    <r>
      <rPr>
        <b/>
        <sz val="9"/>
        <rFont val="Times New Roman"/>
        <family val="1"/>
      </rPr>
      <t>DJ-2.1.3.A</t>
    </r>
    <r>
      <rPr>
        <sz val="9"/>
        <rFont val="Times New Roman"/>
        <family val="1"/>
      </rPr>
      <t xml:space="preserve"> Registro de Participantes
</t>
    </r>
    <r>
      <rPr>
        <b/>
        <sz val="9"/>
        <rFont val="Times New Roman"/>
        <family val="1"/>
      </rPr>
      <t>DJ-2.1.3.B</t>
    </r>
    <r>
      <rPr>
        <sz val="9"/>
        <rFont val="Times New Roman"/>
        <family val="1"/>
      </rPr>
      <t xml:space="preserve"> Fotos del Encuentro. 
</t>
    </r>
    <r>
      <rPr>
        <b/>
        <sz val="9"/>
        <rFont val="Times New Roman"/>
        <family val="1"/>
      </rPr>
      <t xml:space="preserve">DJ-2.1.3.C </t>
    </r>
    <r>
      <rPr>
        <sz val="9"/>
        <rFont val="Times New Roman"/>
        <family val="1"/>
      </rPr>
      <t xml:space="preserve">Presentación o Extracto del Material Presentado. </t>
    </r>
  </si>
  <si>
    <t>3. Mejora a Reportes de Certificaciones Aduanales, Cesiones de Crédito y Embargos mediante Sistema Informático para Solicitud a través del Portal TN</t>
  </si>
  <si>
    <r>
      <rPr>
        <b/>
        <sz val="9"/>
        <color rgb="FF000000"/>
        <rFont val="Times New Roman"/>
        <family val="1"/>
      </rPr>
      <t xml:space="preserve">A. </t>
    </r>
    <r>
      <rPr>
        <sz val="9"/>
        <color rgb="FF000000"/>
        <rFont val="Times New Roman"/>
        <family val="1"/>
      </rPr>
      <t xml:space="preserve">Mejoras a los Reportes de Certificaciones Aduanales, Cesiones de Crédito y Embargos identificadas y aplicadas.
 </t>
    </r>
  </si>
  <si>
    <t xml:space="preserve">3.1 Elaborar modelo conceptual acerca de Mejoras a los Reportes de Certificaciones Aduanales, Cesiones de Crédito y Embargos. </t>
  </si>
  <si>
    <t>3.1.1 Coordinar y ejecutar reunión de socialización con el DTIC para análisis de problemática e identificación de mejoras al Sistema y a los Reportes de Certificaciones Aduanales, Cesiones de Crédito y Embargos.</t>
  </si>
  <si>
    <t xml:space="preserve">3.1.2 Realizar informe diagnóstico de las mejoras identificadas. </t>
  </si>
  <si>
    <t>3.1.3 Suministrar al Departamento de Tecnología informe de mejoras identificadas en Reportes de Certificaciones Aduanales, Cesiones de Crédito y Embargos.</t>
  </si>
  <si>
    <t>3.1.4 Dar seguimiento al desarrollo y/o aplicacaión de las mejoras identificadas a Reportes de Certificaciones Aduanales, Cesiones de Crédito y Embargos.</t>
  </si>
  <si>
    <r>
      <rPr>
        <b/>
        <sz val="9"/>
        <rFont val="Times New Roman"/>
        <family val="1"/>
      </rPr>
      <t>1. Dilia Mateo</t>
    </r>
    <r>
      <rPr>
        <sz val="9"/>
        <rFont val="Times New Roman"/>
        <family val="1"/>
      </rPr>
      <t xml:space="preserve">
Abogada I
</t>
    </r>
    <r>
      <rPr>
        <b/>
        <sz val="9"/>
        <rFont val="Times New Roman"/>
        <family val="1"/>
      </rPr>
      <t xml:space="preserve">2. Mirtha Soriano 
</t>
    </r>
    <r>
      <rPr>
        <sz val="9"/>
        <rFont val="Times New Roman"/>
        <family val="1"/>
      </rPr>
      <t xml:space="preserve">Abogado I
</t>
    </r>
    <r>
      <rPr>
        <b/>
        <sz val="9"/>
        <rFont val="Times New Roman"/>
        <family val="1"/>
      </rPr>
      <t xml:space="preserve">3. Enriquillo Veras - 
</t>
    </r>
    <r>
      <rPr>
        <sz val="9"/>
        <rFont val="Times New Roman"/>
        <family val="1"/>
      </rPr>
      <t>Analista Programador de Sistema</t>
    </r>
  </si>
  <si>
    <r>
      <rPr>
        <b/>
        <sz val="9"/>
        <rFont val="Times New Roman"/>
        <family val="1"/>
      </rPr>
      <t>1. Dilia Mateo</t>
    </r>
    <r>
      <rPr>
        <sz val="9"/>
        <rFont val="Times New Roman"/>
        <family val="1"/>
      </rPr>
      <t xml:space="preserve">
Abogada I
</t>
    </r>
    <r>
      <rPr>
        <b/>
        <sz val="9"/>
        <rFont val="Times New Roman"/>
        <family val="1"/>
      </rPr>
      <t xml:space="preserve">2. Mirtha Soriano 
</t>
    </r>
    <r>
      <rPr>
        <sz val="9"/>
        <rFont val="Times New Roman"/>
        <family val="1"/>
      </rPr>
      <t>Abogado I</t>
    </r>
    <r>
      <rPr>
        <b/>
        <sz val="9"/>
        <rFont val="Times New Roman"/>
        <family val="1"/>
      </rPr>
      <t/>
    </r>
  </si>
  <si>
    <r>
      <rPr>
        <b/>
        <sz val="9"/>
        <rFont val="Times New Roman"/>
        <family val="1"/>
      </rPr>
      <t>1. Epifania Canela.</t>
    </r>
    <r>
      <rPr>
        <sz val="9"/>
        <rFont val="Times New Roman"/>
        <family val="1"/>
      </rPr>
      <t xml:space="preserve">
Enc. Depto Jurídico
</t>
    </r>
    <r>
      <rPr>
        <b/>
        <sz val="9"/>
        <rFont val="Times New Roman"/>
        <family val="1"/>
      </rPr>
      <t>2. Dilia Mateo -</t>
    </r>
    <r>
      <rPr>
        <sz val="9"/>
        <rFont val="Times New Roman"/>
        <family val="1"/>
      </rPr>
      <t xml:space="preserve">
Abogada I</t>
    </r>
  </si>
  <si>
    <r>
      <rPr>
        <b/>
        <sz val="9"/>
        <rFont val="Times New Roman"/>
        <family val="1"/>
      </rPr>
      <t>1. Epifania Canela.</t>
    </r>
    <r>
      <rPr>
        <sz val="9"/>
        <rFont val="Times New Roman"/>
        <family val="1"/>
      </rPr>
      <t xml:space="preserve">
Enc. Depto Jurídico
</t>
    </r>
    <r>
      <rPr>
        <b/>
        <sz val="9"/>
        <rFont val="Times New Roman"/>
        <family val="1"/>
      </rPr>
      <t>2. Dilia Mateo -</t>
    </r>
    <r>
      <rPr>
        <sz val="9"/>
        <rFont val="Times New Roman"/>
        <family val="1"/>
      </rPr>
      <t xml:space="preserve">
Abogada I
</t>
    </r>
    <r>
      <rPr>
        <b/>
        <sz val="9"/>
        <rFont val="Times New Roman"/>
        <family val="1"/>
      </rPr>
      <t>3. Mirtha Soriano</t>
    </r>
    <r>
      <rPr>
        <sz val="9"/>
        <rFont val="Times New Roman"/>
        <family val="1"/>
      </rPr>
      <t xml:space="preserve"> 
Abogado I</t>
    </r>
  </si>
  <si>
    <r>
      <rPr>
        <b/>
        <sz val="9"/>
        <rFont val="Times New Roman"/>
        <family val="1"/>
      </rPr>
      <t>DJ-3.1.1.A</t>
    </r>
    <r>
      <rPr>
        <sz val="9"/>
        <rFont val="Times New Roman"/>
        <family val="1"/>
      </rPr>
      <t xml:space="preserve"> Ayuda memoria de la Reunión Sostenida. 
</t>
    </r>
    <r>
      <rPr>
        <b/>
        <sz val="9"/>
        <rFont val="Times New Roman"/>
        <family val="1"/>
      </rPr>
      <t>DJ-3.1.1.B</t>
    </r>
    <r>
      <rPr>
        <sz val="9"/>
        <rFont val="Times New Roman"/>
        <family val="1"/>
      </rPr>
      <t xml:space="preserve"> Registro de Participantes
</t>
    </r>
    <r>
      <rPr>
        <b/>
        <sz val="9"/>
        <rFont val="Times New Roman"/>
        <family val="1"/>
      </rPr>
      <t xml:space="preserve">DJ-3.1.1.C </t>
    </r>
    <r>
      <rPr>
        <sz val="9"/>
        <rFont val="Times New Roman"/>
        <family val="1"/>
      </rPr>
      <t>Fotos del Encuentro</t>
    </r>
  </si>
  <si>
    <r>
      <rPr>
        <b/>
        <sz val="9"/>
        <color theme="1"/>
        <rFont val="Times New Roman"/>
        <family val="1"/>
      </rPr>
      <t>DJ-3.1.2.A</t>
    </r>
    <r>
      <rPr>
        <sz val="9"/>
        <color theme="1"/>
        <rFont val="Times New Roman"/>
        <family val="1"/>
      </rPr>
      <t xml:space="preserve">  Informe acerca de Mejoras a Reportes de Certificaciones Aduanales, Cesiones de Crédito y Embargos.</t>
    </r>
  </si>
  <si>
    <r>
      <rPr>
        <b/>
        <sz val="9"/>
        <color theme="1"/>
        <rFont val="Times New Roman"/>
        <family val="1"/>
      </rPr>
      <t>DJ-3.1.3.A</t>
    </r>
    <r>
      <rPr>
        <sz val="9"/>
        <color theme="1"/>
        <rFont val="Times New Roman"/>
        <family val="1"/>
      </rPr>
      <t xml:space="preserve">  Acuse de recibo del informe acerca de Mejoras a Reportes de Certificaciones Aduanales, Cesiones de Crédito y Embargos.</t>
    </r>
  </si>
  <si>
    <r>
      <rPr>
        <b/>
        <sz val="9"/>
        <color theme="1"/>
        <rFont val="Times New Roman"/>
        <family val="1"/>
      </rPr>
      <t xml:space="preserve">DJ-3.1.4.A </t>
    </r>
    <r>
      <rPr>
        <sz val="9"/>
        <color theme="1"/>
        <rFont val="Times New Roman"/>
        <family val="1"/>
      </rPr>
      <t xml:space="preserve"> Correos de seguimiento</t>
    </r>
  </si>
  <si>
    <t>4. Elaboración e Implementación del  Sistema de Registro para el Monitoreo y Control de los Documentos Jurídicos Emitidos.</t>
  </si>
  <si>
    <r>
      <rPr>
        <b/>
        <sz val="9"/>
        <color rgb="FF000000"/>
        <rFont val="Times New Roman"/>
        <family val="1"/>
      </rPr>
      <t>A</t>
    </r>
    <r>
      <rPr>
        <sz val="9"/>
        <color rgb="FF000000"/>
        <rFont val="Times New Roman"/>
        <family val="1"/>
      </rPr>
      <t xml:space="preserve">. Sistema de Registro para  Monitoreo y Control de Documentos Legales  Implementado . </t>
    </r>
  </si>
  <si>
    <t>4.1  Implementar  el Sistema de Registro para el Monitoreo y Control de los Documentos Legales Emitidos.</t>
  </si>
  <si>
    <t>4.1.1 Crear Plan de Acción para la implementación del Sistema de Registro para el Monitoreo y  Control de Documentos Legales Emitidos en base al Diagnóstico realizado en 2019.</t>
  </si>
  <si>
    <r>
      <t xml:space="preserve">
</t>
    </r>
    <r>
      <rPr>
        <b/>
        <sz val="9"/>
        <rFont val="Times New Roman"/>
        <family val="1"/>
      </rPr>
      <t>1. Dilia Mateo -</t>
    </r>
    <r>
      <rPr>
        <sz val="9"/>
        <rFont val="Times New Roman"/>
        <family val="1"/>
      </rPr>
      <t xml:space="preserve">
Abogada I
</t>
    </r>
    <r>
      <rPr>
        <b/>
        <sz val="9"/>
        <rFont val="Times New Roman"/>
        <family val="1"/>
      </rPr>
      <t>2. Mirtha Soriano</t>
    </r>
    <r>
      <rPr>
        <sz val="9"/>
        <rFont val="Times New Roman"/>
        <family val="1"/>
      </rPr>
      <t xml:space="preserve"> 
Abogado I
</t>
    </r>
  </si>
  <si>
    <t>4.1.2 Validar y Aprobar Plan de Acción.</t>
  </si>
  <si>
    <t>4.1.3  Implementar Plan de Acción.</t>
  </si>
  <si>
    <t>01-03-20
Corte Trimestral</t>
  </si>
  <si>
    <t>31-12-20
Corte Trimestral</t>
  </si>
  <si>
    <r>
      <t xml:space="preserve">
</t>
    </r>
    <r>
      <rPr>
        <b/>
        <sz val="9"/>
        <rFont val="Times New Roman"/>
        <family val="1"/>
      </rPr>
      <t>1. Dilia Mateo -</t>
    </r>
    <r>
      <rPr>
        <sz val="9"/>
        <rFont val="Times New Roman"/>
        <family val="1"/>
      </rPr>
      <t xml:space="preserve">
Abogada I
</t>
    </r>
    <r>
      <rPr>
        <b/>
        <sz val="9"/>
        <rFont val="Times New Roman"/>
        <family val="1"/>
      </rPr>
      <t>2. Mirtha Soriano</t>
    </r>
    <r>
      <rPr>
        <sz val="9"/>
        <rFont val="Times New Roman"/>
        <family val="1"/>
      </rPr>
      <t xml:space="preserve"> 
Abogado I
</t>
    </r>
    <r>
      <rPr>
        <b/>
        <sz val="9"/>
        <rFont val="Times New Roman"/>
        <family val="1"/>
      </rPr>
      <t xml:space="preserve">3.Scarlet Jerurum
</t>
    </r>
    <r>
      <rPr>
        <sz val="9"/>
        <rFont val="Times New Roman"/>
        <family val="1"/>
      </rPr>
      <t>Abogado I</t>
    </r>
    <r>
      <rPr>
        <b/>
        <sz val="9"/>
        <rFont val="Times New Roman"/>
        <family val="1"/>
      </rPr>
      <t xml:space="preserve">
4. Hermes Mártinez
</t>
    </r>
    <r>
      <rPr>
        <sz val="9"/>
        <rFont val="Times New Roman"/>
        <family val="1"/>
      </rPr>
      <t xml:space="preserve">Paralegal
</t>
    </r>
  </si>
  <si>
    <r>
      <rPr>
        <b/>
        <sz val="9"/>
        <color theme="1"/>
        <rFont val="Times New Roman"/>
        <family val="1"/>
      </rPr>
      <t>DJ-4.1.1.A</t>
    </r>
    <r>
      <rPr>
        <sz val="9"/>
        <color theme="1"/>
        <rFont val="Times New Roman"/>
        <family val="1"/>
      </rPr>
      <t xml:space="preserve"> Plan de Acción Elaborado. </t>
    </r>
  </si>
  <si>
    <r>
      <rPr>
        <b/>
        <sz val="9"/>
        <color theme="1"/>
        <rFont val="Times New Roman"/>
        <family val="1"/>
      </rPr>
      <t>DJ-4.1.2.A</t>
    </r>
    <r>
      <rPr>
        <sz val="9"/>
        <color theme="1"/>
        <rFont val="Times New Roman"/>
        <family val="1"/>
      </rPr>
      <t xml:space="preserve"> Plan de Acción Validado y Aprobado.</t>
    </r>
  </si>
  <si>
    <r>
      <rPr>
        <b/>
        <sz val="9"/>
        <rFont val="Times New Roman"/>
        <family val="1"/>
      </rPr>
      <t>DJ-4.1.3.A</t>
    </r>
    <r>
      <rPr>
        <sz val="9"/>
        <rFont val="Times New Roman"/>
        <family val="1"/>
      </rPr>
      <t xml:space="preserve"> Evidencias de la Implementación.
</t>
    </r>
    <r>
      <rPr>
        <b/>
        <sz val="9"/>
        <rFont val="Times New Roman"/>
        <family val="1"/>
      </rPr>
      <t>DJ-4.1.3.B</t>
    </r>
    <r>
      <rPr>
        <sz val="9"/>
        <rFont val="Times New Roman"/>
        <family val="1"/>
      </rPr>
      <t xml:space="preserve"> Reporte de Avances de la Implementación.</t>
    </r>
  </si>
  <si>
    <r>
      <rPr>
        <b/>
        <sz val="9"/>
        <color rgb="FF000000"/>
        <rFont val="Times New Roman"/>
        <family val="1"/>
      </rPr>
      <t xml:space="preserve">A. </t>
    </r>
    <r>
      <rPr>
        <sz val="9"/>
        <color rgb="FF000000"/>
        <rFont val="Times New Roman"/>
        <family val="1"/>
      </rPr>
      <t xml:space="preserve">Políticas del departamento implementadas en un 100%. </t>
    </r>
  </si>
  <si>
    <t xml:space="preserve">4. Desarrollo de Aplicación Informática para Registro de Beneficiarios de No Proveedores y Beneficiarios Enlazados </t>
  </si>
  <si>
    <t>5. Mejora al Reporte Dinámico de Comprobante de Pagos del SIGEF</t>
  </si>
  <si>
    <r>
      <t xml:space="preserve">A. </t>
    </r>
    <r>
      <rPr>
        <sz val="9"/>
        <rFont val="Times New Roman"/>
        <family val="1"/>
      </rPr>
      <t xml:space="preserve">Desarrollada, Gestionada e Implementada la Aplicación de Registro de Beneficiarios de No Proveedores y Beneficiarios Enlazados en el Portal Web de la TN enlazada al SIGEF.
Esta mejora contribuiría a la generación y obtención de información única y más confiable para alimentar los indicadores "Porcentaje de Beneficiarios de No Proveedores Registrados" y "Porcentaje de Beneficiarios Enlazados".
</t>
    </r>
    <r>
      <rPr>
        <b/>
        <sz val="9"/>
        <rFont val="Times New Roman"/>
        <family val="1"/>
      </rPr>
      <t xml:space="preserve">
</t>
    </r>
  </si>
  <si>
    <t>4.1  Gestionar desarrollo de reportes con la DAFI</t>
  </si>
  <si>
    <t>4.1.1 Dar seguimiento al desarrollo de los reportes por parte de la DAFI.</t>
  </si>
  <si>
    <r>
      <rPr>
        <b/>
        <sz val="9"/>
        <color rgb="FF000000"/>
        <rFont val="Times New Roman"/>
        <family val="1"/>
      </rPr>
      <t>1. César Valentín</t>
    </r>
    <r>
      <rPr>
        <sz val="9"/>
        <color rgb="FF000000"/>
        <rFont val="Times New Roman"/>
        <family val="1"/>
      </rPr>
      <t xml:space="preserve"> - 
Enc. División de Firmas</t>
    </r>
  </si>
  <si>
    <r>
      <t xml:space="preserve">A. </t>
    </r>
    <r>
      <rPr>
        <sz val="9"/>
        <rFont val="Times New Roman"/>
        <family val="1"/>
      </rPr>
      <t xml:space="preserve">Reporte Dinámico de Comprobante de Pagos del SIGEF con las siguientes mejoras agregadas:
1. Ref. CCP Subcuenta
2.Sub. Cuota de Pago, 
3.Tesorería
4.Tesorería Pagadora
5.Tipo limite Tesorería
6. Fecha de vencimiento
7.Fecha aprobado 
8.Concepto formulario
</t>
    </r>
    <r>
      <rPr>
        <sz val="9"/>
        <color theme="1"/>
        <rFont val="Times New Roman"/>
        <family val="1"/>
      </rPr>
      <t>9.  Fecha de documento de respaldo</t>
    </r>
    <r>
      <rPr>
        <b/>
        <sz val="9"/>
        <color rgb="FFFF0000"/>
        <rFont val="Times New Roman"/>
        <family val="1"/>
      </rPr>
      <t xml:space="preserve">
</t>
    </r>
    <r>
      <rPr>
        <sz val="9"/>
        <rFont val="Times New Roman"/>
        <family val="1"/>
      </rPr>
      <t xml:space="preserve">
Esta información alimentaría los indicadores "Cantidad Mensual de montos pagados por objeto del gasto" y "Porcentaje de Pagos de Bienes y Servicios que se realizan conforme al periodo de maduración de deuda definido en la política de pago".</t>
    </r>
  </si>
  <si>
    <t>5.1  Gestionar mejoras al Reporte de Comprobantes de Pagos del SIGEF</t>
  </si>
  <si>
    <t>5.1.1 Dar seguimiento a la solicitud realizada a la DAFI.</t>
  </si>
  <si>
    <r>
      <rPr>
        <b/>
        <sz val="9"/>
        <color rgb="FF000000"/>
        <rFont val="Times New Roman"/>
        <family val="1"/>
      </rPr>
      <t>1. Jesús Arvelo -</t>
    </r>
    <r>
      <rPr>
        <sz val="9"/>
        <color rgb="FF000000"/>
        <rFont val="Times New Roman"/>
        <family val="1"/>
      </rPr>
      <t xml:space="preserve"> 
Analista de Desembolsos II</t>
    </r>
  </si>
  <si>
    <r>
      <rPr>
        <b/>
        <sz val="9"/>
        <color theme="1"/>
        <rFont val="Times New Roman"/>
        <family val="1"/>
      </rPr>
      <t>- DAD-4.1.1.A</t>
    </r>
    <r>
      <rPr>
        <sz val="9"/>
        <color theme="1"/>
        <rFont val="Times New Roman"/>
        <family val="1"/>
      </rPr>
      <t xml:space="preserve"> Correos electrónicos de seguimiento
</t>
    </r>
    <r>
      <rPr>
        <b/>
        <sz val="9"/>
        <color theme="1"/>
        <rFont val="Times New Roman"/>
        <family val="1"/>
      </rPr>
      <t>- DAD-4.1.1.B</t>
    </r>
    <r>
      <rPr>
        <sz val="9"/>
        <color theme="1"/>
        <rFont val="Times New Roman"/>
        <family val="1"/>
      </rPr>
      <t xml:space="preserve"> Reportes  de Avances del DAFI</t>
    </r>
  </si>
  <si>
    <r>
      <t xml:space="preserve">- </t>
    </r>
    <r>
      <rPr>
        <b/>
        <sz val="9"/>
        <color theme="1"/>
        <rFont val="Times New Roman"/>
        <family val="1"/>
      </rPr>
      <t>DAD-5.1.1.A</t>
    </r>
    <r>
      <rPr>
        <sz val="9"/>
        <color theme="1"/>
        <rFont val="Times New Roman"/>
        <family val="1"/>
      </rPr>
      <t xml:space="preserve"> Correos electrónicos de seguimiento
- </t>
    </r>
    <r>
      <rPr>
        <b/>
        <sz val="9"/>
        <color theme="1"/>
        <rFont val="Times New Roman"/>
        <family val="1"/>
      </rPr>
      <t>DAD-5.1.1.B</t>
    </r>
    <r>
      <rPr>
        <sz val="9"/>
        <color theme="1"/>
        <rFont val="Times New Roman"/>
        <family val="1"/>
      </rPr>
      <t xml:space="preserve"> Reportes  de Avances del DAFI</t>
    </r>
  </si>
  <si>
    <t xml:space="preserve">1.2.1 Participar en las actividades de la SEF,  en Santo Domingo y Santiago. </t>
  </si>
  <si>
    <r>
      <rPr>
        <b/>
        <sz val="11"/>
        <color rgb="FF000000"/>
        <rFont val="Times New Roman"/>
        <family val="1"/>
      </rPr>
      <t>1. Cándida Ortega (R).</t>
    </r>
    <r>
      <rPr>
        <sz val="9"/>
        <color rgb="FF000000"/>
        <rFont val="Times New Roman"/>
        <family val="1"/>
      </rPr>
      <t xml:space="preserve">
</t>
    </r>
    <r>
      <rPr>
        <sz val="11"/>
        <rFont val="Times New Roman"/>
        <family val="1"/>
      </rPr>
      <t>Coordinadora de Prensa</t>
    </r>
    <r>
      <rPr>
        <b/>
        <sz val="11"/>
        <rFont val="Times New Roman"/>
        <family val="1"/>
      </rPr>
      <t xml:space="preserve">.
2. Noemí Germán
</t>
    </r>
    <r>
      <rPr>
        <sz val="11"/>
        <rFont val="Times New Roman"/>
        <family val="1"/>
      </rPr>
      <t>Enc. Div. Comunicaciones.</t>
    </r>
    <r>
      <rPr>
        <b/>
        <sz val="11"/>
        <rFont val="Times New Roman"/>
        <family val="1"/>
      </rPr>
      <t xml:space="preserve">
3. Nancy Romero.
</t>
    </r>
    <r>
      <rPr>
        <sz val="11"/>
        <rFont val="Times New Roman"/>
        <family val="1"/>
      </rPr>
      <t xml:space="preserve">Analista de Comunicación Estratégica
</t>
    </r>
    <r>
      <rPr>
        <b/>
        <sz val="11"/>
        <rFont val="Times New Roman"/>
        <family val="1"/>
      </rPr>
      <t>4. Anabella Peralta.</t>
    </r>
    <r>
      <rPr>
        <sz val="11"/>
        <rFont val="Times New Roman"/>
        <family val="1"/>
      </rPr>
      <t xml:space="preserve">
Coordinadora Protocolo.
</t>
    </r>
    <r>
      <rPr>
        <b/>
        <sz val="11"/>
        <rFont val="Times New Roman"/>
        <family val="1"/>
      </rPr>
      <t>5. Angie Castillo</t>
    </r>
    <r>
      <rPr>
        <sz val="11"/>
        <rFont val="Times New Roman"/>
        <family val="1"/>
      </rPr>
      <t xml:space="preserve">
Adm. Redes Sociales</t>
    </r>
  </si>
  <si>
    <r>
      <rPr>
        <b/>
        <sz val="11"/>
        <rFont val="Times New Roman"/>
        <family val="1"/>
      </rPr>
      <t xml:space="preserve">DC-1.2.1.A. </t>
    </r>
    <r>
      <rPr>
        <sz val="11"/>
        <rFont val="Times New Roman"/>
        <family val="1"/>
      </rPr>
      <t xml:space="preserve">Agenda de la Actividades a ejecutar. 
</t>
    </r>
    <r>
      <rPr>
        <b/>
        <sz val="11"/>
        <rFont val="Times New Roman"/>
        <family val="1"/>
      </rPr>
      <t>DC-1.2.1.B.</t>
    </r>
    <r>
      <rPr>
        <sz val="11"/>
        <rFont val="Times New Roman"/>
        <family val="1"/>
      </rPr>
      <t xml:space="preserve">  Comunicación o Correo invitando a los servidores a participar en las actividades de la SEF.
</t>
    </r>
    <r>
      <rPr>
        <b/>
        <sz val="11"/>
        <rFont val="Times New Roman"/>
        <family val="1"/>
      </rPr>
      <t>DC-1.2.1.C</t>
    </r>
    <r>
      <rPr>
        <sz val="11"/>
        <rFont val="Times New Roman"/>
        <family val="1"/>
      </rPr>
      <t xml:space="preserve"> Fotos de Evento
</t>
    </r>
    <r>
      <rPr>
        <b/>
        <sz val="11"/>
        <rFont val="Times New Roman"/>
        <family val="1"/>
      </rPr>
      <t/>
    </r>
  </si>
  <si>
    <t>7. Implementación de Plan de Mejora a partir de Resultados Medición de Satisfacción de Servidores con Servicios de la División de Comunicación Institucional 2020</t>
  </si>
  <si>
    <r>
      <rPr>
        <b/>
        <sz val="9"/>
        <color rgb="FF000000"/>
        <rFont val="Times New Roman"/>
        <family val="1"/>
      </rPr>
      <t>A.</t>
    </r>
    <r>
      <rPr>
        <sz val="9"/>
        <color rgb="FF000000"/>
        <rFont val="Times New Roman"/>
        <family val="1"/>
      </rPr>
      <t xml:space="preserve"> Plan de Acción de  Mejora de los Servicios de la DC para el 2020
</t>
    </r>
    <r>
      <rPr>
        <b/>
        <sz val="9"/>
        <color rgb="FF000000"/>
        <rFont val="Times New Roman"/>
        <family val="1"/>
      </rPr>
      <t>B</t>
    </r>
    <r>
      <rPr>
        <sz val="9"/>
        <color rgb="FF000000"/>
        <rFont val="Times New Roman"/>
        <family val="1"/>
      </rPr>
      <t>.  Plan de Acción de Mejora Ejecutado</t>
    </r>
  </si>
  <si>
    <t>7.1 Preparar del  Plan de Acción de Mejora a partir de informe de resultados elaborado por DPyD.</t>
  </si>
  <si>
    <t>7.1.1 Preparar Borrador de Plan de Acción de Mejoras en conjunto con DPyD</t>
  </si>
  <si>
    <t>7.1.2 Validar el Borrador Plan de Acción  Mejoras .</t>
  </si>
  <si>
    <t>7.1.3 Aprobar  Plan de Acción de Mejoras.</t>
  </si>
  <si>
    <r>
      <rPr>
        <b/>
        <sz val="11"/>
        <rFont val="Times New Roman"/>
        <family val="1"/>
      </rPr>
      <t>1. Nancy Romero.</t>
    </r>
    <r>
      <rPr>
        <sz val="11"/>
        <rFont val="Times New Roman"/>
        <family val="1"/>
      </rPr>
      <t xml:space="preserve">
Analista de Comunicación Estratégica
</t>
    </r>
    <r>
      <rPr>
        <b/>
        <sz val="11"/>
        <rFont val="Times New Roman"/>
        <family val="1"/>
      </rPr>
      <t>2.</t>
    </r>
    <r>
      <rPr>
        <sz val="11"/>
        <rFont val="Times New Roman"/>
        <family val="1"/>
      </rPr>
      <t xml:space="preserve"> </t>
    </r>
    <r>
      <rPr>
        <b/>
        <sz val="11"/>
        <rFont val="Times New Roman"/>
        <family val="1"/>
      </rPr>
      <t>Yaina Contreras</t>
    </r>
    <r>
      <rPr>
        <sz val="11"/>
        <rFont val="Times New Roman"/>
        <family val="1"/>
      </rPr>
      <t xml:space="preserve">
Analista de Desarrollo Organizacional y Gestión de Calidad.</t>
    </r>
  </si>
  <si>
    <r>
      <rPr>
        <b/>
        <sz val="11"/>
        <rFont val="Times New Roman"/>
        <family val="1"/>
      </rPr>
      <t xml:space="preserve">1. </t>
    </r>
    <r>
      <rPr>
        <b/>
        <sz val="11"/>
        <rFont val="Times New Roman"/>
        <family val="1"/>
      </rPr>
      <t xml:space="preserve"> Noemí Germán</t>
    </r>
    <r>
      <rPr>
        <sz val="11"/>
        <rFont val="Times New Roman"/>
        <family val="1"/>
      </rPr>
      <t xml:space="preserve">
Enc. Div. Comunicaciones.</t>
    </r>
  </si>
  <si>
    <r>
      <rPr>
        <b/>
        <sz val="11"/>
        <rFont val="Times New Roman"/>
        <family val="1"/>
      </rPr>
      <t>2. Noemí Germán</t>
    </r>
    <r>
      <rPr>
        <sz val="11"/>
        <rFont val="Times New Roman"/>
        <family val="1"/>
      </rPr>
      <t xml:space="preserve">
Enc. Div. Comunicaciones.</t>
    </r>
  </si>
  <si>
    <r>
      <rPr>
        <b/>
        <sz val="11"/>
        <color theme="1"/>
        <rFont val="Times New Roman"/>
        <family val="1"/>
      </rPr>
      <t xml:space="preserve">DC-7.1.1.A </t>
    </r>
    <r>
      <rPr>
        <sz val="11"/>
        <color theme="1"/>
        <rFont val="Times New Roman"/>
        <family val="1"/>
      </rPr>
      <t>Borrador del Plan de Mejora para la DC.</t>
    </r>
  </si>
  <si>
    <r>
      <rPr>
        <b/>
        <sz val="11"/>
        <color theme="1"/>
        <rFont val="Times New Roman"/>
        <family val="1"/>
      </rPr>
      <t xml:space="preserve">DC-7.1.2.A </t>
    </r>
    <r>
      <rPr>
        <sz val="11"/>
        <color theme="1"/>
        <rFont val="Times New Roman"/>
        <family val="1"/>
      </rPr>
      <t xml:space="preserve">Borrador Validado. </t>
    </r>
  </si>
  <si>
    <r>
      <rPr>
        <b/>
        <sz val="11"/>
        <color theme="1"/>
        <rFont val="Times New Roman"/>
        <family val="1"/>
      </rPr>
      <t xml:space="preserve">DC-7.1.3.A </t>
    </r>
    <r>
      <rPr>
        <sz val="11"/>
        <color theme="1"/>
        <rFont val="Times New Roman"/>
        <family val="1"/>
      </rPr>
      <t>Plan de Acción Aprobado.</t>
    </r>
  </si>
  <si>
    <t xml:space="preserve">1.2 Llevar a cabo participación por parte de TN en el Programa de Actividades de la Semana Económica y Financiera (SEF) del Banco Central,  en Santo Domingo y Santiago. </t>
  </si>
  <si>
    <t>1. Documentación y Mejora de Procesos</t>
  </si>
  <si>
    <r>
      <t xml:space="preserve">Revisados, actualizados y aprobados los procesos y procedimientos correspondientes a:
</t>
    </r>
    <r>
      <rPr>
        <b/>
        <sz val="9"/>
        <color theme="1"/>
        <rFont val="Times New Roman"/>
        <family val="1"/>
      </rPr>
      <t>- Captación y Control de Ingresos
- Gestión de Pagos</t>
    </r>
  </si>
  <si>
    <r>
      <t xml:space="preserve">1. Rayner Castillo -
</t>
    </r>
    <r>
      <rPr>
        <sz val="9"/>
        <color theme="1"/>
        <rFont val="Times New Roman"/>
        <family val="1"/>
      </rPr>
      <t>Encargado del Departamento Planificación y Desarrollo</t>
    </r>
    <r>
      <rPr>
        <b/>
        <sz val="9"/>
        <color theme="1"/>
        <rFont val="Times New Roman"/>
        <family val="1"/>
      </rPr>
      <t xml:space="preserve">
2. Nicauris Guzmán-
</t>
    </r>
    <r>
      <rPr>
        <sz val="9"/>
        <color theme="1"/>
        <rFont val="Times New Roman"/>
        <family val="1"/>
      </rPr>
      <t>Encargada Div. Desarrollo Institucional y Gestión de Calidad</t>
    </r>
  </si>
  <si>
    <r>
      <t xml:space="preserve">1. Nicauris Guzmán-
</t>
    </r>
    <r>
      <rPr>
        <sz val="9"/>
        <color theme="1"/>
        <rFont val="Times New Roman"/>
        <family val="1"/>
      </rPr>
      <t xml:space="preserve">Encargada Div. Desarrollo Institucional y Gestión de Calidad
</t>
    </r>
    <r>
      <rPr>
        <b/>
        <sz val="9"/>
        <color theme="1"/>
        <rFont val="Times New Roman"/>
        <family val="1"/>
      </rPr>
      <t xml:space="preserve">2. Loraine Guzmán - </t>
    </r>
    <r>
      <rPr>
        <sz val="9"/>
        <color theme="1"/>
        <rFont val="Times New Roman"/>
        <family val="1"/>
      </rPr>
      <t xml:space="preserve">
Analista de Desarrollo Organizacional y Gestión de Calidad</t>
    </r>
  </si>
  <si>
    <r>
      <rPr>
        <b/>
        <sz val="9"/>
        <color theme="1"/>
        <rFont val="Times New Roman"/>
        <family val="1"/>
      </rPr>
      <t>DPyD-1.1.1.A</t>
    </r>
    <r>
      <rPr>
        <sz val="9"/>
        <color theme="1"/>
        <rFont val="Times New Roman"/>
        <family val="1"/>
      </rPr>
      <t xml:space="preserve"> Plan de Trabajo para la revisión y actualización de procesos y procedimientos.</t>
    </r>
  </si>
  <si>
    <r>
      <rPr>
        <b/>
        <sz val="9"/>
        <rFont val="Times New Roman"/>
        <family val="1"/>
      </rPr>
      <t>DPyD-1.1.2.A</t>
    </r>
    <r>
      <rPr>
        <sz val="9"/>
        <rFont val="Times New Roman"/>
        <family val="1"/>
      </rPr>
      <t xml:space="preserve"> </t>
    </r>
    <r>
      <rPr>
        <sz val="9"/>
        <color theme="1"/>
        <rFont val="Times New Roman"/>
        <family val="1"/>
      </rPr>
      <t xml:space="preserve">Fichas de Procesos
</t>
    </r>
    <r>
      <rPr>
        <b/>
        <sz val="9"/>
        <color theme="1"/>
        <rFont val="Times New Roman"/>
        <family val="1"/>
      </rPr>
      <t xml:space="preserve">DPyD-1.1.2.B </t>
    </r>
    <r>
      <rPr>
        <sz val="9"/>
        <color theme="1"/>
        <rFont val="Times New Roman"/>
        <family val="1"/>
      </rPr>
      <t>Procedimientos actualizados y aprobados</t>
    </r>
  </si>
  <si>
    <t>2. Medición del Nivel de Servicio de las Unidades de Apoyo de la TN</t>
  </si>
  <si>
    <t>3. Medición del Clima Organizacional de la TN</t>
  </si>
  <si>
    <t>4. Elaboración de Memoria de Gestión Institucional 2012-2020</t>
  </si>
  <si>
    <t>6.  Implementación  de las Normas de Control Interno (NOBACI) según lineamientos CGR 2020</t>
  </si>
  <si>
    <t>8. Monitoreo, Evaluación y Difusión del Plan Estratégico Institucional y del Balanced ScoreCard 2019-2021</t>
  </si>
  <si>
    <t>Encuestas diseñadas y aplicadas, así como los Planes de Mejora desarrollado y monitoreado sobre los siguientes servicios:
-Gestión de la División de Comunicación
- Tecnología de Información y Comunicación
- Gestión Administrativa y Financiera
- Gestión de Recursos Humanos
- Comunicación Institucional</t>
  </si>
  <si>
    <r>
      <t xml:space="preserve">2.1 Medir el Nivel de Satisfacción de los servidores de la Tesorería Nacional con los servicios ofrecido por la </t>
    </r>
    <r>
      <rPr>
        <b/>
        <sz val="9"/>
        <rFont val="Times New Roman"/>
        <family val="1"/>
      </rPr>
      <t>División de Comunicaciones.</t>
    </r>
  </si>
  <si>
    <t>2.1.1 Diseñar encuesta para medir el Nivel de Satisfacción</t>
  </si>
  <si>
    <t>2.1.2 Aplicar encuesta de satisfacción.</t>
  </si>
  <si>
    <t>2.1.3 Preparar informe de resultados a partir de la aplicación de la encuesta</t>
  </si>
  <si>
    <t>2.1.4 Validar y aprobar  informe de resultados a partir de la aplicación de la encuesta</t>
  </si>
  <si>
    <t>2.1.5 Acompañar al Departamento de Tecnología de la Información, en la Preparación del Plan de Acción a partir de los resultados obtenidos</t>
  </si>
  <si>
    <t>2.1.6 Publicar los resultados obtenidos a partir de la aplicación de la encuesta</t>
  </si>
  <si>
    <t>2.1.7 Dar seguimiento a la ejecución del Plan de Acción.</t>
  </si>
  <si>
    <t>04/03/2020
Corte Mensual</t>
  </si>
  <si>
    <t>31/12/2020
Corte Mensual</t>
  </si>
  <si>
    <r>
      <rPr>
        <b/>
        <sz val="9"/>
        <color theme="1"/>
        <rFont val="Times New Roman"/>
        <family val="1"/>
      </rPr>
      <t xml:space="preserve">A. </t>
    </r>
    <r>
      <rPr>
        <sz val="9"/>
        <color theme="1"/>
        <rFont val="Times New Roman"/>
        <family val="1"/>
      </rPr>
      <t xml:space="preserve">Encuestas diseñadas y aplicadas, así como los Planes de Mejora desarrollados y monitoreados. </t>
    </r>
  </si>
  <si>
    <t>3.1 Medir y analizar los resultados de la encuesta de clima organizacional.</t>
  </si>
  <si>
    <t>3.1.1 Preparar informe de resultados a partir de la aplicación de la encuesta</t>
  </si>
  <si>
    <t>3.1.2 Validar y aprobar  informe de resultados a partir de la aplicación de la encuesta</t>
  </si>
  <si>
    <t>3.1.3 Elaborar el plan de accion de mejoras generales</t>
  </si>
  <si>
    <t>3.1.4 Remision del informe de resultados y plan de mejora al MAP, para su publicación en el SISMAP</t>
  </si>
  <si>
    <r>
      <rPr>
        <b/>
        <sz val="9"/>
        <rFont val="Times New Roman"/>
        <family val="1"/>
      </rPr>
      <t xml:space="preserve">1. Yaina Contreras - </t>
    </r>
    <r>
      <rPr>
        <sz val="9"/>
        <rFont val="Times New Roman"/>
        <family val="1"/>
      </rPr>
      <t xml:space="preserve">
Analista de Desarrollo Organizacional y Gestión de Calidad</t>
    </r>
  </si>
  <si>
    <r>
      <rPr>
        <b/>
        <sz val="9"/>
        <rFont val="Times New Roman"/>
        <family val="1"/>
      </rPr>
      <t xml:space="preserve">1. Rayner Castillo - 
</t>
    </r>
    <r>
      <rPr>
        <sz val="9"/>
        <rFont val="Times New Roman"/>
        <family val="1"/>
      </rPr>
      <t xml:space="preserve">Encargado del Departamento de Planificación y Desarrollo </t>
    </r>
    <r>
      <rPr>
        <b/>
        <sz val="9"/>
        <rFont val="Times New Roman"/>
        <family val="1"/>
      </rPr>
      <t xml:space="preserve">
2.  Nicauris Guzmán-</t>
    </r>
    <r>
      <rPr>
        <sz val="9"/>
        <rFont val="Times New Roman"/>
        <family val="1"/>
      </rPr>
      <t xml:space="preserve">
Encargada Div. Desarrollo Institucional y Gestión de Calidad</t>
    </r>
    <r>
      <rPr>
        <b/>
        <sz val="9"/>
        <rFont val="Times New Roman"/>
        <family val="1"/>
      </rPr>
      <t/>
    </r>
  </si>
  <si>
    <r>
      <t xml:space="preserve">1.  Nicauris Guzmán-
</t>
    </r>
    <r>
      <rPr>
        <sz val="9"/>
        <color theme="1"/>
        <rFont val="Times New Roman"/>
        <family val="1"/>
      </rPr>
      <t>Encargada Div. Desarrollo Institucional y Gestión de Calidad</t>
    </r>
  </si>
  <si>
    <r>
      <rPr>
        <b/>
        <sz val="9"/>
        <color theme="1"/>
        <rFont val="Times New Roman"/>
        <family val="1"/>
      </rPr>
      <t>DPyD-3.1.1.A</t>
    </r>
    <r>
      <rPr>
        <sz val="9"/>
        <color theme="1"/>
        <rFont val="Times New Roman"/>
        <family val="1"/>
      </rPr>
      <t xml:space="preserve">  Informe de resultados a partir de la aplicación de la encuesta aprobado.</t>
    </r>
  </si>
  <si>
    <r>
      <rPr>
        <b/>
        <sz val="9"/>
        <color theme="1"/>
        <rFont val="Times New Roman"/>
        <family val="1"/>
      </rPr>
      <t>DPyD-3.1.2.A</t>
    </r>
    <r>
      <rPr>
        <sz val="9"/>
        <color theme="1"/>
        <rFont val="Times New Roman"/>
        <family val="1"/>
      </rPr>
      <t xml:space="preserve">  Informe de resultados a partir de la aplicación de la encuesta aprobado.</t>
    </r>
  </si>
  <si>
    <r>
      <rPr>
        <b/>
        <sz val="9"/>
        <color theme="1"/>
        <rFont val="Times New Roman"/>
        <family val="1"/>
      </rPr>
      <t>DPyD-3.1.3A</t>
    </r>
    <r>
      <rPr>
        <sz val="9"/>
        <color theme="1"/>
        <rFont val="Times New Roman"/>
        <family val="1"/>
      </rPr>
      <t xml:space="preserve">  Plan de Acción de Mejoras.</t>
    </r>
  </si>
  <si>
    <r>
      <rPr>
        <b/>
        <sz val="9"/>
        <color theme="1"/>
        <rFont val="Times New Roman"/>
        <family val="1"/>
      </rPr>
      <t>DPyD-3.1.4.A</t>
    </r>
    <r>
      <rPr>
        <sz val="9"/>
        <color theme="1"/>
        <rFont val="Times New Roman"/>
        <family val="1"/>
      </rPr>
      <t xml:space="preserve">  Correo Electrónico silicitando publicación  de los resultados de la encuesta en el SISMAP.</t>
    </r>
  </si>
  <si>
    <r>
      <t xml:space="preserve">1.2 Revisar y actualizar los procesos y procedimientos concernientes a </t>
    </r>
    <r>
      <rPr>
        <b/>
        <sz val="9"/>
        <color theme="1"/>
        <rFont val="Times New Roman"/>
        <family val="1"/>
      </rPr>
      <t>Captación y Control de Ingresos.</t>
    </r>
  </si>
  <si>
    <r>
      <t xml:space="preserve">1.1 Revisar y actualizar los procesos y procedimientos concernientes a </t>
    </r>
    <r>
      <rPr>
        <b/>
        <sz val="9"/>
        <rFont val="Times New Roman"/>
        <family val="1"/>
      </rPr>
      <t xml:space="preserve">Gestión de Cuentas </t>
    </r>
    <r>
      <rPr>
        <sz val="9"/>
        <rFont val="Times New Roman"/>
        <family val="1"/>
      </rPr>
      <t>con partes interesadas.</t>
    </r>
  </si>
  <si>
    <r>
      <t xml:space="preserve">1.2.1 Elaborar Plan de Trabajo para la revisión y actualización de los procesos y procedimientos concernientes a </t>
    </r>
    <r>
      <rPr>
        <b/>
        <sz val="9"/>
        <rFont val="Times New Roman"/>
        <family val="1"/>
      </rPr>
      <t>Captación y Control de Ingresos.</t>
    </r>
  </si>
  <si>
    <t>1.2.2 Ejecutar Plan de Trabajo para la revisión y actualización de procesos.</t>
  </si>
  <si>
    <r>
      <t xml:space="preserve">1.1.1 Validar y aprobar  Procesos y Procedimientos de </t>
    </r>
    <r>
      <rPr>
        <b/>
        <sz val="9"/>
        <rFont val="Times New Roman"/>
        <family val="1"/>
      </rPr>
      <t>Gestión de Cuentas</t>
    </r>
  </si>
  <si>
    <r>
      <rPr>
        <b/>
        <sz val="9"/>
        <color theme="1"/>
        <rFont val="Times New Roman"/>
        <family val="1"/>
      </rPr>
      <t>DPyD-1.1.1.A</t>
    </r>
    <r>
      <rPr>
        <sz val="9"/>
        <color theme="1"/>
        <rFont val="Times New Roman"/>
        <family val="1"/>
      </rPr>
      <t xml:space="preserve"> Procedimientos actualizados y aprobados.</t>
    </r>
  </si>
  <si>
    <r>
      <t xml:space="preserve">1.3 Revisar y actualizar los procesos y procedimientos concernientes a </t>
    </r>
    <r>
      <rPr>
        <b/>
        <sz val="9"/>
        <rFont val="Times New Roman"/>
        <family val="1"/>
      </rPr>
      <t>Gestión de Pagos</t>
    </r>
  </si>
  <si>
    <r>
      <rPr>
        <b/>
        <sz val="9"/>
        <color theme="1"/>
        <rFont val="Times New Roman"/>
        <family val="1"/>
      </rPr>
      <t>DPyD-1.2.1.A</t>
    </r>
    <r>
      <rPr>
        <sz val="9"/>
        <color theme="1"/>
        <rFont val="Times New Roman"/>
        <family val="1"/>
      </rPr>
      <t xml:space="preserve"> Plan de Trabajo para la revisión y actualización de procesos y procedimientos.</t>
    </r>
  </si>
  <si>
    <r>
      <rPr>
        <b/>
        <sz val="9"/>
        <rFont val="Times New Roman"/>
        <family val="1"/>
      </rPr>
      <t>DPyD-1.2.2.A</t>
    </r>
    <r>
      <rPr>
        <sz val="9"/>
        <rFont val="Times New Roman"/>
        <family val="1"/>
      </rPr>
      <t xml:space="preserve"> </t>
    </r>
    <r>
      <rPr>
        <sz val="9"/>
        <color theme="1"/>
        <rFont val="Times New Roman"/>
        <family val="1"/>
      </rPr>
      <t xml:space="preserve">Fichas de Procesos
</t>
    </r>
    <r>
      <rPr>
        <b/>
        <sz val="9"/>
        <color theme="1"/>
        <rFont val="Times New Roman"/>
        <family val="1"/>
      </rPr>
      <t xml:space="preserve">DPyD-1.2.2.B </t>
    </r>
    <r>
      <rPr>
        <sz val="9"/>
        <color theme="1"/>
        <rFont val="Times New Roman"/>
        <family val="1"/>
      </rPr>
      <t>Procedimientos actualizados y aprobados</t>
    </r>
  </si>
  <si>
    <r>
      <rPr>
        <b/>
        <sz val="9"/>
        <color theme="1"/>
        <rFont val="Times New Roman"/>
        <family val="1"/>
      </rPr>
      <t>A.</t>
    </r>
    <r>
      <rPr>
        <sz val="9"/>
        <color theme="1"/>
        <rFont val="Times New Roman"/>
        <family val="1"/>
      </rPr>
      <t xml:space="preserve"> Contratada consultaría para elaboración de Memoria de Gestión Institucional 2012-2020
</t>
    </r>
    <r>
      <rPr>
        <b/>
        <sz val="9"/>
        <color theme="1"/>
        <rFont val="Times New Roman"/>
        <family val="1"/>
      </rPr>
      <t>B</t>
    </r>
    <r>
      <rPr>
        <sz val="9"/>
        <color theme="1"/>
        <rFont val="Times New Roman"/>
        <family val="1"/>
      </rPr>
      <t>. Elaborada e impresa Memoria de Gestión Institucional 2012-2020</t>
    </r>
  </si>
  <si>
    <t>4.1 Gestionar contratación de consultoría externa para elaboración de Memoria de Gestión Institucional 2012-2020</t>
  </si>
  <si>
    <t>4.2 Realizar acompañamiento en ejecución de Consultoría</t>
  </si>
  <si>
    <t>4.1.1 Elaborar Términos de Referencia (TDR) para contratación de consultoría externa.</t>
  </si>
  <si>
    <t>4.1.2 Remitir TDR al área de Compras para dar incio al proceso.</t>
  </si>
  <si>
    <t>4.1.3 Dar seguimiento a la gestión de la contratación.</t>
  </si>
  <si>
    <t>4.2.1 Realizar Plan de Ejecución de la Consultoría (definir metodología de abordaje de la redacción de memoria).</t>
  </si>
  <si>
    <r>
      <rPr>
        <b/>
        <sz val="9"/>
        <rFont val="Times New Roman"/>
        <family val="1"/>
      </rPr>
      <t xml:space="preserve">1. Rayner Castillo - </t>
    </r>
    <r>
      <rPr>
        <sz val="9"/>
        <rFont val="Times New Roman"/>
        <family val="1"/>
      </rPr>
      <t xml:space="preserve">
Encargado del Departamento de  Planificación y Desarrollo</t>
    </r>
  </si>
  <si>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Encargado Div. Formulación, Monitoreo y Evaluación de Planes, Programas y Proyectos</t>
    </r>
  </si>
  <si>
    <t>1. Consultor Externo Contratado</t>
  </si>
  <si>
    <r>
      <rPr>
        <b/>
        <sz val="9"/>
        <rFont val="Times New Roman"/>
        <family val="1"/>
      </rPr>
      <t>DPyD-4.1.1.A</t>
    </r>
    <r>
      <rPr>
        <sz val="9"/>
        <rFont val="Times New Roman"/>
        <family val="1"/>
      </rPr>
      <t xml:space="preserve"> </t>
    </r>
    <r>
      <rPr>
        <sz val="9"/>
        <color theme="1"/>
        <rFont val="Times New Roman"/>
        <family val="1"/>
      </rPr>
      <t xml:space="preserve"> Términos de Referencia para contración de consultoría externa elaborado.</t>
    </r>
  </si>
  <si>
    <r>
      <rPr>
        <b/>
        <sz val="9"/>
        <rFont val="Times New Roman"/>
        <family val="1"/>
      </rPr>
      <t>DPyD-4.1.2.A</t>
    </r>
    <r>
      <rPr>
        <sz val="9"/>
        <rFont val="Times New Roman"/>
        <family val="1"/>
      </rPr>
      <t xml:space="preserve">  </t>
    </r>
    <r>
      <rPr>
        <sz val="9"/>
        <color theme="1"/>
        <rFont val="Times New Roman"/>
        <family val="1"/>
      </rPr>
      <t>Printscreen de correo electrónico donde se remiten los Términos de Referencia al  área de Compras.</t>
    </r>
  </si>
  <si>
    <r>
      <rPr>
        <b/>
        <sz val="9"/>
        <rFont val="Times New Roman"/>
        <family val="1"/>
      </rPr>
      <t xml:space="preserve">DPyD-4.1.3.A </t>
    </r>
    <r>
      <rPr>
        <sz val="9"/>
        <rFont val="Times New Roman"/>
        <family val="1"/>
      </rPr>
      <t xml:space="preserve"> </t>
    </r>
    <r>
      <rPr>
        <sz val="9"/>
        <color theme="1"/>
        <rFont val="Times New Roman"/>
        <family val="1"/>
      </rPr>
      <t>Printscreen de correos electrónicos donde se da seguimiento al proceso de contratación de la consultoría.</t>
    </r>
  </si>
  <si>
    <r>
      <rPr>
        <b/>
        <sz val="9"/>
        <rFont val="Times New Roman"/>
        <family val="1"/>
      </rPr>
      <t>DPyD-4.2.1.A</t>
    </r>
    <r>
      <rPr>
        <sz val="9"/>
        <rFont val="Times New Roman"/>
        <family val="1"/>
      </rPr>
      <t xml:space="preserve"> </t>
    </r>
    <r>
      <rPr>
        <sz val="9"/>
        <color theme="1"/>
        <rFont val="Times New Roman"/>
        <family val="1"/>
      </rPr>
      <t xml:space="preserve"> Plan de Ejecución de la Consultoría elaborado</t>
    </r>
  </si>
  <si>
    <t>5. Revisión  de Indicadores del Balanced Scorecard de la TN</t>
  </si>
  <si>
    <r>
      <rPr>
        <b/>
        <sz val="9"/>
        <rFont val="Times New Roman"/>
        <family val="1"/>
      </rPr>
      <t>A.</t>
    </r>
    <r>
      <rPr>
        <sz val="9"/>
        <rFont val="Times New Roman"/>
        <family val="1"/>
      </rPr>
      <t xml:space="preserve"> Reportes de Cumplimiento del Balanced Scorecard elaborados y divulgados trimestralmente.</t>
    </r>
  </si>
  <si>
    <t>5.1 Elaborar metodología para llevar a cabo Pretaller de Revisión del Balanced Scorecard.</t>
  </si>
  <si>
    <t>5.2 Realizar Pretaller de Revisión del Balanced Scorecard.</t>
  </si>
  <si>
    <t>5.3 Refinar y completar resultados obtenidos durante el taller.</t>
  </si>
  <si>
    <t>5.1.1 Elaborar Borrador Metodología de Balance de la Carga Estratégica Institucional</t>
  </si>
  <si>
    <t>5.1.2 Validar y aprobar Metodología  de Balance de la Carga Estratégica Institucional</t>
  </si>
  <si>
    <t>5.2.1 Coordinar Taller Balance de Iniciativas Estratégicas</t>
  </si>
  <si>
    <t>5.2.2 Llevar a cabo Taller Balance de Iniciativas Estratégicas.</t>
  </si>
  <si>
    <t>5.3.1 Realizar cronograma para sesiones para completar Fichas Técnicas de los indicadores propuestos durante el taller (líneas base y metas)</t>
  </si>
  <si>
    <t>5.3.2 Completar matriz de Ficha Técnica de los indicadores propuestos durante el taller (líneas base y metas)</t>
  </si>
  <si>
    <t>5.3.3 Validar insumos completados con los interesados.</t>
  </si>
  <si>
    <r>
      <t xml:space="preserve">1. Verónica Sánchez - 
</t>
    </r>
    <r>
      <rPr>
        <sz val="9"/>
        <color theme="1"/>
        <rFont val="Times New Roman"/>
        <family val="1"/>
      </rPr>
      <t xml:space="preserve">Encargado Div. Formulación, Monitoreo y Evaluación de Planes, Programas y Proyectos
</t>
    </r>
    <r>
      <rPr>
        <b/>
        <sz val="9"/>
        <color theme="1"/>
        <rFont val="Times New Roman"/>
        <family val="1"/>
      </rPr>
      <t xml:space="preserve">2. </t>
    </r>
    <r>
      <rPr>
        <b/>
        <sz val="9"/>
        <color theme="1"/>
        <rFont val="Times New Roman"/>
        <family val="1"/>
      </rPr>
      <t>Julisa León</t>
    </r>
    <r>
      <rPr>
        <sz val="9"/>
        <color theme="1"/>
        <rFont val="Times New Roman"/>
        <family val="1"/>
      </rPr>
      <t xml:space="preserve">
Analista de Planificación Institucional</t>
    </r>
  </si>
  <si>
    <r>
      <t xml:space="preserve">1. Rayner Castillo - 
</t>
    </r>
    <r>
      <rPr>
        <sz val="9"/>
        <color theme="1"/>
        <rFont val="Times New Roman"/>
        <family val="1"/>
      </rPr>
      <t>Encargado del Departamento de Planificación y Desarrollo</t>
    </r>
  </si>
  <si>
    <r>
      <t xml:space="preserve">1. Rayner Castillo - 
</t>
    </r>
    <r>
      <rPr>
        <sz val="9"/>
        <color theme="1"/>
        <rFont val="Times New Roman"/>
        <family val="1"/>
      </rPr>
      <t>Encargado del Departamento de  Planificación y Desarrollo</t>
    </r>
    <r>
      <rPr>
        <b/>
        <sz val="9"/>
        <color theme="1"/>
        <rFont val="Times New Roman"/>
        <family val="1"/>
      </rPr>
      <t xml:space="preserve">
2. Verónica Sánchez - 
</t>
    </r>
    <r>
      <rPr>
        <sz val="9"/>
        <color theme="1"/>
        <rFont val="Times New Roman"/>
        <family val="1"/>
      </rPr>
      <t>Encargado Div. Formulación, Monitoreo y Evaluación de Planes, Programas y Proyectos</t>
    </r>
    <r>
      <rPr>
        <b/>
        <sz val="9"/>
        <color theme="1"/>
        <rFont val="Times New Roman"/>
        <family val="1"/>
      </rPr>
      <t xml:space="preserve">
3. Julisa León - 
</t>
    </r>
    <r>
      <rPr>
        <sz val="9"/>
        <color theme="1"/>
        <rFont val="Times New Roman"/>
        <family val="1"/>
      </rPr>
      <t>Analista de Planificación Institucional</t>
    </r>
  </si>
  <si>
    <r>
      <t xml:space="preserve">1. Rayner Castillo - 
</t>
    </r>
    <r>
      <rPr>
        <sz val="9"/>
        <color theme="1"/>
        <rFont val="Times New Roman"/>
        <family val="1"/>
      </rPr>
      <t>Encargado del Departamento de Planificación y Desarrollo</t>
    </r>
    <r>
      <rPr>
        <b/>
        <sz val="9"/>
        <color theme="1"/>
        <rFont val="Times New Roman"/>
        <family val="1"/>
      </rPr>
      <t/>
    </r>
  </si>
  <si>
    <t>1. Directores y Encargado de área</t>
  </si>
  <si>
    <r>
      <t xml:space="preserve">1. Rayner Castillo - 
</t>
    </r>
    <r>
      <rPr>
        <sz val="9"/>
        <color theme="1"/>
        <rFont val="Times New Roman"/>
        <family val="1"/>
      </rPr>
      <t>Encargado del Departamento de Planificación y Desarrollo</t>
    </r>
    <r>
      <rPr>
        <b/>
        <sz val="9"/>
        <color theme="1"/>
        <rFont val="Times New Roman"/>
        <family val="1"/>
      </rPr>
      <t xml:space="preserve">
2. Verónica Sánchez - 
</t>
    </r>
    <r>
      <rPr>
        <sz val="9"/>
        <color theme="1"/>
        <rFont val="Times New Roman"/>
        <family val="1"/>
      </rPr>
      <t>Encargado Div. Formulación, Monitoreo y Evaluación de Planes, Programas y Proyectos</t>
    </r>
  </si>
  <si>
    <r>
      <rPr>
        <b/>
        <sz val="9"/>
        <color theme="1"/>
        <rFont val="Times New Roman"/>
        <family val="1"/>
      </rPr>
      <t xml:space="preserve">DPyD-5.1.1.A </t>
    </r>
    <r>
      <rPr>
        <sz val="9"/>
        <color theme="1"/>
        <rFont val="Times New Roman"/>
        <family val="1"/>
      </rPr>
      <t>Borrador de Metodología de Pretaller de Revisión del Balanced Scorecard.</t>
    </r>
  </si>
  <si>
    <r>
      <rPr>
        <b/>
        <sz val="9"/>
        <color theme="1"/>
        <rFont val="Times New Roman"/>
        <family val="1"/>
      </rPr>
      <t>DPyD-5.1.2.A</t>
    </r>
    <r>
      <rPr>
        <sz val="9"/>
        <color theme="1"/>
        <rFont val="Times New Roman"/>
        <family val="1"/>
      </rPr>
      <t xml:space="preserve"> Metodología de Pretaller de Revisión del Balanced Scorecard aprobada.</t>
    </r>
  </si>
  <si>
    <r>
      <rPr>
        <b/>
        <sz val="9"/>
        <color theme="1"/>
        <rFont val="Times New Roman"/>
        <family val="1"/>
      </rPr>
      <t>DPyD-5.2.1.A</t>
    </r>
    <r>
      <rPr>
        <sz val="9"/>
        <color theme="1"/>
        <rFont val="Times New Roman"/>
        <family val="1"/>
      </rPr>
      <t xml:space="preserve"> Plan Metodológico del Taller.</t>
    </r>
  </si>
  <si>
    <r>
      <rPr>
        <b/>
        <sz val="9"/>
        <color theme="1"/>
        <rFont val="Times New Roman"/>
        <family val="1"/>
      </rPr>
      <t>DPyD-5.2.2.A</t>
    </r>
    <r>
      <rPr>
        <sz val="9"/>
        <color theme="1"/>
        <rFont val="Times New Roman"/>
        <family val="1"/>
      </rPr>
      <t xml:space="preserve"> Registro de participantes del taller.
</t>
    </r>
    <r>
      <rPr>
        <b/>
        <sz val="9"/>
        <color theme="1"/>
        <rFont val="Times New Roman"/>
        <family val="1"/>
      </rPr>
      <t>DPyD-5.2.2.B</t>
    </r>
    <r>
      <rPr>
        <sz val="9"/>
        <color theme="1"/>
        <rFont val="Times New Roman"/>
        <family val="1"/>
      </rPr>
      <t xml:space="preserve"> Fotografías y videos del taller.</t>
    </r>
  </si>
  <si>
    <r>
      <rPr>
        <b/>
        <sz val="9"/>
        <color theme="1"/>
        <rFont val="Times New Roman"/>
        <family val="1"/>
      </rPr>
      <t xml:space="preserve">DPyD-5.3.1.A </t>
    </r>
    <r>
      <rPr>
        <sz val="9"/>
        <color theme="1"/>
        <rFont val="Times New Roman"/>
        <family val="1"/>
      </rPr>
      <t>Cronograma para ejecución de sesiones de llenado de Fichas Técnicas.</t>
    </r>
  </si>
  <si>
    <r>
      <rPr>
        <b/>
        <sz val="9"/>
        <color theme="1"/>
        <rFont val="Times New Roman"/>
        <family val="1"/>
      </rPr>
      <t xml:space="preserve">DPyD-5.3.2.A </t>
    </r>
    <r>
      <rPr>
        <sz val="9"/>
        <color theme="1"/>
        <rFont val="Times New Roman"/>
        <family val="1"/>
      </rPr>
      <t>Borradores de Matrices de Fichas Técnicas completadas.</t>
    </r>
  </si>
  <si>
    <r>
      <rPr>
        <b/>
        <sz val="9"/>
        <color theme="1"/>
        <rFont val="Times New Roman"/>
        <family val="1"/>
      </rPr>
      <t xml:space="preserve">DPyD-5.3.3.A </t>
    </r>
    <r>
      <rPr>
        <sz val="9"/>
        <color theme="1"/>
        <rFont val="Times New Roman"/>
        <family val="1"/>
      </rPr>
      <t>Matrices de Fichas Técnicas completadas y validadas con interesados.</t>
    </r>
  </si>
  <si>
    <r>
      <rPr>
        <b/>
        <sz val="9"/>
        <rFont val="Times New Roman"/>
        <family val="1"/>
      </rPr>
      <t>A</t>
    </r>
    <r>
      <rPr>
        <sz val="9"/>
        <rFont val="Times New Roman"/>
        <family val="1"/>
      </rPr>
      <t xml:space="preserve">. Diagnóstico actualizado para implementación de las NOBACI de acuerdo a nuevos lineamientos de CGR
</t>
    </r>
    <r>
      <rPr>
        <b/>
        <sz val="9"/>
        <rFont val="Times New Roman"/>
        <family val="1"/>
      </rPr>
      <t xml:space="preserve">B. </t>
    </r>
    <r>
      <rPr>
        <sz val="9"/>
        <rFont val="Times New Roman"/>
        <family val="1"/>
      </rPr>
      <t>Calificación en nivel satisfactorio (verde)</t>
    </r>
  </si>
  <si>
    <t>6.1 Implementar las Normas Básicas de Control Interno (NOBACI) en la TN.</t>
  </si>
  <si>
    <t>6.1.1 Ejecutar Plan de Acción de Implementación NOBACI 2020.</t>
  </si>
  <si>
    <t>31/12/2020
(Corte Trimestral)</t>
  </si>
  <si>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Encargado Div. Formulación, Monitoreo y Evaluación de Planes, Programas y Proyectos</t>
    </r>
    <r>
      <rPr>
        <b/>
        <sz val="9"/>
        <rFont val="Times New Roman"/>
        <family val="1"/>
      </rPr>
      <t xml:space="preserve">
3. Julisa León - 
</t>
    </r>
    <r>
      <rPr>
        <sz val="9"/>
        <rFont val="Times New Roman"/>
        <family val="1"/>
      </rPr>
      <t>Analista de Planificación Institucional</t>
    </r>
  </si>
  <si>
    <t>6.1.2 Cargar en el Portal Web de la CGR los avances obtenidos durante la ejecución del Plan de Implementación de NOBACI 2020.</t>
  </si>
  <si>
    <r>
      <rPr>
        <b/>
        <sz val="9"/>
        <rFont val="Times New Roman"/>
        <family val="1"/>
      </rPr>
      <t xml:space="preserve">1. Julisa León  - </t>
    </r>
    <r>
      <rPr>
        <sz val="9"/>
        <rFont val="Times New Roman"/>
        <family val="1"/>
      </rPr>
      <t xml:space="preserve">
Analista de Planificación Institucional</t>
    </r>
  </si>
  <si>
    <t>6.2 Evaluar el nivel de cumplimiento de las Normas Básicas de Control Interno con corte al 31/12/2020</t>
  </si>
  <si>
    <t>6.2.1 Preparar informe y reporte de avance en la implementación NOBACI</t>
  </si>
  <si>
    <t>02/01/2020
(Corte Cuatrimestral)</t>
  </si>
  <si>
    <t>31/12/2020
(Corte Cuatrimestral)</t>
  </si>
  <si>
    <r>
      <t xml:space="preserve">1. Verónica Sánchez - 
</t>
    </r>
    <r>
      <rPr>
        <sz val="9"/>
        <rFont val="Times New Roman"/>
        <family val="1"/>
      </rPr>
      <t>Encargado Div. Formulación, Monitoreo y Evaluación de Planes, Programas y Proyectos</t>
    </r>
    <r>
      <rPr>
        <b/>
        <sz val="9"/>
        <rFont val="Times New Roman"/>
        <family val="1"/>
      </rPr>
      <t xml:space="preserve">
2. Julisa León - 
</t>
    </r>
    <r>
      <rPr>
        <sz val="9"/>
        <rFont val="Times New Roman"/>
        <family val="1"/>
      </rPr>
      <t>Analista de Planificación Institucional</t>
    </r>
  </si>
  <si>
    <t>6.2.2 Aprobar y remitir a la CGR el  reporte de avance en la implementación NOBACI</t>
  </si>
  <si>
    <r>
      <rPr>
        <b/>
        <sz val="9"/>
        <rFont val="Times New Roman"/>
        <family val="1"/>
      </rPr>
      <t xml:space="preserve">1. Alberto Perdomo - </t>
    </r>
    <r>
      <rPr>
        <sz val="9"/>
        <rFont val="Times New Roman"/>
        <family val="1"/>
      </rPr>
      <t xml:space="preserve">
Tesorero Nacional
</t>
    </r>
    <r>
      <rPr>
        <b/>
        <sz val="9"/>
        <rFont val="Times New Roman"/>
        <family val="1"/>
      </rPr>
      <t>2. Rayner Castillo -</t>
    </r>
    <r>
      <rPr>
        <sz val="9"/>
        <rFont val="Times New Roman"/>
        <family val="1"/>
      </rPr>
      <t xml:space="preserve"> 
Encargado del Departamento de Planificación y Desarrollo</t>
    </r>
  </si>
  <si>
    <r>
      <rPr>
        <b/>
        <sz val="9"/>
        <color theme="1"/>
        <rFont val="Times New Roman"/>
        <family val="1"/>
      </rPr>
      <t>DPyD-6.1.1.A</t>
    </r>
    <r>
      <rPr>
        <sz val="9"/>
        <color theme="1"/>
        <rFont val="Times New Roman"/>
        <family val="1"/>
      </rPr>
      <t xml:space="preserve"> Plan de Acción de Implementación NOBAC actualizado.
</t>
    </r>
    <r>
      <rPr>
        <b/>
        <sz val="9"/>
        <color theme="1"/>
        <rFont val="Times New Roman"/>
        <family val="1"/>
      </rPr>
      <t>DPyD-6.1.1.B</t>
    </r>
    <r>
      <rPr>
        <sz val="9"/>
        <color theme="1"/>
        <rFont val="Times New Roman"/>
        <family val="1"/>
      </rPr>
      <t xml:space="preserve"> Evidencias sobre la ejecución del Plan de Implementación NOBACI</t>
    </r>
  </si>
  <si>
    <r>
      <rPr>
        <b/>
        <sz val="9"/>
        <color theme="1"/>
        <rFont val="Times New Roman"/>
        <family val="1"/>
      </rPr>
      <t>DPyD-6.1.2.A</t>
    </r>
    <r>
      <rPr>
        <sz val="9"/>
        <color theme="1"/>
        <rFont val="Times New Roman"/>
        <family val="1"/>
      </rPr>
      <t xml:space="preserve">  Print Screen de la carga de evidencias en el Sistema NOBACI.</t>
    </r>
  </si>
  <si>
    <r>
      <rPr>
        <b/>
        <sz val="9"/>
        <color theme="1"/>
        <rFont val="Times New Roman"/>
        <family val="1"/>
      </rPr>
      <t xml:space="preserve">DPyD-6.2.1.A </t>
    </r>
    <r>
      <rPr>
        <sz val="9"/>
        <color theme="1"/>
        <rFont val="Times New Roman"/>
        <family val="1"/>
      </rPr>
      <t xml:space="preserve"> Informe de avance en la implementación NOBACI con corte al 31/12/2020.
</t>
    </r>
    <r>
      <rPr>
        <b/>
        <sz val="9"/>
        <color theme="1"/>
        <rFont val="Times New Roman"/>
        <family val="1"/>
      </rPr>
      <t xml:space="preserve">DPyD-6.2.1.B  </t>
    </r>
    <r>
      <rPr>
        <sz val="9"/>
        <color theme="1"/>
        <rFont val="Times New Roman"/>
        <family val="1"/>
      </rPr>
      <t xml:space="preserve">Autodiagnóstico NOBACI 
</t>
    </r>
    <r>
      <rPr>
        <b/>
        <sz val="9"/>
        <color theme="1"/>
        <rFont val="Times New Roman"/>
        <family val="1"/>
      </rPr>
      <t xml:space="preserve">DPyD-6.2.1.C </t>
    </r>
    <r>
      <rPr>
        <sz val="9"/>
        <color theme="1"/>
        <rFont val="Times New Roman"/>
        <family val="1"/>
      </rPr>
      <t xml:space="preserve"> Diagnóstico NOBACI elaborado por la CGR.</t>
    </r>
  </si>
  <si>
    <r>
      <t xml:space="preserve">- </t>
    </r>
    <r>
      <rPr>
        <b/>
        <sz val="9"/>
        <color theme="1"/>
        <rFont val="Times New Roman"/>
        <family val="1"/>
      </rPr>
      <t xml:space="preserve">DPyD-6.2.2.A  </t>
    </r>
    <r>
      <rPr>
        <sz val="9"/>
        <color theme="1"/>
        <rFont val="Times New Roman"/>
        <family val="1"/>
      </rPr>
      <t xml:space="preserve">Informe de avance en la implementación NOBACI con corte al 31/12/2020 aprobado.
- </t>
    </r>
    <r>
      <rPr>
        <b/>
        <sz val="9"/>
        <color theme="1"/>
        <rFont val="Times New Roman"/>
        <family val="1"/>
      </rPr>
      <t>DPyD-6.2.2.B</t>
    </r>
    <r>
      <rPr>
        <sz val="9"/>
        <color theme="1"/>
        <rFont val="Times New Roman"/>
        <family val="1"/>
      </rPr>
      <t xml:space="preserve"> Acuse de recibo de la CGR</t>
    </r>
  </si>
  <si>
    <r>
      <rPr>
        <b/>
        <sz val="9"/>
        <rFont val="Times New Roman"/>
        <family val="1"/>
      </rPr>
      <t>A.</t>
    </r>
    <r>
      <rPr>
        <sz val="9"/>
        <rFont val="Times New Roman"/>
        <family val="1"/>
      </rPr>
      <t xml:space="preserve"> 4 Reportes y la Hojas de Resultados del Monitoreo Trimestral del POA 2020 elaborados y difundidos.
</t>
    </r>
    <r>
      <rPr>
        <sz val="9"/>
        <color rgb="FFFF0000"/>
        <rFont val="Times New Roman"/>
        <family val="1"/>
      </rPr>
      <t xml:space="preserve">
</t>
    </r>
    <r>
      <rPr>
        <b/>
        <sz val="9"/>
        <color theme="1"/>
        <rFont val="Times New Roman"/>
        <family val="1"/>
      </rPr>
      <t>B.</t>
    </r>
    <r>
      <rPr>
        <sz val="9"/>
        <color theme="1"/>
        <rFont val="Times New Roman"/>
        <family val="1"/>
      </rPr>
      <t xml:space="preserve"> Evidencias sobre el cumplimiento del PEI 2019-2021 cargadas en el Sistema de Planificación del Ministerio de Hacienda (Emarsuite).
</t>
    </r>
    <r>
      <rPr>
        <sz val="9"/>
        <rFont val="Times New Roman"/>
        <family val="1"/>
      </rPr>
      <t xml:space="preserve">
</t>
    </r>
    <r>
      <rPr>
        <b/>
        <sz val="9"/>
        <rFont val="Times New Roman"/>
        <family val="1"/>
      </rPr>
      <t xml:space="preserve">C. </t>
    </r>
    <r>
      <rPr>
        <sz val="9"/>
        <rFont val="Times New Roman"/>
        <family val="1"/>
      </rPr>
      <t xml:space="preserve">Impartidos 4 Talleres de Monitoreo Trimestral POA
</t>
    </r>
    <r>
      <rPr>
        <b/>
        <sz val="9"/>
        <rFont val="Times New Roman"/>
        <family val="1"/>
      </rPr>
      <t xml:space="preserve">
D. </t>
    </r>
    <r>
      <rPr>
        <sz val="9"/>
        <rFont val="Times New Roman"/>
        <family val="1"/>
      </rPr>
      <t xml:space="preserve">Actualizado el POA 2020 acorde a los cambios requeridos (reprogramaciones)
</t>
    </r>
    <r>
      <rPr>
        <b/>
        <sz val="9"/>
        <rFont val="Times New Roman"/>
        <family val="1"/>
      </rPr>
      <t>E.</t>
    </r>
    <r>
      <rPr>
        <sz val="9"/>
        <rFont val="Times New Roman"/>
        <family val="1"/>
      </rPr>
      <t xml:space="preserve"> Informe sobre  el nivel de cumplimiento del PEI 2019-2021 durante el año 2020 elaborado y difundido 
</t>
    </r>
    <r>
      <rPr>
        <b/>
        <sz val="9"/>
        <rFont val="Times New Roman"/>
        <family val="1"/>
      </rPr>
      <t>F</t>
    </r>
    <r>
      <rPr>
        <sz val="9"/>
        <rFont val="Times New Roman"/>
        <family val="1"/>
      </rPr>
      <t>.  Plan de Difusión del PEI Implementado</t>
    </r>
  </si>
  <si>
    <t>8.1 Monitorear la ejecución del Plan Operativo Anual 2020 acorde a la metodología establecida.</t>
  </si>
  <si>
    <t>8.2 Implementar el Sistema de Planificación (Emarsuite) del Ministerio de Hacienda en la Tesorería Nacional</t>
  </si>
  <si>
    <t>8.3 Evaluar el cumplimiento de los Objetivos Estratégicos definidos en el PEI 2018-2021 a partir del desempeño estratégico obtenido durante el período Octubre-Diciembre de 2020.</t>
  </si>
  <si>
    <t xml:space="preserve">8.4  Elaborar Informe sobre  el nivel de cumplimiento del PEI 2019-2021 durante el año 2020. </t>
  </si>
  <si>
    <t>8.5 Actualizar e Implementar Plan de Difusión del PEI.</t>
  </si>
  <si>
    <t>8.1.2 Dar seguimiento a las diferentes unidades de gestión para que ejecuten las operaciones definidas en el POA 2020 y remitan las evidencias sobre el cumplimiento de las mismas.</t>
  </si>
  <si>
    <r>
      <rPr>
        <b/>
        <sz val="9"/>
        <rFont val="Times New Roman"/>
        <family val="1"/>
      </rPr>
      <t xml:space="preserve">1. Verónica Sánchez - </t>
    </r>
    <r>
      <rPr>
        <sz val="9"/>
        <rFont val="Times New Roman"/>
        <family val="1"/>
      </rPr>
      <t xml:space="preserve">
Encargado Div. Formulación, Monitoreo y Evaluación de Planes, Programas y Proyectos
</t>
    </r>
    <r>
      <rPr>
        <b/>
        <sz val="9"/>
        <rFont val="Times New Roman"/>
        <family val="1"/>
      </rPr>
      <t>2. Verónica Sánchez -</t>
    </r>
    <r>
      <rPr>
        <sz val="9"/>
        <rFont val="Times New Roman"/>
        <family val="1"/>
      </rPr>
      <t xml:space="preserve"> 
Analista de Planificación Institucional</t>
    </r>
  </si>
  <si>
    <t>8.1.3 Preparar el Reporte y la Hoja de Resultado del Monitoreo Trimestral del POA 2020 y remitirlo al Comité Directivo.</t>
  </si>
  <si>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 xml:space="preserve">
Encargado Div. Formulación, Monitoreo y Evaluación de Planes, Programas y Proyectos
</t>
    </r>
    <r>
      <rPr>
        <b/>
        <sz val="9"/>
        <rFont val="Times New Roman"/>
        <family val="1"/>
      </rPr>
      <t xml:space="preserve">3. Verónica Sánchez - </t>
    </r>
    <r>
      <rPr>
        <sz val="9"/>
        <rFont val="Times New Roman"/>
        <family val="1"/>
      </rPr>
      <t xml:space="preserve">
Analista de Planificación Institucional</t>
    </r>
  </si>
  <si>
    <t>8.2.1 Monitorear a través del Sistema de Planificación del Ministerio de Hacienda  (Emarsuite) el nivel de cumplimiento del Plan Estratégico Institucional</t>
  </si>
  <si>
    <r>
      <rPr>
        <b/>
        <sz val="9"/>
        <rFont val="Times New Roman"/>
        <family val="1"/>
      </rPr>
      <t xml:space="preserve">1. Rayner Castillo - </t>
    </r>
    <r>
      <rPr>
        <sz val="9"/>
        <rFont val="Times New Roman"/>
        <family val="1"/>
      </rPr>
      <t xml:space="preserve">
Encargado de Planificación y Desarrollo
</t>
    </r>
    <r>
      <rPr>
        <b/>
        <sz val="9"/>
        <rFont val="Times New Roman"/>
        <family val="1"/>
      </rPr>
      <t xml:space="preserve">2. Verónica Sánchez - </t>
    </r>
    <r>
      <rPr>
        <sz val="9"/>
        <rFont val="Times New Roman"/>
        <family val="1"/>
      </rPr>
      <t xml:space="preserve">
Encargado Div. Formulación, Monitoreo y Evaluación de Planes, Programas y Proyectos
</t>
    </r>
    <r>
      <rPr>
        <b/>
        <sz val="9"/>
        <rFont val="Times New Roman"/>
        <family val="1"/>
      </rPr>
      <t xml:space="preserve">3. Julisa León - </t>
    </r>
    <r>
      <rPr>
        <sz val="9"/>
        <rFont val="Times New Roman"/>
        <family val="1"/>
      </rPr>
      <t xml:space="preserve">
Analista de Planificación Institucional</t>
    </r>
  </si>
  <si>
    <t>8.3.1 Coordinar Taller de  Monitoreo y Evaluación Trimestral de la Planificación Institucional</t>
  </si>
  <si>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 xml:space="preserve">
Encargado Div. Formulación, Monitoreo y Evaluación de Planes, Programas y Proyectos</t>
    </r>
  </si>
  <si>
    <t>8.3.2 Realizar ajustes y reprogramaciones al POA 2020 a partir de los acuerdos generados en el Taller de Monitoreo Trimestral.</t>
  </si>
  <si>
    <r>
      <rPr>
        <b/>
        <sz val="9"/>
        <rFont val="Times New Roman"/>
        <family val="1"/>
      </rPr>
      <t>1. Directores y Encargados.</t>
    </r>
    <r>
      <rPr>
        <sz val="9"/>
        <rFont val="Times New Roman"/>
        <family val="1"/>
      </rPr>
      <t xml:space="preserve">
</t>
    </r>
    <r>
      <rPr>
        <b/>
        <sz val="9"/>
        <rFont val="Times New Roman"/>
        <family val="1"/>
      </rPr>
      <t xml:space="preserve">2.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 xml:space="preserve">
Encargado Div. Formulación, Monitoreo y Evaluación de Planes, Programas y Proyectos</t>
    </r>
  </si>
  <si>
    <t>8.4.1 Elaborar borrador de Informe y Presentación (Power Point) sobre  el nivel de cumplimiento del PEI 2018-2021 durante el año 2019.</t>
  </si>
  <si>
    <r>
      <rPr>
        <b/>
        <sz val="9"/>
        <rFont val="Times New Roman"/>
        <family val="1"/>
      </rPr>
      <t xml:space="preserve">1. Verónica Sánchez - </t>
    </r>
    <r>
      <rPr>
        <sz val="9"/>
        <rFont val="Times New Roman"/>
        <family val="1"/>
      </rPr>
      <t xml:space="preserve">
Encargado Div. Formulación, Monitoreo y Evaluación de Planes, Programas y Proyectos
</t>
    </r>
    <r>
      <rPr>
        <b/>
        <sz val="9"/>
        <rFont val="Times New Roman"/>
        <family val="1"/>
      </rPr>
      <t xml:space="preserve">2. Julisa León- </t>
    </r>
    <r>
      <rPr>
        <sz val="9"/>
        <rFont val="Times New Roman"/>
        <family val="1"/>
      </rPr>
      <t xml:space="preserve">
Analista de Planificación</t>
    </r>
  </si>
  <si>
    <t>8.4.2 Validar y aprobar Informe y Presentación (Power Point) sobre  el nivel de cumplimiento del PEI 2018-2021 durante el año 2019.</t>
  </si>
  <si>
    <r>
      <rPr>
        <b/>
        <sz val="9"/>
        <rFont val="Times New Roman"/>
        <family val="1"/>
      </rPr>
      <t xml:space="preserve">1. Rayner Castillo - </t>
    </r>
    <r>
      <rPr>
        <sz val="9"/>
        <rFont val="Times New Roman"/>
        <family val="1"/>
      </rPr>
      <t xml:space="preserve">
Encargado del Departamento de Planificación y Desarrollo </t>
    </r>
  </si>
  <si>
    <t>8.4.3 Socializar el nivel de cumplimiento del PEI 2018-2021 durante el año 2019 con el Equipo Directivo.</t>
  </si>
  <si>
    <t>8.5.1 Revisar y elaborar Plan de Difusión del PEI para el año 2020.</t>
  </si>
  <si>
    <r>
      <rPr>
        <b/>
        <sz val="9"/>
        <color theme="1"/>
        <rFont val="Times New Roman"/>
        <family val="1"/>
      </rPr>
      <t xml:space="preserve">1. Julisa León - </t>
    </r>
    <r>
      <rPr>
        <sz val="9"/>
        <rFont val="Times New Roman"/>
        <family val="1"/>
      </rPr>
      <t xml:space="preserve">
Analista de Planificación Institucional</t>
    </r>
  </si>
  <si>
    <t xml:space="preserve">8.5.2 Validar borrador de Plan Plan de Difusión del PEI para el año 2020. </t>
  </si>
  <si>
    <r>
      <rPr>
        <b/>
        <sz val="9"/>
        <color theme="1"/>
        <rFont val="Times New Roman"/>
        <family val="1"/>
      </rPr>
      <t xml:space="preserve">1. Verónica Sánchez - 
</t>
    </r>
    <r>
      <rPr>
        <sz val="9"/>
        <color theme="1"/>
        <rFont val="Times New Roman"/>
        <family val="1"/>
      </rPr>
      <t>Encargado Div. Formulación, Monitoreo y Evaluación de Planes, Programas y Proyectos</t>
    </r>
  </si>
  <si>
    <r>
      <rPr>
        <b/>
        <sz val="9"/>
        <color theme="1"/>
        <rFont val="Times New Roman"/>
        <family val="1"/>
      </rPr>
      <t>DPyD-8.1.2.A</t>
    </r>
    <r>
      <rPr>
        <sz val="9"/>
        <color theme="1"/>
        <rFont val="Times New Roman"/>
        <family val="1"/>
      </rPr>
      <t xml:space="preserve">  Correos recordatorios para la entrega de matrices POA y carga de evidencias en las carpetas virtuales correspondientes.</t>
    </r>
  </si>
  <si>
    <r>
      <rPr>
        <b/>
        <sz val="9"/>
        <color theme="1"/>
        <rFont val="Times New Roman"/>
        <family val="1"/>
      </rPr>
      <t xml:space="preserve">DPyD-8.1.3.A </t>
    </r>
    <r>
      <rPr>
        <sz val="9"/>
        <color theme="1"/>
        <rFont val="Times New Roman"/>
        <family val="1"/>
      </rPr>
      <t xml:space="preserve"> Matriz de Monitoreo Trimestral completada por las diferentes unidades organizativas.
</t>
    </r>
    <r>
      <rPr>
        <b/>
        <sz val="9"/>
        <color theme="1"/>
        <rFont val="Times New Roman"/>
        <family val="1"/>
      </rPr>
      <t xml:space="preserve">DPyD-8.1.3.B  </t>
    </r>
    <r>
      <rPr>
        <sz val="9"/>
        <color theme="1"/>
        <rFont val="Times New Roman"/>
        <family val="1"/>
      </rPr>
      <t xml:space="preserve"> Reporte sobre la sobre el Monitoreo Trimestral de las direcciones y departamentos.
</t>
    </r>
    <r>
      <rPr>
        <b/>
        <sz val="9"/>
        <color theme="1"/>
        <rFont val="Times New Roman"/>
        <family val="1"/>
      </rPr>
      <t>DPyD-8.1.3.C</t>
    </r>
    <r>
      <rPr>
        <sz val="9"/>
        <color theme="1"/>
        <rFont val="Times New Roman"/>
        <family val="1"/>
      </rPr>
      <t xml:space="preserve">  Hoja de Resultados Trimestral.
</t>
    </r>
    <r>
      <rPr>
        <b/>
        <sz val="9"/>
        <color theme="1"/>
        <rFont val="Times New Roman"/>
        <family val="1"/>
      </rPr>
      <t>DPyD-8.1.3.D</t>
    </r>
    <r>
      <rPr>
        <sz val="9"/>
        <color theme="1"/>
        <rFont val="Times New Roman"/>
        <family val="1"/>
      </rPr>
      <t xml:space="preserve">  Carpetas con evidencias sobre el cumplimiento de las operaciones contenidas en el POA.</t>
    </r>
  </si>
  <si>
    <r>
      <rPr>
        <b/>
        <sz val="9"/>
        <color theme="1"/>
        <rFont val="Times New Roman"/>
        <family val="1"/>
      </rPr>
      <t>DPyD-8.2.1.A</t>
    </r>
    <r>
      <rPr>
        <sz val="9"/>
        <color theme="1"/>
        <rFont val="Times New Roman"/>
        <family val="1"/>
      </rPr>
      <t xml:space="preserve">  Reportes sobre la ejecución del POA 2020 obtenidos del Sistema de Planificación Institucional.</t>
    </r>
  </si>
  <si>
    <r>
      <rPr>
        <b/>
        <sz val="9"/>
        <color theme="1"/>
        <rFont val="Times New Roman"/>
        <family val="1"/>
      </rPr>
      <t>DPyD-8.3.1.A</t>
    </r>
    <r>
      <rPr>
        <sz val="9"/>
        <color theme="1"/>
        <rFont val="Times New Roman"/>
        <family val="1"/>
      </rPr>
      <t xml:space="preserve">  Correos de convocatoria al Taller.
</t>
    </r>
    <r>
      <rPr>
        <b/>
        <sz val="9"/>
        <color theme="1"/>
        <rFont val="Times New Roman"/>
        <family val="1"/>
      </rPr>
      <t>DPyD-8.3.1.B</t>
    </r>
    <r>
      <rPr>
        <sz val="9"/>
        <color theme="1"/>
        <rFont val="Times New Roman"/>
        <family val="1"/>
      </rPr>
      <t xml:space="preserve"> Reportes de las diferentes unidades de gestión sobre el cumplimiento trimestral de la Planificación Institucional</t>
    </r>
  </si>
  <si>
    <r>
      <rPr>
        <b/>
        <sz val="9"/>
        <color theme="1"/>
        <rFont val="Times New Roman"/>
        <family val="1"/>
      </rPr>
      <t>DPyD-8.3.2.A</t>
    </r>
    <r>
      <rPr>
        <sz val="9"/>
        <color theme="1"/>
        <rFont val="Times New Roman"/>
        <family val="1"/>
      </rPr>
      <t xml:space="preserve"> Acuerdos generados en el Taller de Monitoreo Trimestral
</t>
    </r>
    <r>
      <rPr>
        <b/>
        <sz val="9"/>
        <color theme="1"/>
        <rFont val="Times New Roman"/>
        <family val="1"/>
      </rPr>
      <t>DPyD-8.3.2.B</t>
    </r>
    <r>
      <rPr>
        <sz val="9"/>
        <color theme="1"/>
        <rFont val="Times New Roman"/>
        <family val="1"/>
      </rPr>
      <t xml:space="preserve"> Plan Operativo Anual 2020 actualizados acorde a los acuerdos generados.</t>
    </r>
  </si>
  <si>
    <r>
      <rPr>
        <b/>
        <sz val="9"/>
        <color theme="1"/>
        <rFont val="Times New Roman"/>
        <family val="1"/>
      </rPr>
      <t>DPyD-8.4.1.A</t>
    </r>
    <r>
      <rPr>
        <sz val="9"/>
        <color theme="1"/>
        <rFont val="Times New Roman"/>
        <family val="1"/>
      </rPr>
      <t xml:space="preserve"> Borrador de Informe sobre  el nivel de cumplimiento del PEI 2019-2021 durante el año 2020.</t>
    </r>
  </si>
  <si>
    <r>
      <rPr>
        <b/>
        <sz val="9"/>
        <color theme="1"/>
        <rFont val="Times New Roman"/>
        <family val="1"/>
      </rPr>
      <t>DPyD-8.4.2.A</t>
    </r>
    <r>
      <rPr>
        <sz val="9"/>
        <color theme="1"/>
        <rFont val="Times New Roman"/>
        <family val="1"/>
      </rPr>
      <t xml:space="preserve"> Informe sobre  el nivel de cumplimiento del PEI 2019-2021 durante el año 2020 validado y aprobado.</t>
    </r>
  </si>
  <si>
    <r>
      <rPr>
        <b/>
        <sz val="9"/>
        <color theme="1"/>
        <rFont val="Times New Roman"/>
        <family val="1"/>
      </rPr>
      <t>DPyD-8.4.3.A</t>
    </r>
    <r>
      <rPr>
        <sz val="9"/>
        <color theme="1"/>
        <rFont val="Times New Roman"/>
        <family val="1"/>
      </rPr>
      <t xml:space="preserve"> Registro de Participantes
</t>
    </r>
    <r>
      <rPr>
        <b/>
        <sz val="9"/>
        <color theme="1"/>
        <rFont val="Times New Roman"/>
        <family val="1"/>
      </rPr>
      <t>DPyD-8.4.3.B</t>
    </r>
    <r>
      <rPr>
        <sz val="9"/>
        <color theme="1"/>
        <rFont val="Times New Roman"/>
        <family val="1"/>
      </rPr>
      <t xml:space="preserve"> Fotos del Encuentro</t>
    </r>
  </si>
  <si>
    <r>
      <rPr>
        <b/>
        <sz val="9"/>
        <color theme="1"/>
        <rFont val="Times New Roman"/>
        <family val="1"/>
      </rPr>
      <t>DPyD-8.5.1.A</t>
    </r>
    <r>
      <rPr>
        <sz val="9"/>
        <color theme="1"/>
        <rFont val="Times New Roman"/>
        <family val="1"/>
      </rPr>
      <t xml:space="preserve">  Borrador del Plan de Difusión del PEI 2020 actualizado y elaborado.</t>
    </r>
  </si>
  <si>
    <r>
      <rPr>
        <b/>
        <sz val="9"/>
        <color theme="1"/>
        <rFont val="Times New Roman"/>
        <family val="1"/>
      </rPr>
      <t>DPyD-8.5.2.A</t>
    </r>
    <r>
      <rPr>
        <sz val="9"/>
        <color theme="1"/>
        <rFont val="Times New Roman"/>
        <family val="1"/>
      </rPr>
      <t xml:space="preserve">  Plan de Difusión del PEI 2020 validado.</t>
    </r>
  </si>
  <si>
    <t>9. Definición de Estructura Programática de TN 2021</t>
  </si>
  <si>
    <r>
      <rPr>
        <b/>
        <sz val="9"/>
        <rFont val="Times New Roman"/>
        <family val="1"/>
      </rPr>
      <t xml:space="preserve">A. </t>
    </r>
    <r>
      <rPr>
        <sz val="9"/>
        <rFont val="Times New Roman"/>
        <family val="1"/>
      </rPr>
      <t>Calificación del Índice de Gestión Presupuestaria en más de 95%</t>
    </r>
  </si>
  <si>
    <t>9.2  Dar seguimiento a la ejecución del Presupuesto Físico-Financiero 2021</t>
  </si>
  <si>
    <t>9.2.1 Preparar Informe trimestral sobre la ejecución del Presupuesto Físico-Financiero 2021 en coordinación con la Unidad Financiera de la TN.</t>
  </si>
  <si>
    <r>
      <rPr>
        <b/>
        <sz val="9"/>
        <color theme="1"/>
        <rFont val="Times New Roman"/>
        <family val="1"/>
      </rPr>
      <t xml:space="preserve">1. Verónica Sánchez - </t>
    </r>
    <r>
      <rPr>
        <sz val="9"/>
        <color theme="1"/>
        <rFont val="Times New Roman"/>
        <family val="1"/>
      </rPr>
      <t xml:space="preserve">
Encargado Div. Formulación, Monitoreo y Evaluación de Planes, Programas y Proyectos
</t>
    </r>
    <r>
      <rPr>
        <b/>
        <sz val="10"/>
        <color theme="1"/>
        <rFont val="Times New Roman"/>
        <family val="1"/>
      </rPr>
      <t/>
    </r>
  </si>
  <si>
    <t>9.2.2 Cargar al SIGEF la Programación y Ejecución Trimestral del Presupuesto Físico-Financiero 2021.</t>
  </si>
  <si>
    <r>
      <rPr>
        <b/>
        <sz val="9"/>
        <color theme="1"/>
        <rFont val="Times New Roman"/>
        <family val="1"/>
      </rPr>
      <t xml:space="preserve">1. Rayner Castillo - </t>
    </r>
    <r>
      <rPr>
        <sz val="9"/>
        <color theme="1"/>
        <rFont val="Times New Roman"/>
        <family val="1"/>
      </rPr>
      <t xml:space="preserve">
Encargado del Departamento de Planificación y Desarrollo</t>
    </r>
  </si>
  <si>
    <r>
      <rPr>
        <b/>
        <sz val="9"/>
        <color theme="1"/>
        <rFont val="Times New Roman"/>
        <family val="1"/>
      </rPr>
      <t>DPyD-9.2.1.A</t>
    </r>
    <r>
      <rPr>
        <sz val="9"/>
        <color theme="1"/>
        <rFont val="Times New Roman"/>
        <family val="1"/>
      </rPr>
      <t xml:space="preserve"> Informe trimestral sobre la ejecución del Presupuesto Físico-Financiero 2021.</t>
    </r>
  </si>
  <si>
    <r>
      <rPr>
        <b/>
        <sz val="9"/>
        <color theme="1"/>
        <rFont val="Times New Roman"/>
        <family val="1"/>
      </rPr>
      <t>DPyD-9.2.2.A</t>
    </r>
    <r>
      <rPr>
        <sz val="9"/>
        <color theme="1"/>
        <rFont val="Times New Roman"/>
        <family val="1"/>
      </rPr>
      <t xml:space="preserve"> Reporte del SIGEF sobre la Programación y Ejecución Trimestral del Presupuesto Físico-Financiero</t>
    </r>
  </si>
  <si>
    <r>
      <rPr>
        <b/>
        <sz val="9"/>
        <rFont val="Times New Roman"/>
        <family val="1"/>
      </rPr>
      <t>1.  Nicauris Guzmán-</t>
    </r>
    <r>
      <rPr>
        <sz val="9"/>
        <rFont val="Times New Roman"/>
        <family val="1"/>
      </rPr>
      <t xml:space="preserve">
Encargada Div. Desarrollo Institucional y Gestión de Calidad
</t>
    </r>
    <r>
      <rPr>
        <b/>
        <sz val="9"/>
        <rFont val="Times New Roman"/>
        <family val="1"/>
      </rPr>
      <t xml:space="preserve">2. Rayner Castillo - </t>
    </r>
    <r>
      <rPr>
        <sz val="9"/>
        <rFont val="Times New Roman"/>
        <family val="1"/>
      </rPr>
      <t xml:space="preserve">
Encargado del Departamento de Planificación y Desarrollo </t>
    </r>
  </si>
  <si>
    <r>
      <rPr>
        <b/>
        <sz val="9"/>
        <rFont val="Times New Roman"/>
        <family val="1"/>
      </rPr>
      <t xml:space="preserve">1. Yaina Contreras - </t>
    </r>
    <r>
      <rPr>
        <sz val="9"/>
        <rFont val="Times New Roman"/>
        <family val="1"/>
      </rPr>
      <t xml:space="preserve">
Analista de Desarrollo Organizacional y Gestión de Calidad</t>
    </r>
    <r>
      <rPr>
        <b/>
        <sz val="9"/>
        <rFont val="Times New Roman"/>
        <family val="1"/>
      </rPr>
      <t xml:space="preserve">
2.  Nicauris Guzmán-</t>
    </r>
    <r>
      <rPr>
        <sz val="9"/>
        <rFont val="Times New Roman"/>
        <family val="1"/>
      </rPr>
      <t xml:space="preserve">
Encargada Div. Desarrollo Institucional y Gestión de Calidad</t>
    </r>
  </si>
  <si>
    <r>
      <rPr>
        <b/>
        <sz val="9"/>
        <rFont val="Times New Roman"/>
        <family val="1"/>
      </rPr>
      <t>1. Cándida Ortega</t>
    </r>
    <r>
      <rPr>
        <sz val="9"/>
        <rFont val="Times New Roman"/>
        <family val="1"/>
      </rPr>
      <t>-
Coordinadora de Prensa</t>
    </r>
    <r>
      <rPr>
        <b/>
        <sz val="9"/>
        <rFont val="Times New Roman"/>
        <family val="1"/>
      </rPr>
      <t xml:space="preserve"> </t>
    </r>
    <r>
      <rPr>
        <sz val="9"/>
        <rFont val="Times New Roman"/>
        <family val="1"/>
      </rPr>
      <t xml:space="preserve">
</t>
    </r>
    <r>
      <rPr>
        <b/>
        <sz val="9"/>
        <rFont val="Times New Roman"/>
        <family val="1"/>
      </rPr>
      <t>2.  Nicauris Guzmán-</t>
    </r>
    <r>
      <rPr>
        <sz val="9"/>
        <rFont val="Times New Roman"/>
        <family val="1"/>
      </rPr>
      <t xml:space="preserve">
Encargada Div. Desarrollo Institucional y Gestión de Calidad</t>
    </r>
  </si>
  <si>
    <t>1.1.1    Implementar el SIRITE.</t>
  </si>
  <si>
    <t>1.3.1 Incorporar  las Instituciones al Botón de pago SIRITE</t>
  </si>
  <si>
    <t>1. Equipo SIRITE 
2.OPTIC</t>
  </si>
  <si>
    <t>1.3.2 Habilitar los centros de recaudación en el SIRITE</t>
  </si>
  <si>
    <t>1.3.3 Preparar la Vinculación de los Conceptos de Ingreso de las Instituciones con el Clasificador Presupuestario</t>
  </si>
  <si>
    <t>1.1.3    Incorporar el 80% de los recursos líquidos de financiamientos externos a la CUT (UEPEX).</t>
  </si>
  <si>
    <r>
      <t xml:space="preserve">1. Javier Lozano - 
</t>
    </r>
    <r>
      <rPr>
        <sz val="9"/>
        <color theme="1"/>
        <rFont val="Times New Roman"/>
        <family val="1"/>
      </rPr>
      <t>Líder de Proyecto UEPEX</t>
    </r>
    <r>
      <rPr>
        <b/>
        <sz val="9"/>
        <color theme="1"/>
        <rFont val="Times New Roman"/>
        <family val="1"/>
      </rPr>
      <t xml:space="preserve">
2. Equipo UEPEX</t>
    </r>
  </si>
  <si>
    <r>
      <t xml:space="preserve">1. Javier Lozano - 
</t>
    </r>
    <r>
      <rPr>
        <sz val="9"/>
        <color theme="1"/>
        <rFont val="Times New Roman"/>
        <family val="1"/>
      </rPr>
      <t>Líder de Proyecto UEPEX</t>
    </r>
    <r>
      <rPr>
        <b/>
        <sz val="9"/>
        <color theme="1"/>
        <rFont val="Times New Roman"/>
        <family val="1"/>
      </rPr>
      <t xml:space="preserve">
2. Equipo UEPEX
3. Representantes de DIGEPRES</t>
    </r>
  </si>
  <si>
    <r>
      <t xml:space="preserve">1. Javier Lozano </t>
    </r>
    <r>
      <rPr>
        <sz val="9"/>
        <color theme="1"/>
        <rFont val="Times New Roman"/>
        <family val="1"/>
      </rPr>
      <t>- 
Líder de Proyecto UEPEX</t>
    </r>
    <r>
      <rPr>
        <b/>
        <sz val="9"/>
        <color theme="1"/>
        <rFont val="Times New Roman"/>
        <family val="1"/>
      </rPr>
      <t xml:space="preserve">
2. Equipo UEPEX</t>
    </r>
  </si>
  <si>
    <r>
      <t>1. Javier Lozano -</t>
    </r>
    <r>
      <rPr>
        <sz val="9"/>
        <color theme="1"/>
        <rFont val="Times New Roman"/>
        <family val="1"/>
      </rPr>
      <t xml:space="preserve"> 
Líder de Proyecto UEPEX</t>
    </r>
    <r>
      <rPr>
        <b/>
        <sz val="9"/>
        <color theme="1"/>
        <rFont val="Times New Roman"/>
        <family val="1"/>
      </rPr>
      <t xml:space="preserve">
2. Equipo UEPEX
</t>
    </r>
    <r>
      <rPr>
        <b/>
        <sz val="9"/>
        <rFont val="Times New Roman"/>
        <family val="1"/>
      </rPr>
      <t xml:space="preserve">3. Rita Polanco - 
</t>
    </r>
    <r>
      <rPr>
        <sz val="9"/>
        <rFont val="Times New Roman"/>
        <family val="1"/>
      </rPr>
      <t>Encargada de la Div. De Programación Financiera</t>
    </r>
  </si>
  <si>
    <r>
      <t xml:space="preserve">1. Javier Lozano - 
</t>
    </r>
    <r>
      <rPr>
        <sz val="9"/>
        <color theme="1"/>
        <rFont val="Times New Roman"/>
        <family val="1"/>
      </rPr>
      <t>Líder de Proyecto UEPEX</t>
    </r>
    <r>
      <rPr>
        <b/>
        <sz val="9"/>
        <color theme="1"/>
        <rFont val="Times New Roman"/>
        <family val="1"/>
      </rPr>
      <t xml:space="preserve">
2. Equipo UEPEX
3. Maria Esther León - 
</t>
    </r>
    <r>
      <rPr>
        <sz val="9"/>
        <color theme="1"/>
        <rFont val="Times New Roman"/>
        <family val="1"/>
      </rPr>
      <t>Directora de Administración de Desembolsos</t>
    </r>
    <r>
      <rPr>
        <b/>
        <sz val="9"/>
        <color theme="1"/>
        <rFont val="Times New Roman"/>
        <family val="1"/>
      </rPr>
      <t xml:space="preserve">
4. José Montalvo - 
</t>
    </r>
    <r>
      <rPr>
        <sz val="9"/>
        <color theme="1"/>
        <rFont val="Times New Roman"/>
        <family val="1"/>
      </rPr>
      <t>Encargado de la División de Procesamiento y Ejecución de Pagos</t>
    </r>
  </si>
  <si>
    <r>
      <rPr>
        <b/>
        <sz val="9"/>
        <rFont val="Times New Roman"/>
        <family val="1"/>
      </rPr>
      <t>1. Jessica Vargas</t>
    </r>
    <r>
      <rPr>
        <sz val="9"/>
        <rFont val="Times New Roman"/>
        <family val="1"/>
      </rPr>
      <t xml:space="preserve"> -
Enc. Div. Desempeño y Desarrollo Humano
</t>
    </r>
    <r>
      <rPr>
        <b/>
        <sz val="9"/>
        <rFont val="Times New Roman"/>
        <family val="1"/>
      </rPr>
      <t xml:space="preserve">2. Oskayra Reyes </t>
    </r>
    <r>
      <rPr>
        <sz val="9"/>
        <rFont val="Times New Roman"/>
        <family val="1"/>
      </rPr>
      <t xml:space="preserve">- 
Analista de Desempeño y Desarrollo.
</t>
    </r>
    <r>
      <rPr>
        <b/>
        <sz val="9"/>
        <rFont val="Times New Roman"/>
        <family val="1"/>
      </rPr>
      <t xml:space="preserve">3.Antonia Pichardo </t>
    </r>
    <r>
      <rPr>
        <sz val="9"/>
        <rFont val="Times New Roman"/>
        <family val="1"/>
      </rPr>
      <t>-
 Analista de RR.HH.</t>
    </r>
  </si>
  <si>
    <r>
      <t xml:space="preserve">1. Javier Lozano - 
</t>
    </r>
    <r>
      <rPr>
        <sz val="9"/>
        <color theme="1"/>
        <rFont val="Times New Roman"/>
        <family val="1"/>
      </rPr>
      <t>Líder de Proyecto UEPEX</t>
    </r>
    <r>
      <rPr>
        <b/>
        <sz val="9"/>
        <color theme="1"/>
        <rFont val="Times New Roman"/>
        <family val="1"/>
      </rPr>
      <t xml:space="preserve">
2. Equipo UEPEX
</t>
    </r>
    <r>
      <rPr>
        <b/>
        <sz val="9"/>
        <rFont val="Times New Roman"/>
        <family val="1"/>
      </rPr>
      <t xml:space="preserve">3. Rita Polanco - </t>
    </r>
    <r>
      <rPr>
        <sz val="9"/>
        <rFont val="Times New Roman"/>
        <family val="1"/>
      </rPr>
      <t xml:space="preserve">
Encargada de la Div. De Programación Financiera</t>
    </r>
  </si>
  <si>
    <r>
      <rPr>
        <b/>
        <sz val="9"/>
        <rFont val="Times New Roman"/>
        <family val="1"/>
      </rPr>
      <t xml:space="preserve">1. Jessica Vargas </t>
    </r>
    <r>
      <rPr>
        <sz val="9"/>
        <rFont val="Times New Roman"/>
        <family val="1"/>
      </rPr>
      <t xml:space="preserve">-Enc. Div. Desempeño y Desarrollo Humano
</t>
    </r>
    <r>
      <rPr>
        <b/>
        <sz val="9"/>
        <rFont val="Times New Roman"/>
        <family val="1"/>
      </rPr>
      <t xml:space="preserve">2.Antonia Pichardo - </t>
    </r>
    <r>
      <rPr>
        <sz val="9"/>
        <rFont val="Times New Roman"/>
        <family val="1"/>
      </rPr>
      <t>Analista de RR.HH.</t>
    </r>
  </si>
  <si>
    <r>
      <rPr>
        <b/>
        <sz val="9"/>
        <color theme="1"/>
        <rFont val="Times New Roman"/>
        <family val="1"/>
      </rPr>
      <t xml:space="preserve">A. </t>
    </r>
    <r>
      <rPr>
        <sz val="9"/>
        <color theme="1"/>
        <rFont val="Times New Roman"/>
        <family val="1"/>
      </rPr>
      <t xml:space="preserve">Formular el presupuesto físico financiero acorde a los resultados esperados el 100% del presupuesto definido para el periodo. Además Ejecutarlo según la alineación con PACC y el POA. 
</t>
    </r>
    <r>
      <rPr>
        <b/>
        <sz val="9"/>
        <color theme="1"/>
        <rFont val="Times New Roman"/>
        <family val="1"/>
      </rPr>
      <t xml:space="preserve">B. </t>
    </r>
    <r>
      <rPr>
        <sz val="9"/>
        <color theme="1"/>
        <rFont val="Times New Roman"/>
        <family val="1"/>
      </rPr>
      <t>Mantenimiento del Indice de Gestion Presupuestaria en un 95%</t>
    </r>
  </si>
  <si>
    <r>
      <rPr>
        <b/>
        <sz val="9"/>
        <rFont val="Times New Roman"/>
        <family val="1"/>
      </rPr>
      <t xml:space="preserve">1.  Ely Mar Medina - </t>
    </r>
    <r>
      <rPr>
        <sz val="9"/>
        <rFont val="Times New Roman"/>
        <family val="1"/>
      </rPr>
      <t xml:space="preserve">
Enc. División Financiera
</t>
    </r>
    <r>
      <rPr>
        <b/>
        <sz val="9"/>
        <rFont val="Times New Roman"/>
        <family val="1"/>
      </rPr>
      <t xml:space="preserve">2. Johanna Martínez </t>
    </r>
    <r>
      <rPr>
        <sz val="9"/>
        <rFont val="Times New Roman"/>
        <family val="1"/>
      </rPr>
      <t xml:space="preserve">
Analista de Presupuesto
</t>
    </r>
    <r>
      <rPr>
        <b/>
        <sz val="9"/>
        <rFont val="Times New Roman"/>
        <family val="1"/>
      </rPr>
      <t xml:space="preserve">3. Nohely Corsino - </t>
    </r>
    <r>
      <rPr>
        <sz val="9"/>
        <rFont val="Times New Roman"/>
        <family val="1"/>
      </rPr>
      <t xml:space="preserve">
Contador I</t>
    </r>
  </si>
  <si>
    <r>
      <rPr>
        <b/>
        <sz val="9"/>
        <rFont val="Times New Roman"/>
        <family val="1"/>
      </rPr>
      <t>1. Nancy Romero.</t>
    </r>
    <r>
      <rPr>
        <sz val="9"/>
        <rFont val="Times New Roman"/>
        <family val="1"/>
      </rPr>
      <t xml:space="preserve">
Analista de Comunicación Estratégica</t>
    </r>
  </si>
  <si>
    <r>
      <rPr>
        <b/>
        <sz val="9"/>
        <rFont val="Times New Roman"/>
        <family val="1"/>
      </rPr>
      <t>1. Fernando Fernández-</t>
    </r>
    <r>
      <rPr>
        <sz val="9"/>
        <rFont val="Times New Roman"/>
        <family val="1"/>
      </rPr>
      <t xml:space="preserve">
Director de Administración de Fondos
</t>
    </r>
    <r>
      <rPr>
        <b/>
        <sz val="9"/>
        <rFont val="Times New Roman"/>
        <family val="1"/>
      </rPr>
      <t>2. Juan Carlos Jerez</t>
    </r>
    <r>
      <rPr>
        <sz val="9"/>
        <rFont val="Times New Roman"/>
        <family val="1"/>
      </rPr>
      <t xml:space="preserve">
Enc. Div. de Administración de Fondos
</t>
    </r>
    <r>
      <rPr>
        <b/>
        <sz val="9"/>
        <color rgb="FFFF0000"/>
        <rFont val="Times New Roman"/>
        <family val="1"/>
      </rPr>
      <t/>
    </r>
  </si>
  <si>
    <r>
      <rPr>
        <b/>
        <sz val="9"/>
        <rFont val="Times New Roman"/>
        <family val="1"/>
      </rPr>
      <t xml:space="preserve">1. Silvia Cordero </t>
    </r>
    <r>
      <rPr>
        <sz val="9"/>
        <rFont val="Times New Roman"/>
        <family val="1"/>
      </rPr>
      <t xml:space="preserve">-Encargada de División de Normas y Procedimientos
</t>
    </r>
    <r>
      <rPr>
        <b/>
        <sz val="9"/>
        <rFont val="Times New Roman"/>
        <family val="1"/>
      </rPr>
      <t>2. Noelia Martínez -</t>
    </r>
    <r>
      <rPr>
        <sz val="9"/>
        <rFont val="Times New Roman"/>
        <family val="1"/>
      </rPr>
      <t xml:space="preserve"> Analista de  Normas y Procedimientos I</t>
    </r>
  </si>
  <si>
    <r>
      <rPr>
        <b/>
        <sz val="9"/>
        <rFont val="Times New Roman"/>
        <family val="1"/>
      </rPr>
      <t xml:space="preserve">1. 1. Cándida Ortega-
</t>
    </r>
    <r>
      <rPr>
        <sz val="9"/>
        <rFont val="Times New Roman"/>
        <family val="1"/>
      </rPr>
      <t xml:space="preserve">Coordinadora de Prensa
</t>
    </r>
    <r>
      <rPr>
        <b/>
        <sz val="9"/>
        <rFont val="Times New Roman"/>
        <family val="1"/>
      </rPr>
      <t>2.  Nicauris Guzmán-</t>
    </r>
    <r>
      <rPr>
        <sz val="9"/>
        <rFont val="Times New Roman"/>
        <family val="1"/>
      </rPr>
      <t xml:space="preserve">
Encargada Div. Desarrollo Institucional y Gestión de Calidad</t>
    </r>
  </si>
  <si>
    <r>
      <rPr>
        <b/>
        <sz val="9"/>
        <rFont val="Times New Roman"/>
        <family val="1"/>
      </rPr>
      <t>1. Yaina Contreras -</t>
    </r>
    <r>
      <rPr>
        <sz val="9"/>
        <rFont val="Times New Roman"/>
        <family val="1"/>
      </rPr>
      <t xml:space="preserve"> 
Analista de Desarrollo Organizacional y Gestión de Calidad</t>
    </r>
  </si>
  <si>
    <r>
      <rPr>
        <b/>
        <sz val="9"/>
        <rFont val="Times New Roman"/>
        <family val="1"/>
      </rPr>
      <t xml:space="preserve"> A. </t>
    </r>
    <r>
      <rPr>
        <sz val="9"/>
        <rFont val="Times New Roman"/>
        <family val="1"/>
      </rPr>
      <t xml:space="preserve">Encuestas diseñadas y aplicadas, así como los Planes de Mejora desarrollado y monitoreado sobre  el nivel de Satisfacción de los Servidores de la TN.
</t>
    </r>
    <r>
      <rPr>
        <b/>
        <sz val="9"/>
        <rFont val="Times New Roman"/>
        <family val="1"/>
      </rPr>
      <t xml:space="preserve">B. </t>
    </r>
    <r>
      <rPr>
        <sz val="9"/>
        <rFont val="Times New Roman"/>
        <family val="1"/>
      </rPr>
      <t>Avances Reportados mediante informes</t>
    </r>
  </si>
  <si>
    <r>
      <rPr>
        <b/>
        <sz val="9"/>
        <rFont val="Times New Roman"/>
        <family val="1"/>
      </rPr>
      <t xml:space="preserve">1. Katia Moises  -
</t>
    </r>
    <r>
      <rPr>
        <sz val="9"/>
        <rFont val="Times New Roman"/>
        <family val="1"/>
      </rPr>
      <t>Analista Financiero II.</t>
    </r>
  </si>
  <si>
    <t>1. Miembros de la CEP</t>
  </si>
  <si>
    <t>Alineación Estratégica:</t>
  </si>
  <si>
    <t>Plan Estratégico Institucional (PEI)</t>
  </si>
  <si>
    <t>1. Centralización de los Recursos</t>
  </si>
  <si>
    <t>ASIGNACIÓN DE RECURSOS</t>
  </si>
  <si>
    <t>Recursos Financieros</t>
  </si>
  <si>
    <t>PLAN OPERATIVO ANUAL 2021</t>
  </si>
  <si>
    <r>
      <rPr>
        <b/>
        <sz val="9"/>
        <color theme="1"/>
        <rFont val="Times New Roman"/>
        <family val="1"/>
      </rPr>
      <t>A.</t>
    </r>
    <r>
      <rPr>
        <sz val="9"/>
        <color theme="1"/>
        <rFont val="Times New Roman"/>
        <family val="1"/>
      </rPr>
      <t xml:space="preserve"> </t>
    </r>
    <r>
      <rPr>
        <b/>
        <sz val="9"/>
        <color theme="1"/>
        <rFont val="Times New Roman"/>
        <family val="1"/>
      </rPr>
      <t>12</t>
    </r>
    <r>
      <rPr>
        <sz val="9"/>
        <color theme="1"/>
        <rFont val="Times New Roman"/>
        <family val="1"/>
      </rPr>
      <t xml:space="preserve"> instituciones del Sector Público No Financiero incorporadas a la Fase I del SIRITE (Pago de Servicios a través del Portal Web)
</t>
    </r>
    <r>
      <rPr>
        <b/>
        <sz val="9"/>
        <color theme="1"/>
        <rFont val="Times New Roman"/>
        <family val="1"/>
      </rPr>
      <t>B</t>
    </r>
    <r>
      <rPr>
        <sz val="9"/>
        <color theme="1"/>
        <rFont val="Times New Roman"/>
        <family val="1"/>
      </rPr>
      <t xml:space="preserve">. </t>
    </r>
    <r>
      <rPr>
        <b/>
        <sz val="9"/>
        <color theme="1"/>
        <rFont val="Times New Roman"/>
        <family val="1"/>
      </rPr>
      <t>12</t>
    </r>
    <r>
      <rPr>
        <sz val="9"/>
        <color theme="1"/>
        <rFont val="Times New Roman"/>
        <family val="1"/>
      </rPr>
      <t xml:space="preserve"> Convenios de servicios (SIRITE) entre las Tesorerías Institucionales y Tesorería Nacional aprobados.</t>
    </r>
  </si>
  <si>
    <r>
      <t xml:space="preserve"> 1.2 Implementar el Botón de Pagos SIRITE </t>
    </r>
    <r>
      <rPr>
        <b/>
        <sz val="9"/>
        <color theme="1"/>
        <rFont val="Times New Roman"/>
        <family val="1"/>
      </rPr>
      <t>(1er Grupo: 3 Instituciones)</t>
    </r>
  </si>
  <si>
    <r>
      <t xml:space="preserve">1.3  Implementar el Botón de Pagos SIRITE  </t>
    </r>
    <r>
      <rPr>
        <b/>
        <sz val="9"/>
        <color theme="1"/>
        <rFont val="Times New Roman"/>
        <family val="1"/>
      </rPr>
      <t>(2do Grupo: 3 Instituciones)</t>
    </r>
  </si>
  <si>
    <r>
      <t>1.4  Implementar el Botón de Pagos SIRITE y Establecer los Convenios de Servicios</t>
    </r>
    <r>
      <rPr>
        <b/>
        <sz val="9"/>
        <color theme="1"/>
        <rFont val="Times New Roman"/>
        <family val="1"/>
      </rPr>
      <t xml:space="preserve"> (3er Grupo: 3 Instituciones)</t>
    </r>
  </si>
  <si>
    <r>
      <t xml:space="preserve">1.5  Implementar el Botón de Pagos SIRITE y Establecer los Convenios de Servicios </t>
    </r>
    <r>
      <rPr>
        <b/>
        <sz val="9"/>
        <color theme="1"/>
        <rFont val="Times New Roman"/>
        <family val="1"/>
      </rPr>
      <t>(4to Grupo:3 Instituciones)</t>
    </r>
  </si>
  <si>
    <r>
      <t>1.1.1 Realizar visitas técnicas para levantamiento de información respecto a la capacidad de los sistemas de gestión de servicios de las instituciones</t>
    </r>
    <r>
      <rPr>
        <b/>
        <sz val="9"/>
        <color theme="1"/>
        <rFont val="Times New Roman"/>
        <family val="1"/>
      </rPr>
      <t xml:space="preserve"> (Primer Grupo: 3 instituciones)</t>
    </r>
  </si>
  <si>
    <r>
      <t xml:space="preserve">1.1.2 Elaborar Reporte Diagnóstico para la incorporación Instituciones al Sistema de Recaudación de Ingresos del Tesoro (SIRITE) de acuerdo a las visitas técnicas realizadas  </t>
    </r>
    <r>
      <rPr>
        <b/>
        <sz val="9"/>
        <color theme="1"/>
        <rFont val="Times New Roman"/>
        <family val="1"/>
      </rPr>
      <t xml:space="preserve">(Primer Grupo: 3 instituciones) </t>
    </r>
  </si>
  <si>
    <r>
      <t>1.1.3 Realizar visitas técnicas para levantamiento de información respecto a la capacidad de los sistemas de gestión de servicios de las instituciones</t>
    </r>
    <r>
      <rPr>
        <b/>
        <sz val="9"/>
        <color theme="1"/>
        <rFont val="Times New Roman"/>
        <family val="1"/>
      </rPr>
      <t xml:space="preserve"> (Segundo Grupo: 3 instituciones)</t>
    </r>
  </si>
  <si>
    <r>
      <t xml:space="preserve">1.1.4 Elaborar Reporte Diagnóstico para la incorporación Instituciones al Sistema de Recaudación de Ingresos del Tesoro (SIRITE) de acuerdo a las visitas técnicas realizadas  </t>
    </r>
    <r>
      <rPr>
        <b/>
        <sz val="9"/>
        <color theme="1"/>
        <rFont val="Times New Roman"/>
        <family val="1"/>
      </rPr>
      <t xml:space="preserve">(Segundo Grupo: 3 instituciones) </t>
    </r>
  </si>
  <si>
    <r>
      <t>1.1.5 Realizar visitas técnicas para levantamiento de información respecto a la capacidad de los sistemas de gestión de servicios de las instituciones</t>
    </r>
    <r>
      <rPr>
        <sz val="9"/>
        <color rgb="FFFF0000"/>
        <rFont val="Times New Roman"/>
        <family val="1"/>
      </rPr>
      <t xml:space="preserve"> </t>
    </r>
    <r>
      <rPr>
        <b/>
        <sz val="9"/>
        <color theme="1"/>
        <rFont val="Times New Roman"/>
        <family val="1"/>
      </rPr>
      <t>(Tercer Grupo: 3  instituciones)</t>
    </r>
  </si>
  <si>
    <r>
      <t xml:space="preserve">1.1.6 Elaborar Reporte Diagnóstico para la incorporación Instituciones al Sistema de Recaudación de Ingresos del Tesoro (SIRITE) de acuerdo a las visitas técnicas realizadas  </t>
    </r>
    <r>
      <rPr>
        <b/>
        <sz val="9"/>
        <color theme="1"/>
        <rFont val="Times New Roman"/>
        <family val="1"/>
      </rPr>
      <t xml:space="preserve">(Tercer Grupo: 3 instituciones) </t>
    </r>
  </si>
  <si>
    <r>
      <t xml:space="preserve">1.1.7 Realizar visitas técnicas para levantamiento de información respecto a la capacidad de los sistemas de gestión de servicios de las instituciones </t>
    </r>
    <r>
      <rPr>
        <b/>
        <sz val="9"/>
        <color theme="1"/>
        <rFont val="Times New Roman"/>
        <family val="1"/>
      </rPr>
      <t>(Cuarto Grupo: 3 instituciones)</t>
    </r>
  </si>
  <si>
    <r>
      <t xml:space="preserve">1.1.8 Elaborar Reporte Diagnóstico para la incorporación Instituciones al Sistema de Recaudación de Ingresos del Tesoro (SIRITE) de acuerdo a las visitas técnicas realizadas </t>
    </r>
    <r>
      <rPr>
        <sz val="9"/>
        <color rgb="FFFF0000"/>
        <rFont val="Times New Roman"/>
        <family val="1"/>
      </rPr>
      <t xml:space="preserve"> </t>
    </r>
    <r>
      <rPr>
        <b/>
        <sz val="9"/>
        <color theme="1"/>
        <rFont val="Times New Roman"/>
        <family val="1"/>
      </rPr>
      <t xml:space="preserve">(Cuarto Grupo: 3 instituciones) </t>
    </r>
  </si>
  <si>
    <r>
      <t>1.2.4  Establecer convenios de servicios con el Primer Grupo de instituciones</t>
    </r>
    <r>
      <rPr>
        <b/>
        <sz val="9"/>
        <color theme="1"/>
        <rFont val="Times New Roman"/>
        <family val="1"/>
      </rPr>
      <t xml:space="preserve"> (3 Instituciones)</t>
    </r>
  </si>
  <si>
    <r>
      <t xml:space="preserve">1.3.4  Establecer convenios de servicios con el Segundo Grupo de instituciones </t>
    </r>
    <r>
      <rPr>
        <b/>
        <sz val="9"/>
        <color theme="1"/>
        <rFont val="Times New Roman"/>
        <family val="1"/>
      </rPr>
      <t>(3  Instituciones)</t>
    </r>
  </si>
  <si>
    <t xml:space="preserve">1.4.1 Incorporar  las Instituciones al Botón de pago SIRITE </t>
  </si>
  <si>
    <t>1.4.2 Habilitar los centros de recaudación en el SIRITE</t>
  </si>
  <si>
    <t>1.4.3 Preparar la Vinculación de los Conceptos de Ingreso de las Instituciones con el Clasificador Presupuestario</t>
  </si>
  <si>
    <r>
      <t xml:space="preserve">1.4.4  Establecer convenios de servicios con el Tercer Grupo de instituciones </t>
    </r>
    <r>
      <rPr>
        <b/>
        <sz val="9"/>
        <color theme="1"/>
        <rFont val="Times New Roman"/>
        <family val="1"/>
      </rPr>
      <t>(3 Instituciones)</t>
    </r>
  </si>
  <si>
    <t xml:space="preserve">1.5.1 Incorporar  las Instituciones al Botón de pago SIRITE </t>
  </si>
  <si>
    <t>1.5.2 Habilitar los centros de recaudación en el SIRITE</t>
  </si>
  <si>
    <t>1.5.3 Preparar la Vinculación de los Conceptos de Ingreso de las Instituciones con el Clasificador Presupuestario</t>
  </si>
  <si>
    <r>
      <t xml:space="preserve">1.5.4  Establecer convenios de servicios con el Cuarto Grupo de instituciones </t>
    </r>
    <r>
      <rPr>
        <b/>
        <sz val="9"/>
        <color theme="1"/>
        <rFont val="Times New Roman"/>
        <family val="1"/>
      </rPr>
      <t>(3 Instituciones)</t>
    </r>
  </si>
  <si>
    <r>
      <rPr>
        <b/>
        <sz val="9"/>
        <color theme="1"/>
        <rFont val="Times New Roman"/>
        <family val="1"/>
      </rPr>
      <t xml:space="preserve">1. Catalino Correa Hiciano - </t>
    </r>
    <r>
      <rPr>
        <sz val="9"/>
        <color theme="1"/>
        <rFont val="Times New Roman"/>
        <family val="1"/>
      </rPr>
      <t xml:space="preserve">
Tesorero Nacional 
</t>
    </r>
    <r>
      <rPr>
        <b/>
        <sz val="9"/>
        <color theme="1"/>
        <rFont val="Times New Roman"/>
        <family val="1"/>
      </rPr>
      <t xml:space="preserve">2. Fernando Fernández-
</t>
    </r>
    <r>
      <rPr>
        <sz val="9"/>
        <color theme="1"/>
        <rFont val="Times New Roman"/>
        <family val="1"/>
      </rPr>
      <t xml:space="preserve">Director de Administración de Fondos
</t>
    </r>
    <r>
      <rPr>
        <b/>
        <sz val="9"/>
        <color theme="1"/>
        <rFont val="Times New Roman"/>
        <family val="1"/>
      </rPr>
      <t>3. Máxima Autoridad de las entidades gubernamentales a ser incorporadas al SIRITE</t>
    </r>
  </si>
  <si>
    <r>
      <rPr>
        <b/>
        <sz val="9"/>
        <color theme="1"/>
        <rFont val="Times New Roman"/>
        <family val="1"/>
      </rPr>
      <t xml:space="preserve">1. Catalino Correa Hiciano - </t>
    </r>
    <r>
      <rPr>
        <sz val="9"/>
        <color theme="1"/>
        <rFont val="Times New Roman"/>
        <family val="1"/>
      </rPr>
      <t xml:space="preserve">
Tesorero Nacional 
</t>
    </r>
    <r>
      <rPr>
        <b/>
        <sz val="9"/>
        <color theme="1"/>
        <rFont val="Times New Roman"/>
        <family val="1"/>
      </rPr>
      <t>2. Fernando Fernández-</t>
    </r>
    <r>
      <rPr>
        <sz val="9"/>
        <color theme="1"/>
        <rFont val="Times New Roman"/>
        <family val="1"/>
      </rPr>
      <t xml:space="preserve">
Director de Administración de Fondos
</t>
    </r>
    <r>
      <rPr>
        <b/>
        <sz val="9"/>
        <color theme="1"/>
        <rFont val="Times New Roman"/>
        <family val="1"/>
      </rPr>
      <t>3. Máxima Autoridad de las entidades gubernamentales a ser incorporadas al SIRITE</t>
    </r>
  </si>
  <si>
    <r>
      <rPr>
        <b/>
        <sz val="9"/>
        <color theme="1"/>
        <rFont val="Times New Roman"/>
        <family val="1"/>
      </rPr>
      <t xml:space="preserve">-DAFO-1.1.3.A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-DAFO-1.1.3.B </t>
    </r>
    <r>
      <rPr>
        <sz val="9"/>
        <color theme="1"/>
        <rFont val="Times New Roman"/>
        <family val="1"/>
      </rPr>
      <t>Fotografías de las visitas técnicas realizadas</t>
    </r>
  </si>
  <si>
    <r>
      <rPr>
        <b/>
        <sz val="9"/>
        <color theme="1"/>
        <rFont val="Times New Roman"/>
        <family val="1"/>
      </rPr>
      <t xml:space="preserve">-DAFO-1.1.4.A </t>
    </r>
    <r>
      <rPr>
        <sz val="9"/>
        <color theme="1"/>
        <rFont val="Times New Roman"/>
        <family val="1"/>
      </rPr>
      <t>Reporte Diagnóstico para la incorporación Instituciones al Sistema de Recaudación de Ingresos del Tesoro (SIRITE) aprobado.</t>
    </r>
  </si>
  <si>
    <r>
      <rPr>
        <b/>
        <sz val="9"/>
        <color theme="1"/>
        <rFont val="Times New Roman"/>
        <family val="1"/>
      </rPr>
      <t xml:space="preserve">-DAFO-1.1.5.A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-DAFO-1.1.5.B </t>
    </r>
    <r>
      <rPr>
        <sz val="9"/>
        <color theme="1"/>
        <rFont val="Times New Roman"/>
        <family val="1"/>
      </rPr>
      <t>Fotografías de las visitas técnicas realizadas</t>
    </r>
  </si>
  <si>
    <r>
      <rPr>
        <b/>
        <sz val="9"/>
        <color theme="1"/>
        <rFont val="Times New Roman"/>
        <family val="1"/>
      </rPr>
      <t xml:space="preserve">-DAFO-1.1.6.A </t>
    </r>
    <r>
      <rPr>
        <sz val="9"/>
        <color theme="1"/>
        <rFont val="Times New Roman"/>
        <family val="1"/>
      </rPr>
      <t>Reporte Diagnóstico para la incorporación Instituciones al Sistema de Recaudación de Ingresos del Tesoro (SIRITE) aprobado.</t>
    </r>
  </si>
  <si>
    <r>
      <rPr>
        <b/>
        <sz val="9"/>
        <color theme="1"/>
        <rFont val="Times New Roman"/>
        <family val="1"/>
      </rPr>
      <t xml:space="preserve">-DAFO-1.1.7.A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-DAFO-1.1.7.B </t>
    </r>
    <r>
      <rPr>
        <sz val="9"/>
        <color theme="1"/>
        <rFont val="Times New Roman"/>
        <family val="1"/>
      </rPr>
      <t>Fotografías de las visitas técnicas realizadas</t>
    </r>
  </si>
  <si>
    <r>
      <rPr>
        <b/>
        <sz val="9"/>
        <color theme="1"/>
        <rFont val="Times New Roman"/>
        <family val="1"/>
      </rPr>
      <t xml:space="preserve">-DAFO-1.1.8.A </t>
    </r>
    <r>
      <rPr>
        <sz val="9"/>
        <color theme="1"/>
        <rFont val="Times New Roman"/>
        <family val="1"/>
      </rPr>
      <t>Reporte Diagnóstico para la incorporación Instituciones al Sistema de Recaudación de Ingresos del Tesoro (SIRITE) aprobado.</t>
    </r>
  </si>
  <si>
    <r>
      <rPr>
        <b/>
        <sz val="9"/>
        <color theme="1"/>
        <rFont val="Times New Roman"/>
        <family val="1"/>
      </rPr>
      <t>-DAFO-1.3.1.A</t>
    </r>
    <r>
      <rPr>
        <sz val="9"/>
        <color theme="1"/>
        <rFont val="Times New Roman"/>
        <family val="1"/>
      </rPr>
      <t xml:space="preserve"> 'Print Screen Botón de Pago implementado en el Portal</t>
    </r>
  </si>
  <si>
    <r>
      <rPr>
        <b/>
        <sz val="9"/>
        <color theme="1"/>
        <rFont val="Times New Roman"/>
        <family val="1"/>
      </rPr>
      <t>-DAFO-1.3.2.A</t>
    </r>
    <r>
      <rPr>
        <sz val="9"/>
        <color theme="1"/>
        <rFont val="Times New Roman"/>
        <family val="1"/>
      </rPr>
      <t xml:space="preserve"> Reporte de Centros de Recaudación
</t>
    </r>
    <r>
      <rPr>
        <b/>
        <sz val="9"/>
        <color theme="1"/>
        <rFont val="Times New Roman"/>
        <family val="1"/>
      </rPr>
      <t>-DAFO-1.3.2.B</t>
    </r>
    <r>
      <rPr>
        <sz val="9"/>
        <color theme="1"/>
        <rFont val="Times New Roman"/>
        <family val="1"/>
      </rPr>
      <t xml:space="preserve"> Print Screen Pantalla de Creación de los Centros de Caja</t>
    </r>
  </si>
  <si>
    <r>
      <rPr>
        <b/>
        <sz val="9"/>
        <color theme="1"/>
        <rFont val="Times New Roman"/>
        <family val="1"/>
      </rPr>
      <t xml:space="preserve">-DAFO-1.3.3.A </t>
    </r>
    <r>
      <rPr>
        <sz val="9"/>
        <color theme="1"/>
        <rFont val="Times New Roman"/>
        <family val="1"/>
      </rPr>
      <t xml:space="preserve"> Reporte de Configuración
</t>
    </r>
    <r>
      <rPr>
        <b/>
        <sz val="9"/>
        <color theme="1"/>
        <rFont val="Times New Roman"/>
        <family val="1"/>
      </rPr>
      <t>-DAFO-1.3.3.B</t>
    </r>
    <r>
      <rPr>
        <sz val="9"/>
        <color theme="1"/>
        <rFont val="Times New Roman"/>
        <family val="1"/>
      </rPr>
      <t xml:space="preserve"> Print Screen de Configuración</t>
    </r>
  </si>
  <si>
    <r>
      <rPr>
        <b/>
        <sz val="9"/>
        <color theme="1"/>
        <rFont val="Times New Roman"/>
        <family val="1"/>
      </rPr>
      <t xml:space="preserve">-DAFO-1.3.4.A </t>
    </r>
    <r>
      <rPr>
        <sz val="9"/>
        <color theme="1"/>
        <rFont val="Times New Roman"/>
        <family val="1"/>
      </rPr>
      <t>Convenios aprobados por las partes.</t>
    </r>
  </si>
  <si>
    <r>
      <rPr>
        <b/>
        <sz val="9"/>
        <color theme="1"/>
        <rFont val="Times New Roman"/>
        <family val="1"/>
      </rPr>
      <t>-DAFO-1.4.1.A</t>
    </r>
    <r>
      <rPr>
        <sz val="9"/>
        <color theme="1"/>
        <rFont val="Times New Roman"/>
        <family val="1"/>
      </rPr>
      <t xml:space="preserve"> 'Print Screen Botón de Pago implementado en el Portal</t>
    </r>
  </si>
  <si>
    <r>
      <rPr>
        <b/>
        <sz val="9"/>
        <color theme="1"/>
        <rFont val="Times New Roman"/>
        <family val="1"/>
      </rPr>
      <t>-DAFO-1.4.2.A</t>
    </r>
    <r>
      <rPr>
        <sz val="9"/>
        <color theme="1"/>
        <rFont val="Times New Roman"/>
        <family val="1"/>
      </rPr>
      <t xml:space="preserve"> Reporte de Centros de Recaudación
</t>
    </r>
    <r>
      <rPr>
        <b/>
        <sz val="9"/>
        <color theme="1"/>
        <rFont val="Times New Roman"/>
        <family val="1"/>
      </rPr>
      <t>-DAFO-1.4.2.B</t>
    </r>
    <r>
      <rPr>
        <sz val="9"/>
        <color theme="1"/>
        <rFont val="Times New Roman"/>
        <family val="1"/>
      </rPr>
      <t xml:space="preserve"> Print Screen Pantalla de Creación de los Centros de Caja</t>
    </r>
  </si>
  <si>
    <r>
      <rPr>
        <b/>
        <sz val="9"/>
        <color theme="1"/>
        <rFont val="Times New Roman"/>
        <family val="1"/>
      </rPr>
      <t xml:space="preserve">-DAFO-1.4.3.A </t>
    </r>
    <r>
      <rPr>
        <sz val="9"/>
        <color theme="1"/>
        <rFont val="Times New Roman"/>
        <family val="1"/>
      </rPr>
      <t xml:space="preserve"> Reporte de Configuración
</t>
    </r>
    <r>
      <rPr>
        <b/>
        <sz val="9"/>
        <color theme="1"/>
        <rFont val="Times New Roman"/>
        <family val="1"/>
      </rPr>
      <t>-DAFO-1.4.3.B</t>
    </r>
    <r>
      <rPr>
        <sz val="9"/>
        <color theme="1"/>
        <rFont val="Times New Roman"/>
        <family val="1"/>
      </rPr>
      <t xml:space="preserve"> Print Screen de Configuración</t>
    </r>
  </si>
  <si>
    <r>
      <rPr>
        <b/>
        <sz val="9"/>
        <color theme="1"/>
        <rFont val="Times New Roman"/>
        <family val="1"/>
      </rPr>
      <t xml:space="preserve">-DAFO-1.4.4.A </t>
    </r>
    <r>
      <rPr>
        <sz val="9"/>
        <color theme="1"/>
        <rFont val="Times New Roman"/>
        <family val="1"/>
      </rPr>
      <t>Convenios aprobados por las partes.</t>
    </r>
  </si>
  <si>
    <r>
      <rPr>
        <b/>
        <sz val="9"/>
        <color theme="1"/>
        <rFont val="Times New Roman"/>
        <family val="1"/>
      </rPr>
      <t>-DAFO-1.5.1.A</t>
    </r>
    <r>
      <rPr>
        <sz val="9"/>
        <color theme="1"/>
        <rFont val="Times New Roman"/>
        <family val="1"/>
      </rPr>
      <t xml:space="preserve"> 'Print Screen Botón de Pago implementado en el Portal</t>
    </r>
  </si>
  <si>
    <r>
      <rPr>
        <b/>
        <sz val="9"/>
        <color theme="1"/>
        <rFont val="Times New Roman"/>
        <family val="1"/>
      </rPr>
      <t>-DAFO-1.5.2.A</t>
    </r>
    <r>
      <rPr>
        <sz val="9"/>
        <color theme="1"/>
        <rFont val="Times New Roman"/>
        <family val="1"/>
      </rPr>
      <t xml:space="preserve"> Reporte de Centros de Recaudación
</t>
    </r>
    <r>
      <rPr>
        <b/>
        <sz val="9"/>
        <color theme="1"/>
        <rFont val="Times New Roman"/>
        <family val="1"/>
      </rPr>
      <t>-DAFO-1.5.2.B</t>
    </r>
    <r>
      <rPr>
        <sz val="9"/>
        <color theme="1"/>
        <rFont val="Times New Roman"/>
        <family val="1"/>
      </rPr>
      <t xml:space="preserve"> Print Screen Pantalla de Creación de los Centros de Caja</t>
    </r>
  </si>
  <si>
    <r>
      <rPr>
        <b/>
        <sz val="9"/>
        <color theme="1"/>
        <rFont val="Times New Roman"/>
        <family val="1"/>
      </rPr>
      <t xml:space="preserve">-DACyRF-1.5.3.A </t>
    </r>
    <r>
      <rPr>
        <sz val="9"/>
        <color theme="1"/>
        <rFont val="Times New Roman"/>
        <family val="1"/>
      </rPr>
      <t xml:space="preserve"> Reporte de Configuración
</t>
    </r>
    <r>
      <rPr>
        <b/>
        <sz val="9"/>
        <color theme="1"/>
        <rFont val="Times New Roman"/>
        <family val="1"/>
      </rPr>
      <t>-DACyRF-1.5.3.B</t>
    </r>
    <r>
      <rPr>
        <sz val="9"/>
        <color theme="1"/>
        <rFont val="Times New Roman"/>
        <family val="1"/>
      </rPr>
      <t xml:space="preserve"> Print Screen de Configuración</t>
    </r>
  </si>
  <si>
    <r>
      <rPr>
        <b/>
        <sz val="9"/>
        <color theme="1"/>
        <rFont val="Times New Roman"/>
        <family val="1"/>
      </rPr>
      <t xml:space="preserve">-DAFO-1.5.4.A </t>
    </r>
    <r>
      <rPr>
        <sz val="9"/>
        <color theme="1"/>
        <rFont val="Times New Roman"/>
        <family val="1"/>
      </rPr>
      <t>Convenios aprobados por las partes.</t>
    </r>
  </si>
  <si>
    <t>2. Incorporación de las instituciones del SPNF a la Fase II del SIRITE (Pago de Servicios a través de Cajas Institucionales y Cajas Bancarias)</t>
  </si>
  <si>
    <r>
      <rPr>
        <b/>
        <sz val="9"/>
        <color theme="1"/>
        <rFont val="Times New Roman"/>
        <family val="1"/>
      </rPr>
      <t xml:space="preserve">A. </t>
    </r>
    <r>
      <rPr>
        <sz val="9"/>
        <color theme="1"/>
        <rFont val="Times New Roman"/>
        <family val="1"/>
      </rPr>
      <t xml:space="preserve">Institución Piloto (Ministerio de Hacienda) incorporada a la Fase II del SIRITE
</t>
    </r>
    <r>
      <rPr>
        <b/>
        <sz val="9"/>
        <color theme="1"/>
        <rFont val="Times New Roman"/>
        <family val="1"/>
      </rPr>
      <t>B. XX</t>
    </r>
    <r>
      <rPr>
        <sz val="9"/>
        <color theme="1"/>
        <rFont val="Times New Roman"/>
        <family val="1"/>
      </rPr>
      <t xml:space="preserve"> instituciones del Sector Público No Financiero incorporadas a la Fase I del SIRITE (Pago de Servicios a través del Portal Web)</t>
    </r>
  </si>
  <si>
    <r>
      <t>2.1 Implementar las Cajas Institucionales y Cajas Bancarias  en la Institución Piloto (</t>
    </r>
    <r>
      <rPr>
        <b/>
        <sz val="9"/>
        <rFont val="Times New Roman"/>
        <family val="1"/>
      </rPr>
      <t>Ministerio de Hacienda</t>
    </r>
    <r>
      <rPr>
        <sz val="9"/>
        <rFont val="Times New Roman"/>
        <family val="1"/>
      </rPr>
      <t>)</t>
    </r>
  </si>
  <si>
    <t>2.2 Elaborar Diagnósticos para la incorporación de Instituciones del SPNF a la Fase II del Sistema de Recaudación de Ingresos del Tesoro (SIRITE).</t>
  </si>
  <si>
    <r>
      <t xml:space="preserve">2.3  Implementar las Cajas Institucionales y Cajas Bancarias  (1er Grupo: </t>
    </r>
    <r>
      <rPr>
        <b/>
        <sz val="9"/>
        <color theme="1"/>
        <rFont val="Times New Roman"/>
        <family val="1"/>
      </rPr>
      <t xml:space="preserve">4 </t>
    </r>
    <r>
      <rPr>
        <sz val="9"/>
        <color theme="1"/>
        <rFont val="Times New Roman"/>
        <family val="1"/>
      </rPr>
      <t>Instituciones)</t>
    </r>
  </si>
  <si>
    <r>
      <t xml:space="preserve">2.4  Implementar las Cajas Institucionales y Cajas Bancarias (2do Grupo: </t>
    </r>
    <r>
      <rPr>
        <b/>
        <sz val="9"/>
        <color theme="1"/>
        <rFont val="Times New Roman"/>
        <family val="1"/>
      </rPr>
      <t xml:space="preserve">4 </t>
    </r>
    <r>
      <rPr>
        <sz val="9"/>
        <color theme="1"/>
        <rFont val="Times New Roman"/>
        <family val="1"/>
      </rPr>
      <t xml:space="preserve"> Instituciones)</t>
    </r>
  </si>
  <si>
    <r>
      <t xml:space="preserve">2.5  Implementar las Cajas Institucionales y Cajas Bancarias (3er Grupo: </t>
    </r>
    <r>
      <rPr>
        <b/>
        <sz val="9"/>
        <color theme="1"/>
        <rFont val="Times New Roman"/>
        <family val="1"/>
      </rPr>
      <t xml:space="preserve">4 </t>
    </r>
    <r>
      <rPr>
        <sz val="9"/>
        <color theme="1"/>
        <rFont val="Times New Roman"/>
        <family val="1"/>
      </rPr>
      <t>Instituciones)</t>
    </r>
  </si>
  <si>
    <t>2.1.1 Habilitar los Centros de Cajas y Cajas Institucionales en el SIRITE</t>
  </si>
  <si>
    <t>2.1.2 Realizar el cierre de la cuenta colectora</t>
  </si>
  <si>
    <r>
      <t xml:space="preserve">2.2.1 Realizar visitas técnicas para levantamiento de información respecto a la capacidad de los sistemas de gestión de servicios de las instituciones (Primer Grupo: </t>
    </r>
    <r>
      <rPr>
        <b/>
        <sz val="10"/>
        <color theme="1"/>
        <rFont val="Times New Roman"/>
        <family val="1"/>
      </rPr>
      <t xml:space="preserve">4 </t>
    </r>
    <r>
      <rPr>
        <sz val="10"/>
        <color theme="1"/>
        <rFont val="Times New Roman"/>
        <family val="1"/>
      </rPr>
      <t>instituciones)</t>
    </r>
  </si>
  <si>
    <r>
      <t xml:space="preserve">2.2.2 Elaborar Reporte Diagnóstico para la incorporación Instituciones al Sistema de Recaudación de Ingresos del Tesoro (SIRITE) de acuerdo a las visitas técnicas realizadas  (Primer Grupo: </t>
    </r>
    <r>
      <rPr>
        <b/>
        <sz val="10"/>
        <color theme="1"/>
        <rFont val="Times New Roman"/>
        <family val="1"/>
      </rPr>
      <t>4</t>
    </r>
    <r>
      <rPr>
        <sz val="10"/>
        <color theme="1"/>
        <rFont val="Times New Roman"/>
        <family val="1"/>
      </rPr>
      <t xml:space="preserve"> instituciones) </t>
    </r>
  </si>
  <si>
    <r>
      <t xml:space="preserve">2.2.3 Realizar visitas técnicas para levantamiento de información respecto a la capacidad de los sistemas de gestión de servicios de las instituciones (Segundo Grupo: </t>
    </r>
    <r>
      <rPr>
        <b/>
        <sz val="10"/>
        <color theme="1"/>
        <rFont val="Times New Roman"/>
        <family val="1"/>
      </rPr>
      <t>4</t>
    </r>
    <r>
      <rPr>
        <sz val="10"/>
        <color theme="1"/>
        <rFont val="Times New Roman"/>
        <family val="1"/>
      </rPr>
      <t xml:space="preserve"> instituciones)</t>
    </r>
  </si>
  <si>
    <t>2.3.1 Habilitar los Centros de Cajas y Cajas Institucionales en el SIRITE</t>
  </si>
  <si>
    <t>2.3.2 Realizar el cierre de la cuenta colectora</t>
  </si>
  <si>
    <t>2.4.1 Habilitar los Centros de Cajas y Cajas Institucionales en el SIRITE</t>
  </si>
  <si>
    <t>2.4.2 Realizar el cierre de la cuenta colectora</t>
  </si>
  <si>
    <t>2.5.1 Habilitar los Centros de Cajas y Cajas Institucionales en el SIRITE</t>
  </si>
  <si>
    <t>2.5.2 Realizar el cierre de la cuenta colectora</t>
  </si>
  <si>
    <r>
      <t xml:space="preserve">1. Aurelia Reyes- 
</t>
    </r>
    <r>
      <rPr>
        <sz val="9"/>
        <color theme="1"/>
        <rFont val="Times New Roman"/>
        <family val="1"/>
      </rPr>
      <t>Líder del Proyecto SIRITE</t>
    </r>
    <r>
      <rPr>
        <b/>
        <sz val="9"/>
        <color theme="1"/>
        <rFont val="Times New Roman"/>
        <family val="1"/>
      </rPr>
      <t xml:space="preserve">
1. Equipo SIRITE
2.- Banco de Reservas</t>
    </r>
  </si>
  <si>
    <r>
      <rPr>
        <b/>
        <sz val="9"/>
        <color theme="1"/>
        <rFont val="Times New Roman"/>
        <family val="1"/>
      </rPr>
      <t xml:space="preserve">-DAFO-2.1.1.A </t>
    </r>
    <r>
      <rPr>
        <sz val="9"/>
        <color theme="1"/>
        <rFont val="Times New Roman"/>
        <family val="1"/>
      </rPr>
      <t xml:space="preserve">Reporte de Centros de Cajas y Cajas Institucionales
</t>
    </r>
    <r>
      <rPr>
        <b/>
        <sz val="9"/>
        <color theme="1"/>
        <rFont val="Times New Roman"/>
        <family val="1"/>
      </rPr>
      <t xml:space="preserve">-DAFO-2.1.1.B </t>
    </r>
    <r>
      <rPr>
        <sz val="9"/>
        <color theme="1"/>
        <rFont val="Times New Roman"/>
        <family val="1"/>
      </rPr>
      <t xml:space="preserve"> Print Screen Pantalla de Centros de Cajas y Cajas Institucionales</t>
    </r>
  </si>
  <si>
    <r>
      <rPr>
        <b/>
        <sz val="9"/>
        <color theme="1"/>
        <rFont val="Times New Roman"/>
        <family val="1"/>
      </rPr>
      <t>-DAFO-2.1.2.A</t>
    </r>
    <r>
      <rPr>
        <sz val="9"/>
        <color theme="1"/>
        <rFont val="Times New Roman"/>
        <family val="1"/>
      </rPr>
      <t xml:space="preserve"> Reporte de Cierre de Cuentas 
</t>
    </r>
    <r>
      <rPr>
        <b/>
        <sz val="9"/>
        <color theme="1"/>
        <rFont val="Times New Roman"/>
        <family val="1"/>
      </rPr>
      <t>-DAFO-2.1.2.B</t>
    </r>
    <r>
      <rPr>
        <sz val="9"/>
        <color theme="1"/>
        <rFont val="Times New Roman"/>
        <family val="1"/>
      </rPr>
      <t xml:space="preserve"> Comunicación de Solicitud de Cierre de Cuenta al Banco</t>
    </r>
  </si>
  <si>
    <r>
      <rPr>
        <b/>
        <sz val="9"/>
        <color theme="1"/>
        <rFont val="Times New Roman"/>
        <family val="1"/>
      </rPr>
      <t xml:space="preserve">-DAFO-1.3.1.A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-DAFO-1.3.1.B </t>
    </r>
    <r>
      <rPr>
        <sz val="9"/>
        <color theme="1"/>
        <rFont val="Times New Roman"/>
        <family val="1"/>
      </rPr>
      <t>Fotografías de las visitas técnicas realizadas</t>
    </r>
  </si>
  <si>
    <r>
      <rPr>
        <b/>
        <sz val="9"/>
        <color theme="1"/>
        <rFont val="Times New Roman"/>
        <family val="1"/>
      </rPr>
      <t xml:space="preserve">-DAFO-1.3.2.A </t>
    </r>
    <r>
      <rPr>
        <sz val="9"/>
        <color theme="1"/>
        <rFont val="Times New Roman"/>
        <family val="1"/>
      </rPr>
      <t>Reporte Diagnóstico para la incorporación Instituciones al Sistema de Recaudación de Ingresos del Tesoro (SIRITE) aprobado.</t>
    </r>
  </si>
  <si>
    <r>
      <rPr>
        <b/>
        <sz val="9"/>
        <color theme="1"/>
        <rFont val="Times New Roman"/>
        <family val="1"/>
      </rPr>
      <t xml:space="preserve">-DAFO-2.2.3.A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-DAFO-2.2.3.B </t>
    </r>
    <r>
      <rPr>
        <sz val="9"/>
        <color theme="1"/>
        <rFont val="Times New Roman"/>
        <family val="1"/>
      </rPr>
      <t>Fotografías de las visitas técnicas realizadas</t>
    </r>
  </si>
  <si>
    <r>
      <rPr>
        <b/>
        <sz val="9"/>
        <color theme="1"/>
        <rFont val="Times New Roman"/>
        <family val="1"/>
      </rPr>
      <t xml:space="preserve">-DAFO-2.2.4.A </t>
    </r>
    <r>
      <rPr>
        <sz val="9"/>
        <color theme="1"/>
        <rFont val="Times New Roman"/>
        <family val="1"/>
      </rPr>
      <t>Reporte Diagnóstico para la incorporación Instituciones al Sistema de Recaudación de Ingresos del Tesoro (SIRITE) aprobado.</t>
    </r>
  </si>
  <si>
    <r>
      <rPr>
        <b/>
        <sz val="9"/>
        <color theme="1"/>
        <rFont val="Times New Roman"/>
        <family val="1"/>
      </rPr>
      <t xml:space="preserve">-DAFO-2.2.5.A </t>
    </r>
    <r>
      <rPr>
        <sz val="9"/>
        <color theme="1"/>
        <rFont val="Times New Roman"/>
        <family val="1"/>
      </rPr>
      <t>Registro de Participantes de</t>
    </r>
    <r>
      <rPr>
        <b/>
        <sz val="9"/>
        <color theme="1"/>
        <rFont val="Times New Roman"/>
        <family val="1"/>
      </rPr>
      <t xml:space="preserve"> </t>
    </r>
    <r>
      <rPr>
        <sz val="9"/>
        <color theme="1"/>
        <rFont val="Times New Roman"/>
        <family val="1"/>
      </rPr>
      <t>las</t>
    </r>
    <r>
      <rPr>
        <b/>
        <sz val="9"/>
        <color theme="1"/>
        <rFont val="Times New Roman"/>
        <family val="1"/>
      </rPr>
      <t xml:space="preserve"> </t>
    </r>
    <r>
      <rPr>
        <sz val="9"/>
        <color theme="1"/>
        <rFont val="Times New Roman"/>
        <family val="1"/>
      </rPr>
      <t xml:space="preserve">visitas técnicas realizadas
</t>
    </r>
    <r>
      <rPr>
        <b/>
        <sz val="9"/>
        <color theme="1"/>
        <rFont val="Times New Roman"/>
        <family val="1"/>
      </rPr>
      <t xml:space="preserve">-DAFO-2.2.5.B </t>
    </r>
    <r>
      <rPr>
        <sz val="9"/>
        <color theme="1"/>
        <rFont val="Times New Roman"/>
        <family val="1"/>
      </rPr>
      <t>Fotografías de las visitas técnicas realizadas</t>
    </r>
  </si>
  <si>
    <r>
      <rPr>
        <b/>
        <sz val="9"/>
        <color theme="1"/>
        <rFont val="Times New Roman"/>
        <family val="1"/>
      </rPr>
      <t xml:space="preserve">-DAFO-2.2.6.A </t>
    </r>
    <r>
      <rPr>
        <sz val="9"/>
        <color theme="1"/>
        <rFont val="Times New Roman"/>
        <family val="1"/>
      </rPr>
      <t>Reporte Diagnóstico para la incorporación Instituciones al Sistema de Recaudación de Ingresos del Tesoro (SIRITE) aprobado.</t>
    </r>
  </si>
  <si>
    <r>
      <rPr>
        <b/>
        <sz val="9"/>
        <color theme="1"/>
        <rFont val="Times New Roman"/>
        <family val="1"/>
      </rPr>
      <t xml:space="preserve">-DAFO-2.3.1.A </t>
    </r>
    <r>
      <rPr>
        <sz val="9"/>
        <color theme="1"/>
        <rFont val="Times New Roman"/>
        <family val="1"/>
      </rPr>
      <t xml:space="preserve">Reporte de Centros de Cajas y Cajas Institucionales
</t>
    </r>
    <r>
      <rPr>
        <b/>
        <sz val="9"/>
        <color theme="1"/>
        <rFont val="Times New Roman"/>
        <family val="1"/>
      </rPr>
      <t xml:space="preserve">-DAFO-2.3.1.B </t>
    </r>
    <r>
      <rPr>
        <sz val="9"/>
        <color theme="1"/>
        <rFont val="Times New Roman"/>
        <family val="1"/>
      </rPr>
      <t xml:space="preserve"> Print Screen Pantalla de Centros de Cajas y Cajas Institucionales</t>
    </r>
  </si>
  <si>
    <r>
      <rPr>
        <b/>
        <sz val="9"/>
        <color theme="1"/>
        <rFont val="Times New Roman"/>
        <family val="1"/>
      </rPr>
      <t>-DAFO-2.3.2.A</t>
    </r>
    <r>
      <rPr>
        <sz val="9"/>
        <color theme="1"/>
        <rFont val="Times New Roman"/>
        <family val="1"/>
      </rPr>
      <t xml:space="preserve"> Reporte de Cierre de Cuentas 
</t>
    </r>
    <r>
      <rPr>
        <b/>
        <sz val="9"/>
        <color theme="1"/>
        <rFont val="Times New Roman"/>
        <family val="1"/>
      </rPr>
      <t>-DAFO-2.3.2.B</t>
    </r>
    <r>
      <rPr>
        <sz val="9"/>
        <color theme="1"/>
        <rFont val="Times New Roman"/>
        <family val="1"/>
      </rPr>
      <t xml:space="preserve"> Comunicación de Solicitud de Cierre de Cuenta al Banco</t>
    </r>
  </si>
  <si>
    <r>
      <rPr>
        <b/>
        <sz val="9"/>
        <color theme="1"/>
        <rFont val="Times New Roman"/>
        <family val="1"/>
      </rPr>
      <t xml:space="preserve">-DAFO-2.4.1.A </t>
    </r>
    <r>
      <rPr>
        <sz val="9"/>
        <color theme="1"/>
        <rFont val="Times New Roman"/>
        <family val="1"/>
      </rPr>
      <t xml:space="preserve">Reporte de Centros de Cajas y Cajas Institucionales
</t>
    </r>
    <r>
      <rPr>
        <b/>
        <sz val="9"/>
        <color theme="1"/>
        <rFont val="Times New Roman"/>
        <family val="1"/>
      </rPr>
      <t xml:space="preserve">-DAFO-2.4.1.B </t>
    </r>
    <r>
      <rPr>
        <sz val="9"/>
        <color theme="1"/>
        <rFont val="Times New Roman"/>
        <family val="1"/>
      </rPr>
      <t xml:space="preserve"> Print Screen Pantalla de Centros de Cajas y Cajas Institucionales</t>
    </r>
  </si>
  <si>
    <r>
      <rPr>
        <b/>
        <sz val="9"/>
        <color theme="1"/>
        <rFont val="Times New Roman"/>
        <family val="1"/>
      </rPr>
      <t>-DAFO-2.4.2.A</t>
    </r>
    <r>
      <rPr>
        <sz val="9"/>
        <color theme="1"/>
        <rFont val="Times New Roman"/>
        <family val="1"/>
      </rPr>
      <t xml:space="preserve"> Reporte de Cierre de Cuentas 
</t>
    </r>
    <r>
      <rPr>
        <b/>
        <sz val="9"/>
        <color theme="1"/>
        <rFont val="Times New Roman"/>
        <family val="1"/>
      </rPr>
      <t>-DAFO-2.4.2.B</t>
    </r>
    <r>
      <rPr>
        <sz val="9"/>
        <color theme="1"/>
        <rFont val="Times New Roman"/>
        <family val="1"/>
      </rPr>
      <t xml:space="preserve"> Comunicación de Solicitud de Cierre de Cuenta al Banco</t>
    </r>
  </si>
  <si>
    <r>
      <rPr>
        <b/>
        <sz val="9"/>
        <color theme="1"/>
        <rFont val="Times New Roman"/>
        <family val="1"/>
      </rPr>
      <t xml:space="preserve">-DAFO-2.5.1.A </t>
    </r>
    <r>
      <rPr>
        <sz val="9"/>
        <color theme="1"/>
        <rFont val="Times New Roman"/>
        <family val="1"/>
      </rPr>
      <t xml:space="preserve">Reporte de Centros de Cajas y Cajas Institucionales
</t>
    </r>
    <r>
      <rPr>
        <b/>
        <sz val="9"/>
        <color theme="1"/>
        <rFont val="Times New Roman"/>
        <family val="1"/>
      </rPr>
      <t xml:space="preserve">-DAFO-2.5.1.B </t>
    </r>
    <r>
      <rPr>
        <sz val="9"/>
        <color theme="1"/>
        <rFont val="Times New Roman"/>
        <family val="1"/>
      </rPr>
      <t xml:space="preserve"> Print Screen Pantalla de Centros de Cajas y Cajas Institucionales</t>
    </r>
  </si>
  <si>
    <r>
      <rPr>
        <b/>
        <sz val="9"/>
        <color theme="1"/>
        <rFont val="Times New Roman"/>
        <family val="1"/>
      </rPr>
      <t>-DAFO-2.5.2.A</t>
    </r>
    <r>
      <rPr>
        <sz val="9"/>
        <color theme="1"/>
        <rFont val="Times New Roman"/>
        <family val="1"/>
      </rPr>
      <t xml:space="preserve"> Reporte de Cierre de Cuentas 
</t>
    </r>
    <r>
      <rPr>
        <b/>
        <sz val="9"/>
        <color theme="1"/>
        <rFont val="Times New Roman"/>
        <family val="1"/>
      </rPr>
      <t>-DAFO-2.5.2.B</t>
    </r>
    <r>
      <rPr>
        <sz val="9"/>
        <color theme="1"/>
        <rFont val="Times New Roman"/>
        <family val="1"/>
      </rPr>
      <t xml:space="preserve"> Comunicación de Solicitud de Cierre de Cuenta al Banco</t>
    </r>
  </si>
  <si>
    <t>3. Adecuación del SIRITE para realizar pagos en línea de servicios varios  por transferencia</t>
  </si>
  <si>
    <r>
      <rPr>
        <b/>
        <sz val="9"/>
        <color theme="1"/>
        <rFont val="Times New Roman"/>
        <family val="1"/>
      </rPr>
      <t>A.</t>
    </r>
    <r>
      <rPr>
        <sz val="9"/>
        <color theme="1"/>
        <rFont val="Times New Roman"/>
        <family val="1"/>
      </rPr>
      <t xml:space="preserve"> Modelos Conceptual y Funcional del SIRITE actualizados.
</t>
    </r>
    <r>
      <rPr>
        <b/>
        <sz val="9"/>
        <color theme="1"/>
        <rFont val="Times New Roman"/>
        <family val="1"/>
      </rPr>
      <t>B.</t>
    </r>
    <r>
      <rPr>
        <sz val="9"/>
        <color theme="1"/>
        <rFont val="Times New Roman"/>
        <family val="1"/>
      </rPr>
      <t xml:space="preserve"> SIRITE adecuado para realizar pagos en línea de servicios varios  por transferencia.</t>
    </r>
  </si>
  <si>
    <t xml:space="preserve">3.1 Implementar mejoras en el SIRITE, para realizar pagos en línea, por transferencia y servicos varios. </t>
  </si>
  <si>
    <t>3.1.1 Dar seguimiento a aplicación de  mejoras al SIRITE para pago de servicios vía transferencia.</t>
  </si>
  <si>
    <t>3.1.2 Dar seguimiento a aplicación de  mejoras al SIRITE para pago de servicios vía caja.</t>
  </si>
  <si>
    <t xml:space="preserve">3.1.3 Realizar reuniones con involucrados para hacer los ajustes técnicos necesarios. </t>
  </si>
  <si>
    <t>3.1.4 Entrenar a los usuarios en las mejoras desarrolladas .</t>
  </si>
  <si>
    <r>
      <t xml:space="preserve">1. Aurelia Reyes- 
</t>
    </r>
    <r>
      <rPr>
        <sz val="9"/>
        <color theme="1"/>
        <rFont val="Times New Roman"/>
        <family val="1"/>
      </rPr>
      <t>Líder del Proyecto SIRITE</t>
    </r>
    <r>
      <rPr>
        <b/>
        <sz val="9"/>
        <color theme="1"/>
        <rFont val="Times New Roman"/>
        <family val="1"/>
      </rPr>
      <t xml:space="preserve">
2. Equipo SIRITE
3. DAFI</t>
    </r>
  </si>
  <si>
    <r>
      <rPr>
        <b/>
        <sz val="9"/>
        <color theme="1"/>
        <rFont val="Times New Roman"/>
        <family val="1"/>
      </rPr>
      <t xml:space="preserve">-DAFO-3.1.1.A </t>
    </r>
    <r>
      <rPr>
        <sz val="9"/>
        <color theme="1"/>
        <rFont val="Times New Roman"/>
        <family val="1"/>
      </rPr>
      <t xml:space="preserve">Correos electrónicos de seguimiento intercambiados con DAFI. </t>
    </r>
  </si>
  <si>
    <r>
      <rPr>
        <b/>
        <sz val="9"/>
        <color theme="1"/>
        <rFont val="Times New Roman"/>
        <family val="1"/>
      </rPr>
      <t xml:space="preserve">-DAFO-3.1.2.A </t>
    </r>
    <r>
      <rPr>
        <sz val="9"/>
        <color theme="1"/>
        <rFont val="Times New Roman"/>
        <family val="1"/>
      </rPr>
      <t xml:space="preserve">Correos electrónicos de seguimiento intercambiados con DAFI. </t>
    </r>
  </si>
  <si>
    <r>
      <rPr>
        <b/>
        <sz val="9"/>
        <rFont val="Times New Roman"/>
        <family val="1"/>
      </rPr>
      <t>-DAFO-3.1.3.A</t>
    </r>
    <r>
      <rPr>
        <sz val="9"/>
        <rFont val="Times New Roman"/>
        <family val="1"/>
      </rPr>
      <t xml:space="preserve">  Ayuda memoria de las reuniones.
</t>
    </r>
    <r>
      <rPr>
        <b/>
        <sz val="9"/>
        <rFont val="Times New Roman"/>
        <family val="1"/>
      </rPr>
      <t>-DAFO-3.1.3.B</t>
    </r>
    <r>
      <rPr>
        <sz val="9"/>
        <rFont val="Times New Roman"/>
        <family val="1"/>
      </rPr>
      <t xml:space="preserve">  Registros de Participantes.
</t>
    </r>
    <r>
      <rPr>
        <b/>
        <sz val="9"/>
        <rFont val="Times New Roman"/>
        <family val="1"/>
      </rPr>
      <t>-DAFO-3.1.3.C</t>
    </r>
    <r>
      <rPr>
        <sz val="9"/>
        <rFont val="Times New Roman"/>
        <family val="1"/>
      </rPr>
      <t xml:space="preserve">  Correos de intercambio de información.
</t>
    </r>
    <r>
      <rPr>
        <b/>
        <sz val="9"/>
        <rFont val="Times New Roman"/>
        <family val="1"/>
      </rPr>
      <t>-DAFO-3.1.3.D</t>
    </r>
    <r>
      <rPr>
        <sz val="9"/>
        <rFont val="Times New Roman"/>
        <family val="1"/>
      </rPr>
      <t xml:space="preserve">  Fotografías de los encuentros.
</t>
    </r>
    <r>
      <rPr>
        <b/>
        <sz val="9"/>
        <rFont val="Times New Roman"/>
        <family val="1"/>
      </rPr>
      <t>-DAFO-3.1.3.E</t>
    </r>
    <r>
      <rPr>
        <sz val="9"/>
        <rFont val="Times New Roman"/>
        <family val="1"/>
      </rPr>
      <t xml:space="preserve">  Presentación Power Point (si aplica).</t>
    </r>
  </si>
  <si>
    <r>
      <rPr>
        <b/>
        <sz val="9"/>
        <rFont val="Times New Roman"/>
        <family val="1"/>
      </rPr>
      <t>-DAFO-3.1.4.A</t>
    </r>
    <r>
      <rPr>
        <sz val="9"/>
        <rFont val="Times New Roman"/>
        <family val="1"/>
      </rPr>
      <t xml:space="preserve">  Ayuda memoria de las reuniones.
</t>
    </r>
    <r>
      <rPr>
        <b/>
        <sz val="9"/>
        <rFont val="Times New Roman"/>
        <family val="1"/>
      </rPr>
      <t>-DAFO-3.1.4.B</t>
    </r>
    <r>
      <rPr>
        <sz val="9"/>
        <rFont val="Times New Roman"/>
        <family val="1"/>
      </rPr>
      <t xml:space="preserve">  Registros de Participantes.
</t>
    </r>
    <r>
      <rPr>
        <b/>
        <sz val="9"/>
        <rFont val="Times New Roman"/>
        <family val="1"/>
      </rPr>
      <t>-DAFO-3.1.4.C</t>
    </r>
    <r>
      <rPr>
        <sz val="9"/>
        <rFont val="Times New Roman"/>
        <family val="1"/>
      </rPr>
      <t xml:space="preserve">  Correos de intercambio de información.
</t>
    </r>
    <r>
      <rPr>
        <b/>
        <sz val="9"/>
        <rFont val="Times New Roman"/>
        <family val="1"/>
      </rPr>
      <t>-DAFO-3.1.4.D</t>
    </r>
    <r>
      <rPr>
        <sz val="9"/>
        <rFont val="Times New Roman"/>
        <family val="1"/>
      </rPr>
      <t xml:space="preserve">  Fotografías de los encuentros.
</t>
    </r>
    <r>
      <rPr>
        <b/>
        <sz val="9"/>
        <rFont val="Times New Roman"/>
        <family val="1"/>
      </rPr>
      <t>-DAFO-3.1.4.E</t>
    </r>
    <r>
      <rPr>
        <sz val="9"/>
        <rFont val="Times New Roman"/>
        <family val="1"/>
      </rPr>
      <t xml:space="preserve">  Presentación Power Point (si aplica).</t>
    </r>
  </si>
  <si>
    <r>
      <rPr>
        <b/>
        <sz val="9"/>
        <rFont val="Times New Roman"/>
        <family val="1"/>
      </rPr>
      <t xml:space="preserve">A. </t>
    </r>
    <r>
      <rPr>
        <sz val="9"/>
        <color theme="1"/>
        <rFont val="Times New Roman"/>
        <family val="1"/>
      </rPr>
      <t>15</t>
    </r>
    <r>
      <rPr>
        <sz val="9"/>
        <rFont val="Times New Roman"/>
        <family val="1"/>
      </rPr>
      <t xml:space="preserve"> Convenios  UEPEX firmados entre las Unidades Ejecutoras de Proyectos Externos  y Tesorería Nacional aprobados.
</t>
    </r>
    <r>
      <rPr>
        <b/>
        <sz val="9"/>
        <rFont val="Times New Roman"/>
        <family val="1"/>
      </rPr>
      <t xml:space="preserve">B. </t>
    </r>
    <r>
      <rPr>
        <sz val="9"/>
        <rFont val="Times New Roman"/>
        <family val="1"/>
      </rPr>
      <t>15 Unidades Ejecutoras de Proyectos con Recursos Externos incorporadas a la CUT.</t>
    </r>
  </si>
  <si>
    <r>
      <t xml:space="preserve">1. Catalino Correa Hiciano - 
</t>
    </r>
    <r>
      <rPr>
        <sz val="9"/>
        <color theme="1"/>
        <rFont val="Times New Roman"/>
        <family val="1"/>
      </rPr>
      <t xml:space="preserve">Tesorero Nacional </t>
    </r>
    <r>
      <rPr>
        <b/>
        <sz val="9"/>
        <color theme="1"/>
        <rFont val="Times New Roman"/>
        <family val="1"/>
      </rPr>
      <t xml:space="preserve">
2. Javier Lozano - 
</t>
    </r>
    <r>
      <rPr>
        <sz val="9"/>
        <color theme="1"/>
        <rFont val="Times New Roman"/>
        <family val="1"/>
      </rPr>
      <t>Líder de Proyecto UEPEX</t>
    </r>
    <r>
      <rPr>
        <b/>
        <sz val="9"/>
        <color theme="1"/>
        <rFont val="Times New Roman"/>
        <family val="1"/>
      </rPr>
      <t xml:space="preserve">
3. Equipo UEPEX</t>
    </r>
  </si>
  <si>
    <r>
      <t xml:space="preserve">1. Javier Lozano - 
</t>
    </r>
    <r>
      <rPr>
        <sz val="9"/>
        <color theme="1"/>
        <rFont val="Times New Roman"/>
        <family val="1"/>
      </rPr>
      <t>Líder de Proyecto UEPEX</t>
    </r>
    <r>
      <rPr>
        <b/>
        <sz val="9"/>
        <color theme="1"/>
        <rFont val="Times New Roman"/>
        <family val="1"/>
      </rPr>
      <t xml:space="preserve">
2. Equipo UEPEX
</t>
    </r>
    <r>
      <rPr>
        <b/>
        <sz val="9"/>
        <rFont val="Times New Roman"/>
        <family val="1"/>
      </rPr>
      <t xml:space="preserve">3. Rita Polanco - 
</t>
    </r>
    <r>
      <rPr>
        <sz val="9"/>
        <rFont val="Times New Roman"/>
        <family val="1"/>
      </rPr>
      <t>Encargada de la Div. De Programación Financiera</t>
    </r>
  </si>
  <si>
    <r>
      <rPr>
        <b/>
        <sz val="9"/>
        <rFont val="Times New Roman"/>
        <family val="1"/>
      </rPr>
      <t>1.</t>
    </r>
    <r>
      <rPr>
        <sz val="9"/>
        <rFont val="Times New Roman"/>
        <family val="1"/>
      </rPr>
      <t xml:space="preserve"> Módulo de Pago de las Nóminas en Monedas Extranjera desarrollado (Fase I - Modalidad de Crédito a Cuentas). 
</t>
    </r>
    <r>
      <rPr>
        <b/>
        <sz val="9"/>
        <rFont val="Times New Roman"/>
        <family val="1"/>
      </rPr>
      <t>2.</t>
    </r>
    <r>
      <rPr>
        <sz val="9"/>
        <rFont val="Times New Roman"/>
        <family val="1"/>
      </rPr>
      <t xml:space="preserve">  Proyecto de Pago Electrónico en Monedas Extranjeras 100% implementado en su Fase I (Modalidad de Crédito a Cuentas)</t>
    </r>
    <r>
      <rPr>
        <sz val="9"/>
        <color rgb="FFFF0000"/>
        <rFont val="Times New Roman"/>
        <family val="1"/>
      </rPr>
      <t xml:space="preserve">
</t>
    </r>
    <r>
      <rPr>
        <b/>
        <sz val="9"/>
        <color rgb="FFFF0000"/>
        <rFont val="Times New Roman"/>
        <family val="1"/>
      </rPr>
      <t xml:space="preserve">
</t>
    </r>
    <r>
      <rPr>
        <b/>
        <sz val="9"/>
        <color theme="1"/>
        <rFont val="Times New Roman"/>
        <family val="1"/>
      </rPr>
      <t>3</t>
    </r>
    <r>
      <rPr>
        <sz val="9"/>
        <color theme="1"/>
        <rFont val="Times New Roman"/>
        <family val="1"/>
      </rPr>
      <t xml:space="preserve">. Modelo Funcional para Modalidad de Transferencias del PNME elaborado (Fase II)
</t>
    </r>
    <r>
      <rPr>
        <b/>
        <sz val="9"/>
        <color theme="1"/>
        <rFont val="Times New Roman"/>
        <family val="1"/>
      </rPr>
      <t>4</t>
    </r>
    <r>
      <rPr>
        <sz val="9"/>
        <color theme="1"/>
        <rFont val="Times New Roman"/>
        <family val="1"/>
      </rPr>
      <t xml:space="preserve">.  Modelo Funcional del PNME desarrollado para su Modalidad de Transferencias (Fase II)
</t>
    </r>
  </si>
  <si>
    <r>
      <rPr>
        <b/>
        <sz val="9"/>
        <rFont val="Times New Roman"/>
        <family val="1"/>
      </rPr>
      <t>A.</t>
    </r>
    <r>
      <rPr>
        <sz val="9"/>
        <rFont val="Times New Roman"/>
        <family val="1"/>
      </rPr>
      <t xml:space="preserve"> Calendario de Pago 100% implementado en las instituciones pilotos, que incluyen las Instituciones Descentralizadas del SPNF.</t>
    </r>
  </si>
  <si>
    <r>
      <rPr>
        <b/>
        <sz val="9"/>
        <rFont val="Times New Roman"/>
        <family val="1"/>
      </rPr>
      <t xml:space="preserve">1. María Esther León. </t>
    </r>
    <r>
      <rPr>
        <sz val="9"/>
        <rFont val="Times New Roman"/>
        <family val="1"/>
      </rPr>
      <t xml:space="preserve">
 Directora Administración de Desembolsos
</t>
    </r>
    <r>
      <rPr>
        <b/>
        <sz val="9"/>
        <rFont val="Times New Roman"/>
        <family val="1"/>
      </rPr>
      <t xml:space="preserve">2. Aura Ramírez - 
</t>
    </r>
    <r>
      <rPr>
        <sz val="9"/>
        <rFont val="Times New Roman"/>
        <family val="1"/>
      </rPr>
      <t xml:space="preserve">Coordinadora de Desembolsos </t>
    </r>
    <r>
      <rPr>
        <b/>
        <sz val="9"/>
        <rFont val="Times New Roman"/>
        <family val="1"/>
      </rPr>
      <t xml:space="preserve">
3. Jesús Arvelo - 
</t>
    </r>
    <r>
      <rPr>
        <sz val="9"/>
        <rFont val="Times New Roman"/>
        <family val="1"/>
      </rPr>
      <t>Analista de Desembolsos II</t>
    </r>
  </si>
  <si>
    <r>
      <rPr>
        <b/>
        <sz val="9"/>
        <rFont val="Times New Roman"/>
        <family val="1"/>
      </rPr>
      <t>A.</t>
    </r>
    <r>
      <rPr>
        <sz val="9"/>
        <rFont val="Times New Roman"/>
        <family val="1"/>
      </rPr>
      <t xml:space="preserve"> Funcionalidad de Cuota de Pagos UEPEX automatizada dentro del SIGEF. 
</t>
    </r>
    <r>
      <rPr>
        <b/>
        <sz val="9"/>
        <rFont val="Times New Roman"/>
        <family val="1"/>
      </rPr>
      <t xml:space="preserve">B. </t>
    </r>
    <r>
      <rPr>
        <sz val="9"/>
        <rFont val="Times New Roman"/>
        <family val="1"/>
      </rPr>
      <t xml:space="preserve">Funcionalidad de Cuota de Pagos para Anticipos Financieros automatizada dentro del SIGEF. </t>
    </r>
  </si>
  <si>
    <r>
      <rPr>
        <b/>
        <sz val="9"/>
        <color rgb="FF000000"/>
        <rFont val="Times New Roman"/>
        <family val="1"/>
      </rPr>
      <t xml:space="preserve">1. Rita Viloria Polanco - </t>
    </r>
    <r>
      <rPr>
        <sz val="9"/>
        <color rgb="FF000000"/>
        <rFont val="Times New Roman"/>
        <family val="1"/>
      </rPr>
      <t xml:space="preserve">
Encargada de la División de Programación financiera y Seguimiento Presupuestario</t>
    </r>
  </si>
  <si>
    <r>
      <rPr>
        <b/>
        <sz val="9"/>
        <color rgb="FF000000"/>
        <rFont val="Times New Roman"/>
        <family val="1"/>
      </rPr>
      <t xml:space="preserve">1. Rita Viloria Polanco - 
</t>
    </r>
    <r>
      <rPr>
        <sz val="9"/>
        <color rgb="FF000000"/>
        <rFont val="Times New Roman"/>
        <family val="1"/>
      </rPr>
      <t>Encargada de la División de Programación financiera y Seguimiento Presupuestario</t>
    </r>
  </si>
  <si>
    <t xml:space="preserve">1. DAFI </t>
  </si>
  <si>
    <r>
      <rPr>
        <b/>
        <sz val="9"/>
        <rFont val="Times New Roman"/>
        <family val="1"/>
      </rPr>
      <t xml:space="preserve">1. DAFI 
2. Rita Polanco - 
</t>
    </r>
    <r>
      <rPr>
        <sz val="9"/>
        <rFont val="Times New Roman"/>
        <family val="1"/>
      </rPr>
      <t>Encargada de la División de Programación financiera y Seguimiento Presupuestario</t>
    </r>
  </si>
  <si>
    <r>
      <rPr>
        <b/>
        <sz val="9"/>
        <rFont val="Times New Roman"/>
        <family val="1"/>
      </rPr>
      <t>A</t>
    </r>
    <r>
      <rPr>
        <sz val="9"/>
        <rFont val="Times New Roman"/>
        <family val="1"/>
      </rPr>
      <t>. Programación de Caja Rediseñada e Implementada.</t>
    </r>
  </si>
  <si>
    <r>
      <t xml:space="preserve"> </t>
    </r>
    <r>
      <rPr>
        <b/>
        <sz val="9"/>
        <rFont val="Times New Roman"/>
        <family val="1"/>
      </rPr>
      <t xml:space="preserve">1. Jonathan Liz -
</t>
    </r>
    <r>
      <rPr>
        <sz val="9"/>
        <rFont val="Times New Roman"/>
        <family val="1"/>
      </rPr>
      <t>Dir. de Programación y Evaluación Financiera</t>
    </r>
    <r>
      <rPr>
        <b/>
        <sz val="9"/>
        <rFont val="Times New Roman"/>
        <family val="1"/>
      </rPr>
      <t xml:space="preserve">
2. Rita Viloria Polanco  </t>
    </r>
    <r>
      <rPr>
        <sz val="9"/>
        <rFont val="Times New Roman"/>
        <family val="1"/>
      </rPr>
      <t xml:space="preserve">- 
Encargada de la División de Programación Financiera y  Seguimiento Presupuestario
</t>
    </r>
    <r>
      <rPr>
        <b/>
        <sz val="9"/>
        <rFont val="Times New Roman"/>
        <family val="1"/>
      </rPr>
      <t>3. DAFI</t>
    </r>
  </si>
  <si>
    <t xml:space="preserve">1. DAFI - Desarrolladores Contratados </t>
  </si>
  <si>
    <r>
      <rPr>
        <b/>
        <sz val="9"/>
        <color rgb="FF000000"/>
        <rFont val="Times New Roman"/>
        <family val="1"/>
      </rPr>
      <t>1. DAFI - Desarrolladores Contratados
2. Jonathan Liz -</t>
    </r>
    <r>
      <rPr>
        <sz val="9"/>
        <color rgb="FF000000"/>
        <rFont val="Times New Roman"/>
        <family val="1"/>
      </rPr>
      <t xml:space="preserve">
Dir. de Programación y Evaluación Financiera</t>
    </r>
  </si>
  <si>
    <r>
      <t xml:space="preserve"> 1. Jonathan Liz -
</t>
    </r>
    <r>
      <rPr>
        <sz val="9"/>
        <color rgb="FF000000"/>
        <rFont val="Times New Roman"/>
        <family val="1"/>
      </rPr>
      <t>Dir. de Programación y Evaluación Financiera</t>
    </r>
    <r>
      <rPr>
        <b/>
        <sz val="9"/>
        <color rgb="FF000000"/>
        <rFont val="Times New Roman"/>
        <family val="1"/>
      </rPr>
      <t xml:space="preserve">
2. Rita Viloria Polanco  - 
</t>
    </r>
    <r>
      <rPr>
        <sz val="9"/>
        <color rgb="FF000000"/>
        <rFont val="Times New Roman"/>
        <family val="1"/>
      </rPr>
      <t>Encargada de la División de Programación Financiera y  Seguimiento Presupuestario</t>
    </r>
    <r>
      <rPr>
        <b/>
        <sz val="9"/>
        <color rgb="FF000000"/>
        <rFont val="Times New Roman"/>
        <family val="1"/>
      </rPr>
      <t xml:space="preserve">
3. DAFI</t>
    </r>
  </si>
  <si>
    <r>
      <rPr>
        <b/>
        <sz val="9"/>
        <rFont val="Times New Roman"/>
        <family val="1"/>
      </rPr>
      <t>A.</t>
    </r>
    <r>
      <rPr>
        <sz val="9"/>
        <rFont val="Times New Roman"/>
        <family val="1"/>
      </rPr>
      <t xml:space="preserve"> Formulada y firmada las Alianzas Estratégicas con los Órganos Rectores, Autoridades Monetarias y Sector Financiero</t>
    </r>
  </si>
  <si>
    <r>
      <rPr>
        <b/>
        <sz val="9"/>
        <color rgb="FF000000"/>
        <rFont val="Times New Roman"/>
        <family val="1"/>
      </rPr>
      <t xml:space="preserve">1. Rita Polanco - </t>
    </r>
    <r>
      <rPr>
        <sz val="9"/>
        <color rgb="FF000000"/>
        <rFont val="Times New Roman"/>
        <family val="1"/>
      </rPr>
      <t xml:space="preserve">
Encargada de la División de Programación financiera y Seguimiento Presupuestario</t>
    </r>
  </si>
  <si>
    <r>
      <t xml:space="preserve">1. Jonathan Liz -
</t>
    </r>
    <r>
      <rPr>
        <sz val="9"/>
        <rFont val="Times New Roman"/>
        <family val="1"/>
      </rPr>
      <t xml:space="preserve">Director DPyEF
</t>
    </r>
    <r>
      <rPr>
        <b/>
        <sz val="9"/>
        <rFont val="Times New Roman"/>
        <family val="1"/>
      </rPr>
      <t xml:space="preserve">2. Representante 
</t>
    </r>
    <r>
      <rPr>
        <sz val="9"/>
        <rFont val="Times New Roman"/>
        <family val="1"/>
      </rPr>
      <t>Ministerio de Hacienda</t>
    </r>
  </si>
  <si>
    <r>
      <rPr>
        <b/>
        <sz val="9"/>
        <rFont val="Times New Roman"/>
        <family val="1"/>
      </rPr>
      <t>1. Catalino Correa Hiciano</t>
    </r>
    <r>
      <rPr>
        <sz val="9"/>
        <rFont val="Times New Roman"/>
        <family val="1"/>
      </rPr>
      <t xml:space="preserve"> - Tesorero Nacional
</t>
    </r>
    <r>
      <rPr>
        <b/>
        <sz val="9"/>
        <rFont val="Times New Roman"/>
        <family val="1"/>
      </rPr>
      <t xml:space="preserve">2. MAE -
</t>
    </r>
    <r>
      <rPr>
        <sz val="9"/>
        <rFont val="Times New Roman"/>
        <family val="1"/>
      </rPr>
      <t>Ministerio de Hacienda</t>
    </r>
  </si>
  <si>
    <r>
      <t xml:space="preserve">1. Jonathan Liz  -
</t>
    </r>
    <r>
      <rPr>
        <sz val="9"/>
        <rFont val="Times New Roman"/>
        <family val="1"/>
      </rPr>
      <t xml:space="preserve">Director DP y EF
</t>
    </r>
    <r>
      <rPr>
        <b/>
        <sz val="9"/>
        <rFont val="Times New Roman"/>
        <family val="1"/>
      </rPr>
      <t xml:space="preserve">2. Representante 
</t>
    </r>
    <r>
      <rPr>
        <sz val="9"/>
        <rFont val="Times New Roman"/>
        <family val="1"/>
      </rPr>
      <t>DIGEPRES</t>
    </r>
  </si>
  <si>
    <r>
      <rPr>
        <b/>
        <sz val="9"/>
        <rFont val="Times New Roman"/>
        <family val="1"/>
      </rPr>
      <t>1. Catalino Correa Hiciano</t>
    </r>
    <r>
      <rPr>
        <sz val="9"/>
        <rFont val="Times New Roman"/>
        <family val="1"/>
      </rPr>
      <t xml:space="preserve"> - Tesorero Nacional
</t>
    </r>
    <r>
      <rPr>
        <b/>
        <sz val="9"/>
        <rFont val="Times New Roman"/>
        <family val="1"/>
      </rPr>
      <t>2. MAE -
DIGEPRES</t>
    </r>
  </si>
  <si>
    <r>
      <t xml:space="preserve">1. Jonathan Liz -
</t>
    </r>
    <r>
      <rPr>
        <sz val="9"/>
        <rFont val="Times New Roman"/>
        <family val="1"/>
      </rPr>
      <t xml:space="preserve">Director DPyEF
</t>
    </r>
    <r>
      <rPr>
        <b/>
        <sz val="9"/>
        <rFont val="Times New Roman"/>
        <family val="1"/>
      </rPr>
      <t>2. Representante 
CGR</t>
    </r>
  </si>
  <si>
    <r>
      <rPr>
        <b/>
        <sz val="9"/>
        <rFont val="Times New Roman"/>
        <family val="1"/>
      </rPr>
      <t>1. Catalino Correa Hiciano</t>
    </r>
    <r>
      <rPr>
        <sz val="9"/>
        <rFont val="Times New Roman"/>
        <family val="1"/>
      </rPr>
      <t xml:space="preserve"> - Tesorero Nacional
</t>
    </r>
    <r>
      <rPr>
        <b/>
        <sz val="9"/>
        <rFont val="Times New Roman"/>
        <family val="1"/>
      </rPr>
      <t xml:space="preserve">2. MAE -
</t>
    </r>
    <r>
      <rPr>
        <sz val="9"/>
        <rFont val="Times New Roman"/>
        <family val="1"/>
      </rPr>
      <t xml:space="preserve">Contraloría General de la República </t>
    </r>
    <r>
      <rPr>
        <b/>
        <sz val="9"/>
        <rFont val="Times New Roman"/>
        <family val="1"/>
      </rPr>
      <t>(CGR)</t>
    </r>
  </si>
  <si>
    <r>
      <t xml:space="preserve">1. Jonathan Liz -
</t>
    </r>
    <r>
      <rPr>
        <sz val="9"/>
        <rFont val="Times New Roman"/>
        <family val="1"/>
      </rPr>
      <t xml:space="preserve">Director DPyEF
</t>
    </r>
    <r>
      <rPr>
        <b/>
        <sz val="9"/>
        <rFont val="Times New Roman"/>
        <family val="1"/>
      </rPr>
      <t>2. Representante 
DIGECOG</t>
    </r>
  </si>
  <si>
    <r>
      <rPr>
        <b/>
        <sz val="9"/>
        <rFont val="Times New Roman"/>
        <family val="1"/>
      </rPr>
      <t>1. Catalino Correa Hiciano</t>
    </r>
    <r>
      <rPr>
        <sz val="9"/>
        <rFont val="Times New Roman"/>
        <family val="1"/>
      </rPr>
      <t xml:space="preserve"> - Tesorero Nacional
</t>
    </r>
    <r>
      <rPr>
        <b/>
        <sz val="9"/>
        <rFont val="Times New Roman"/>
        <family val="1"/>
      </rPr>
      <t>2. MAE -
DIGECOG</t>
    </r>
  </si>
  <si>
    <r>
      <rPr>
        <b/>
        <sz val="9"/>
        <rFont val="Times New Roman"/>
        <family val="1"/>
      </rPr>
      <t xml:space="preserve">A. </t>
    </r>
    <r>
      <rPr>
        <sz val="9"/>
        <rFont val="Times New Roman"/>
        <family val="1"/>
      </rPr>
      <t>Propuesta de Control de la Asignación de Cuota de Compromiso en Función de la realidad de Caja Elaborada,  consensuada y entregada.</t>
    </r>
  </si>
  <si>
    <r>
      <rPr>
        <b/>
        <sz val="9"/>
        <color rgb="FF000000"/>
        <rFont val="Times New Roman"/>
        <family val="1"/>
      </rPr>
      <t xml:space="preserve">1. Jonathan Liz - </t>
    </r>
    <r>
      <rPr>
        <sz val="9"/>
        <color rgb="FF000000"/>
        <rFont val="Times New Roman"/>
        <family val="1"/>
      </rPr>
      <t>Director DPyEF</t>
    </r>
    <r>
      <rPr>
        <b/>
        <sz val="9"/>
        <color rgb="FF000000"/>
        <rFont val="Times New Roman"/>
        <family val="1"/>
      </rPr>
      <t xml:space="preserve">
2. Rita Polanco -</t>
    </r>
    <r>
      <rPr>
        <sz val="9"/>
        <color rgb="FF000000"/>
        <rFont val="Times New Roman"/>
        <family val="1"/>
      </rPr>
      <t xml:space="preserve">
Encargada de la División de Programación Financiera y  Seguimiento Presupuestario</t>
    </r>
  </si>
  <si>
    <r>
      <rPr>
        <b/>
        <sz val="9"/>
        <rFont val="Times New Roman"/>
        <family val="1"/>
      </rPr>
      <t>1. Catalino Correa Hiciano -</t>
    </r>
    <r>
      <rPr>
        <sz val="9"/>
        <rFont val="Times New Roman"/>
        <family val="1"/>
      </rPr>
      <t xml:space="preserve"> 
Tesorero Nacional
</t>
    </r>
    <r>
      <rPr>
        <b/>
        <sz val="9"/>
        <rFont val="Times New Roman"/>
        <family val="1"/>
      </rPr>
      <t>2. MAE DIGEPRES</t>
    </r>
  </si>
  <si>
    <r>
      <rPr>
        <b/>
        <sz val="9"/>
        <rFont val="Times New Roman"/>
        <family val="1"/>
      </rPr>
      <t xml:space="preserve">A. </t>
    </r>
    <r>
      <rPr>
        <sz val="9"/>
        <rFont val="Times New Roman"/>
        <family val="1"/>
      </rPr>
      <t xml:space="preserve">Comité de Caja Interinstitucional conformado.
</t>
    </r>
    <r>
      <rPr>
        <b/>
        <sz val="9"/>
        <rFont val="Times New Roman"/>
        <family val="1"/>
      </rPr>
      <t>B.</t>
    </r>
    <r>
      <rPr>
        <sz val="9"/>
        <rFont val="Times New Roman"/>
        <family val="1"/>
      </rPr>
      <t xml:space="preserve"> Elaborado Plan de Acción del Comité de Gestión de Caja Interinstitucional </t>
    </r>
    <r>
      <rPr>
        <sz val="9"/>
        <color theme="1"/>
        <rFont val="Times New Roman"/>
        <family val="1"/>
      </rPr>
      <t xml:space="preserve">2021.
</t>
    </r>
    <r>
      <rPr>
        <b/>
        <sz val="9"/>
        <color theme="1"/>
        <rFont val="Times New Roman"/>
        <family val="1"/>
      </rPr>
      <t>C.</t>
    </r>
    <r>
      <rPr>
        <sz val="9"/>
        <color theme="1"/>
        <rFont val="Times New Roman"/>
        <family val="1"/>
      </rPr>
      <t xml:space="preserve"> Implementadas acciones del Plan de Acción del Comité de Caja en 2021.</t>
    </r>
  </si>
  <si>
    <r>
      <rPr>
        <b/>
        <sz val="9"/>
        <rFont val="Times New Roman"/>
        <family val="1"/>
      </rPr>
      <t xml:space="preserve">1. Máxima Autoridad Ejecutiva (MAE) - </t>
    </r>
    <r>
      <rPr>
        <sz val="9"/>
        <rFont val="Times New Roman"/>
        <family val="1"/>
      </rPr>
      <t xml:space="preserve">
Tesorero Nacional</t>
    </r>
  </si>
  <si>
    <r>
      <rPr>
        <b/>
        <sz val="9"/>
        <rFont val="Times New Roman"/>
        <family val="1"/>
      </rPr>
      <t xml:space="preserve">1. Jonathan Liz - </t>
    </r>
    <r>
      <rPr>
        <sz val="9"/>
        <rFont val="Times New Roman"/>
        <family val="1"/>
      </rPr>
      <t xml:space="preserve">
Dir. Programación y Evaluación Financiera  
</t>
    </r>
    <r>
      <rPr>
        <b/>
        <sz val="9"/>
        <rFont val="Times New Roman"/>
        <family val="1"/>
      </rPr>
      <t>2. Eladio Montero -</t>
    </r>
    <r>
      <rPr>
        <sz val="9"/>
        <rFont val="Times New Roman"/>
        <family val="1"/>
      </rPr>
      <t xml:space="preserve">
Enc. Análisis y Evaluación de Riesgos Financieros</t>
    </r>
  </si>
  <si>
    <t>1. Comité de Gestión de Caja</t>
  </si>
  <si>
    <t>15/04/2021
(Corte Trimestral)</t>
  </si>
  <si>
    <t>31/12/2021
(Corte Trimestral)</t>
  </si>
  <si>
    <r>
      <rPr>
        <b/>
        <sz val="9"/>
        <rFont val="Times New Roman"/>
        <family val="1"/>
      </rPr>
      <t xml:space="preserve">1.  Jonathan Liz -  </t>
    </r>
    <r>
      <rPr>
        <sz val="9"/>
        <rFont val="Times New Roman"/>
        <family val="1"/>
      </rPr>
      <t xml:space="preserve">
Director Programación y Evaluación Financiera
</t>
    </r>
    <r>
      <rPr>
        <b/>
        <sz val="9"/>
        <rFont val="Times New Roman"/>
        <family val="1"/>
      </rPr>
      <t xml:space="preserve"> 2. Eladio Montero -</t>
    </r>
    <r>
      <rPr>
        <sz val="9"/>
        <rFont val="Times New Roman"/>
        <family val="1"/>
      </rPr>
      <t xml:space="preserve">
Enc. Análisis y Evaluación de Riesgos Financieros</t>
    </r>
  </si>
  <si>
    <r>
      <rPr>
        <b/>
        <sz val="9"/>
        <rFont val="Times New Roman"/>
        <family val="1"/>
      </rPr>
      <t>A.</t>
    </r>
    <r>
      <rPr>
        <sz val="9"/>
        <rFont val="Times New Roman"/>
        <family val="1"/>
      </rPr>
      <t xml:space="preserve"> Plan de Gestión de Riesgos Financieros Elaborado e Implementado.</t>
    </r>
  </si>
  <si>
    <r>
      <t xml:space="preserve">1. Eladio Montero - 
</t>
    </r>
    <r>
      <rPr>
        <sz val="9"/>
        <rFont val="Times New Roman"/>
        <family val="1"/>
      </rPr>
      <t>Encargado de la División de Analisis y Evaluación de Riesgos Financiero</t>
    </r>
  </si>
  <si>
    <r>
      <rPr>
        <b/>
        <sz val="9"/>
        <color theme="1"/>
        <rFont val="Times New Roman"/>
        <family val="1"/>
      </rPr>
      <t>1. Jonathan Liz -</t>
    </r>
    <r>
      <rPr>
        <sz val="9"/>
        <color theme="1"/>
        <rFont val="Times New Roman"/>
        <family val="1"/>
      </rPr>
      <t xml:space="preserve">
</t>
    </r>
    <r>
      <rPr>
        <sz val="9"/>
        <rFont val="Times New Roman"/>
        <family val="1"/>
      </rPr>
      <t xml:space="preserve">Director DPyEF
</t>
    </r>
    <r>
      <rPr>
        <b/>
        <sz val="9"/>
        <rFont val="Times New Roman"/>
        <family val="1"/>
      </rPr>
      <t xml:space="preserve">2. Eladio Montero -
 </t>
    </r>
    <r>
      <rPr>
        <sz val="9"/>
        <rFont val="Times New Roman"/>
        <family val="1"/>
      </rPr>
      <t>Encargado de la División de Analisis y Evaluación de Riesgos Financiero</t>
    </r>
  </si>
  <si>
    <t>09/04/2021
(Corte Trimestral)</t>
  </si>
  <si>
    <r>
      <rPr>
        <b/>
        <sz val="9"/>
        <color theme="1"/>
        <rFont val="Times New Roman"/>
        <family val="1"/>
      </rPr>
      <t>-DAD-5.2.5.A</t>
    </r>
    <r>
      <rPr>
        <sz val="9"/>
        <color theme="1"/>
        <rFont val="Times New Roman"/>
        <family val="1"/>
      </rPr>
      <t xml:space="preserve"> Printscreen del Módulo PNME Fase II  visualizado en el SIGEF.
</t>
    </r>
    <r>
      <rPr>
        <b/>
        <sz val="9"/>
        <color theme="1"/>
        <rFont val="Times New Roman"/>
        <family val="1"/>
      </rPr>
      <t>-DAD-5.2.5.B</t>
    </r>
    <r>
      <rPr>
        <sz val="9"/>
        <color theme="1"/>
        <rFont val="Times New Roman"/>
        <family val="1"/>
      </rPr>
      <t xml:space="preserve"> Correos de seguimiento de avances intercambiados con DAFI.</t>
    </r>
  </si>
  <si>
    <r>
      <rPr>
        <b/>
        <sz val="9"/>
        <color theme="1"/>
        <rFont val="Times New Roman"/>
        <family val="1"/>
      </rPr>
      <t xml:space="preserve">DPyEF-9.1.3.A </t>
    </r>
    <r>
      <rPr>
        <sz val="9"/>
        <color theme="1"/>
        <rFont val="Times New Roman"/>
        <family val="1"/>
      </rPr>
      <t xml:space="preserve"> Acuerdo TN-Ministerio de Hacienda firmado por ambas partes.</t>
    </r>
  </si>
  <si>
    <r>
      <rPr>
        <b/>
        <sz val="9"/>
        <color theme="1"/>
        <rFont val="Times New Roman"/>
        <family val="1"/>
      </rPr>
      <t>DPyEF-9.3.5.A</t>
    </r>
    <r>
      <rPr>
        <sz val="9"/>
        <color theme="1"/>
        <rFont val="Times New Roman"/>
        <family val="1"/>
      </rPr>
      <t xml:space="preserve">  Acuerdo TN-CGR firmado por ambas partes.</t>
    </r>
  </si>
  <si>
    <r>
      <rPr>
        <b/>
        <sz val="9"/>
        <color theme="1"/>
        <rFont val="Times New Roman"/>
        <family val="1"/>
      </rPr>
      <t xml:space="preserve">DPyEF-9.4.1.A </t>
    </r>
    <r>
      <rPr>
        <sz val="9"/>
        <color theme="1"/>
        <rFont val="Times New Roman"/>
        <family val="1"/>
      </rPr>
      <t xml:space="preserve"> Ayuda memoria de las reuniones.
</t>
    </r>
    <r>
      <rPr>
        <b/>
        <sz val="9"/>
        <color theme="1"/>
        <rFont val="Times New Roman"/>
        <family val="1"/>
      </rPr>
      <t xml:space="preserve">DPyEF-9.4.1.B </t>
    </r>
    <r>
      <rPr>
        <sz val="9"/>
        <color theme="1"/>
        <rFont val="Times New Roman"/>
        <family val="1"/>
      </rPr>
      <t xml:space="preserve"> Registros de Participantes.
</t>
    </r>
    <r>
      <rPr>
        <b/>
        <sz val="9"/>
        <color theme="1"/>
        <rFont val="Times New Roman"/>
        <family val="1"/>
      </rPr>
      <t>DPyEF-9.4.1.C</t>
    </r>
    <r>
      <rPr>
        <sz val="9"/>
        <color theme="1"/>
        <rFont val="Times New Roman"/>
        <family val="1"/>
      </rPr>
      <t xml:space="preserve">  Correos y/o comunicaciones de las Convocatorias.
</t>
    </r>
    <r>
      <rPr>
        <b/>
        <sz val="9"/>
        <color theme="1"/>
        <rFont val="Times New Roman"/>
        <family val="1"/>
      </rPr>
      <t xml:space="preserve">DPyEF-9.4.1.D  </t>
    </r>
    <r>
      <rPr>
        <sz val="9"/>
        <color theme="1"/>
        <rFont val="Times New Roman"/>
        <family val="1"/>
      </rPr>
      <t>Fotografías de los encuentros.</t>
    </r>
  </si>
  <si>
    <r>
      <rPr>
        <b/>
        <sz val="9"/>
        <rFont val="Times New Roman"/>
        <family val="1"/>
      </rPr>
      <t>A</t>
    </r>
    <r>
      <rPr>
        <sz val="9"/>
        <rFont val="Times New Roman"/>
        <family val="1"/>
      </rPr>
      <t xml:space="preserve">. Modelo Conceptual para la Gestión de Activos y Pasivos y Articulación de la Mesa de Dinero definido. 
</t>
    </r>
    <r>
      <rPr>
        <b/>
        <sz val="9"/>
        <rFont val="Times New Roman"/>
        <family val="1"/>
      </rPr>
      <t>B.</t>
    </r>
    <r>
      <rPr>
        <sz val="9"/>
        <rFont val="Times New Roman"/>
        <family val="1"/>
      </rPr>
      <t xml:space="preserve"> Modelo Funcional para la Gestión de Activos y Pasivos y Articulación de la Mesa de Dinero definido. </t>
    </r>
  </si>
  <si>
    <r>
      <rPr>
        <b/>
        <sz val="9"/>
        <color theme="1"/>
        <rFont val="Times New Roman"/>
        <family val="1"/>
      </rPr>
      <t>1. Consultor Internacional
2. Juan Carlos Jerez -</t>
    </r>
    <r>
      <rPr>
        <b/>
        <sz val="9"/>
        <color rgb="FFFF0000"/>
        <rFont val="Times New Roman"/>
        <family val="1"/>
      </rPr>
      <t xml:space="preserve">
</t>
    </r>
    <r>
      <rPr>
        <sz val="9"/>
        <color theme="1"/>
        <rFont val="Times New Roman"/>
        <family val="1"/>
      </rPr>
      <t xml:space="preserve">Enc. Div. de Administración de Fondos
</t>
    </r>
    <r>
      <rPr>
        <b/>
        <sz val="9"/>
        <color theme="1"/>
        <rFont val="Times New Roman"/>
        <family val="1"/>
      </rPr>
      <t>3. Jose Reynoso -</t>
    </r>
    <r>
      <rPr>
        <sz val="9"/>
        <color theme="1"/>
        <rFont val="Times New Roman"/>
        <family val="1"/>
      </rPr>
      <t xml:space="preserve">
Analista Div. de Administración de Fondos
</t>
    </r>
    <r>
      <rPr>
        <b/>
        <sz val="9"/>
        <color theme="1"/>
        <rFont val="Times New Roman"/>
        <family val="1"/>
      </rPr>
      <t>4. Denny Mercedes -</t>
    </r>
    <r>
      <rPr>
        <sz val="9"/>
        <color theme="1"/>
        <rFont val="Times New Roman"/>
        <family val="1"/>
      </rPr>
      <t xml:space="preserve">
Analista Div. de Administración de Fondos</t>
    </r>
  </si>
  <si>
    <r>
      <rPr>
        <b/>
        <sz val="9"/>
        <color theme="1"/>
        <rFont val="Times New Roman"/>
        <family val="1"/>
      </rPr>
      <t xml:space="preserve">1. Catalino Correa Hiciano - </t>
    </r>
    <r>
      <rPr>
        <b/>
        <sz val="9"/>
        <color rgb="FFFF0000"/>
        <rFont val="Times New Roman"/>
        <family val="1"/>
      </rPr>
      <t xml:space="preserve">
</t>
    </r>
    <r>
      <rPr>
        <sz val="9"/>
        <color theme="1"/>
        <rFont val="Times New Roman"/>
        <family val="1"/>
      </rPr>
      <t>Tesorero Nacional</t>
    </r>
    <r>
      <rPr>
        <b/>
        <sz val="9"/>
        <color theme="1"/>
        <rFont val="Times New Roman"/>
        <family val="1"/>
      </rPr>
      <t xml:space="preserve">
2. Fernando Fernández - 
</t>
    </r>
    <r>
      <rPr>
        <sz val="9"/>
        <color theme="1"/>
        <rFont val="Times New Roman"/>
        <family val="1"/>
      </rPr>
      <t>Director de Administración de Fondos</t>
    </r>
    <r>
      <rPr>
        <b/>
        <sz val="9"/>
        <color rgb="FFFF0000"/>
        <rFont val="Times New Roman"/>
        <family val="1"/>
      </rPr>
      <t xml:space="preserve">
</t>
    </r>
    <r>
      <rPr>
        <b/>
        <sz val="9"/>
        <color theme="1"/>
        <rFont val="Times New Roman"/>
        <family val="1"/>
      </rPr>
      <t>3. Juan Carlos Jerez -</t>
    </r>
    <r>
      <rPr>
        <b/>
        <sz val="9"/>
        <color rgb="FFFF0000"/>
        <rFont val="Times New Roman"/>
        <family val="1"/>
      </rPr>
      <t xml:space="preserve">
</t>
    </r>
    <r>
      <rPr>
        <sz val="9"/>
        <color theme="1"/>
        <rFont val="Times New Roman"/>
        <family val="1"/>
      </rPr>
      <t>Enc. Div. de Administración de Fondos</t>
    </r>
  </si>
  <si>
    <r>
      <rPr>
        <b/>
        <sz val="9"/>
        <color theme="1"/>
        <rFont val="Times New Roman"/>
        <family val="1"/>
      </rPr>
      <t>1. Juan Carlos Jerez -</t>
    </r>
    <r>
      <rPr>
        <b/>
        <sz val="9"/>
        <color rgb="FFFF0000"/>
        <rFont val="Times New Roman"/>
        <family val="1"/>
      </rPr>
      <t xml:space="preserve">
</t>
    </r>
    <r>
      <rPr>
        <sz val="9"/>
        <color theme="1"/>
        <rFont val="Times New Roman"/>
        <family val="1"/>
      </rPr>
      <t xml:space="preserve">Encargado Análisis y Control de Inversiones Financieras
</t>
    </r>
    <r>
      <rPr>
        <b/>
        <sz val="9"/>
        <color theme="1"/>
        <rFont val="Times New Roman"/>
        <family val="1"/>
      </rPr>
      <t>2. Consultor Internacional</t>
    </r>
  </si>
  <si>
    <r>
      <t xml:space="preserve">1. DAFI
2. Consultor Internacional
3. Juan Carlos Jerez -
</t>
    </r>
    <r>
      <rPr>
        <sz val="9"/>
        <color rgb="FF000000"/>
        <rFont val="Times New Roman"/>
        <family val="1"/>
      </rPr>
      <t>Encargado Análisis y Control de Inversiones Financieras</t>
    </r>
  </si>
  <si>
    <r>
      <rPr>
        <b/>
        <sz val="9"/>
        <rFont val="Times New Roman"/>
        <family val="1"/>
      </rPr>
      <t>-DAFO-5.2.2.A</t>
    </r>
    <r>
      <rPr>
        <sz val="9"/>
        <rFont val="Times New Roman"/>
        <family val="1"/>
      </rPr>
      <t xml:space="preserve">  Modelo Funcional elaborado.</t>
    </r>
  </si>
  <si>
    <r>
      <rPr>
        <b/>
        <sz val="9"/>
        <rFont val="Times New Roman"/>
        <family val="1"/>
      </rPr>
      <t>-DAFO-5.2.3.A</t>
    </r>
    <r>
      <rPr>
        <sz val="9"/>
        <rFont val="Times New Roman"/>
        <family val="1"/>
      </rPr>
      <t xml:space="preserve">   Registros de Participantes.
</t>
    </r>
    <r>
      <rPr>
        <b/>
        <sz val="9"/>
        <rFont val="Times New Roman"/>
        <family val="1"/>
      </rPr>
      <t xml:space="preserve">-DAFO-5.2.3.B </t>
    </r>
    <r>
      <rPr>
        <sz val="9"/>
        <rFont val="Times New Roman"/>
        <family val="1"/>
      </rPr>
      <t xml:space="preserve"> Fotografías de los encuentros.
</t>
    </r>
    <r>
      <rPr>
        <b/>
        <sz val="9"/>
        <rFont val="Times New Roman"/>
        <family val="1"/>
      </rPr>
      <t>-DAFO-5.2.1.C</t>
    </r>
    <r>
      <rPr>
        <sz val="9"/>
        <rFont val="Times New Roman"/>
        <family val="1"/>
      </rPr>
      <t xml:space="preserve">  Presentación Power Point (si aplica).</t>
    </r>
  </si>
  <si>
    <r>
      <rPr>
        <b/>
        <sz val="9"/>
        <color theme="1"/>
        <rFont val="Times New Roman"/>
        <family val="1"/>
      </rPr>
      <t>1. Juan Carlos Jerez -</t>
    </r>
    <r>
      <rPr>
        <b/>
        <sz val="9"/>
        <color rgb="FFFF0000"/>
        <rFont val="Times New Roman"/>
        <family val="1"/>
      </rPr>
      <t xml:space="preserve">
</t>
    </r>
    <r>
      <rPr>
        <sz val="9"/>
        <color theme="1"/>
        <rFont val="Times New Roman"/>
        <family val="1"/>
      </rPr>
      <t>Enc. Div. de Administración de Fondos</t>
    </r>
    <r>
      <rPr>
        <sz val="9"/>
        <color rgb="FFFF0000"/>
        <rFont val="Times New Roman"/>
        <family val="1"/>
      </rPr>
      <t xml:space="preserve">
</t>
    </r>
  </si>
  <si>
    <r>
      <rPr>
        <b/>
        <sz val="9"/>
        <color theme="1"/>
        <rFont val="Times New Roman"/>
        <family val="1"/>
      </rPr>
      <t>1.</t>
    </r>
    <r>
      <rPr>
        <sz val="9"/>
        <color theme="1"/>
        <rFont val="Times New Roman"/>
        <family val="1"/>
      </rPr>
      <t xml:space="preserve"> </t>
    </r>
    <r>
      <rPr>
        <b/>
        <sz val="9"/>
        <color theme="1"/>
        <rFont val="Times New Roman"/>
        <family val="1"/>
      </rPr>
      <t xml:space="preserve">Fernando Fernández - </t>
    </r>
    <r>
      <rPr>
        <sz val="9"/>
        <color theme="1"/>
        <rFont val="Times New Roman"/>
        <family val="1"/>
      </rPr>
      <t xml:space="preserve">
Director de Administración de Fondos
</t>
    </r>
    <r>
      <rPr>
        <b/>
        <sz val="9"/>
        <color theme="1"/>
        <rFont val="Times New Roman"/>
        <family val="1"/>
      </rPr>
      <t xml:space="preserve">2. Representante </t>
    </r>
    <r>
      <rPr>
        <sz val="9"/>
        <color theme="1"/>
        <rFont val="Times New Roman"/>
        <family val="1"/>
      </rPr>
      <t xml:space="preserve">
Banco Central de la RD</t>
    </r>
  </si>
  <si>
    <r>
      <rPr>
        <b/>
        <sz val="9"/>
        <color theme="1"/>
        <rFont val="Times New Roman"/>
        <family val="1"/>
      </rPr>
      <t xml:space="preserve">1. Catalino Correa Hiciano - </t>
    </r>
    <r>
      <rPr>
        <sz val="9"/>
        <color theme="1"/>
        <rFont val="Times New Roman"/>
        <family val="1"/>
      </rPr>
      <t xml:space="preserve"> Tesorero Nacional
</t>
    </r>
    <r>
      <rPr>
        <b/>
        <sz val="9"/>
        <color theme="1"/>
        <rFont val="Times New Roman"/>
        <family val="1"/>
      </rPr>
      <t>2. MAE -
Banco Central de la RD</t>
    </r>
  </si>
  <si>
    <r>
      <rPr>
        <b/>
        <sz val="9"/>
        <color theme="1"/>
        <rFont val="Times New Roman"/>
        <family val="1"/>
      </rPr>
      <t xml:space="preserve">1. Juan Carlos Jerez -
</t>
    </r>
    <r>
      <rPr>
        <sz val="9"/>
        <color theme="1"/>
        <rFont val="Times New Roman"/>
        <family val="1"/>
      </rPr>
      <t xml:space="preserve">Enc. Div. de Administración de Fondos
</t>
    </r>
  </si>
  <si>
    <r>
      <rPr>
        <b/>
        <sz val="9"/>
        <color theme="1"/>
        <rFont val="Times New Roman"/>
        <family val="1"/>
      </rPr>
      <t xml:space="preserve">1. Fernando Fernández - 
</t>
    </r>
    <r>
      <rPr>
        <sz val="9"/>
        <color theme="1"/>
        <rFont val="Times New Roman"/>
        <family val="1"/>
      </rPr>
      <t xml:space="preserve">Director de Administración de Fondos
</t>
    </r>
    <r>
      <rPr>
        <b/>
        <sz val="9"/>
        <color theme="1"/>
        <rFont val="Times New Roman"/>
        <family val="1"/>
      </rPr>
      <t>2.</t>
    </r>
    <r>
      <rPr>
        <sz val="9"/>
        <color theme="1"/>
        <rFont val="Times New Roman"/>
        <family val="1"/>
      </rPr>
      <t xml:space="preserve"> </t>
    </r>
    <r>
      <rPr>
        <b/>
        <sz val="9"/>
        <color theme="1"/>
        <rFont val="Times New Roman"/>
        <family val="1"/>
      </rPr>
      <t xml:space="preserve">Representante </t>
    </r>
    <r>
      <rPr>
        <sz val="9"/>
        <color theme="1"/>
        <rFont val="Times New Roman"/>
        <family val="1"/>
      </rPr>
      <t xml:space="preserve">
</t>
    </r>
    <r>
      <rPr>
        <b/>
        <sz val="9"/>
        <color theme="1"/>
        <rFont val="Times New Roman"/>
        <family val="1"/>
      </rPr>
      <t>Banco de Reservas</t>
    </r>
  </si>
  <si>
    <r>
      <rPr>
        <b/>
        <sz val="9"/>
        <color theme="1"/>
        <rFont val="Times New Roman"/>
        <family val="1"/>
      </rPr>
      <t xml:space="preserve">1. Catalino Correa Hiciano - </t>
    </r>
    <r>
      <rPr>
        <sz val="9"/>
        <color theme="1"/>
        <rFont val="Times New Roman"/>
        <family val="1"/>
      </rPr>
      <t xml:space="preserve">Tesorero Nacional
</t>
    </r>
    <r>
      <rPr>
        <b/>
        <sz val="9"/>
        <color theme="1"/>
        <rFont val="Times New Roman"/>
        <family val="1"/>
      </rPr>
      <t>2. MAE -
Banco de Reservas</t>
    </r>
  </si>
  <si>
    <r>
      <rPr>
        <b/>
        <sz val="9"/>
        <color theme="1"/>
        <rFont val="Times New Roman"/>
        <family val="1"/>
      </rPr>
      <t xml:space="preserve">1. Fernando Fernández - 
</t>
    </r>
    <r>
      <rPr>
        <sz val="9"/>
        <color theme="1"/>
        <rFont val="Times New Roman"/>
        <family val="1"/>
      </rPr>
      <t xml:space="preserve">Director de Administración de Fondos
</t>
    </r>
    <r>
      <rPr>
        <b/>
        <sz val="9"/>
        <color theme="1"/>
        <rFont val="Times New Roman"/>
        <family val="1"/>
      </rPr>
      <t>2. Representante 
CEVALDOM</t>
    </r>
  </si>
  <si>
    <r>
      <rPr>
        <b/>
        <sz val="9"/>
        <color theme="1"/>
        <rFont val="Times New Roman"/>
        <family val="1"/>
      </rPr>
      <t xml:space="preserve">1. Catalino Correa Hiciano - </t>
    </r>
    <r>
      <rPr>
        <sz val="9"/>
        <color theme="1"/>
        <rFont val="Times New Roman"/>
        <family val="1"/>
      </rPr>
      <t xml:space="preserve">Tesorero Nacional
</t>
    </r>
    <r>
      <rPr>
        <b/>
        <sz val="9"/>
        <color theme="1"/>
        <rFont val="Times New Roman"/>
        <family val="1"/>
      </rPr>
      <t>2. MAE -</t>
    </r>
    <r>
      <rPr>
        <sz val="9"/>
        <color theme="1"/>
        <rFont val="Times New Roman"/>
        <family val="1"/>
      </rPr>
      <t xml:space="preserve">
</t>
    </r>
    <r>
      <rPr>
        <b/>
        <sz val="9"/>
        <color theme="1"/>
        <rFont val="Times New Roman"/>
        <family val="1"/>
      </rPr>
      <t>CEVALDOM</t>
    </r>
  </si>
  <si>
    <r>
      <rPr>
        <b/>
        <sz val="9"/>
        <color theme="1"/>
        <rFont val="Times New Roman"/>
        <family val="1"/>
      </rPr>
      <t>1. Juan Carlos Jerez -</t>
    </r>
    <r>
      <rPr>
        <b/>
        <sz val="9"/>
        <color rgb="FFFF0000"/>
        <rFont val="Times New Roman"/>
        <family val="1"/>
      </rPr>
      <t xml:space="preserve">
</t>
    </r>
    <r>
      <rPr>
        <sz val="9"/>
        <color theme="1"/>
        <rFont val="Times New Roman"/>
        <family val="1"/>
      </rPr>
      <t xml:space="preserve">Enc. Div. de Administración de Fondos
</t>
    </r>
  </si>
  <si>
    <r>
      <rPr>
        <b/>
        <sz val="9"/>
        <color theme="1"/>
        <rFont val="Times New Roman"/>
        <family val="1"/>
      </rPr>
      <t xml:space="preserve">1. Fernando Fernández - 
</t>
    </r>
    <r>
      <rPr>
        <sz val="9"/>
        <color theme="1"/>
        <rFont val="Times New Roman"/>
        <family val="1"/>
      </rPr>
      <t xml:space="preserve">Director de Administración de Fondos
</t>
    </r>
    <r>
      <rPr>
        <b/>
        <sz val="9"/>
        <color theme="1"/>
        <rFont val="Times New Roman"/>
        <family val="1"/>
      </rPr>
      <t>2. Representante 
Superintendencia de Valores</t>
    </r>
  </si>
  <si>
    <r>
      <rPr>
        <b/>
        <sz val="9"/>
        <color theme="1"/>
        <rFont val="Times New Roman"/>
        <family val="1"/>
      </rPr>
      <t xml:space="preserve">1. Catalino Correa Hiciano - </t>
    </r>
    <r>
      <rPr>
        <sz val="9"/>
        <color theme="1"/>
        <rFont val="Times New Roman"/>
        <family val="1"/>
      </rPr>
      <t xml:space="preserve">Tesorero Nacional
</t>
    </r>
    <r>
      <rPr>
        <b/>
        <sz val="9"/>
        <color theme="1"/>
        <rFont val="Times New Roman"/>
        <family val="1"/>
      </rPr>
      <t>2. MAE -</t>
    </r>
    <r>
      <rPr>
        <sz val="9"/>
        <color theme="1"/>
        <rFont val="Times New Roman"/>
        <family val="1"/>
      </rPr>
      <t xml:space="preserve">
</t>
    </r>
    <r>
      <rPr>
        <b/>
        <sz val="9"/>
        <color theme="1"/>
        <rFont val="Times New Roman"/>
        <family val="1"/>
      </rPr>
      <t xml:space="preserve">Superntendencia  de Valores </t>
    </r>
  </si>
  <si>
    <r>
      <rPr>
        <b/>
        <sz val="9"/>
        <color theme="1"/>
        <rFont val="Times New Roman"/>
        <family val="1"/>
      </rPr>
      <t xml:space="preserve">1. Fernando Fernández - 
</t>
    </r>
    <r>
      <rPr>
        <sz val="9"/>
        <color theme="1"/>
        <rFont val="Times New Roman"/>
        <family val="1"/>
      </rPr>
      <t xml:space="preserve">Director de Administración de Fondos
</t>
    </r>
    <r>
      <rPr>
        <b/>
        <sz val="9"/>
        <color theme="1"/>
        <rFont val="Times New Roman"/>
        <family val="1"/>
      </rPr>
      <t xml:space="preserve">2. Representante </t>
    </r>
    <r>
      <rPr>
        <sz val="9"/>
        <color theme="1"/>
        <rFont val="Times New Roman"/>
        <family val="1"/>
      </rPr>
      <t xml:space="preserve">
</t>
    </r>
    <r>
      <rPr>
        <b/>
        <sz val="9"/>
        <color theme="1"/>
        <rFont val="Times New Roman"/>
        <family val="1"/>
      </rPr>
      <t>Bolsa  de Valores</t>
    </r>
  </si>
  <si>
    <r>
      <rPr>
        <b/>
        <sz val="9"/>
        <color theme="1"/>
        <rFont val="Times New Roman"/>
        <family val="1"/>
      </rPr>
      <t xml:space="preserve">1. Catalino Correa Hiciano - </t>
    </r>
    <r>
      <rPr>
        <sz val="9"/>
        <color theme="1"/>
        <rFont val="Times New Roman"/>
        <family val="1"/>
      </rPr>
      <t xml:space="preserve"> Tesorero Nacional
</t>
    </r>
    <r>
      <rPr>
        <b/>
        <sz val="9"/>
        <color theme="1"/>
        <rFont val="Times New Roman"/>
        <family val="1"/>
      </rPr>
      <t>2. MAE -</t>
    </r>
    <r>
      <rPr>
        <sz val="9"/>
        <color theme="1"/>
        <rFont val="Times New Roman"/>
        <family val="1"/>
      </rPr>
      <t xml:space="preserve">
</t>
    </r>
    <r>
      <rPr>
        <b/>
        <sz val="9"/>
        <color theme="1"/>
        <rFont val="Times New Roman"/>
        <family val="1"/>
      </rPr>
      <t xml:space="preserve">Bolsa de Valores </t>
    </r>
  </si>
  <si>
    <r>
      <rPr>
        <b/>
        <sz val="9"/>
        <color theme="1"/>
        <rFont val="Times New Roman"/>
        <family val="1"/>
      </rPr>
      <t>DPyEF-6.4.5.A</t>
    </r>
    <r>
      <rPr>
        <sz val="9"/>
        <color theme="1"/>
        <rFont val="Times New Roman"/>
        <family val="1"/>
      </rPr>
      <t xml:space="preserve"> Acuerdo aprobado y firmado por ambas partes.</t>
    </r>
  </si>
  <si>
    <r>
      <rPr>
        <b/>
        <sz val="9"/>
        <rFont val="Times New Roman"/>
        <family val="1"/>
      </rPr>
      <t>A.</t>
    </r>
    <r>
      <rPr>
        <sz val="9"/>
        <rFont val="Times New Roman"/>
        <family val="1"/>
      </rPr>
      <t xml:space="preserve"> Saldos de caja maximizados en un </t>
    </r>
    <r>
      <rPr>
        <b/>
        <sz val="9"/>
        <color rgb="FFFF0000"/>
        <rFont val="Times New Roman"/>
        <family val="1"/>
      </rPr>
      <t>X%</t>
    </r>
    <r>
      <rPr>
        <sz val="9"/>
        <rFont val="Times New Roman"/>
        <family val="1"/>
      </rPr>
      <t xml:space="preserve">
</t>
    </r>
    <r>
      <rPr>
        <b/>
        <sz val="9"/>
        <rFont val="Times New Roman"/>
        <family val="1"/>
      </rPr>
      <t>B.</t>
    </r>
    <r>
      <rPr>
        <sz val="9"/>
        <rFont val="Times New Roman"/>
        <family val="1"/>
      </rPr>
      <t xml:space="preserve"> Tasa de interés en las inversiones aumentada en un </t>
    </r>
    <r>
      <rPr>
        <b/>
        <sz val="9"/>
        <color rgb="FFFF0000"/>
        <rFont val="Times New Roman"/>
        <family val="1"/>
      </rPr>
      <t>X%</t>
    </r>
    <r>
      <rPr>
        <sz val="9"/>
        <rFont val="Times New Roman"/>
        <family val="1"/>
      </rPr>
      <t xml:space="preserve">
</t>
    </r>
    <r>
      <rPr>
        <b/>
        <sz val="9"/>
        <rFont val="Times New Roman"/>
        <family val="1"/>
      </rPr>
      <t>C.</t>
    </r>
    <r>
      <rPr>
        <sz val="9"/>
        <rFont val="Times New Roman"/>
        <family val="1"/>
      </rPr>
      <t xml:space="preserve"> Descalces estacionales de caja cubiertos en un 100%.
</t>
    </r>
    <r>
      <rPr>
        <b/>
        <sz val="9"/>
        <rFont val="Times New Roman"/>
        <family val="1"/>
      </rPr>
      <t>D.</t>
    </r>
    <r>
      <rPr>
        <sz val="9"/>
        <rFont val="Times New Roman"/>
        <family val="1"/>
      </rPr>
      <t xml:space="preserve"> Tasa de financiamiento de corto plazo reducida en un </t>
    </r>
    <r>
      <rPr>
        <b/>
        <sz val="9"/>
        <color rgb="FFFF0000"/>
        <rFont val="Times New Roman"/>
        <family val="1"/>
      </rPr>
      <t xml:space="preserve">X%
</t>
    </r>
    <r>
      <rPr>
        <b/>
        <sz val="9"/>
        <color theme="1"/>
        <rFont val="Times New Roman"/>
        <family val="1"/>
      </rPr>
      <t>E.</t>
    </r>
    <r>
      <rPr>
        <sz val="9"/>
        <color theme="1"/>
        <rFont val="Times New Roman"/>
        <family val="1"/>
      </rPr>
      <t xml:space="preserve"> Normativa de las Letras del Tesoso aprobada
</t>
    </r>
    <r>
      <rPr>
        <b/>
        <sz val="9"/>
        <color theme="1"/>
        <rFont val="Times New Roman"/>
        <family val="1"/>
      </rPr>
      <t>F.</t>
    </r>
    <r>
      <rPr>
        <sz val="9"/>
        <color theme="1"/>
        <rFont val="Times New Roman"/>
        <family val="1"/>
      </rPr>
      <t xml:space="preserve"> Normativa de Inversiones aprobada
</t>
    </r>
    <r>
      <rPr>
        <b/>
        <sz val="9"/>
        <color theme="1"/>
        <rFont val="Times New Roman"/>
        <family val="1"/>
      </rPr>
      <t>G.</t>
    </r>
    <r>
      <rPr>
        <sz val="9"/>
        <color theme="1"/>
        <rFont val="Times New Roman"/>
        <family val="1"/>
      </rPr>
      <t xml:space="preserve"> Estrategias para estón de alternativas de financiamiento de corto plazo y de inversión.aprobadas e implementadas
</t>
    </r>
    <r>
      <rPr>
        <b/>
        <sz val="9"/>
        <color theme="1"/>
        <rFont val="Times New Roman"/>
        <family val="1"/>
      </rPr>
      <t>H.</t>
    </r>
    <r>
      <rPr>
        <sz val="9"/>
        <color theme="1"/>
        <rFont val="Times New Roman"/>
        <family val="1"/>
      </rPr>
      <t xml:space="preserve"> Módulo de Registro para las Operaciones de inversión y de financiamiento a corto plazo desarrollado e implementado</t>
    </r>
  </si>
  <si>
    <r>
      <rPr>
        <b/>
        <sz val="9"/>
        <color theme="1"/>
        <rFont val="Times New Roman"/>
        <family val="1"/>
      </rPr>
      <t xml:space="preserve">1. Fernando Fernández-
</t>
    </r>
    <r>
      <rPr>
        <sz val="9"/>
        <color theme="1"/>
        <rFont val="Times New Roman"/>
        <family val="1"/>
      </rPr>
      <t>Director de Administración de Fondos</t>
    </r>
    <r>
      <rPr>
        <b/>
        <sz val="9"/>
        <color theme="1"/>
        <rFont val="Times New Roman"/>
        <family val="1"/>
      </rPr>
      <t xml:space="preserve">
2. Juan Carlos Jerez -</t>
    </r>
    <r>
      <rPr>
        <sz val="9"/>
        <color theme="1"/>
        <rFont val="Times New Roman"/>
        <family val="1"/>
      </rPr>
      <t xml:space="preserve">
Enc. Div. de Administración de Fondos</t>
    </r>
  </si>
  <si>
    <r>
      <rPr>
        <b/>
        <sz val="9"/>
        <color theme="1"/>
        <rFont val="Times New Roman"/>
        <family val="1"/>
      </rPr>
      <t xml:space="preserve">1. Catalino Correa Hiciano - </t>
    </r>
    <r>
      <rPr>
        <sz val="9"/>
        <color rgb="FFFF0000"/>
        <rFont val="Times New Roman"/>
        <family val="1"/>
      </rPr>
      <t xml:space="preserve">
</t>
    </r>
    <r>
      <rPr>
        <sz val="9"/>
        <color theme="1"/>
        <rFont val="Times New Roman"/>
        <family val="1"/>
      </rPr>
      <t>Tesorero Nacional</t>
    </r>
  </si>
  <si>
    <r>
      <rPr>
        <b/>
        <sz val="9"/>
        <color theme="1"/>
        <rFont val="Times New Roman"/>
        <family val="1"/>
      </rPr>
      <t>1. Fernando Fernández-</t>
    </r>
    <r>
      <rPr>
        <sz val="9"/>
        <color theme="1"/>
        <rFont val="Times New Roman"/>
        <family val="1"/>
      </rPr>
      <t xml:space="preserve">
Director de Administración de Fondos</t>
    </r>
  </si>
  <si>
    <r>
      <rPr>
        <b/>
        <sz val="9"/>
        <color theme="1"/>
        <rFont val="Times New Roman"/>
        <family val="1"/>
      </rPr>
      <t>1. Juan Carlos Jerez -</t>
    </r>
    <r>
      <rPr>
        <b/>
        <sz val="9"/>
        <color rgb="FFFF0000"/>
        <rFont val="Times New Roman"/>
        <family val="1"/>
      </rPr>
      <t xml:space="preserve">
</t>
    </r>
    <r>
      <rPr>
        <sz val="9"/>
        <color theme="1"/>
        <rFont val="Times New Roman"/>
        <family val="1"/>
      </rPr>
      <t>Encargado Análisis y Control de Inversiones Financieras</t>
    </r>
  </si>
  <si>
    <t>1-08-21
(Corte Mensual)</t>
  </si>
  <si>
    <t>31-12-21
(Corte Mensual)</t>
  </si>
  <si>
    <r>
      <rPr>
        <b/>
        <sz val="9"/>
        <color theme="1"/>
        <rFont val="Times New Roman"/>
        <family val="1"/>
      </rPr>
      <t>1. Juan Carlos Jerez -</t>
    </r>
    <r>
      <rPr>
        <b/>
        <sz val="9"/>
        <color rgb="FFFF0000"/>
        <rFont val="Times New Roman"/>
        <family val="1"/>
      </rPr>
      <t xml:space="preserve">
</t>
    </r>
    <r>
      <rPr>
        <sz val="9"/>
        <color theme="1"/>
        <rFont val="Times New Roman"/>
        <family val="1"/>
      </rPr>
      <t>Enc. Div. de Administración de Fondos</t>
    </r>
    <r>
      <rPr>
        <sz val="9"/>
        <color rgb="FFFF0000"/>
        <rFont val="Times New Roman"/>
        <family val="1"/>
      </rPr>
      <t xml:space="preserve">
</t>
    </r>
    <r>
      <rPr>
        <b/>
        <sz val="9"/>
        <color theme="1"/>
        <rFont val="Times New Roman"/>
        <family val="1"/>
      </rPr>
      <t>2. Jose Reynoso -</t>
    </r>
    <r>
      <rPr>
        <sz val="9"/>
        <color theme="1"/>
        <rFont val="Times New Roman"/>
        <family val="1"/>
      </rPr>
      <t xml:space="preserve">
Analista Div. de Administración de Fondos
</t>
    </r>
    <r>
      <rPr>
        <b/>
        <sz val="9"/>
        <color theme="1"/>
        <rFont val="Times New Roman"/>
        <family val="1"/>
      </rPr>
      <t>3. Denny Mercedes -</t>
    </r>
    <r>
      <rPr>
        <sz val="9"/>
        <color theme="1"/>
        <rFont val="Times New Roman"/>
        <family val="1"/>
      </rPr>
      <t xml:space="preserve">
Analista Div. de Administración de Fondos</t>
    </r>
  </si>
  <si>
    <r>
      <rPr>
        <b/>
        <sz val="9"/>
        <rFont val="Times New Roman"/>
        <family val="1"/>
      </rPr>
      <t>A.</t>
    </r>
    <r>
      <rPr>
        <sz val="9"/>
        <rFont val="Times New Roman"/>
        <family val="1"/>
      </rPr>
      <t xml:space="preserve"> Brecha Financiera igual a cero o positiva.</t>
    </r>
  </si>
  <si>
    <t>17-5-21
(Corte Anual)</t>
  </si>
  <si>
    <t>31-12-2021
(Corte Anual)</t>
  </si>
  <si>
    <t>Dirección de Normas y Atención a las Tesorerias Institucionales</t>
  </si>
  <si>
    <r>
      <rPr>
        <b/>
        <sz val="9"/>
        <rFont val="Times New Roman"/>
        <family val="1"/>
      </rPr>
      <t>A.</t>
    </r>
    <r>
      <rPr>
        <sz val="9"/>
        <rFont val="Times New Roman"/>
        <family val="1"/>
      </rPr>
      <t xml:space="preserve"> Institución Piloto (Ministerio de Hacienda) Capacitada como parte de la Implemnatción de la Fase II del SIRITE
</t>
    </r>
    <r>
      <rPr>
        <b/>
        <sz val="9"/>
        <rFont val="Times New Roman"/>
        <family val="1"/>
      </rPr>
      <t xml:space="preserve">
B.</t>
    </r>
    <r>
      <rPr>
        <sz val="9"/>
        <rFont val="Times New Roman"/>
        <family val="1"/>
      </rPr>
      <t xml:space="preserve"> Capacitadas 12 instituciones del Sector Público No Financiero  como parte de la Implemnatción de la Fase II del SIRITE</t>
    </r>
  </si>
  <si>
    <t>1.1.1 Elaborar borrador de programa para Capacitaciones respecto al Sistema SIRITE</t>
  </si>
  <si>
    <t>1.1.2 Validación de borrador de la programación fijada para llevar a cabo entrenamiento de SIRITE</t>
  </si>
  <si>
    <r>
      <t xml:space="preserve">1.2.1 Impartir capacitación para la Institución Piloto </t>
    </r>
    <r>
      <rPr>
        <b/>
        <sz val="9"/>
        <color rgb="FF000000"/>
        <rFont val="Times New Roman"/>
        <family val="1"/>
      </rPr>
      <t>(Ministerio de Hacienda)</t>
    </r>
  </si>
  <si>
    <r>
      <t xml:space="preserve">1.2.2  Realizar jornadas de Capacitación con las Instituciones incorporadas a la Fase II del SIRITE
</t>
    </r>
    <r>
      <rPr>
        <b/>
        <sz val="9"/>
        <rFont val="Times New Roman"/>
        <family val="1"/>
      </rPr>
      <t>(Primer Grupo: 4 instituciones)</t>
    </r>
  </si>
  <si>
    <r>
      <t xml:space="preserve">1.2.3  Realizar jornadas de Capacitación con las Instituciones incorporadas a la Fase II del SIRITE
</t>
    </r>
    <r>
      <rPr>
        <b/>
        <sz val="9"/>
        <rFont val="Times New Roman"/>
        <family val="1"/>
      </rPr>
      <t>(Segundo Grupo: 4 instituciones)</t>
    </r>
  </si>
  <si>
    <r>
      <t>1.2.4  Realizar jornadas de Capacitación con las Instituciones incorporadas a la Fase II del SIRITE</t>
    </r>
    <r>
      <rPr>
        <sz val="9"/>
        <color rgb="FFFF0000"/>
        <rFont val="Times New Roman"/>
        <family val="1"/>
      </rPr>
      <t xml:space="preserve">
</t>
    </r>
    <r>
      <rPr>
        <b/>
        <sz val="9"/>
        <rFont val="Times New Roman"/>
        <family val="1"/>
      </rPr>
      <t>(Tercer Grupo: 4  instituciones)</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</si>
  <si>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2. Cristian Báez -</t>
    </r>
    <r>
      <rPr>
        <sz val="9"/>
        <color rgb="FF000000"/>
        <rFont val="Times New Roman"/>
        <family val="1"/>
      </rPr>
      <t xml:space="preserve"> 
Analista de Tesorerías Institucionales III</t>
    </r>
  </si>
  <si>
    <r>
      <rPr>
        <b/>
        <sz val="9"/>
        <color rgb="FF000000"/>
        <rFont val="Times New Roman"/>
        <family val="1"/>
      </rPr>
      <t xml:space="preserve">1. Ángel Estrada. - 
</t>
    </r>
    <r>
      <rPr>
        <sz val="9"/>
        <color rgb="FF000000"/>
        <rFont val="Times New Roman"/>
        <family val="1"/>
      </rPr>
      <t xml:space="preserve">Director Normas y Atención a las Tesorerías Institucionales </t>
    </r>
    <r>
      <rPr>
        <b/>
        <sz val="9"/>
        <color rgb="FF000000"/>
        <rFont val="Times New Roman"/>
        <family val="1"/>
      </rPr>
      <t xml:space="preserve">
2. Equipo SIRITE</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</si>
  <si>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2. Cristian Báez -</t>
    </r>
    <r>
      <rPr>
        <sz val="9"/>
        <color rgb="FF000000"/>
        <rFont val="Times New Roman"/>
        <family val="1"/>
      </rPr>
      <t xml:space="preserve"> 
Analista de Tesorerías Institucionales III
</t>
    </r>
    <r>
      <rPr>
        <b/>
        <sz val="9"/>
        <color rgb="FF000000"/>
        <rFont val="Times New Roman"/>
        <family val="1"/>
      </rPr>
      <t>3. Equipo SIRITE</t>
    </r>
  </si>
  <si>
    <r>
      <rPr>
        <b/>
        <sz val="9"/>
        <color theme="1"/>
        <rFont val="Times New Roman"/>
        <family val="1"/>
      </rPr>
      <t>-DNyATI-1.1.1.A</t>
    </r>
    <r>
      <rPr>
        <sz val="9"/>
        <color theme="1"/>
        <rFont val="Times New Roman"/>
        <family val="1"/>
      </rPr>
      <t xml:space="preserve">  Borrador de Plan de Capacitación</t>
    </r>
  </si>
  <si>
    <r>
      <rPr>
        <b/>
        <sz val="9"/>
        <color theme="1"/>
        <rFont val="Times New Roman"/>
        <family val="1"/>
      </rPr>
      <t>-DNyATI-1.1.2.A</t>
    </r>
    <r>
      <rPr>
        <sz val="9"/>
        <color theme="1"/>
        <rFont val="Times New Roman"/>
        <family val="1"/>
      </rPr>
      <t xml:space="preserve">   Plan de Capacitación validado</t>
    </r>
  </si>
  <si>
    <r>
      <t xml:space="preserve">-DNyATI-1.2.1.A   </t>
    </r>
    <r>
      <rPr>
        <sz val="9"/>
        <rFont val="Times New Roman"/>
        <family val="1"/>
      </rPr>
      <t xml:space="preserve">Registro de Participantes de las Capacitaciones Ejecutadas. </t>
    </r>
    <r>
      <rPr>
        <b/>
        <sz val="9"/>
        <rFont val="Times New Roman"/>
        <family val="1"/>
      </rPr>
      <t xml:space="preserve">
-DNyATI-1.2.1.B  </t>
    </r>
    <r>
      <rPr>
        <sz val="9"/>
        <rFont val="Times New Roman"/>
        <family val="1"/>
      </rPr>
      <t xml:space="preserve"> Fotos de Capacitaciones Ejecutadas. </t>
    </r>
  </si>
  <si>
    <r>
      <t xml:space="preserve">-DNyATI-1.2.2.A   </t>
    </r>
    <r>
      <rPr>
        <sz val="9"/>
        <rFont val="Times New Roman"/>
        <family val="1"/>
      </rPr>
      <t xml:space="preserve">Registro de Participantes de las Capacitaciones Ejecutadas. 
</t>
    </r>
    <r>
      <rPr>
        <b/>
        <sz val="9"/>
        <rFont val="Times New Roman"/>
        <family val="1"/>
      </rPr>
      <t xml:space="preserve">-DNyCTI-1.2.2.B  </t>
    </r>
    <r>
      <rPr>
        <sz val="9"/>
        <rFont val="Times New Roman"/>
        <family val="1"/>
      </rPr>
      <t xml:space="preserve"> Fotos de Capacitaciones Ejecutadas. </t>
    </r>
  </si>
  <si>
    <r>
      <t xml:space="preserve">-DNyATI-1.2.3.A   </t>
    </r>
    <r>
      <rPr>
        <sz val="9"/>
        <rFont val="Times New Roman"/>
        <family val="1"/>
      </rPr>
      <t xml:space="preserve">Registro de Participantes de las Capacitaciones Ejecutadas. 
</t>
    </r>
    <r>
      <rPr>
        <b/>
        <sz val="9"/>
        <rFont val="Times New Roman"/>
        <family val="1"/>
      </rPr>
      <t xml:space="preserve">-DNyATI-1.2.1.B  </t>
    </r>
    <r>
      <rPr>
        <sz val="9"/>
        <rFont val="Times New Roman"/>
        <family val="1"/>
      </rPr>
      <t xml:space="preserve"> Fotos de Capacitaciones Ejecutadas. </t>
    </r>
  </si>
  <si>
    <r>
      <t xml:space="preserve">-DNyATI-1.2.4.A   </t>
    </r>
    <r>
      <rPr>
        <sz val="9"/>
        <rFont val="Times New Roman"/>
        <family val="1"/>
      </rPr>
      <t xml:space="preserve">Registro de Participantes de las Capacitaciones Ejecutadas. 
</t>
    </r>
    <r>
      <rPr>
        <b/>
        <sz val="9"/>
        <rFont val="Times New Roman"/>
        <family val="1"/>
      </rPr>
      <t xml:space="preserve">-DNyATI-1.2.4.B  </t>
    </r>
    <r>
      <rPr>
        <sz val="9"/>
        <rFont val="Times New Roman"/>
        <family val="1"/>
      </rPr>
      <t xml:space="preserve"> Fotos de Capacitaciones Ejecutadas. </t>
    </r>
  </si>
  <si>
    <t>4. Capacitación y Entrenamiento en el Sistema SIRITE</t>
  </si>
  <si>
    <r>
      <t>4.1  Preparar Plan de Capacitación a las instituciones de recaudación directa en el sistema SIRITE  (</t>
    </r>
    <r>
      <rPr>
        <sz val="9"/>
        <color theme="1"/>
        <rFont val="Times New Roman"/>
        <family val="1"/>
      </rPr>
      <t>Cajas Institucionales</t>
    </r>
    <r>
      <rPr>
        <sz val="9"/>
        <rFont val="Times New Roman"/>
        <family val="1"/>
      </rPr>
      <t>).</t>
    </r>
  </si>
  <si>
    <t>4.2. Impartir Capacitaciones para implementación del Sistema SIRITE (Cajas Institucionales).</t>
  </si>
  <si>
    <r>
      <t xml:space="preserve">A. </t>
    </r>
    <r>
      <rPr>
        <sz val="9"/>
        <color theme="1"/>
        <rFont val="Times New Roman"/>
        <family val="1"/>
      </rPr>
      <t>61% de las 65 unidades ejecutoras incorporadas, esto es, incorporadas 23 nuevos proyectos para un total de 40 proyectos.</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</si>
  <si>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2. Cristian Báez -</t>
    </r>
    <r>
      <rPr>
        <sz val="9"/>
        <color rgb="FF000000"/>
        <rFont val="Times New Roman"/>
        <family val="1"/>
      </rPr>
      <t xml:space="preserve"> Analista de Tesorerías Institucionales III
</t>
    </r>
    <r>
      <rPr>
        <b/>
        <sz val="9"/>
        <color rgb="FF000000"/>
        <rFont val="Times New Roman"/>
        <family val="1"/>
      </rPr>
      <t>3. Equipo UEPEX</t>
    </r>
  </si>
  <si>
    <r>
      <rPr>
        <b/>
        <sz val="9"/>
        <color rgb="FF000000"/>
        <rFont val="Times New Roman"/>
        <family val="1"/>
      </rPr>
      <t>1. Ángel Estrada -</t>
    </r>
    <r>
      <rPr>
        <sz val="9"/>
        <color rgb="FF000000"/>
        <rFont val="Times New Roman"/>
        <family val="1"/>
      </rPr>
      <t xml:space="preserve"> Director Normas y Atención a las Tesorerías Institucionales</t>
    </r>
    <r>
      <rPr>
        <b/>
        <sz val="9"/>
        <color rgb="FF000000"/>
        <rFont val="Times New Roman"/>
        <family val="1"/>
      </rPr>
      <t xml:space="preserve"> 
2. Noemí Paulino</t>
    </r>
    <r>
      <rPr>
        <sz val="9"/>
        <color rgb="FF000000"/>
        <rFont val="Times New Roman"/>
        <family val="1"/>
      </rPr>
      <t xml:space="preserve"> - Encargada de División de Tesorerías Institucionales</t>
    </r>
    <r>
      <rPr>
        <b/>
        <sz val="9"/>
        <color rgb="FF000000"/>
        <rFont val="Times New Roman"/>
        <family val="1"/>
      </rPr>
      <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</si>
  <si>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2. Cristian Báez -</t>
    </r>
    <r>
      <rPr>
        <sz val="9"/>
        <color rgb="FF000000"/>
        <rFont val="Times New Roman"/>
        <family val="1"/>
      </rPr>
      <t xml:space="preserve"> Analista de Tesorerías Institucionales III
</t>
    </r>
    <r>
      <rPr>
        <b/>
        <sz val="9"/>
        <color rgb="FF000000"/>
        <rFont val="Times New Roman"/>
        <family val="1"/>
      </rPr>
      <t>3. Equipo UEPEX</t>
    </r>
  </si>
  <si>
    <t>Dirección de Normas y Atención  a las Tesorerias Institucionales</t>
  </si>
  <si>
    <r>
      <rPr>
        <b/>
        <sz val="9"/>
        <rFont val="Times New Roman"/>
        <family val="1"/>
      </rPr>
      <t>A.</t>
    </r>
    <r>
      <rPr>
        <sz val="9"/>
        <rFont val="Times New Roman"/>
        <family val="1"/>
      </rPr>
      <t xml:space="preserve"> Evaluadas el 100% de las instituciones del Gobierno Central y Descentralizadas en CUT.</t>
    </r>
  </si>
  <si>
    <r>
      <rPr>
        <b/>
        <sz val="9"/>
        <rFont val="Times New Roman"/>
        <family val="1"/>
      </rPr>
      <t xml:space="preserve">1. Silvia Cordero </t>
    </r>
    <r>
      <rPr>
        <sz val="9"/>
        <rFont val="Times New Roman"/>
        <family val="1"/>
      </rPr>
      <t xml:space="preserve">-Encargada de División de Normas y Procedimientos
</t>
    </r>
    <r>
      <rPr>
        <b/>
        <sz val="9"/>
        <rFont val="Times New Roman"/>
        <family val="1"/>
      </rPr>
      <t xml:space="preserve">2. Noelia Martínez </t>
    </r>
    <r>
      <rPr>
        <sz val="9"/>
        <rFont val="Times New Roman"/>
        <family val="1"/>
      </rPr>
      <t>- Analista de  Normas y Procedimientos I</t>
    </r>
  </si>
  <si>
    <r>
      <rPr>
        <b/>
        <sz val="9"/>
        <rFont val="Times New Roman"/>
        <family val="1"/>
      </rPr>
      <t>1. Silvia Cordero</t>
    </r>
    <r>
      <rPr>
        <sz val="9"/>
        <rFont val="Times New Roman"/>
        <family val="1"/>
      </rPr>
      <t xml:space="preserve"> -Encargada de División de Normas y Procedimientos
</t>
    </r>
    <r>
      <rPr>
        <b/>
        <sz val="9"/>
        <rFont val="Times New Roman"/>
        <family val="1"/>
      </rPr>
      <t xml:space="preserve">2. Noelia Martínez </t>
    </r>
    <r>
      <rPr>
        <sz val="9"/>
        <rFont val="Times New Roman"/>
        <family val="1"/>
      </rPr>
      <t>- Analista de  Normas y Procedimientos I</t>
    </r>
  </si>
  <si>
    <r>
      <rPr>
        <b/>
        <sz val="9"/>
        <rFont val="Times New Roman"/>
        <family val="1"/>
      </rPr>
      <t>A.</t>
    </r>
    <r>
      <rPr>
        <sz val="9"/>
        <rFont val="Times New Roman"/>
        <family val="1"/>
      </rPr>
      <t xml:space="preserve"> 100% de instituciones de la muestra encuestadas en línea mediante LimeSurvey</t>
    </r>
  </si>
  <si>
    <r>
      <rPr>
        <b/>
        <sz val="9"/>
        <rFont val="Times New Roman"/>
        <family val="1"/>
      </rPr>
      <t>1. Silvia Cordero</t>
    </r>
    <r>
      <rPr>
        <sz val="9"/>
        <rFont val="Times New Roman"/>
        <family val="1"/>
      </rPr>
      <t xml:space="preserve"> -Encargada de División de Normas y Procedimientos
</t>
    </r>
    <r>
      <rPr>
        <b/>
        <sz val="9"/>
        <rFont val="Times New Roman"/>
        <family val="1"/>
      </rPr>
      <t xml:space="preserve">2. Noelia Martínez </t>
    </r>
    <r>
      <rPr>
        <sz val="9"/>
        <rFont val="Times New Roman"/>
        <family val="1"/>
      </rPr>
      <t xml:space="preserve">- Analista de  Normas y Procedimientos I
</t>
    </r>
    <r>
      <rPr>
        <b/>
        <sz val="9"/>
        <rFont val="Times New Roman"/>
        <family val="1"/>
      </rPr>
      <t xml:space="preserve">3. Natalia Franco - </t>
    </r>
    <r>
      <rPr>
        <sz val="9"/>
        <rFont val="Times New Roman"/>
        <family val="1"/>
      </rPr>
      <t>Analista de Normas y Procedimientos I</t>
    </r>
  </si>
  <si>
    <r>
      <t xml:space="preserve">1. Ángel Estrada. </t>
    </r>
    <r>
      <rPr>
        <sz val="9"/>
        <rFont val="Times New Roman"/>
        <family val="1"/>
      </rPr>
      <t xml:space="preserve">- Director Normas y Atención a las Tesorerías Institucionales.
</t>
    </r>
    <r>
      <rPr>
        <b/>
        <sz val="9"/>
        <rFont val="Times New Roman"/>
        <family val="1"/>
      </rPr>
      <t>2. Silvia Cordero -</t>
    </r>
    <r>
      <rPr>
        <sz val="9"/>
        <rFont val="Times New Roman"/>
        <family val="1"/>
      </rPr>
      <t xml:space="preserve">Encargada de División de Normas y Procedimientos
</t>
    </r>
    <r>
      <rPr>
        <b/>
        <sz val="9"/>
        <rFont val="Times New Roman"/>
        <family val="1"/>
      </rPr>
      <t>3. Noelia Martínez -</t>
    </r>
    <r>
      <rPr>
        <sz val="9"/>
        <rFont val="Times New Roman"/>
        <family val="1"/>
      </rPr>
      <t xml:space="preserve"> Analista de  Normas y Procedimientos I</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</si>
  <si>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Noelia Martínez</t>
    </r>
    <r>
      <rPr>
        <sz val="9"/>
        <color rgb="FF000000"/>
        <rFont val="Times New Roman"/>
        <family val="1"/>
      </rPr>
      <t xml:space="preserve"> - Analista de  Normas y Procedimientos I</t>
    </r>
  </si>
  <si>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2. Noemí Paulino</t>
    </r>
    <r>
      <rPr>
        <sz val="9"/>
        <color rgb="FF000000"/>
        <rFont val="Times New Roman"/>
        <family val="1"/>
      </rPr>
      <t>- Encargada de División de Tesorerías Institucionales</t>
    </r>
  </si>
  <si>
    <r>
      <rPr>
        <b/>
        <sz val="9"/>
        <rFont val="Times New Roman"/>
        <family val="1"/>
      </rPr>
      <t>A.</t>
    </r>
    <r>
      <rPr>
        <sz val="9"/>
        <rFont val="Times New Roman"/>
        <family val="1"/>
      </rPr>
      <t xml:space="preserve"> Actualizados los datos de 85 instituciones en el SATI.
</t>
    </r>
    <r>
      <rPr>
        <b/>
        <sz val="9"/>
        <rFont val="Times New Roman"/>
        <family val="1"/>
      </rPr>
      <t>B.</t>
    </r>
    <r>
      <rPr>
        <sz val="9"/>
        <rFont val="Times New Roman"/>
        <family val="1"/>
      </rPr>
      <t xml:space="preserve"> Registradas en el SATI </t>
    </r>
    <r>
      <rPr>
        <b/>
        <sz val="9"/>
        <rFont val="Times New Roman"/>
        <family val="1"/>
      </rPr>
      <t>80 nuevas</t>
    </r>
    <r>
      <rPr>
        <sz val="9"/>
        <rFont val="Times New Roman"/>
        <family val="1"/>
      </rPr>
      <t xml:space="preserve"> instituciones.</t>
    </r>
  </si>
  <si>
    <r>
      <t>1. Noemí Paulino-</t>
    </r>
    <r>
      <rPr>
        <sz val="9"/>
        <color rgb="FF000000"/>
        <rFont val="Times New Roman"/>
        <family val="1"/>
      </rPr>
      <t xml:space="preserve"> Encargada de División de Tesorerías Institucionales</t>
    </r>
    <r>
      <rPr>
        <b/>
        <sz val="9"/>
        <color rgb="FF000000"/>
        <rFont val="Times New Roman"/>
        <family val="1"/>
      </rPr>
      <t xml:space="preserve">
2. Cristian Báez- </t>
    </r>
    <r>
      <rPr>
        <sz val="9"/>
        <color rgb="FF000000"/>
        <rFont val="Times New Roman"/>
        <family val="1"/>
      </rPr>
      <t>Analista de Tesorerías Institucionales III</t>
    </r>
    <r>
      <rPr>
        <b/>
        <sz val="9"/>
        <color rgb="FF000000"/>
        <rFont val="Times New Roman"/>
        <family val="1"/>
      </rPr>
      <t xml:space="preserve">
3. Arleny Pagán -</t>
    </r>
    <r>
      <rPr>
        <sz val="9"/>
        <color rgb="FF000000"/>
        <rFont val="Times New Roman"/>
        <family val="1"/>
      </rPr>
      <t xml:space="preserve"> Analista de Tesorerías Institucionales II</t>
    </r>
  </si>
  <si>
    <r>
      <rPr>
        <b/>
        <sz val="9"/>
        <rFont val="Times New Roman"/>
        <family val="1"/>
      </rPr>
      <t xml:space="preserve">1. Ángel Estrada. - </t>
    </r>
    <r>
      <rPr>
        <sz val="9"/>
        <rFont val="Times New Roman"/>
        <family val="1"/>
      </rPr>
      <t xml:space="preserve">
Director Normas y Atención a las Tesorerías Institucionales
2</t>
    </r>
    <r>
      <rPr>
        <b/>
        <sz val="9"/>
        <rFont val="Times New Roman"/>
        <family val="1"/>
      </rPr>
      <t>. Noemí Paulino</t>
    </r>
    <r>
      <rPr>
        <sz val="9"/>
        <rFont val="Times New Roman"/>
        <family val="1"/>
      </rPr>
      <t>- Encargada de División de Tesorerías Institucionales</t>
    </r>
  </si>
  <si>
    <r>
      <rPr>
        <b/>
        <sz val="9"/>
        <color theme="1"/>
        <rFont val="Times New Roman"/>
        <family val="1"/>
      </rPr>
      <t>-DNyATI-5.1.1.A</t>
    </r>
    <r>
      <rPr>
        <sz val="9"/>
        <color theme="1"/>
        <rFont val="Times New Roman"/>
        <family val="1"/>
      </rPr>
      <t xml:space="preserve"> Borrador del plan metodológico para levantamiento de información actual de las instituciones elaborado</t>
    </r>
  </si>
  <si>
    <r>
      <rPr>
        <b/>
        <sz val="9"/>
        <color theme="1"/>
        <rFont val="Times New Roman"/>
        <family val="1"/>
      </rPr>
      <t>-DNyATI-5.1.2.A</t>
    </r>
    <r>
      <rPr>
        <sz val="9"/>
        <color theme="1"/>
        <rFont val="Times New Roman"/>
        <family val="1"/>
      </rPr>
      <t xml:space="preserve"> Plan metodológico para levantamiento de información actual de las instituciones validado</t>
    </r>
  </si>
  <si>
    <r>
      <rPr>
        <b/>
        <sz val="9"/>
        <color rgb="FF000000"/>
        <rFont val="Times New Roman"/>
        <family val="1"/>
      </rPr>
      <t>1. Jesús Arvelo -</t>
    </r>
    <r>
      <rPr>
        <sz val="9"/>
        <color rgb="FF000000"/>
        <rFont val="Times New Roman"/>
        <family val="1"/>
      </rPr>
      <t xml:space="preserve"> Analista de Desembolsos II</t>
    </r>
  </si>
  <si>
    <r>
      <rPr>
        <b/>
        <sz val="9"/>
        <color rgb="FF000000"/>
        <rFont val="Times New Roman"/>
        <family val="1"/>
      </rPr>
      <t xml:space="preserve">1. Aura Ramírez - </t>
    </r>
    <r>
      <rPr>
        <sz val="9"/>
        <color rgb="FF000000"/>
        <rFont val="Times New Roman"/>
        <family val="1"/>
      </rPr>
      <t xml:space="preserve">Coordinadora de Desembolsos 
</t>
    </r>
    <r>
      <rPr>
        <b/>
        <sz val="9"/>
        <color rgb="FF000000"/>
        <rFont val="Times New Roman"/>
        <family val="1"/>
      </rPr>
      <t>2. Jesús Arvelo</t>
    </r>
    <r>
      <rPr>
        <sz val="9"/>
        <color rgb="FF000000"/>
        <rFont val="Times New Roman"/>
        <family val="1"/>
      </rPr>
      <t xml:space="preserve"> - Analista de Desembolsos II</t>
    </r>
  </si>
  <si>
    <r>
      <rPr>
        <b/>
        <sz val="9"/>
        <rFont val="Times New Roman"/>
        <family val="1"/>
      </rPr>
      <t>A.</t>
    </r>
    <r>
      <rPr>
        <sz val="9"/>
        <rFont val="Times New Roman"/>
        <family val="1"/>
      </rPr>
      <t xml:space="preserve"> Módulo de Devoluciones ajustado e implementado en el SIGEF.</t>
    </r>
  </si>
  <si>
    <t>1. Equipo Devoluciones de Subsidios-DAFI</t>
  </si>
  <si>
    <t>07/0/2021</t>
  </si>
  <si>
    <t xml:space="preserve">  </t>
  </si>
  <si>
    <r>
      <rPr>
        <b/>
        <sz val="9"/>
        <color theme="1"/>
        <rFont val="Times New Roman"/>
        <family val="1"/>
      </rPr>
      <t xml:space="preserve">A. </t>
    </r>
    <r>
      <rPr>
        <sz val="9"/>
        <color theme="1"/>
        <rFont val="Times New Roman"/>
        <family val="1"/>
      </rPr>
      <t xml:space="preserve">Plan de Cierre de la Brecha de Competencias Blandas 2021 implementado.
</t>
    </r>
    <r>
      <rPr>
        <b/>
        <sz val="9"/>
        <color theme="1"/>
        <rFont val="Times New Roman"/>
        <family val="1"/>
      </rPr>
      <t>B.</t>
    </r>
    <r>
      <rPr>
        <sz val="9"/>
        <color theme="1"/>
        <rFont val="Times New Roman"/>
        <family val="1"/>
      </rPr>
      <t xml:space="preserve"> Plan de Cierre de la Brecha de Competencias Duras 2021 implementado.
</t>
    </r>
    <r>
      <rPr>
        <b/>
        <sz val="9"/>
        <color theme="1"/>
        <rFont val="Times New Roman"/>
        <family val="1"/>
      </rPr>
      <t>C.</t>
    </r>
    <r>
      <rPr>
        <sz val="9"/>
        <color theme="1"/>
        <rFont val="Times New Roman"/>
        <family val="1"/>
      </rPr>
      <t xml:space="preserve"> Actividad de Integración para Cierre de Competencias 2021 ejecutada.
</t>
    </r>
    <r>
      <rPr>
        <b/>
        <sz val="9"/>
        <color theme="1"/>
        <rFont val="Times New Roman"/>
        <family val="1"/>
      </rPr>
      <t xml:space="preserve">
D.</t>
    </r>
    <r>
      <rPr>
        <sz val="9"/>
        <color theme="1"/>
        <rFont val="Times New Roman"/>
        <family val="1"/>
      </rPr>
      <t xml:space="preserve"> Plan de Cierre de Brecha Competencias Blandas y Duras 2022 diseñado y aprobado. </t>
    </r>
  </si>
  <si>
    <t>15-02-21
(Corte Trimestral)</t>
  </si>
  <si>
    <t>30/11/2021
(Corte Trimestral)</t>
  </si>
  <si>
    <r>
      <rPr>
        <b/>
        <sz val="9"/>
        <rFont val="Times New Roman"/>
        <family val="1"/>
      </rPr>
      <t xml:space="preserve">1. Jessica Vargas </t>
    </r>
    <r>
      <rPr>
        <sz val="9"/>
        <rFont val="Times New Roman"/>
        <family val="1"/>
      </rPr>
      <t xml:space="preserve">
Enc. Div. Desempeño y Desarrollo Humano
</t>
    </r>
    <r>
      <rPr>
        <b/>
        <sz val="9"/>
        <rFont val="Times New Roman"/>
        <family val="1"/>
      </rPr>
      <t xml:space="preserve">2. Antonia Pichardo </t>
    </r>
    <r>
      <rPr>
        <sz val="9"/>
        <rFont val="Times New Roman"/>
        <family val="1"/>
      </rPr>
      <t xml:space="preserve">
Analista de RR.HH.</t>
    </r>
  </si>
  <si>
    <r>
      <t>1. Instituciones y/o Entidades externas que proveen la capacitación. 
1. Jessica Vargas -</t>
    </r>
    <r>
      <rPr>
        <sz val="9"/>
        <rFont val="Times New Roman"/>
        <family val="1"/>
      </rPr>
      <t>Enc. Div. Desempeño y Desarrollo Humano</t>
    </r>
  </si>
  <si>
    <t>30-11-21
(Corte Trimestral)</t>
  </si>
  <si>
    <r>
      <rPr>
        <b/>
        <sz val="9"/>
        <rFont val="Times New Roman"/>
        <family val="1"/>
      </rPr>
      <t>1. Jessica Vargas -</t>
    </r>
    <r>
      <rPr>
        <sz val="9"/>
        <rFont val="Times New Roman"/>
        <family val="1"/>
      </rPr>
      <t xml:space="preserve">Enc. Div. Desempeño y Desarrollo Humano
</t>
    </r>
    <r>
      <rPr>
        <b/>
        <sz val="9"/>
        <rFont val="Times New Roman"/>
        <family val="1"/>
      </rPr>
      <t xml:space="preserve">2. Oskayra Reyes - </t>
    </r>
    <r>
      <rPr>
        <sz val="9"/>
        <rFont val="Times New Roman"/>
        <family val="1"/>
      </rPr>
      <t xml:space="preserve">Analista de Desempeño y Desarrollo
</t>
    </r>
    <r>
      <rPr>
        <b/>
        <sz val="9"/>
        <rFont val="Times New Roman"/>
        <family val="1"/>
      </rPr>
      <t>3.Antonia Pichard</t>
    </r>
    <r>
      <rPr>
        <sz val="9"/>
        <rFont val="Times New Roman"/>
        <family val="1"/>
      </rPr>
      <t>o - Analista de RR.HH.</t>
    </r>
  </si>
  <si>
    <t>01-05-21
(Evaluación Supervisor - Corte Trimestral después de realizarse la capacitación)</t>
  </si>
  <si>
    <t>31-12-21
(Evaluación Supervisor - Corte Trimestral después de realizarse la capacitación)</t>
  </si>
  <si>
    <t>15/02/2021
(Corte Trimestral)</t>
  </si>
  <si>
    <r>
      <rPr>
        <b/>
        <sz val="9"/>
        <rFont val="Times New Roman"/>
        <family val="1"/>
      </rPr>
      <t xml:space="preserve">1. Jessica Vargas </t>
    </r>
    <r>
      <rPr>
        <sz val="9"/>
        <rFont val="Times New Roman"/>
        <family val="1"/>
      </rPr>
      <t xml:space="preserve">-Enc. Div. Desempeño y Desarrollo Humano
</t>
    </r>
    <r>
      <rPr>
        <b/>
        <sz val="9"/>
        <rFont val="Times New Roman"/>
        <family val="1"/>
      </rPr>
      <t xml:space="preserve">2.  .Antonia Pichardo - </t>
    </r>
    <r>
      <rPr>
        <sz val="9"/>
        <rFont val="Times New Roman"/>
        <family val="1"/>
      </rPr>
      <t>Analista de RR.HH.</t>
    </r>
  </si>
  <si>
    <r>
      <t>1. Instituciones y/o Entidades externas que proveen la capacitación. 
2. Jessica Vargas -</t>
    </r>
    <r>
      <rPr>
        <sz val="9"/>
        <rFont val="Times New Roman"/>
        <family val="1"/>
      </rPr>
      <t>Enc. Div. Desempeño y Desarrollo Humano</t>
    </r>
  </si>
  <si>
    <t>30-11-21
(Evaluación Supervisor - Corte Trimestral después de realizarse la capacitación)</t>
  </si>
  <si>
    <r>
      <t xml:space="preserve">1. Antonia Pichardo - </t>
    </r>
    <r>
      <rPr>
        <sz val="9"/>
        <rFont val="Times New Roman"/>
        <family val="1"/>
      </rPr>
      <t>Analista de RR.HH.</t>
    </r>
  </si>
  <si>
    <r>
      <rPr>
        <b/>
        <sz val="9"/>
        <color rgb="FF000000"/>
        <rFont val="Times New Roman"/>
        <family val="1"/>
      </rPr>
      <t>1. Jessica Vargas -</t>
    </r>
    <r>
      <rPr>
        <sz val="9"/>
        <color rgb="FF000000"/>
        <rFont val="Times New Roman"/>
        <family val="1"/>
      </rPr>
      <t xml:space="preserve">Enc. Div. Desempeño y Desarrollo Humano
</t>
    </r>
    <r>
      <rPr>
        <b/>
        <sz val="9"/>
        <color rgb="FF000000"/>
        <rFont val="Times New Roman"/>
        <family val="1"/>
      </rPr>
      <t xml:space="preserve">2. Oskayra Reyes </t>
    </r>
    <r>
      <rPr>
        <sz val="9"/>
        <color rgb="FF000000"/>
        <rFont val="Times New Roman"/>
        <family val="1"/>
      </rPr>
      <t xml:space="preserve">- Analista de Desempeño y Desarrollo
</t>
    </r>
    <r>
      <rPr>
        <b/>
        <sz val="9"/>
        <color rgb="FF000000"/>
        <rFont val="Times New Roman"/>
        <family val="1"/>
      </rPr>
      <t xml:space="preserve">3.Antonia Pichardo - </t>
    </r>
    <r>
      <rPr>
        <sz val="9"/>
        <color rgb="FF000000"/>
        <rFont val="Times New Roman"/>
        <family val="1"/>
      </rPr>
      <t>Analista de RR.HH.</t>
    </r>
  </si>
  <si>
    <t xml:space="preserve">20-09-2021
</t>
  </si>
  <si>
    <t xml:space="preserve">30-10-2021
</t>
  </si>
  <si>
    <r>
      <rPr>
        <b/>
        <sz val="9"/>
        <color theme="1"/>
        <rFont val="Times New Roman"/>
        <family val="1"/>
      </rPr>
      <t xml:space="preserve">1. Divina Almonte  
</t>
    </r>
    <r>
      <rPr>
        <sz val="9"/>
        <color theme="1"/>
        <rFont val="Times New Roman"/>
        <family val="1"/>
      </rPr>
      <t>Encargada RRHH</t>
    </r>
  </si>
  <si>
    <r>
      <rPr>
        <b/>
        <sz val="9"/>
        <rFont val="Times New Roman"/>
        <family val="1"/>
      </rPr>
      <t>A</t>
    </r>
    <r>
      <rPr>
        <sz val="9"/>
        <rFont val="Times New Roman"/>
        <family val="1"/>
      </rPr>
      <t xml:space="preserve">. Plan de Dotación de Personal 2021 Implementado. </t>
    </r>
  </si>
  <si>
    <t>15-1-21
(Corte Trimestral)</t>
  </si>
  <si>
    <t>31-12-21
(Corte Trimestral)</t>
  </si>
  <si>
    <r>
      <rPr>
        <b/>
        <sz val="9"/>
        <color rgb="FF000000"/>
        <rFont val="Times New Roman"/>
        <family val="1"/>
      </rPr>
      <t>1. Jessica Vargas -</t>
    </r>
    <r>
      <rPr>
        <sz val="9"/>
        <color rgb="FF000000"/>
        <rFont val="Times New Roman"/>
        <family val="1"/>
      </rPr>
      <t xml:space="preserve">Enc. Div. Desempeño y Desarrollo Humano
</t>
    </r>
    <r>
      <rPr>
        <b/>
        <sz val="9"/>
        <color rgb="FF000000"/>
        <rFont val="Times New Roman"/>
        <family val="1"/>
      </rPr>
      <t xml:space="preserve">2. Oskayra Reyes </t>
    </r>
    <r>
      <rPr>
        <sz val="9"/>
        <color rgb="FF000000"/>
        <rFont val="Times New Roman"/>
        <family val="1"/>
      </rPr>
      <t>- Analista de Desempeño y Desarrollo</t>
    </r>
  </si>
  <si>
    <r>
      <rPr>
        <b/>
        <sz val="9"/>
        <rFont val="Times New Roman"/>
        <family val="1"/>
      </rPr>
      <t>A</t>
    </r>
    <r>
      <rPr>
        <sz val="9"/>
        <rFont val="Times New Roman"/>
        <family val="1"/>
      </rPr>
      <t xml:space="preserve">. Plan de Dotación de Personal 2022 Diseñado. </t>
    </r>
  </si>
  <si>
    <r>
      <rPr>
        <b/>
        <sz val="9"/>
        <color theme="1"/>
        <rFont val="Times New Roman"/>
        <family val="1"/>
      </rPr>
      <t>1. Divina Almonte</t>
    </r>
    <r>
      <rPr>
        <sz val="9"/>
        <color theme="1"/>
        <rFont val="Times New Roman"/>
        <family val="1"/>
      </rPr>
      <t xml:space="preserve">
Encargada RRHH
</t>
    </r>
    <r>
      <rPr>
        <b/>
        <sz val="9"/>
        <color theme="1"/>
        <rFont val="Times New Roman"/>
        <family val="1"/>
      </rPr>
      <t xml:space="preserve">2. Jessica Vargas 
</t>
    </r>
    <r>
      <rPr>
        <sz val="9"/>
        <color theme="1"/>
        <rFont val="Times New Roman"/>
        <family val="1"/>
      </rPr>
      <t>Enc. Div. Desempeño y Desarrollo Humano</t>
    </r>
    <r>
      <rPr>
        <b/>
        <sz val="10"/>
        <color rgb="FF000000"/>
        <rFont val="Times New Roman"/>
        <family val="1"/>
      </rPr>
      <t/>
    </r>
  </si>
  <si>
    <r>
      <rPr>
        <b/>
        <sz val="9"/>
        <color rgb="FF000000"/>
        <rFont val="Times New Roman"/>
        <family val="1"/>
      </rPr>
      <t>1. Jessica Vargas -</t>
    </r>
    <r>
      <rPr>
        <sz val="9"/>
        <color rgb="FF000000"/>
        <rFont val="Times New Roman"/>
        <family val="1"/>
      </rPr>
      <t xml:space="preserve">Enc. Div. Desempeño y Desarrollo Humano
</t>
    </r>
    <r>
      <rPr>
        <b/>
        <sz val="9"/>
        <color rgb="FF000000"/>
        <rFont val="Times New Roman"/>
        <family val="1"/>
      </rPr>
      <t xml:space="preserve">2. Oskayra Reyes </t>
    </r>
    <r>
      <rPr>
        <sz val="9"/>
        <color rgb="FF000000"/>
        <rFont val="Times New Roman"/>
        <family val="1"/>
      </rPr>
      <t xml:space="preserve">- Analista de Desempeño y Desarrollo.
</t>
    </r>
    <r>
      <rPr>
        <b/>
        <sz val="9"/>
        <color rgb="FF000000"/>
        <rFont val="Times New Roman"/>
        <family val="1"/>
      </rPr>
      <t xml:space="preserve">3. Comité de Presupuesto y Planificación. </t>
    </r>
  </si>
  <si>
    <r>
      <rPr>
        <b/>
        <sz val="9"/>
        <color theme="1"/>
        <rFont val="Times New Roman"/>
        <family val="1"/>
      </rPr>
      <t xml:space="preserve">1. Divina Almonte </t>
    </r>
    <r>
      <rPr>
        <sz val="9"/>
        <color theme="1"/>
        <rFont val="Times New Roman"/>
        <family val="1"/>
      </rPr>
      <t xml:space="preserve">
Encargada RRHH</t>
    </r>
  </si>
  <si>
    <r>
      <rPr>
        <b/>
        <sz val="9"/>
        <color theme="1"/>
        <rFont val="Times New Roman"/>
        <family val="1"/>
      </rPr>
      <t xml:space="preserve">A. </t>
    </r>
    <r>
      <rPr>
        <sz val="9"/>
        <color theme="1"/>
        <rFont val="Times New Roman"/>
        <family val="1"/>
      </rPr>
      <t xml:space="preserve">Acuerdos de Desempeños por Resultados 2021 Implementados. 
</t>
    </r>
    <r>
      <rPr>
        <b/>
        <sz val="9"/>
        <color theme="1"/>
        <rFont val="Times New Roman"/>
        <family val="1"/>
      </rPr>
      <t xml:space="preserve">B. </t>
    </r>
    <r>
      <rPr>
        <sz val="9"/>
        <color theme="1"/>
        <rFont val="Times New Roman"/>
        <family val="1"/>
      </rPr>
      <t>Acuerdos de Desempeño de la Evaluación de Desempeño por Resultados 2022 levantados.</t>
    </r>
  </si>
  <si>
    <t>01-01-21
(Corte Cuatrimestral)</t>
  </si>
  <si>
    <t>31-12-21
(Corte Cuatrimestral)</t>
  </si>
  <si>
    <r>
      <rPr>
        <b/>
        <sz val="9"/>
        <rFont val="Times New Roman"/>
        <family val="1"/>
      </rPr>
      <t xml:space="preserve">1. Jessica Vargas -
</t>
    </r>
    <r>
      <rPr>
        <sz val="9"/>
        <rFont val="Times New Roman"/>
        <family val="1"/>
      </rPr>
      <t xml:space="preserve">Enc. Div. Desempeño y Desarrollo Humano
</t>
    </r>
    <r>
      <rPr>
        <b/>
        <sz val="9"/>
        <rFont val="Times New Roman"/>
        <family val="1"/>
      </rPr>
      <t xml:space="preserve">2. Oskayra Reyes -
 </t>
    </r>
    <r>
      <rPr>
        <sz val="9"/>
        <rFont val="Times New Roman"/>
        <family val="1"/>
      </rPr>
      <t>Analista de Desempeño y Desarrollo</t>
    </r>
  </si>
  <si>
    <t>Departamento de Tecnología de la Información y Comunicación</t>
  </si>
  <si>
    <r>
      <rPr>
        <b/>
        <sz val="10"/>
        <rFont val="Times New Roman"/>
        <family val="1"/>
      </rPr>
      <t>A</t>
    </r>
    <r>
      <rPr>
        <sz val="10"/>
        <rFont val="Times New Roman"/>
        <family val="1"/>
      </rPr>
      <t>. NORTICs  Implementadas:</t>
    </r>
    <r>
      <rPr>
        <b/>
        <sz val="10"/>
        <rFont val="Times New Roman"/>
        <family val="1"/>
      </rPr>
      <t xml:space="preserve">
A7
A6</t>
    </r>
    <r>
      <rPr>
        <sz val="10"/>
        <rFont val="Times New Roman"/>
        <family val="1"/>
      </rPr>
      <t xml:space="preserve">
</t>
    </r>
  </si>
  <si>
    <r>
      <rPr>
        <b/>
        <sz val="10"/>
        <rFont val="Times New Roman"/>
        <family val="1"/>
      </rPr>
      <t>1. Fabio Duran (R)</t>
    </r>
    <r>
      <rPr>
        <sz val="10"/>
        <rFont val="Times New Roman"/>
        <family val="1"/>
      </rPr>
      <t xml:space="preserve">
Enc. Div. de Administración de Servicios TIC
</t>
    </r>
    <r>
      <rPr>
        <b/>
        <sz val="10"/>
        <rFont val="Times New Roman"/>
        <family val="1"/>
      </rPr>
      <t xml:space="preserve">2. Sandra Gutierrez
</t>
    </r>
    <r>
      <rPr>
        <sz val="10"/>
        <rFont val="Times New Roman"/>
        <family val="1"/>
      </rPr>
      <t>Soporte Tecnico</t>
    </r>
    <r>
      <rPr>
        <b/>
        <sz val="10"/>
        <rFont val="Times New Roman"/>
        <family val="1"/>
      </rPr>
      <t xml:space="preserve">
3. Carlos Rodriguez</t>
    </r>
    <r>
      <rPr>
        <sz val="10"/>
        <rFont val="Times New Roman"/>
        <family val="1"/>
      </rPr>
      <t xml:space="preserve">
Soporte Tecnico
</t>
    </r>
    <r>
      <rPr>
        <b/>
        <sz val="10"/>
        <rFont val="Times New Roman"/>
        <family val="1"/>
      </rPr>
      <t xml:space="preserve">4. Luis Nuñez
</t>
    </r>
    <r>
      <rPr>
        <sz val="10"/>
        <rFont val="Times New Roman"/>
        <family val="1"/>
      </rPr>
      <t>Soporte Tecnico</t>
    </r>
  </si>
  <si>
    <r>
      <rPr>
        <b/>
        <sz val="10"/>
        <rFont val="Times New Roman"/>
        <family val="1"/>
      </rPr>
      <t>A</t>
    </r>
    <r>
      <rPr>
        <sz val="10"/>
        <rFont val="Times New Roman"/>
        <family val="1"/>
      </rPr>
      <t xml:space="preserve">. Módulo de Registro y  Control de Servicios y Módulo de Gestión por Competencias de Recursos Humanos diseñado, desarrollado e implementado
</t>
    </r>
    <r>
      <rPr>
        <b/>
        <sz val="10"/>
        <rFont val="Times New Roman"/>
        <family val="1"/>
      </rPr>
      <t>B.</t>
    </r>
    <r>
      <rPr>
        <sz val="10"/>
        <rFont val="Times New Roman"/>
        <family val="1"/>
      </rPr>
      <t xml:space="preserve"> Manual de usuario del Módulo de Registro y Control de Servicios, y Manual de usuario del Módulo de Gestión por Competencias de Recursos Humanos</t>
    </r>
  </si>
  <si>
    <r>
      <rPr>
        <b/>
        <sz val="10"/>
        <rFont val="Times New Roman"/>
        <family val="1"/>
      </rPr>
      <t xml:space="preserve">A. </t>
    </r>
    <r>
      <rPr>
        <sz val="10"/>
        <rFont val="Times New Roman"/>
        <family val="1"/>
      </rPr>
      <t>Módulo de  Servicios, Mantenimiento y Control de Vehículos de la Institución diseñado, desarrollado e implementado</t>
    </r>
    <r>
      <rPr>
        <b/>
        <sz val="10"/>
        <rFont val="Times New Roman"/>
        <family val="1"/>
      </rPr>
      <t xml:space="preserve">
B. </t>
    </r>
    <r>
      <rPr>
        <sz val="10"/>
        <rFont val="Times New Roman"/>
        <family val="1"/>
      </rPr>
      <t xml:space="preserve">Manual de usuario del Módulo de Servicios, Mantenimiento y Control de Vehículos de la Institución. </t>
    </r>
  </si>
  <si>
    <r>
      <rPr>
        <b/>
        <sz val="10"/>
        <rFont val="Times New Roman"/>
        <family val="1"/>
      </rPr>
      <t>A.</t>
    </r>
    <r>
      <rPr>
        <sz val="10"/>
        <rFont val="Times New Roman"/>
        <family val="1"/>
      </rPr>
      <t xml:space="preserve"> Módulo de Solicitudes y Manejo de Almuerzos para Empleados de la Institución diseñado, desarrollado e Implementado. </t>
    </r>
    <r>
      <rPr>
        <b/>
        <sz val="10"/>
        <rFont val="Times New Roman"/>
        <family val="1"/>
      </rPr>
      <t xml:space="preserve">
B. </t>
    </r>
    <r>
      <rPr>
        <sz val="10"/>
        <rFont val="Times New Roman"/>
        <family val="1"/>
      </rPr>
      <t xml:space="preserve">Manual de usuarios del Módulo de Solicitudes y Manejo de Almuerzos para Empleados de la Institución  </t>
    </r>
  </si>
  <si>
    <r>
      <rPr>
        <b/>
        <sz val="10"/>
        <rFont val="Times New Roman"/>
        <family val="1"/>
      </rPr>
      <t>A.</t>
    </r>
    <r>
      <rPr>
        <sz val="10"/>
        <rFont val="Times New Roman"/>
        <family val="1"/>
      </rPr>
      <t xml:space="preserve"> Módulo de Reservación y Administracion de Salones de la Institución</t>
    </r>
    <r>
      <rPr>
        <b/>
        <sz val="10"/>
        <rFont val="Times New Roman"/>
        <family val="1"/>
      </rPr>
      <t xml:space="preserve">
B. </t>
    </r>
    <r>
      <rPr>
        <sz val="10"/>
        <rFont val="Times New Roman"/>
        <family val="1"/>
      </rPr>
      <t>Manual de usuarios del Módulo de Reservación de Salones de la Institución</t>
    </r>
  </si>
  <si>
    <r>
      <rPr>
        <b/>
        <sz val="10"/>
        <rFont val="Times New Roman"/>
        <family val="1"/>
      </rPr>
      <t>1. Enriquillo Veras (R)</t>
    </r>
    <r>
      <rPr>
        <sz val="10"/>
        <rFont val="Times New Roman"/>
        <family val="1"/>
      </rPr>
      <t xml:space="preserve">
Enc. Div. Operaciones TIC Analista de Sistema
</t>
    </r>
    <r>
      <rPr>
        <b/>
        <sz val="10"/>
        <rFont val="Times New Roman"/>
        <family val="1"/>
      </rPr>
      <t xml:space="preserve">2. Paula Brito </t>
    </r>
    <r>
      <rPr>
        <sz val="10"/>
        <rFont val="Times New Roman"/>
        <family val="1"/>
      </rPr>
      <t xml:space="preserve">
Desarroladora de Sistema
</t>
    </r>
    <r>
      <rPr>
        <b/>
        <sz val="10"/>
        <rFont val="Times New Roman"/>
        <family val="1"/>
      </rPr>
      <t xml:space="preserve">3. Elvin Vicente </t>
    </r>
    <r>
      <rPr>
        <sz val="10"/>
        <rFont val="Times New Roman"/>
        <family val="1"/>
      </rPr>
      <t xml:space="preserve">
Desarrolador de Sistema
</t>
    </r>
    <r>
      <rPr>
        <b/>
        <sz val="10"/>
        <rFont val="Times New Roman"/>
        <family val="1"/>
      </rPr>
      <t/>
    </r>
  </si>
  <si>
    <r>
      <rPr>
        <b/>
        <sz val="10"/>
        <rFont val="Times New Roman"/>
        <family val="1"/>
      </rPr>
      <t>1. Enriquillo Veras (R)</t>
    </r>
    <r>
      <rPr>
        <sz val="10"/>
        <rFont val="Times New Roman"/>
        <family val="1"/>
      </rPr>
      <t xml:space="preserve">
Enc. Div. Operaciones TIC Analista de Sistema
</t>
    </r>
    <r>
      <rPr>
        <b/>
        <sz val="10"/>
        <rFont val="Times New Roman"/>
        <family val="1"/>
      </rPr>
      <t xml:space="preserve">2. Jean Carlos Paula Brito </t>
    </r>
    <r>
      <rPr>
        <sz val="10"/>
        <rFont val="Times New Roman"/>
        <family val="1"/>
      </rPr>
      <t xml:space="preserve">
Soporte Tecnico
</t>
    </r>
    <r>
      <rPr>
        <b/>
        <sz val="10"/>
        <rFont val="Times New Roman"/>
        <family val="1"/>
      </rPr>
      <t/>
    </r>
  </si>
  <si>
    <r>
      <rPr>
        <b/>
        <sz val="10"/>
        <rFont val="Times New Roman"/>
        <family val="1"/>
      </rPr>
      <t>1. Enriquillo Veras (R)</t>
    </r>
    <r>
      <rPr>
        <sz val="10"/>
        <rFont val="Times New Roman"/>
        <family val="1"/>
      </rPr>
      <t xml:space="preserve">
Enc. Div. Operaciones TIC Analista de Sistema
</t>
    </r>
    <r>
      <rPr>
        <b/>
        <sz val="10"/>
        <rFont val="Times New Roman"/>
        <family val="1"/>
      </rPr>
      <t xml:space="preserve">2. Aneudy Rodriguez </t>
    </r>
    <r>
      <rPr>
        <sz val="10"/>
        <rFont val="Times New Roman"/>
        <family val="1"/>
      </rPr>
      <t xml:space="preserve">
Soporte Tecnico
</t>
    </r>
    <r>
      <rPr>
        <b/>
        <sz val="10"/>
        <rFont val="Times New Roman"/>
        <family val="1"/>
      </rPr>
      <t/>
    </r>
  </si>
  <si>
    <r>
      <rPr>
        <b/>
        <sz val="10"/>
        <rFont val="Times New Roman"/>
        <family val="1"/>
      </rPr>
      <t>A.</t>
    </r>
    <r>
      <rPr>
        <sz val="10"/>
        <rFont val="Times New Roman"/>
        <family val="1"/>
      </rPr>
      <t xml:space="preserve"> Módulo de Gestión de Cuentas mejorado.</t>
    </r>
    <r>
      <rPr>
        <b/>
        <sz val="10"/>
        <rFont val="Times New Roman"/>
        <family val="1"/>
      </rPr>
      <t xml:space="preserve">
</t>
    </r>
  </si>
  <si>
    <r>
      <rPr>
        <b/>
        <sz val="10"/>
        <color theme="1"/>
        <rFont val="Times New Roman"/>
        <family val="1"/>
      </rPr>
      <t>A.</t>
    </r>
    <r>
      <rPr>
        <sz val="10"/>
        <color theme="1"/>
        <rFont val="Times New Roman"/>
        <family val="1"/>
      </rPr>
      <t xml:space="preserve"> Módulo de Programación de la Caja de Tesorerias Institucionales</t>
    </r>
    <r>
      <rPr>
        <b/>
        <sz val="10"/>
        <color theme="1"/>
        <rFont val="Times New Roman"/>
        <family val="1"/>
      </rPr>
      <t xml:space="preserve">
B. </t>
    </r>
    <r>
      <rPr>
        <sz val="10"/>
        <color theme="1"/>
        <rFont val="Times New Roman"/>
        <family val="1"/>
      </rPr>
      <t>Manual de usuarios del Módulo de Programación de la Caja de Tesorerias Institucionaes</t>
    </r>
  </si>
  <si>
    <r>
      <rPr>
        <b/>
        <sz val="10"/>
        <rFont val="Times New Roman"/>
        <family val="1"/>
      </rPr>
      <t xml:space="preserve">1. Enriquillo Veras (R)
</t>
    </r>
    <r>
      <rPr>
        <sz val="10"/>
        <rFont val="Times New Roman"/>
        <family val="1"/>
      </rPr>
      <t>Enc. Div. Operaciones TIC Analista de Sistema</t>
    </r>
    <r>
      <rPr>
        <b/>
        <sz val="10"/>
        <rFont val="Times New Roman"/>
        <family val="1"/>
      </rPr>
      <t xml:space="preserve">
2. Paula Brito 
</t>
    </r>
    <r>
      <rPr>
        <sz val="10"/>
        <rFont val="Times New Roman"/>
        <family val="1"/>
      </rPr>
      <t>Desarroladora de Sistema</t>
    </r>
    <r>
      <rPr>
        <b/>
        <sz val="10"/>
        <rFont val="Times New Roman"/>
        <family val="1"/>
      </rPr>
      <t xml:space="preserve">
3. Elvin Vicente 
</t>
    </r>
    <r>
      <rPr>
        <sz val="10"/>
        <rFont val="Times New Roman"/>
        <family val="1"/>
      </rPr>
      <t>Desarrolador de Sistema</t>
    </r>
  </si>
  <si>
    <r>
      <rPr>
        <b/>
        <sz val="10"/>
        <color theme="1"/>
        <rFont val="Times New Roman"/>
        <family val="1"/>
      </rPr>
      <t>DTIC-3.1.2</t>
    </r>
    <r>
      <rPr>
        <sz val="10"/>
        <color theme="1"/>
        <rFont val="Times New Roman"/>
        <family val="1"/>
      </rPr>
      <t xml:space="preserve"> Prinscreen de las mejoras introducidas en el módulo.</t>
    </r>
  </si>
  <si>
    <r>
      <rPr>
        <b/>
        <sz val="10"/>
        <color theme="1"/>
        <rFont val="Times New Roman"/>
        <family val="1"/>
      </rPr>
      <t>A</t>
    </r>
    <r>
      <rPr>
        <sz val="10"/>
        <color theme="1"/>
        <rFont val="Times New Roman"/>
        <family val="1"/>
      </rPr>
      <t xml:space="preserve">. Plan de Continuidad y Seguridad Tecnológico  implementado.
</t>
    </r>
    <r>
      <rPr>
        <b/>
        <sz val="10"/>
        <color theme="1"/>
        <rFont val="Times New Roman"/>
        <family val="1"/>
      </rPr>
      <t>B.</t>
    </r>
    <r>
      <rPr>
        <sz val="10"/>
        <color theme="1"/>
        <rFont val="Times New Roman"/>
        <family val="1"/>
      </rPr>
      <t xml:space="preserve">  Reportes Mensuales de Incidentes remitidos al Banco Central</t>
    </r>
  </si>
  <si>
    <t>11/01/2021
(Corte Trimestral)</t>
  </si>
  <si>
    <t>21/12/2021
(Corte Trimestral)</t>
  </si>
  <si>
    <r>
      <rPr>
        <b/>
        <sz val="10"/>
        <rFont val="Times New Roman"/>
        <family val="1"/>
      </rPr>
      <t>1. Guido Diaz (R)</t>
    </r>
    <r>
      <rPr>
        <sz val="10"/>
        <rFont val="Times New Roman"/>
        <family val="1"/>
      </rPr>
      <t xml:space="preserve">
 Encargado del  Departamento TIC
</t>
    </r>
    <r>
      <rPr>
        <b/>
        <sz val="10"/>
        <rFont val="Times New Roman"/>
        <family val="1"/>
      </rPr>
      <t xml:space="preserve">2. Enriquillo Veras
</t>
    </r>
    <r>
      <rPr>
        <sz val="10"/>
        <rFont val="Times New Roman"/>
        <family val="1"/>
      </rPr>
      <t xml:space="preserve">Enc. Div. Operaciones TIC Analista de Sistema
</t>
    </r>
    <r>
      <rPr>
        <b/>
        <sz val="10"/>
        <rFont val="Times New Roman"/>
        <family val="1"/>
      </rPr>
      <t>3. Fabio Duran</t>
    </r>
    <r>
      <rPr>
        <sz val="10"/>
        <rFont val="Times New Roman"/>
        <family val="1"/>
      </rPr>
      <t xml:space="preserve">
Enc. Div. de Administración de Servicios TIC</t>
    </r>
  </si>
  <si>
    <r>
      <rPr>
        <b/>
        <sz val="10"/>
        <rFont val="Times New Roman"/>
        <family val="1"/>
      </rPr>
      <t>A</t>
    </r>
    <r>
      <rPr>
        <sz val="10"/>
        <rFont val="Times New Roman"/>
        <family val="1"/>
      </rPr>
      <t>. Plataforma de Teletrabajo en base a VPN diseñada y desarrollada.</t>
    </r>
  </si>
  <si>
    <r>
      <rPr>
        <b/>
        <sz val="10"/>
        <rFont val="Times New Roman"/>
        <family val="1"/>
      </rPr>
      <t xml:space="preserve">1. Guido Diaz (R)
</t>
    </r>
    <r>
      <rPr>
        <sz val="10"/>
        <rFont val="Times New Roman"/>
        <family val="1"/>
      </rPr>
      <t xml:space="preserve"> Encargado del  Departamento TIC</t>
    </r>
    <r>
      <rPr>
        <b/>
        <sz val="10"/>
        <rFont val="Times New Roman"/>
        <family val="1"/>
      </rPr>
      <t xml:space="preserve">
2. Amaurys Perez
</t>
    </r>
    <r>
      <rPr>
        <sz val="10"/>
        <rFont val="Times New Roman"/>
        <family val="1"/>
      </rPr>
      <t>Administrador de Redes</t>
    </r>
    <r>
      <rPr>
        <b/>
        <sz val="10"/>
        <rFont val="Times New Roman"/>
        <family val="1"/>
      </rPr>
      <t xml:space="preserve">
3. Luis Nuñez
</t>
    </r>
    <r>
      <rPr>
        <sz val="10"/>
        <rFont val="Times New Roman"/>
        <family val="1"/>
      </rPr>
      <t>Soporte Tecnico</t>
    </r>
  </si>
  <si>
    <r>
      <rPr>
        <b/>
        <sz val="10"/>
        <rFont val="Times New Roman"/>
        <family val="1"/>
      </rPr>
      <t>A.</t>
    </r>
    <r>
      <rPr>
        <sz val="10"/>
        <rFont val="Times New Roman"/>
        <family val="1"/>
      </rPr>
      <t xml:space="preserve"> Acceso habilitado para todos los servidores de TN al Sistema de Gestión Documental Alfresco a través del portal de TN, internet u otra forma de Extranet.
 </t>
    </r>
  </si>
  <si>
    <t>20/01/2021</t>
  </si>
  <si>
    <t>30/01/2021</t>
  </si>
  <si>
    <r>
      <rPr>
        <b/>
        <sz val="10"/>
        <rFont val="Times New Roman"/>
        <family val="1"/>
      </rPr>
      <t xml:space="preserve">1. Guido Diaz (R)
 </t>
    </r>
    <r>
      <rPr>
        <sz val="10"/>
        <rFont val="Times New Roman"/>
        <family val="1"/>
      </rPr>
      <t>Encargado del  Departamento TIC</t>
    </r>
    <r>
      <rPr>
        <b/>
        <sz val="10"/>
        <rFont val="Times New Roman"/>
        <family val="1"/>
      </rPr>
      <t xml:space="preserve">
2. Fabio Duran
</t>
    </r>
    <r>
      <rPr>
        <sz val="10"/>
        <rFont val="Times New Roman"/>
        <family val="1"/>
      </rPr>
      <t xml:space="preserve">Enc. Div. de Administración de Servicios TIC
</t>
    </r>
    <r>
      <rPr>
        <b/>
        <sz val="10"/>
        <rFont val="Times New Roman"/>
        <family val="1"/>
      </rPr>
      <t/>
    </r>
  </si>
  <si>
    <t>18/02/2021</t>
  </si>
  <si>
    <t>25/02/2021</t>
  </si>
  <si>
    <r>
      <rPr>
        <b/>
        <sz val="10"/>
        <color rgb="FF000000"/>
        <rFont val="Times New Roman"/>
        <family val="1"/>
      </rPr>
      <t>A.</t>
    </r>
    <r>
      <rPr>
        <sz val="10"/>
        <color rgb="FF000000"/>
        <rFont val="Times New Roman"/>
        <family val="1"/>
      </rPr>
      <t xml:space="preserve"> Plan de Acción de Mejoras del 2020 implementado. 
</t>
    </r>
    <r>
      <rPr>
        <b/>
        <sz val="10"/>
        <color rgb="FF000000"/>
        <rFont val="Times New Roman"/>
        <family val="1"/>
      </rPr>
      <t xml:space="preserve">
B. </t>
    </r>
    <r>
      <rPr>
        <sz val="10"/>
        <color rgb="FF000000"/>
        <rFont val="Times New Roman"/>
        <family val="1"/>
      </rPr>
      <t xml:space="preserve">Plan de acción de Mejoras 2021 Elaborado e Implementado. </t>
    </r>
  </si>
  <si>
    <t>01/01/2021
(Corte Trimestral)</t>
  </si>
  <si>
    <t>30/06/2021
(Corte Trimestral)</t>
  </si>
  <si>
    <r>
      <rPr>
        <b/>
        <sz val="10"/>
        <rFont val="Times New Roman"/>
        <family val="1"/>
      </rPr>
      <t xml:space="preserve">1. Guido Diaz (R)
</t>
    </r>
    <r>
      <rPr>
        <sz val="10"/>
        <rFont val="Times New Roman"/>
        <family val="1"/>
      </rPr>
      <t xml:space="preserve"> Encargado del  Departamento TIC</t>
    </r>
    <r>
      <rPr>
        <b/>
        <sz val="10"/>
        <rFont val="Times New Roman"/>
        <family val="1"/>
      </rPr>
      <t xml:space="preserve">
2. Enriquillo Veras
</t>
    </r>
    <r>
      <rPr>
        <sz val="10"/>
        <rFont val="Times New Roman"/>
        <family val="1"/>
      </rPr>
      <t>Enc. Div. Operaciones TIC Analista de Sistema</t>
    </r>
    <r>
      <rPr>
        <b/>
        <sz val="10"/>
        <rFont val="Times New Roman"/>
        <family val="1"/>
      </rPr>
      <t xml:space="preserve">
3. Fabio Duran
</t>
    </r>
    <r>
      <rPr>
        <sz val="10"/>
        <rFont val="Times New Roman"/>
        <family val="1"/>
      </rPr>
      <t>Enc. Div. de Administración de Servicios TIC</t>
    </r>
  </si>
  <si>
    <r>
      <rPr>
        <b/>
        <sz val="9"/>
        <rFont val="Times New Roman"/>
        <family val="1"/>
      </rPr>
      <t xml:space="preserve">A. </t>
    </r>
    <r>
      <rPr>
        <sz val="9"/>
        <rFont val="Times New Roman"/>
        <family val="1"/>
      </rPr>
      <t xml:space="preserve">Revisados, actualizados y aprobados los procesos y procedimientos correspondientes a:
</t>
    </r>
    <r>
      <rPr>
        <b/>
        <sz val="9"/>
        <rFont val="Times New Roman"/>
        <family val="1"/>
      </rPr>
      <t>- Gestión de Pagos
- Rectoria del sistema deTesoreria</t>
    </r>
  </si>
  <si>
    <r>
      <rPr>
        <b/>
        <sz val="9"/>
        <color theme="1"/>
        <rFont val="Times New Roman"/>
        <family val="1"/>
      </rPr>
      <t>A.</t>
    </r>
    <r>
      <rPr>
        <sz val="9"/>
        <color theme="1"/>
        <rFont val="Times New Roman"/>
        <family val="1"/>
      </rPr>
      <t xml:space="preserve"> Encuestas diseñadas y aplicadas, así como los Planes de Mejora desarrollado y monitoreado sobre los siguientes servicios:
-Gestión de la División de Comunicación
- Tecnología de Información y Comunicación
- Gestión Administrativa y Financiera
- Gestión de Recursos Humanos
- Comunicación Institucional</t>
    </r>
  </si>
  <si>
    <t>09/03/2021
Corte Mensual</t>
  </si>
  <si>
    <t>31/12/2021
Corte Mensual</t>
  </si>
  <si>
    <t>04/08/2021
Corte Mensual</t>
  </si>
  <si>
    <t>29/09/2021
Corte Mensual</t>
  </si>
  <si>
    <t>24/11/2021
Corte Mensual</t>
  </si>
  <si>
    <r>
      <rPr>
        <b/>
        <sz val="9"/>
        <rFont val="Times New Roman"/>
        <family val="1"/>
      </rPr>
      <t>A.</t>
    </r>
    <r>
      <rPr>
        <sz val="9"/>
        <rFont val="Times New Roman"/>
        <family val="1"/>
      </rPr>
      <t xml:space="preserve"> Diseñada y aplicada encuesta para medir percepción de la Imagen Externa de la Tesorería Nacional por parte de la ciudadanía.</t>
    </r>
  </si>
  <si>
    <r>
      <rPr>
        <b/>
        <sz val="9"/>
        <rFont val="Times New Roman"/>
        <family val="1"/>
      </rPr>
      <t>A.</t>
    </r>
    <r>
      <rPr>
        <sz val="9"/>
        <rFont val="Times New Roman"/>
        <family val="1"/>
      </rPr>
      <t xml:space="preserve"> Implemetado Balanced Scorecard reformulado.
</t>
    </r>
    <r>
      <rPr>
        <b/>
        <sz val="9"/>
        <rFont val="Times New Roman"/>
        <family val="1"/>
      </rPr>
      <t>B.</t>
    </r>
    <r>
      <rPr>
        <sz val="9"/>
        <rFont val="Times New Roman"/>
        <family val="1"/>
      </rPr>
      <t xml:space="preserve"> Reportes trimestrales de cumplimiento de indicadores del Balanced Scorecard</t>
    </r>
  </si>
  <si>
    <t>01-04-2021
(Corte Trimestral)</t>
  </si>
  <si>
    <t>31-12-2021
(Corte Trimestral)</t>
  </si>
  <si>
    <r>
      <rPr>
        <b/>
        <sz val="9"/>
        <rFont val="Times New Roman"/>
        <family val="1"/>
      </rPr>
      <t>A.</t>
    </r>
    <r>
      <rPr>
        <sz val="9"/>
        <rFont val="Times New Roman"/>
        <family val="1"/>
      </rPr>
      <t xml:space="preserve"> Informe diagnóstico acerca del PEI 2018-2021.</t>
    </r>
  </si>
  <si>
    <t>1. Consultor Externo Contratado
2. Equipo de Apoyo DPyD</t>
  </si>
  <si>
    <r>
      <rPr>
        <b/>
        <sz val="9"/>
        <color theme="1"/>
        <rFont val="Times New Roman"/>
        <family val="1"/>
      </rPr>
      <t>A.</t>
    </r>
    <r>
      <rPr>
        <sz val="9"/>
        <color theme="1"/>
        <rFont val="Times New Roman"/>
        <family val="1"/>
      </rPr>
      <t xml:space="preserve"> Metodología para  Balance de Iniciativas Estratégicas revisada y actualizada
</t>
    </r>
    <r>
      <rPr>
        <b/>
        <sz val="9"/>
        <color theme="1"/>
        <rFont val="Times New Roman"/>
        <family val="1"/>
      </rPr>
      <t xml:space="preserve">B. </t>
    </r>
    <r>
      <rPr>
        <sz val="9"/>
        <color theme="1"/>
        <rFont val="Times New Roman"/>
        <family val="1"/>
      </rPr>
      <t xml:space="preserve">Matrices Balance Estratégico POA 2021 de las diferentes unidades organizativas completadas 
</t>
    </r>
    <r>
      <rPr>
        <b/>
        <sz val="9"/>
        <color theme="1"/>
        <rFont val="Times New Roman"/>
        <family val="1"/>
      </rPr>
      <t xml:space="preserve">C. </t>
    </r>
    <r>
      <rPr>
        <sz val="9"/>
        <color theme="1"/>
        <rFont val="Times New Roman"/>
        <family val="1"/>
      </rPr>
      <t xml:space="preserve">Matrices Plan Operativo Anual 2021 de las diferentes unidades organizativas completadas 
</t>
    </r>
    <r>
      <rPr>
        <b/>
        <sz val="9"/>
        <color theme="1"/>
        <rFont val="Times New Roman"/>
        <family val="1"/>
      </rPr>
      <t xml:space="preserve">D. </t>
    </r>
    <r>
      <rPr>
        <sz val="9"/>
        <color theme="1"/>
        <rFont val="Times New Roman"/>
        <family val="1"/>
      </rPr>
      <t>Plan Operativo Anual 2021 consolidado</t>
    </r>
  </si>
  <si>
    <r>
      <t xml:space="preserve">1. Julisa León - 
</t>
    </r>
    <r>
      <rPr>
        <sz val="9"/>
        <color theme="1"/>
        <rFont val="Times New Roman"/>
        <family val="1"/>
      </rPr>
      <t>Analista de Planificación Institucional</t>
    </r>
  </si>
  <si>
    <r>
      <t xml:space="preserve">1. Verónica Sánchez - 
</t>
    </r>
    <r>
      <rPr>
        <sz val="9"/>
        <color theme="1"/>
        <rFont val="Times New Roman"/>
        <family val="1"/>
      </rPr>
      <t>Encargado Div. Formulación, Monitoreo y Evaluación de Planes, Programas y Proyectos</t>
    </r>
  </si>
  <si>
    <r>
      <t xml:space="preserve">1. Verónica Sánchez - 
</t>
    </r>
    <r>
      <rPr>
        <sz val="9"/>
        <color theme="1"/>
        <rFont val="Times New Roman"/>
        <family val="1"/>
      </rPr>
      <t>Encargado Div. Formulación, Monitoreo y Evaluación de Planes, Programas y Proyectos</t>
    </r>
    <r>
      <rPr>
        <b/>
        <sz val="9"/>
        <color theme="1"/>
        <rFont val="Times New Roman"/>
        <family val="1"/>
      </rPr>
      <t xml:space="preserve">
2. Julisa León - 
</t>
    </r>
    <r>
      <rPr>
        <sz val="9"/>
        <color theme="1"/>
        <rFont val="Times New Roman"/>
        <family val="1"/>
      </rPr>
      <t>Analista de Planificación Institucional</t>
    </r>
  </si>
  <si>
    <r>
      <rPr>
        <b/>
        <sz val="9"/>
        <rFont val="Times New Roman"/>
        <family val="1"/>
      </rPr>
      <t xml:space="preserve">1. Directores y Encargados de área
2. Rayner Castillo - </t>
    </r>
    <r>
      <rPr>
        <sz val="9"/>
        <rFont val="Times New Roman"/>
        <family val="1"/>
      </rPr>
      <t xml:space="preserve">
Encargado del Departamento de Planificación y Desarrollo</t>
    </r>
  </si>
  <si>
    <t>A. Diagnóstico actualizado para implementación de las NOBACI de acuerdo a nuevos lineamientos de CGR
B. Calificación en nivel satisfactorio (verde)</t>
  </si>
  <si>
    <t>18-1-21</t>
  </si>
  <si>
    <r>
      <rPr>
        <b/>
        <sz val="9"/>
        <rFont val="Times New Roman"/>
        <family val="1"/>
      </rPr>
      <t>1. Julisa León  -</t>
    </r>
    <r>
      <rPr>
        <sz val="9"/>
        <rFont val="Times New Roman"/>
        <family val="1"/>
      </rPr>
      <t xml:space="preserve"> 
Analista de Planificación Institucional</t>
    </r>
  </si>
  <si>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r>
  </si>
  <si>
    <t>19-1-21</t>
  </si>
  <si>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 xml:space="preserve">
Encargado Div. Formulación, Monitoreo y Evaluación de Planes, Programas y Proyectos</t>
    </r>
    <r>
      <rPr>
        <b/>
        <sz val="9"/>
        <rFont val="Times New Roman"/>
        <family val="1"/>
      </rPr>
      <t/>
    </r>
  </si>
  <si>
    <t>1. Comité NOBACI TN</t>
  </si>
  <si>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 Verónica Sánchez - </t>
    </r>
    <r>
      <rPr>
        <sz val="9"/>
        <rFont val="Times New Roman"/>
        <family val="1"/>
      </rPr>
      <t xml:space="preserve">
Encargado Div. Formulación, Monitoreo y Evaluación de Planes, Programas y Proyectos
</t>
    </r>
    <r>
      <rPr>
        <b/>
        <sz val="9"/>
        <rFont val="Times New Roman"/>
        <family val="1"/>
      </rPr>
      <t>3. Julisa León -</t>
    </r>
    <r>
      <rPr>
        <sz val="9"/>
        <rFont val="Times New Roman"/>
        <family val="1"/>
      </rPr>
      <t xml:space="preserve"> 
Analista de Planificación Institucional</t>
    </r>
  </si>
  <si>
    <t>31/12/2021
(Corte Cuatrimestral)</t>
  </si>
  <si>
    <r>
      <rPr>
        <b/>
        <sz val="9"/>
        <rFont val="Times New Roman"/>
        <family val="1"/>
      </rPr>
      <t xml:space="preserve">1. Verónica Sánchez - </t>
    </r>
    <r>
      <rPr>
        <sz val="9"/>
        <rFont val="Times New Roman"/>
        <family val="1"/>
      </rPr>
      <t xml:space="preserve">
Encargado Div. Formulación, Monitoreo y Evaluación de Planes, Programas y Proyectos
</t>
    </r>
    <r>
      <rPr>
        <b/>
        <sz val="9"/>
        <rFont val="Times New Roman"/>
        <family val="1"/>
      </rPr>
      <t>2. Julisa León -</t>
    </r>
    <r>
      <rPr>
        <sz val="9"/>
        <rFont val="Times New Roman"/>
        <family val="1"/>
      </rPr>
      <t xml:space="preserve"> 
Analista de Planificación Institucional</t>
    </r>
  </si>
  <si>
    <r>
      <rPr>
        <b/>
        <sz val="9"/>
        <rFont val="Times New Roman"/>
        <family val="1"/>
      </rPr>
      <t>1. MAE</t>
    </r>
    <r>
      <rPr>
        <sz val="9"/>
        <rFont val="Times New Roman"/>
        <family val="1"/>
      </rPr>
      <t xml:space="preserve">
</t>
    </r>
    <r>
      <rPr>
        <b/>
        <sz val="9"/>
        <rFont val="Times New Roman"/>
        <family val="1"/>
      </rPr>
      <t xml:space="preserve">2. Rayner Castillo </t>
    </r>
    <r>
      <rPr>
        <sz val="9"/>
        <rFont val="Times New Roman"/>
        <family val="1"/>
      </rPr>
      <t>- 
Encargado del Departamento de Planificación y Desarrollo</t>
    </r>
  </si>
  <si>
    <t>A. 4 Reportes y la Hojas de Resultados del Monitoreo Trimestral del POA 2021 elaborados y difundidos.
B. Evidencias sobre el cumplimiento del PEI 2019-2021 cargadas en el Sistema de Planificación del Ministerio de Hacienda (Emarsuite).
C. Impartidos 4 Talleres de Monitoreo Trimestral POA
D. Actualizado el POA 2020 acorde a los cambios requeridos (reprogramaciones)
E. Informe sobre  el nivel de cumplimiento del PEI 2019-2021 durante el año 2020 elaborado y difundido 
F.  Plan de Difusión del PEI Implementado</t>
  </si>
  <si>
    <t>02/01/2021
(Corte Trimestral)</t>
  </si>
  <si>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2. Verónica Sánchez -</t>
    </r>
    <r>
      <rPr>
        <sz val="9"/>
        <rFont val="Times New Roman"/>
        <family val="1"/>
      </rPr>
      <t xml:space="preserve"> 
Encargado Div. Formulación, Monitoreo y Evaluación de Planes, Programas y Proyectos
</t>
    </r>
    <r>
      <rPr>
        <b/>
        <sz val="9"/>
        <rFont val="Times New Roman"/>
        <family val="1"/>
      </rPr>
      <t>3. Julisa León -</t>
    </r>
    <r>
      <rPr>
        <sz val="9"/>
        <rFont val="Times New Roman"/>
        <family val="1"/>
      </rPr>
      <t xml:space="preserve"> 
Analista de Planificación Institucional</t>
    </r>
  </si>
  <si>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2. Verónica Sánchez -</t>
    </r>
    <r>
      <rPr>
        <sz val="9"/>
        <rFont val="Times New Roman"/>
        <family val="1"/>
      </rPr>
      <t xml:space="preserve"> 
Encargado Div. Formulación, Monitoreo y Evaluación de Planes, Programas y Proyectos</t>
    </r>
  </si>
  <si>
    <r>
      <rPr>
        <b/>
        <sz val="9"/>
        <rFont val="Times New Roman"/>
        <family val="1"/>
      </rPr>
      <t>1. Directores y Encargados.</t>
    </r>
    <r>
      <rPr>
        <sz val="9"/>
        <rFont val="Times New Roman"/>
        <family val="1"/>
      </rPr>
      <t xml:space="preserve">
</t>
    </r>
    <r>
      <rPr>
        <b/>
        <sz val="9"/>
        <rFont val="Times New Roman"/>
        <family val="1"/>
      </rPr>
      <t xml:space="preserve">2. Rayner Castillo - </t>
    </r>
    <r>
      <rPr>
        <sz val="9"/>
        <rFont val="Times New Roman"/>
        <family val="1"/>
      </rPr>
      <t xml:space="preserve">
Encargado del Departamento de Planificación y Desarrollo 
</t>
    </r>
    <r>
      <rPr>
        <b/>
        <sz val="9"/>
        <rFont val="Times New Roman"/>
        <family val="1"/>
      </rPr>
      <t>3. Verónica Sánchez -</t>
    </r>
    <r>
      <rPr>
        <sz val="9"/>
        <rFont val="Times New Roman"/>
        <family val="1"/>
      </rPr>
      <t xml:space="preserve"> 
Encargado Div. Formulación, Monitoreo y Evaluación de Planes, Programas y Proyectos</t>
    </r>
  </si>
  <si>
    <r>
      <rPr>
        <b/>
        <sz val="9"/>
        <rFont val="Times New Roman"/>
        <family val="1"/>
      </rPr>
      <t>1. Verónica Sánchez -</t>
    </r>
    <r>
      <rPr>
        <sz val="9"/>
        <rFont val="Times New Roman"/>
        <family val="1"/>
      </rPr>
      <t xml:space="preserve"> 
Encargado Div. Formulación, Monitoreo y Evaluación de Planes, Programas y Proyectos
</t>
    </r>
    <r>
      <rPr>
        <b/>
        <sz val="9"/>
        <rFont val="Times New Roman"/>
        <family val="1"/>
      </rPr>
      <t xml:space="preserve">2. Julisa León- </t>
    </r>
    <r>
      <rPr>
        <sz val="9"/>
        <rFont val="Times New Roman"/>
        <family val="1"/>
      </rPr>
      <t xml:space="preserve">
Analista de Planificación</t>
    </r>
  </si>
  <si>
    <t xml:space="preserve">A. Presupuesto Físico-Financiero 2021 Elaborado. </t>
  </si>
  <si>
    <r>
      <rPr>
        <b/>
        <sz val="9"/>
        <rFont val="Times New Roman"/>
        <family val="1"/>
      </rPr>
      <t xml:space="preserve">1. Verónica Sánchez - </t>
    </r>
    <r>
      <rPr>
        <sz val="9"/>
        <rFont val="Times New Roman"/>
        <family val="1"/>
      </rPr>
      <t xml:space="preserve">
Encargado Div. Formulación, Monitoreo y Evaluación de Planes, Programas y Proyectos</t>
    </r>
  </si>
  <si>
    <r>
      <rPr>
        <b/>
        <sz val="9"/>
        <rFont val="Times New Roman"/>
        <family val="1"/>
      </rPr>
      <t xml:space="preserve">1. Rayner Castillo - </t>
    </r>
    <r>
      <rPr>
        <sz val="9"/>
        <rFont val="Times New Roman"/>
        <family val="1"/>
      </rPr>
      <t xml:space="preserve">
Encargado del Departamento de Planificación y Desarrollo</t>
    </r>
  </si>
  <si>
    <r>
      <rPr>
        <b/>
        <sz val="9"/>
        <rFont val="Times New Roman"/>
        <family val="1"/>
      </rPr>
      <t>1. Verónica Sánchez -</t>
    </r>
    <r>
      <rPr>
        <sz val="9"/>
        <rFont val="Times New Roman"/>
        <family val="1"/>
      </rPr>
      <t xml:space="preserve"> 
Encargado Div. Formulación, Monitoreo y Evaluación de Planes, Programas y Proyectos</t>
    </r>
  </si>
  <si>
    <r>
      <rPr>
        <b/>
        <sz val="9"/>
        <rFont val="Times New Roman"/>
        <family val="1"/>
      </rPr>
      <t>1. Rayner Castillo -</t>
    </r>
    <r>
      <rPr>
        <sz val="9"/>
        <rFont val="Times New Roman"/>
        <family val="1"/>
      </rPr>
      <t xml:space="preserve"> 
Encargado del Departamento de Planificación y Desarrollo</t>
    </r>
  </si>
  <si>
    <t>Dirección/ Departamento</t>
  </si>
  <si>
    <r>
      <rPr>
        <b/>
        <sz val="9"/>
        <color theme="1"/>
        <rFont val="Times New Roman"/>
        <family val="1"/>
      </rPr>
      <t xml:space="preserve">A. </t>
    </r>
    <r>
      <rPr>
        <sz val="9"/>
        <color theme="1"/>
        <rFont val="Times New Roman"/>
        <family val="1"/>
      </rPr>
      <t>Diseñado, desarrollado e implementado el Sistema Informático para la Gestión de Registro, Control, Servicios y Gestión por Competencias</t>
    </r>
  </si>
  <si>
    <r>
      <t xml:space="preserve">1. Marlin Acosta-
</t>
    </r>
    <r>
      <rPr>
        <sz val="9"/>
        <color theme="1"/>
        <rFont val="Times New Roman"/>
        <family val="1"/>
      </rPr>
      <t>Auxiliar de RR.HH.</t>
    </r>
  </si>
  <si>
    <r>
      <t xml:space="preserve">1. Luz Morillo -
</t>
    </r>
    <r>
      <rPr>
        <sz val="9"/>
        <color theme="1"/>
        <rFont val="Times New Roman"/>
        <family val="1"/>
      </rPr>
      <t xml:space="preserve">Enc. División Registro y Control
</t>
    </r>
    <r>
      <rPr>
        <b/>
        <sz val="9"/>
        <color theme="1"/>
        <rFont val="Times New Roman"/>
        <family val="1"/>
      </rPr>
      <t>2. Jessica Vargas</t>
    </r>
    <r>
      <rPr>
        <sz val="9"/>
        <color theme="1"/>
        <rFont val="Times New Roman"/>
        <family val="1"/>
      </rPr>
      <t xml:space="preserve"> -Enc. Div. Desempeño y Desarrollo Humano</t>
    </r>
    <r>
      <rPr>
        <b/>
        <sz val="9"/>
        <color theme="1"/>
        <rFont val="Times New Roman"/>
        <family val="1"/>
      </rPr>
      <t xml:space="preserve">
3. Marlin Acosta-
</t>
    </r>
    <r>
      <rPr>
        <sz val="9"/>
        <color theme="1"/>
        <rFont val="Times New Roman"/>
        <family val="1"/>
      </rPr>
      <t>Auxiliar de RR.HH.</t>
    </r>
    <r>
      <rPr>
        <b/>
        <sz val="9"/>
        <color theme="1"/>
        <rFont val="Times New Roman"/>
        <family val="1"/>
      </rPr>
      <t xml:space="preserve">
4. Oskayra Reyes - </t>
    </r>
    <r>
      <rPr>
        <sz val="9"/>
        <color theme="1"/>
        <rFont val="Times New Roman"/>
        <family val="1"/>
      </rPr>
      <t>Analista de Desempeño y Desarrollo</t>
    </r>
    <r>
      <rPr>
        <b/>
        <sz val="9"/>
        <color theme="1"/>
        <rFont val="Times New Roman"/>
        <family val="1"/>
      </rPr>
      <t xml:space="preserve">
5.Antonia Pichardo - </t>
    </r>
    <r>
      <rPr>
        <sz val="9"/>
        <color theme="1"/>
        <rFont val="Times New Roman"/>
        <family val="1"/>
      </rPr>
      <t xml:space="preserve">Analista de RR.HH.
</t>
    </r>
    <r>
      <rPr>
        <b/>
        <sz val="9"/>
        <color theme="1"/>
        <rFont val="Times New Roman"/>
        <family val="1"/>
      </rPr>
      <t>6.  Equipo DTIC</t>
    </r>
  </si>
  <si>
    <r>
      <t xml:space="preserve">1. Luz Morillo -
</t>
    </r>
    <r>
      <rPr>
        <sz val="9"/>
        <color theme="1"/>
        <rFont val="Times New Roman"/>
        <family val="1"/>
      </rPr>
      <t xml:space="preserve">Enc. División Registro y Control
</t>
    </r>
    <r>
      <rPr>
        <b/>
        <sz val="9"/>
        <color theme="1"/>
        <rFont val="Times New Roman"/>
        <family val="1"/>
      </rPr>
      <t>2. Jessica Vargas</t>
    </r>
    <r>
      <rPr>
        <sz val="9"/>
        <color theme="1"/>
        <rFont val="Times New Roman"/>
        <family val="1"/>
      </rPr>
      <t xml:space="preserve"> -Enc. Div. Desempeño y Desarrollo Humano</t>
    </r>
    <r>
      <rPr>
        <b/>
        <sz val="9"/>
        <color theme="1"/>
        <rFont val="Times New Roman"/>
        <family val="1"/>
      </rPr>
      <t xml:space="preserve">
3. Marlin Acosta
</t>
    </r>
    <r>
      <rPr>
        <sz val="9"/>
        <color theme="1"/>
        <rFont val="Times New Roman"/>
        <family val="1"/>
      </rPr>
      <t>Auxiliar de RR.HH.</t>
    </r>
    <r>
      <rPr>
        <b/>
        <sz val="9"/>
        <color theme="1"/>
        <rFont val="Times New Roman"/>
        <family val="1"/>
      </rPr>
      <t xml:space="preserve">
4. Oskayra Reyes - </t>
    </r>
    <r>
      <rPr>
        <sz val="9"/>
        <color theme="1"/>
        <rFont val="Times New Roman"/>
        <family val="1"/>
      </rPr>
      <t>Analista de Desempeño y Desarrollo</t>
    </r>
    <r>
      <rPr>
        <b/>
        <sz val="9"/>
        <color theme="1"/>
        <rFont val="Times New Roman"/>
        <family val="1"/>
      </rPr>
      <t xml:space="preserve">
5.Antonia Pichardo - </t>
    </r>
    <r>
      <rPr>
        <sz val="9"/>
        <color theme="1"/>
        <rFont val="Times New Roman"/>
        <family val="1"/>
      </rPr>
      <t xml:space="preserve">Analista de RR.HH.
</t>
    </r>
    <r>
      <rPr>
        <b/>
        <sz val="9"/>
        <color theme="1"/>
        <rFont val="Times New Roman"/>
        <family val="1"/>
      </rPr>
      <t>6.  Equipo DTIC</t>
    </r>
  </si>
  <si>
    <r>
      <t xml:space="preserve">1. Divina Almonte - </t>
    </r>
    <r>
      <rPr>
        <sz val="9"/>
        <color theme="1"/>
        <rFont val="Times New Roman"/>
        <family val="1"/>
      </rPr>
      <t>Encargada RRHH</t>
    </r>
  </si>
  <si>
    <r>
      <t xml:space="preserve">1. Luz Morillo -
</t>
    </r>
    <r>
      <rPr>
        <sz val="9"/>
        <color theme="1"/>
        <rFont val="Times New Roman"/>
        <family val="1"/>
      </rPr>
      <t xml:space="preserve">Enc. División Relaciones Laborales y Seguridad Ocupacional 
</t>
    </r>
    <r>
      <rPr>
        <b/>
        <sz val="9"/>
        <color theme="1"/>
        <rFont val="Times New Roman"/>
        <family val="1"/>
      </rPr>
      <t>2. Jessica Vargas</t>
    </r>
    <r>
      <rPr>
        <sz val="9"/>
        <color theme="1"/>
        <rFont val="Times New Roman"/>
        <family val="1"/>
      </rPr>
      <t xml:space="preserve"> -Enc. Div. Desempeño y Desarrollo Humano</t>
    </r>
  </si>
  <si>
    <r>
      <t xml:space="preserve">1. Luz Morillo -
</t>
    </r>
    <r>
      <rPr>
        <sz val="9"/>
        <color theme="1"/>
        <rFont val="Times New Roman"/>
        <family val="1"/>
      </rPr>
      <t xml:space="preserve">Enc. División Registro y Control
</t>
    </r>
    <r>
      <rPr>
        <b/>
        <sz val="9"/>
        <color theme="1"/>
        <rFont val="Times New Roman"/>
        <family val="1"/>
      </rPr>
      <t>2. Jessica Vargas</t>
    </r>
    <r>
      <rPr>
        <sz val="9"/>
        <color theme="1"/>
        <rFont val="Times New Roman"/>
        <family val="1"/>
      </rPr>
      <t xml:space="preserve"> -Enc. Div. Desempeño y Desarrollo Humano</t>
    </r>
    <r>
      <rPr>
        <b/>
        <sz val="9"/>
        <color theme="1"/>
        <rFont val="Times New Roman"/>
        <family val="1"/>
      </rPr>
      <t xml:space="preserve">
3. Marlin Acosta
</t>
    </r>
    <r>
      <rPr>
        <sz val="9"/>
        <color theme="1"/>
        <rFont val="Times New Roman"/>
        <family val="1"/>
      </rPr>
      <t>Auxiliar de RR.HH.</t>
    </r>
    <r>
      <rPr>
        <b/>
        <sz val="9"/>
        <color theme="1"/>
        <rFont val="Times New Roman"/>
        <family val="1"/>
      </rPr>
      <t xml:space="preserve">
4. Oskayra Reyes - </t>
    </r>
    <r>
      <rPr>
        <sz val="9"/>
        <color theme="1"/>
        <rFont val="Times New Roman"/>
        <family val="1"/>
      </rPr>
      <t>Analista de Desempeño y Desarrollo</t>
    </r>
    <r>
      <rPr>
        <b/>
        <sz val="9"/>
        <color theme="1"/>
        <rFont val="Times New Roman"/>
        <family val="1"/>
      </rPr>
      <t xml:space="preserve">
</t>
    </r>
  </si>
  <si>
    <t>31/09/2021</t>
  </si>
  <si>
    <t>1.  Personal de RRHH</t>
  </si>
  <si>
    <r>
      <rPr>
        <b/>
        <sz val="9"/>
        <rFont val="Times New Roman"/>
        <family val="1"/>
      </rPr>
      <t xml:space="preserve">A. </t>
    </r>
    <r>
      <rPr>
        <sz val="9"/>
        <rFont val="Times New Roman"/>
        <family val="1"/>
      </rPr>
      <t>Ejecutado en un 100% el Plan de Mejora relativo a Resultados de Encuesta de Medición de Satisfacción de los Servidores de TN con los Servicios de RRHH.</t>
    </r>
  </si>
  <si>
    <t>02-01-2021
(Corte Trimestral)</t>
  </si>
  <si>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 xml:space="preserve">2. Marlin Acosta
</t>
    </r>
    <r>
      <rPr>
        <sz val="9"/>
        <color rgb="FF000000"/>
        <rFont val="Times New Roman"/>
        <family val="1"/>
      </rPr>
      <t>Auxiliar de RR.HH.</t>
    </r>
  </si>
  <si>
    <r>
      <rPr>
        <b/>
        <sz val="9"/>
        <rFont val="Times New Roman"/>
        <family val="1"/>
      </rPr>
      <t xml:space="preserve">A. </t>
    </r>
    <r>
      <rPr>
        <sz val="9"/>
        <rFont val="Times New Roman"/>
        <family val="1"/>
      </rPr>
      <t xml:space="preserve"> Programa de Responsabilidad Social diseñado.
</t>
    </r>
    <r>
      <rPr>
        <b/>
        <sz val="9"/>
        <rFont val="Times New Roman"/>
        <family val="1"/>
      </rPr>
      <t>B.</t>
    </r>
    <r>
      <rPr>
        <sz val="9"/>
        <rFont val="Times New Roman"/>
        <family val="1"/>
      </rPr>
      <t xml:space="preserve"> Programa de Responsabilidad Social Implementado.
</t>
    </r>
    <r>
      <rPr>
        <b/>
        <sz val="9"/>
        <rFont val="Times New Roman"/>
        <family val="1"/>
      </rPr>
      <t>C.</t>
    </r>
    <r>
      <rPr>
        <sz val="9"/>
        <rFont val="Times New Roman"/>
        <family val="1"/>
      </rPr>
      <t xml:space="preserve"> Informe de Impacto de la implementación del Programa de Responsabilidad Social.
</t>
    </r>
  </si>
  <si>
    <r>
      <rPr>
        <b/>
        <sz val="9"/>
        <color rgb="FF000000"/>
        <rFont val="Times New Roman"/>
        <family val="1"/>
      </rPr>
      <t xml:space="preserve">1. Divina Almonte- </t>
    </r>
    <r>
      <rPr>
        <sz val="9"/>
        <color rgb="FF000000"/>
        <rFont val="Times New Roman"/>
        <family val="1"/>
      </rPr>
      <t xml:space="preserve">
Encargada RRHH 
</t>
    </r>
    <r>
      <rPr>
        <b/>
        <sz val="9"/>
        <color rgb="FF000000"/>
        <rFont val="Times New Roman"/>
        <family val="1"/>
      </rPr>
      <t>2. Luz Morillo -</t>
    </r>
    <r>
      <rPr>
        <sz val="9"/>
        <color rgb="FF000000"/>
        <rFont val="Times New Roman"/>
        <family val="1"/>
      </rPr>
      <t xml:space="preserve">
Enc. División Relaciones Laborales y Seguridad Ocupacional.</t>
    </r>
  </si>
  <si>
    <t>31/04/2021</t>
  </si>
  <si>
    <r>
      <rPr>
        <b/>
        <sz val="9"/>
        <color theme="1"/>
        <rFont val="Times New Roman"/>
        <family val="1"/>
      </rPr>
      <t xml:space="preserve">1. Marlin Acosta
</t>
    </r>
    <r>
      <rPr>
        <sz val="9"/>
        <color theme="1"/>
        <rFont val="Times New Roman"/>
        <family val="1"/>
      </rPr>
      <t>Auxiliar de RR.HH.</t>
    </r>
  </si>
  <si>
    <r>
      <rPr>
        <b/>
        <sz val="9"/>
        <color theme="1"/>
        <rFont val="Times New Roman"/>
        <family val="1"/>
      </rPr>
      <t>1. Divina Almonte</t>
    </r>
    <r>
      <rPr>
        <sz val="9"/>
        <color theme="1"/>
        <rFont val="Times New Roman"/>
        <family val="1"/>
      </rPr>
      <t xml:space="preserve">
Encargada RRHH 
</t>
    </r>
    <r>
      <rPr>
        <b/>
        <sz val="9"/>
        <color theme="1"/>
        <rFont val="Times New Roman"/>
        <family val="1"/>
      </rPr>
      <t>2. Luz Morillo -</t>
    </r>
    <r>
      <rPr>
        <sz val="9"/>
        <color theme="1"/>
        <rFont val="Times New Roman"/>
        <family val="1"/>
      </rPr>
      <t xml:space="preserve">
Enc. División Relaciones Laborales y Seguridad Ocupacional.</t>
    </r>
  </si>
  <si>
    <r>
      <t xml:space="preserve">1. Divina Almonte
</t>
    </r>
    <r>
      <rPr>
        <sz val="9"/>
        <color theme="1"/>
        <rFont val="Times New Roman"/>
        <family val="1"/>
      </rPr>
      <t>Encargada RRHH</t>
    </r>
    <r>
      <rPr>
        <b/>
        <sz val="9"/>
        <color theme="1"/>
        <rFont val="Times New Roman"/>
        <family val="1"/>
      </rPr>
      <t xml:space="preserve"> </t>
    </r>
  </si>
  <si>
    <r>
      <rPr>
        <b/>
        <sz val="9"/>
        <color theme="1"/>
        <rFont val="Times New Roman"/>
        <family val="1"/>
      </rPr>
      <t xml:space="preserve">1. Marlin Acosta
</t>
    </r>
    <r>
      <rPr>
        <sz val="9"/>
        <color theme="1"/>
        <rFont val="Times New Roman"/>
        <family val="1"/>
      </rPr>
      <t>Auxiliar de RR.HH.</t>
    </r>
    <r>
      <rPr>
        <sz val="9"/>
        <color rgb="FF000000"/>
        <rFont val="Times New Roman"/>
        <family val="1"/>
      </rPr>
      <t xml:space="preserve">
</t>
    </r>
    <r>
      <rPr>
        <b/>
        <sz val="9"/>
        <color rgb="FF000000"/>
        <rFont val="Times New Roman"/>
        <family val="1"/>
      </rPr>
      <t>2. Luz Morillo -</t>
    </r>
    <r>
      <rPr>
        <sz val="9"/>
        <color rgb="FF000000"/>
        <rFont val="Times New Roman"/>
        <family val="1"/>
      </rPr>
      <t xml:space="preserve">
Enc. División Relaciones Laborales y Seguridad Ocupacional   </t>
    </r>
  </si>
  <si>
    <t>01/06/2021
(Corte Trimestral)</t>
  </si>
  <si>
    <t>31-11-21
(Corte Trimestral)</t>
  </si>
  <si>
    <r>
      <rPr>
        <b/>
        <sz val="9"/>
        <color rgb="FF000000"/>
        <rFont val="Times New Roman"/>
        <family val="1"/>
      </rPr>
      <t>1. Luz Morillo -</t>
    </r>
    <r>
      <rPr>
        <sz val="9"/>
        <color rgb="FF000000"/>
        <rFont val="Times New Roman"/>
        <family val="1"/>
      </rPr>
      <t xml:space="preserve">
Enc. División Relaciones Laborales y Seguridad Ocupacional   </t>
    </r>
  </si>
  <si>
    <t xml:space="preserve">05/04/2021       Corte Trimestral </t>
  </si>
  <si>
    <t xml:space="preserve">31/12/2021     Corte Trimestral </t>
  </si>
  <si>
    <t xml:space="preserve">15/04/2021       Corte Trimestral </t>
  </si>
  <si>
    <t xml:space="preserve">31/12/2021         Corte Trimestral </t>
  </si>
  <si>
    <t xml:space="preserve">27/04/2021      Corte Trimestral </t>
  </si>
  <si>
    <t xml:space="preserve">31/12/2021       Corte Trimestral </t>
  </si>
  <si>
    <r>
      <rPr>
        <b/>
        <sz val="9"/>
        <rFont val="Times New Roman"/>
        <family val="1"/>
      </rPr>
      <t xml:space="preserve">1.  Ely Mar Medina - 
</t>
    </r>
    <r>
      <rPr>
        <sz val="9"/>
        <rFont val="Times New Roman"/>
        <family val="1"/>
      </rPr>
      <t>Enc. División Financiera</t>
    </r>
    <r>
      <rPr>
        <b/>
        <sz val="9"/>
        <color theme="1"/>
        <rFont val="Times New Roman"/>
        <family val="1"/>
      </rPr>
      <t xml:space="preserve">
2. Johanna Martínez - 
</t>
    </r>
    <r>
      <rPr>
        <sz val="9"/>
        <color theme="1"/>
        <rFont val="Times New Roman"/>
        <family val="1"/>
      </rPr>
      <t>Analista de Presupuesto</t>
    </r>
    <r>
      <rPr>
        <b/>
        <sz val="9"/>
        <color theme="1"/>
        <rFont val="Times New Roman"/>
        <family val="1"/>
      </rPr>
      <t xml:space="preserve">
3. Nohely Corsino - 
</t>
    </r>
    <r>
      <rPr>
        <sz val="9"/>
        <color theme="1"/>
        <rFont val="Times New Roman"/>
        <family val="1"/>
      </rPr>
      <t>Contador I</t>
    </r>
    <r>
      <rPr>
        <b/>
        <sz val="9"/>
        <color theme="1"/>
        <rFont val="Times New Roman"/>
        <family val="1"/>
      </rPr>
      <t xml:space="preserve">
4. Comité de Planificación y Presupuesto Institucional</t>
    </r>
  </si>
  <si>
    <r>
      <t xml:space="preserve">1.  Ely Mar Medina - 
</t>
    </r>
    <r>
      <rPr>
        <sz val="9"/>
        <color theme="1"/>
        <rFont val="Times New Roman"/>
        <family val="1"/>
      </rPr>
      <t>Enc. División Financiera</t>
    </r>
    <r>
      <rPr>
        <b/>
        <sz val="9"/>
        <color theme="1"/>
        <rFont val="Times New Roman"/>
        <family val="1"/>
      </rPr>
      <t xml:space="preserve">
2. Johanna Martínez - 
</t>
    </r>
    <r>
      <rPr>
        <sz val="9"/>
        <color theme="1"/>
        <rFont val="Times New Roman"/>
        <family val="1"/>
      </rPr>
      <t>Analista de Presupuesto</t>
    </r>
    <r>
      <rPr>
        <b/>
        <sz val="9"/>
        <color theme="1"/>
        <rFont val="Times New Roman"/>
        <family val="1"/>
      </rPr>
      <t xml:space="preserve">
3. Nohely Corsino - 
</t>
    </r>
    <r>
      <rPr>
        <sz val="9"/>
        <color theme="1"/>
        <rFont val="Times New Roman"/>
        <family val="1"/>
      </rPr>
      <t>Contador I</t>
    </r>
  </si>
  <si>
    <r>
      <t xml:space="preserve">1.  Catalino Correa Hiciano </t>
    </r>
    <r>
      <rPr>
        <sz val="9"/>
        <rFont val="Times New Roman"/>
        <family val="1"/>
      </rPr>
      <t xml:space="preserve">
Tesorero Nacional</t>
    </r>
    <r>
      <rPr>
        <b/>
        <sz val="9"/>
        <rFont val="Times New Roman"/>
        <family val="1"/>
      </rPr>
      <t xml:space="preserve">
2. Geraldo Espinosa</t>
    </r>
    <r>
      <rPr>
        <sz val="9"/>
        <rFont val="Times New Roman"/>
        <family val="1"/>
      </rPr>
      <t xml:space="preserve">
Director Administrativo y Financiero</t>
    </r>
  </si>
  <si>
    <r>
      <t xml:space="preserve">1. Ely Mar Medina - 
</t>
    </r>
    <r>
      <rPr>
        <sz val="9"/>
        <rFont val="Times New Roman"/>
        <family val="1"/>
      </rPr>
      <t>Enc. División Financiera</t>
    </r>
    <r>
      <rPr>
        <b/>
        <sz val="9"/>
        <rFont val="Times New Roman"/>
        <family val="1"/>
      </rPr>
      <t xml:space="preserve">
2. Johanna Martínez 
</t>
    </r>
    <r>
      <rPr>
        <sz val="9"/>
        <rFont val="Times New Roman"/>
        <family val="1"/>
      </rPr>
      <t>Analista de Presupuesto</t>
    </r>
  </si>
  <si>
    <r>
      <t xml:space="preserve">1.Geraldo Espinosa - 
</t>
    </r>
    <r>
      <rPr>
        <sz val="9"/>
        <rFont val="Times New Roman"/>
        <family val="1"/>
      </rPr>
      <t>Director Administrativo y Financiero</t>
    </r>
  </si>
  <si>
    <r>
      <t xml:space="preserve">1. Ely Mar Medina - 
</t>
    </r>
    <r>
      <rPr>
        <sz val="9"/>
        <rFont val="Times New Roman"/>
        <family val="1"/>
      </rPr>
      <t>Enc. División Financiera</t>
    </r>
    <r>
      <rPr>
        <b/>
        <sz val="9"/>
        <rFont val="Times New Roman"/>
        <family val="1"/>
      </rPr>
      <t xml:space="preserve">
2. Johanna Martínez 
</t>
    </r>
    <r>
      <rPr>
        <sz val="9"/>
        <rFont val="Times New Roman"/>
        <family val="1"/>
      </rPr>
      <t>Analista de Presupuesto</t>
    </r>
    <r>
      <rPr>
        <b/>
        <sz val="9"/>
        <rFont val="Times New Roman"/>
        <family val="1"/>
      </rPr>
      <t xml:space="preserve">
3. Nohely Corsino - 
</t>
    </r>
    <r>
      <rPr>
        <sz val="9"/>
        <rFont val="Times New Roman"/>
        <family val="1"/>
      </rPr>
      <t>Contador I</t>
    </r>
  </si>
  <si>
    <r>
      <rPr>
        <b/>
        <sz val="9"/>
        <color theme="1"/>
        <rFont val="Times New Roman"/>
        <family val="1"/>
      </rPr>
      <t>A.</t>
    </r>
    <r>
      <rPr>
        <sz val="9"/>
        <color theme="1"/>
        <rFont val="Times New Roman"/>
        <family val="1"/>
      </rPr>
      <t xml:space="preserve"> Plan Anual de Compras y Contrataciones (PACC) 2022 publicado y actualizado. </t>
    </r>
  </si>
  <si>
    <r>
      <rPr>
        <b/>
        <sz val="9"/>
        <color rgb="FF000000"/>
        <rFont val="Times New Roman"/>
        <family val="1"/>
      </rPr>
      <t>1.</t>
    </r>
    <r>
      <rPr>
        <b/>
        <sz val="9"/>
        <color rgb="FFFF0000"/>
        <rFont val="Times New Roman"/>
        <family val="1"/>
      </rPr>
      <t xml:space="preserve"> </t>
    </r>
    <r>
      <rPr>
        <b/>
        <sz val="9"/>
        <rFont val="Times New Roman"/>
        <family val="1"/>
      </rPr>
      <t>Santa Castillo</t>
    </r>
    <r>
      <rPr>
        <b/>
        <sz val="9"/>
        <color rgb="FF000000"/>
        <rFont val="Times New Roman"/>
        <family val="1"/>
      </rPr>
      <t xml:space="preserve">
</t>
    </r>
    <r>
      <rPr>
        <sz val="9"/>
        <color rgb="FF000000"/>
        <rFont val="Times New Roman"/>
        <family val="1"/>
      </rPr>
      <t xml:space="preserve">Encargada Unidad de Compras. </t>
    </r>
  </si>
  <si>
    <r>
      <t>1.  Catalino Correa Hiciano</t>
    </r>
    <r>
      <rPr>
        <sz val="9"/>
        <rFont val="Times New Roman"/>
        <family val="1"/>
      </rPr>
      <t xml:space="preserve">
Tesorero Nacional</t>
    </r>
    <r>
      <rPr>
        <b/>
        <sz val="9"/>
        <rFont val="Times New Roman"/>
        <family val="1"/>
      </rPr>
      <t xml:space="preserve">
2. Geraldo Espinosa </t>
    </r>
    <r>
      <rPr>
        <sz val="9"/>
        <rFont val="Times New Roman"/>
        <family val="1"/>
      </rPr>
      <t>- 
Director Administrativo y Financiero</t>
    </r>
  </si>
  <si>
    <t>Programa Medioambiental actualizado y ejecutado al 2021.</t>
  </si>
  <si>
    <r>
      <rPr>
        <b/>
        <sz val="9"/>
        <rFont val="Times New Roman"/>
        <family val="1"/>
      </rPr>
      <t xml:space="preserve">1. Geraldo Espinosa - </t>
    </r>
    <r>
      <rPr>
        <b/>
        <sz val="9"/>
        <color theme="1"/>
        <rFont val="Times New Roman"/>
        <family val="1"/>
      </rPr>
      <t xml:space="preserve">
</t>
    </r>
    <r>
      <rPr>
        <sz val="9"/>
        <color theme="1"/>
        <rFont val="Times New Roman"/>
        <family val="1"/>
      </rPr>
      <t>Director Administrativo y Financiero</t>
    </r>
    <r>
      <rPr>
        <b/>
        <sz val="9"/>
        <color rgb="FFFF0000"/>
        <rFont val="Times New Roman"/>
        <family val="1"/>
      </rPr>
      <t xml:space="preserve">
</t>
    </r>
    <r>
      <rPr>
        <b/>
        <sz val="9"/>
        <color theme="1"/>
        <rFont val="Times New Roman"/>
        <family val="1"/>
      </rPr>
      <t xml:space="preserve">2. Jesús Osiris Garcías -
</t>
    </r>
    <r>
      <rPr>
        <sz val="9"/>
        <color theme="1"/>
        <rFont val="Times New Roman"/>
        <family val="1"/>
      </rPr>
      <t>Enc. División Servicios Generales</t>
    </r>
    <r>
      <rPr>
        <b/>
        <sz val="9"/>
        <color theme="1"/>
        <rFont val="Times New Roman"/>
        <family val="1"/>
      </rPr>
      <t xml:space="preserve">
3. Katia Moises - 
</t>
    </r>
    <r>
      <rPr>
        <sz val="9"/>
        <color theme="1"/>
        <rFont val="Times New Roman"/>
        <family val="1"/>
      </rPr>
      <t>Analista Financiero II</t>
    </r>
  </si>
  <si>
    <t>28-01-21
(Corte Trimestral)</t>
  </si>
  <si>
    <t>28-12-2021
(Corte Trimestral)</t>
  </si>
  <si>
    <r>
      <rPr>
        <b/>
        <sz val="9"/>
        <color theme="1"/>
        <rFont val="Times New Roman"/>
        <family val="1"/>
      </rPr>
      <t xml:space="preserve">1. Katia Moises </t>
    </r>
    <r>
      <rPr>
        <sz val="9"/>
        <color theme="1"/>
        <rFont val="Times New Roman"/>
        <family val="1"/>
      </rPr>
      <t>- 
Analista Financiero II</t>
    </r>
    <r>
      <rPr>
        <sz val="9"/>
        <color rgb="FF000000"/>
        <rFont val="Times New Roman"/>
        <family val="1"/>
      </rPr>
      <t xml:space="preserve">
</t>
    </r>
    <r>
      <rPr>
        <b/>
        <sz val="9"/>
        <color rgb="FF000000"/>
        <rFont val="Times New Roman"/>
        <family val="1"/>
      </rPr>
      <t xml:space="preserve">2. División de Comunicación. </t>
    </r>
  </si>
  <si>
    <t xml:space="preserve">02/08/2021    
  Corte Trimestral </t>
  </si>
  <si>
    <r>
      <t xml:space="preserve">A. </t>
    </r>
    <r>
      <rPr>
        <sz val="9"/>
        <color theme="1"/>
        <rFont val="Times New Roman"/>
        <family val="1"/>
      </rPr>
      <t xml:space="preserve">Programa 9S implementado en el area de Archivo Central.
</t>
    </r>
    <r>
      <rPr>
        <b/>
        <sz val="9"/>
        <color theme="1"/>
        <rFont val="Times New Roman"/>
        <family val="1"/>
      </rPr>
      <t>B.</t>
    </r>
    <r>
      <rPr>
        <sz val="9"/>
        <color theme="1"/>
        <rFont val="Times New Roman"/>
        <family val="1"/>
      </rPr>
      <t xml:space="preserve"> Diagnóstico  de Mejoras al Archivo Central de la TN elaborado. 
</t>
    </r>
    <r>
      <rPr>
        <b/>
        <sz val="9"/>
        <color theme="1"/>
        <rFont val="Times New Roman"/>
        <family val="1"/>
      </rPr>
      <t>C.</t>
    </r>
    <r>
      <rPr>
        <sz val="9"/>
        <color theme="1"/>
        <rFont val="Times New Roman"/>
        <family val="1"/>
      </rPr>
      <t xml:space="preserve"> Plan de Mejoras al Archivo Central de la TN ejecutado. 
</t>
    </r>
    <r>
      <rPr>
        <b/>
        <sz val="9"/>
        <color theme="1"/>
        <rFont val="Times New Roman"/>
        <family val="1"/>
      </rPr>
      <t>D.</t>
    </r>
    <r>
      <rPr>
        <sz val="9"/>
        <color theme="1"/>
        <rFont val="Times New Roman"/>
        <family val="1"/>
      </rPr>
      <t xml:space="preserve"> Informes de Implementación de Mejoras.</t>
    </r>
  </si>
  <si>
    <r>
      <rPr>
        <b/>
        <sz val="9"/>
        <rFont val="Times New Roman"/>
        <family val="1"/>
      </rPr>
      <t xml:space="preserve">1. José Gómez - 
</t>
    </r>
    <r>
      <rPr>
        <sz val="9"/>
        <rFont val="Times New Roman"/>
        <family val="1"/>
      </rPr>
      <t xml:space="preserve">Encargado de Archivo Central
</t>
    </r>
    <r>
      <rPr>
        <b/>
        <sz val="9"/>
        <rFont val="Times New Roman"/>
        <family val="1"/>
      </rPr>
      <t xml:space="preserve">2. </t>
    </r>
    <r>
      <rPr>
        <b/>
        <sz val="9"/>
        <color theme="1"/>
        <rFont val="Times New Roman"/>
        <family val="1"/>
      </rPr>
      <t>Jesús Osiris Garcías</t>
    </r>
    <r>
      <rPr>
        <b/>
        <sz val="9"/>
        <color rgb="FFFF0000"/>
        <rFont val="Times New Roman"/>
        <family val="1"/>
      </rPr>
      <t xml:space="preserve"> </t>
    </r>
    <r>
      <rPr>
        <b/>
        <sz val="9"/>
        <rFont val="Times New Roman"/>
        <family val="1"/>
      </rPr>
      <t xml:space="preserve"> -</t>
    </r>
    <r>
      <rPr>
        <sz val="9"/>
        <rFont val="Times New Roman"/>
        <family val="1"/>
      </rPr>
      <t xml:space="preserve">
Enc. División Servicios Generales</t>
    </r>
  </si>
  <si>
    <r>
      <rPr>
        <b/>
        <sz val="9"/>
        <rFont val="Times New Roman"/>
        <family val="1"/>
      </rPr>
      <t xml:space="preserve">1. José Gómez - 
</t>
    </r>
    <r>
      <rPr>
        <sz val="9"/>
        <rFont val="Times New Roman"/>
        <family val="1"/>
      </rPr>
      <t xml:space="preserve">Encargado de Archivo Central 
</t>
    </r>
    <r>
      <rPr>
        <b/>
        <sz val="9"/>
        <color theme="1"/>
        <rFont val="Times New Roman"/>
        <family val="1"/>
      </rPr>
      <t xml:space="preserve">2. Gabriel Martínez - 
</t>
    </r>
    <r>
      <rPr>
        <sz val="9"/>
        <color theme="1"/>
        <rFont val="Times New Roman"/>
        <family val="1"/>
      </rPr>
      <t>Archivista</t>
    </r>
    <r>
      <rPr>
        <b/>
        <sz val="9"/>
        <color rgb="FFFF0000"/>
        <rFont val="Times New Roman"/>
        <family val="1"/>
      </rPr>
      <t xml:space="preserve">
</t>
    </r>
  </si>
  <si>
    <t>04-02-21
(Corte Trimestral)</t>
  </si>
  <si>
    <r>
      <rPr>
        <b/>
        <sz val="9"/>
        <rFont val="Times New Roman"/>
        <family val="1"/>
      </rPr>
      <t xml:space="preserve">1. José Gómez - </t>
    </r>
    <r>
      <rPr>
        <sz val="9"/>
        <rFont val="Times New Roman"/>
        <family val="1"/>
      </rPr>
      <t xml:space="preserve">
Encargado de Archivo Central</t>
    </r>
  </si>
  <si>
    <r>
      <rPr>
        <b/>
        <sz val="9"/>
        <color theme="1"/>
        <rFont val="Times New Roman"/>
        <family val="1"/>
      </rPr>
      <t>A</t>
    </r>
    <r>
      <rPr>
        <sz val="9"/>
        <color theme="1"/>
        <rFont val="Times New Roman"/>
        <family val="1"/>
      </rPr>
      <t xml:space="preserve">. Política de la Dirección Administrativa y Financiera actualizada y aprobada
</t>
    </r>
    <r>
      <rPr>
        <b/>
        <sz val="9"/>
        <color theme="1"/>
        <rFont val="Times New Roman"/>
        <family val="1"/>
      </rPr>
      <t xml:space="preserve">
B</t>
    </r>
    <r>
      <rPr>
        <sz val="9"/>
        <color theme="1"/>
        <rFont val="Times New Roman"/>
        <family val="1"/>
      </rPr>
      <t xml:space="preserve">. Política de la Dirección Administrativa y Financiera difundida y socializada.
</t>
    </r>
    <r>
      <rPr>
        <b/>
        <sz val="9"/>
        <color theme="1"/>
        <rFont val="Times New Roman"/>
        <family val="1"/>
      </rPr>
      <t xml:space="preserve">
</t>
    </r>
  </si>
  <si>
    <r>
      <t xml:space="preserve">1. Geraldo Espinosa
</t>
    </r>
    <r>
      <rPr>
        <sz val="9"/>
        <rFont val="Times New Roman"/>
        <family val="1"/>
      </rPr>
      <t xml:space="preserve">Director Administrativo y Financiero
</t>
    </r>
    <r>
      <rPr>
        <b/>
        <sz val="9"/>
        <rFont val="Times New Roman"/>
        <family val="1"/>
      </rPr>
      <t/>
    </r>
  </si>
  <si>
    <r>
      <t xml:space="preserve">1. Analista DO-DPyD
2. Geraldo Espinosa
</t>
    </r>
    <r>
      <rPr>
        <sz val="9"/>
        <rFont val="Times New Roman"/>
        <family val="1"/>
      </rPr>
      <t xml:space="preserve">Director Administrativo y Financiero
</t>
    </r>
    <r>
      <rPr>
        <b/>
        <sz val="9"/>
        <rFont val="Times New Roman"/>
        <family val="1"/>
      </rPr>
      <t/>
    </r>
  </si>
  <si>
    <r>
      <t xml:space="preserve">1.Nicauris Guzmán
</t>
    </r>
    <r>
      <rPr>
        <sz val="9"/>
        <rFont val="Times New Roman"/>
        <family val="1"/>
      </rPr>
      <t>Encargada de la División de Desarrollo Organizacional 
(DPyD)</t>
    </r>
  </si>
  <si>
    <r>
      <rPr>
        <b/>
        <sz val="9"/>
        <rFont val="Times New Roman"/>
        <family val="1"/>
      </rPr>
      <t xml:space="preserve">1. Rayner Castillo </t>
    </r>
    <r>
      <rPr>
        <sz val="9"/>
        <rFont val="Times New Roman"/>
        <family val="1"/>
      </rPr>
      <t xml:space="preserve">
Encargada del Departamento de Planificación y Desarrollo
</t>
    </r>
    <r>
      <rPr>
        <b/>
        <sz val="9"/>
        <rFont val="Times New Roman"/>
        <family val="1"/>
      </rPr>
      <t>2. Catalino Correa Hiciano</t>
    </r>
    <r>
      <rPr>
        <sz val="9"/>
        <rFont val="Times New Roman"/>
        <family val="1"/>
      </rPr>
      <t xml:space="preserve">
Tesorero Nacional</t>
    </r>
  </si>
  <si>
    <r>
      <t xml:space="preserve">1. Ely Mar Medina - 
</t>
    </r>
    <r>
      <rPr>
        <sz val="9"/>
        <color theme="1"/>
        <rFont val="Times New Roman"/>
        <family val="1"/>
      </rPr>
      <t>Enc. División Financiera</t>
    </r>
  </si>
  <si>
    <r>
      <t xml:space="preserve">1. Geraldo Espinosa
</t>
    </r>
    <r>
      <rPr>
        <sz val="9"/>
        <rFont val="Times New Roman"/>
        <family val="1"/>
      </rPr>
      <t>Director Administrativo y Financiero</t>
    </r>
  </si>
  <si>
    <r>
      <rPr>
        <b/>
        <sz val="9"/>
        <rFont val="Times New Roman"/>
        <family val="1"/>
      </rPr>
      <t xml:space="preserve">A. </t>
    </r>
    <r>
      <rPr>
        <sz val="9"/>
        <rFont val="Times New Roman"/>
        <family val="1"/>
      </rPr>
      <t>Proceso de de Tramitación de Expedientes para Devolución de Valores  traspasado a  INAVI en un 100%.</t>
    </r>
  </si>
  <si>
    <r>
      <t xml:space="preserve">1. Erodis Martinez
</t>
    </r>
    <r>
      <rPr>
        <sz val="9"/>
        <rFont val="Times New Roman"/>
        <family val="1"/>
      </rPr>
      <t>Enc. de Correspondencia</t>
    </r>
  </si>
  <si>
    <r>
      <t xml:space="preserve">1. Erodis Martinez
</t>
    </r>
    <r>
      <rPr>
        <sz val="9"/>
        <rFont val="Times New Roman"/>
        <family val="1"/>
      </rPr>
      <t xml:space="preserve">Enc. de Correspondencia
</t>
    </r>
    <r>
      <rPr>
        <b/>
        <sz val="9"/>
        <rFont val="Times New Roman"/>
        <family val="1"/>
      </rPr>
      <t>2. INAVI</t>
    </r>
  </si>
  <si>
    <r>
      <t xml:space="preserve">1. MAE
2. Erodis Martinez
</t>
    </r>
    <r>
      <rPr>
        <sz val="9"/>
        <rFont val="Times New Roman"/>
        <family val="1"/>
      </rPr>
      <t xml:space="preserve">Enc. de Correspondencia
</t>
    </r>
    <r>
      <rPr>
        <b/>
        <sz val="9"/>
        <rFont val="Times New Roman"/>
        <family val="1"/>
      </rPr>
      <t>3. INAVI</t>
    </r>
  </si>
  <si>
    <t>31-04-2021</t>
  </si>
  <si>
    <r>
      <rPr>
        <b/>
        <sz val="9"/>
        <rFont val="Times New Roman"/>
        <family val="1"/>
      </rPr>
      <t xml:space="preserve">1. </t>
    </r>
    <r>
      <rPr>
        <b/>
        <sz val="9"/>
        <color theme="1"/>
        <rFont val="Times New Roman"/>
        <family val="1"/>
      </rPr>
      <t xml:space="preserve"> Jesús Osiris Garcías</t>
    </r>
    <r>
      <rPr>
        <b/>
        <sz val="9"/>
        <color rgb="FFFF0000"/>
        <rFont val="Times New Roman"/>
        <family val="1"/>
      </rPr>
      <t xml:space="preserve"> </t>
    </r>
    <r>
      <rPr>
        <b/>
        <sz val="9"/>
        <rFont val="Times New Roman"/>
        <family val="1"/>
      </rPr>
      <t xml:space="preserve"> - 
</t>
    </r>
    <r>
      <rPr>
        <sz val="9"/>
        <rFont val="Times New Roman"/>
        <family val="1"/>
      </rPr>
      <t xml:space="preserve">Enc. Servicios Generales
</t>
    </r>
    <r>
      <rPr>
        <b/>
        <sz val="9"/>
        <rFont val="Times New Roman"/>
        <family val="1"/>
      </rPr>
      <t xml:space="preserve">2. Yaina Contreras - </t>
    </r>
    <r>
      <rPr>
        <sz val="9"/>
        <rFont val="Times New Roman"/>
        <family val="1"/>
      </rPr>
      <t xml:space="preserve">
Analista de Desarrollo Organizacional y Gestión de Calidad.</t>
    </r>
  </si>
  <si>
    <r>
      <rPr>
        <b/>
        <sz val="9"/>
        <rFont val="Times New Roman"/>
        <family val="1"/>
      </rPr>
      <t xml:space="preserve">1. Katia Moises  -
</t>
    </r>
    <r>
      <rPr>
        <sz val="9"/>
        <rFont val="Times New Roman"/>
        <family val="1"/>
      </rPr>
      <t xml:space="preserve">Analista Financiero II.
</t>
    </r>
    <r>
      <rPr>
        <b/>
        <sz val="9"/>
        <rFont val="Times New Roman"/>
        <family val="1"/>
      </rPr>
      <t>2</t>
    </r>
    <r>
      <rPr>
        <sz val="9"/>
        <rFont val="Times New Roman"/>
        <family val="1"/>
      </rPr>
      <t xml:space="preserve">. </t>
    </r>
    <r>
      <rPr>
        <b/>
        <sz val="9"/>
        <color theme="1"/>
        <rFont val="Times New Roman"/>
        <family val="1"/>
      </rPr>
      <t xml:space="preserve">Jesús Osiris Garcías  </t>
    </r>
    <r>
      <rPr>
        <b/>
        <sz val="9"/>
        <rFont val="Times New Roman"/>
        <family val="1"/>
      </rPr>
      <t xml:space="preserve">
</t>
    </r>
    <r>
      <rPr>
        <sz val="9"/>
        <rFont val="Times New Roman"/>
        <family val="1"/>
      </rPr>
      <t>Enc. Servicios Generales.</t>
    </r>
  </si>
  <si>
    <r>
      <rPr>
        <b/>
        <sz val="9"/>
        <rFont val="Times New Roman"/>
        <family val="1"/>
      </rPr>
      <t xml:space="preserve">1.  </t>
    </r>
    <r>
      <rPr>
        <b/>
        <sz val="9"/>
        <color theme="1"/>
        <rFont val="Times New Roman"/>
        <family val="1"/>
      </rPr>
      <t>Jesús Osiris Garcías</t>
    </r>
    <r>
      <rPr>
        <b/>
        <sz val="9"/>
        <color rgb="FFFF0000"/>
        <rFont val="Times New Roman"/>
        <family val="1"/>
      </rPr>
      <t xml:space="preserve"> </t>
    </r>
    <r>
      <rPr>
        <b/>
        <sz val="9"/>
        <rFont val="Times New Roman"/>
        <family val="1"/>
      </rPr>
      <t xml:space="preserve"> - </t>
    </r>
    <r>
      <rPr>
        <sz val="9"/>
        <rFont val="Times New Roman"/>
        <family val="1"/>
      </rPr>
      <t xml:space="preserve">
Enc. Servicios Generales
</t>
    </r>
    <r>
      <rPr>
        <b/>
        <sz val="9"/>
        <rFont val="Times New Roman"/>
        <family val="1"/>
      </rPr>
      <t xml:space="preserve">2. Yaina Contreras - </t>
    </r>
    <r>
      <rPr>
        <sz val="9"/>
        <rFont val="Times New Roman"/>
        <family val="1"/>
      </rPr>
      <t xml:space="preserve">
Analista de Desarrollo Organizacional y Gestión de Calidad.
</t>
    </r>
    <r>
      <rPr>
        <b/>
        <sz val="9"/>
        <rFont val="Times New Roman"/>
        <family val="1"/>
      </rPr>
      <t xml:space="preserve">3. Responsables de unidades Evaluadas. </t>
    </r>
  </si>
  <si>
    <r>
      <rPr>
        <b/>
        <sz val="9"/>
        <rFont val="Times New Roman"/>
        <family val="1"/>
      </rPr>
      <t>1.</t>
    </r>
    <r>
      <rPr>
        <b/>
        <sz val="9"/>
        <color theme="1"/>
        <rFont val="Times New Roman"/>
        <family val="1"/>
      </rPr>
      <t xml:space="preserve"> Jesús Osiris Garcías  </t>
    </r>
    <r>
      <rPr>
        <b/>
        <sz val="9"/>
        <rFont val="Times New Roman"/>
        <family val="1"/>
      </rPr>
      <t xml:space="preserve">
</t>
    </r>
    <r>
      <rPr>
        <sz val="9"/>
        <rFont val="Times New Roman"/>
        <family val="1"/>
      </rPr>
      <t>Enc. Servicios Generales.</t>
    </r>
  </si>
  <si>
    <t>10-10-21
(Corte Trimestral)</t>
  </si>
  <si>
    <r>
      <rPr>
        <b/>
        <sz val="9"/>
        <rFont val="Times New Roman"/>
        <family val="1"/>
      </rPr>
      <t xml:space="preserve">1. Katia Moises  -
</t>
    </r>
    <r>
      <rPr>
        <sz val="9"/>
        <rFont val="Times New Roman"/>
        <family val="1"/>
      </rPr>
      <t xml:space="preserve">Analista Financiero II.
</t>
    </r>
    <r>
      <rPr>
        <b/>
        <sz val="9"/>
        <rFont val="Times New Roman"/>
        <family val="1"/>
      </rPr>
      <t xml:space="preserve">2. </t>
    </r>
    <r>
      <rPr>
        <b/>
        <sz val="9"/>
        <color theme="1"/>
        <rFont val="Times New Roman"/>
        <family val="1"/>
      </rPr>
      <t>Jesús Osiris Garcías</t>
    </r>
    <r>
      <rPr>
        <b/>
        <sz val="9"/>
        <color rgb="FFFF0000"/>
        <rFont val="Times New Roman"/>
        <family val="1"/>
      </rPr>
      <t xml:space="preserve"> </t>
    </r>
    <r>
      <rPr>
        <b/>
        <sz val="9"/>
        <rFont val="Times New Roman"/>
        <family val="1"/>
      </rPr>
      <t xml:space="preserve"> - 
</t>
    </r>
    <r>
      <rPr>
        <sz val="9"/>
        <rFont val="Times New Roman"/>
        <family val="1"/>
      </rPr>
      <t>Enc. Servicios Generales.</t>
    </r>
  </si>
  <si>
    <t>Departamento  Juridico</t>
  </si>
  <si>
    <r>
      <rPr>
        <b/>
        <sz val="9"/>
        <rFont val="Times New Roman"/>
        <family val="1"/>
      </rPr>
      <t xml:space="preserve">A. </t>
    </r>
    <r>
      <rPr>
        <sz val="9"/>
        <rFont val="Times New Roman"/>
        <family val="1"/>
      </rPr>
      <t xml:space="preserve"> Sistema </t>
    </r>
    <r>
      <rPr>
        <b/>
        <sz val="9"/>
        <rFont val="Times New Roman"/>
        <family val="1"/>
      </rPr>
      <t>9S</t>
    </r>
    <r>
      <rPr>
        <sz val="9"/>
        <rFont val="Times New Roman"/>
        <family val="1"/>
      </rPr>
      <t xml:space="preserve"> implementado en un 85%.
</t>
    </r>
    <r>
      <rPr>
        <b/>
        <sz val="9"/>
        <rFont val="Times New Roman"/>
        <family val="1"/>
      </rPr>
      <t>B</t>
    </r>
    <r>
      <rPr>
        <sz val="9"/>
        <rFont val="Times New Roman"/>
        <family val="1"/>
      </rPr>
      <t>. Informes de Implementación elaborados.</t>
    </r>
  </si>
  <si>
    <r>
      <t xml:space="preserve">1. Mirtha Soriano 
</t>
    </r>
    <r>
      <rPr>
        <sz val="9"/>
        <color theme="1"/>
        <rFont val="Times New Roman"/>
        <family val="1"/>
      </rPr>
      <t>Archivista</t>
    </r>
    <r>
      <rPr>
        <b/>
        <sz val="9"/>
        <color theme="1"/>
        <rFont val="Times New Roman"/>
        <family val="1"/>
      </rPr>
      <t xml:space="preserve">
2. Mabel  Lopez Luna 
</t>
    </r>
    <r>
      <rPr>
        <sz val="9"/>
        <color theme="1"/>
        <rFont val="Times New Roman"/>
        <family val="1"/>
      </rPr>
      <t>Abogada</t>
    </r>
    <r>
      <rPr>
        <b/>
        <sz val="9"/>
        <color theme="1"/>
        <rFont val="Times New Roman"/>
        <family val="1"/>
      </rPr>
      <t xml:space="preserve">
3. Kirsy Puello
</t>
    </r>
    <r>
      <rPr>
        <sz val="9"/>
        <color theme="1"/>
        <rFont val="Times New Roman"/>
        <family val="1"/>
      </rPr>
      <t>Secretaria</t>
    </r>
  </si>
  <si>
    <r>
      <t xml:space="preserve">1. Epifania Canela
</t>
    </r>
    <r>
      <rPr>
        <sz val="9"/>
        <color theme="1"/>
        <rFont val="Times New Roman"/>
        <family val="1"/>
      </rPr>
      <t xml:space="preserve">Enc. Dept. Jurídico  </t>
    </r>
    <r>
      <rPr>
        <b/>
        <sz val="9"/>
        <color theme="1"/>
        <rFont val="Times New Roman"/>
        <family val="1"/>
      </rPr>
      <t xml:space="preserve">
2. Equipo DJ</t>
    </r>
  </si>
  <si>
    <t>01/03/2021
Corte Trimestral</t>
  </si>
  <si>
    <t>31/12/2021
Corte Trimestral</t>
  </si>
  <si>
    <r>
      <t xml:space="preserve">1. Mirtha Soriano 
</t>
    </r>
    <r>
      <rPr>
        <sz val="9"/>
        <color theme="1"/>
        <rFont val="Times New Roman"/>
        <family val="1"/>
      </rPr>
      <t>Archivista</t>
    </r>
  </si>
  <si>
    <r>
      <rPr>
        <b/>
        <sz val="9"/>
        <rFont val="Times New Roman"/>
        <family val="1"/>
      </rPr>
      <t>A.</t>
    </r>
    <r>
      <rPr>
        <sz val="9"/>
        <rFont val="Times New Roman"/>
        <family val="1"/>
      </rPr>
      <t xml:space="preserve"> Programa para Asesoría Jurídica dirigido a todo el personal actualizado.
</t>
    </r>
    <r>
      <rPr>
        <b/>
        <sz val="9"/>
        <rFont val="Times New Roman"/>
        <family val="1"/>
      </rPr>
      <t>B.</t>
    </r>
    <r>
      <rPr>
        <sz val="9"/>
        <rFont val="Times New Roman"/>
        <family val="1"/>
      </rPr>
      <t xml:space="preserve"> Reporte de Aseorias realizadas</t>
    </r>
  </si>
  <si>
    <r>
      <t xml:space="preserve">1. Epifania Canela
</t>
    </r>
    <r>
      <rPr>
        <sz val="9"/>
        <color theme="1"/>
        <rFont val="Times New Roman"/>
        <family val="1"/>
      </rPr>
      <t xml:space="preserve">Enc. Dept. Jurídico  </t>
    </r>
    <r>
      <rPr>
        <b/>
        <sz val="9"/>
        <color theme="1"/>
        <rFont val="Times New Roman"/>
        <family val="1"/>
      </rPr>
      <t xml:space="preserve">
</t>
    </r>
  </si>
  <si>
    <t>06/05/2021
Corte Trimestral</t>
  </si>
  <si>
    <r>
      <t xml:space="preserve">1. Mirtha Soriano 
</t>
    </r>
    <r>
      <rPr>
        <sz val="9"/>
        <color theme="1"/>
        <rFont val="Times New Roman"/>
        <family val="1"/>
      </rPr>
      <t>Archivista</t>
    </r>
    <r>
      <rPr>
        <b/>
        <sz val="9"/>
        <color theme="1"/>
        <rFont val="Times New Roman"/>
        <family val="1"/>
      </rPr>
      <t xml:space="preserve">
2. Mabel  Lopez Luna 
</t>
    </r>
    <r>
      <rPr>
        <sz val="9"/>
        <color theme="1"/>
        <rFont val="Times New Roman"/>
        <family val="1"/>
      </rPr>
      <t>Abogada</t>
    </r>
    <r>
      <rPr>
        <b/>
        <sz val="9"/>
        <color theme="1"/>
        <rFont val="Times New Roman"/>
        <family val="1"/>
      </rPr>
      <t xml:space="preserve">
</t>
    </r>
  </si>
  <si>
    <t>Comité de Ética</t>
  </si>
  <si>
    <r>
      <t xml:space="preserve">
</t>
    </r>
    <r>
      <rPr>
        <b/>
        <sz val="9"/>
        <color rgb="FF000000"/>
        <rFont val="Times New Roman"/>
        <family val="1"/>
      </rPr>
      <t xml:space="preserve">A. </t>
    </r>
    <r>
      <rPr>
        <sz val="9"/>
        <color rgb="FF000000"/>
        <rFont val="Times New Roman"/>
        <family val="1"/>
      </rPr>
      <t xml:space="preserve">Impartidos tres talleres de Sensibilización sobre los temas siguientes:
</t>
    </r>
    <r>
      <rPr>
        <sz val="9"/>
        <color theme="1"/>
        <rFont val="Times New Roman"/>
        <family val="1"/>
      </rPr>
      <t xml:space="preserve">
</t>
    </r>
    <r>
      <rPr>
        <b/>
        <sz val="9"/>
        <color theme="1"/>
        <rFont val="Times New Roman"/>
        <family val="1"/>
      </rPr>
      <t>1.</t>
    </r>
    <r>
      <rPr>
        <sz val="9"/>
        <color theme="1"/>
        <rFont val="Times New Roman"/>
        <family val="1"/>
      </rPr>
      <t xml:space="preserve"> Importancia de la ética y los valores en la gestión pública.
</t>
    </r>
    <r>
      <rPr>
        <b/>
        <sz val="9"/>
        <color theme="1"/>
        <rFont val="Times New Roman"/>
        <family val="1"/>
      </rPr>
      <t xml:space="preserve">2. </t>
    </r>
    <r>
      <rPr>
        <sz val="9"/>
        <color theme="1"/>
        <rFont val="Times New Roman"/>
        <family val="1"/>
      </rPr>
      <t xml:space="preserve">Acoso Laboral o Mobbing.
</t>
    </r>
    <r>
      <rPr>
        <b/>
        <sz val="9"/>
        <color theme="1"/>
        <rFont val="Times New Roman"/>
        <family val="1"/>
      </rPr>
      <t xml:space="preserve">3. </t>
    </r>
    <r>
      <rPr>
        <sz val="9"/>
        <color theme="1"/>
        <rFont val="Times New Roman"/>
        <family val="1"/>
      </rPr>
      <t>Resolucion de conflicto en el ambiente laboral.</t>
    </r>
    <r>
      <rPr>
        <sz val="9"/>
        <color rgb="FF000000"/>
        <rFont val="Times New Roman"/>
        <family val="1"/>
      </rPr>
      <t xml:space="preserve">
</t>
    </r>
  </si>
  <si>
    <r>
      <t xml:space="preserve">
</t>
    </r>
    <r>
      <rPr>
        <b/>
        <sz val="9"/>
        <color rgb="FF000000"/>
        <rFont val="Times New Roman"/>
        <family val="1"/>
      </rPr>
      <t>B.</t>
    </r>
    <r>
      <rPr>
        <sz val="9"/>
        <color rgb="FF000000"/>
        <rFont val="Times New Roman"/>
        <family val="1"/>
      </rPr>
      <t xml:space="preserve"> Actividad del Dia Nacional de la Ética realizada.</t>
    </r>
  </si>
  <si>
    <r>
      <rPr>
        <b/>
        <sz val="9"/>
        <color rgb="FF000000"/>
        <rFont val="Times New Roman"/>
        <family val="1"/>
      </rPr>
      <t>C.</t>
    </r>
    <r>
      <rPr>
        <sz val="9"/>
        <color rgb="FF000000"/>
        <rFont val="Times New Roman"/>
        <family val="1"/>
      </rPr>
      <t xml:space="preserve"> Definidos los medios de asesoría de carácter moral, asi como plan de atención a dichas solicitudes. </t>
    </r>
  </si>
  <si>
    <t>02-01-21
(Corte Trimestral)</t>
  </si>
  <si>
    <r>
      <rPr>
        <b/>
        <sz val="9"/>
        <rFont val="Times New Roman"/>
        <family val="1"/>
      </rPr>
      <t>1. Rosanna Stefany Soriano -</t>
    </r>
    <r>
      <rPr>
        <sz val="9"/>
        <rFont val="Times New Roman"/>
        <family val="1"/>
      </rPr>
      <t xml:space="preserve"> 
Coordinadora Operativa de Educación de la CEP / Representante Recursos Humanos
</t>
    </r>
    <r>
      <rPr>
        <b/>
        <sz val="9"/>
        <rFont val="Times New Roman"/>
        <family val="1"/>
      </rPr>
      <t>2. Jesús Arvelo .</t>
    </r>
    <r>
      <rPr>
        <sz val="9"/>
        <rFont val="Times New Roman"/>
        <family val="1"/>
      </rPr>
      <t xml:space="preserve">  
Coordinadora Operativa de Educación de la CEP / Representante Controles Administrativos. </t>
    </r>
  </si>
  <si>
    <r>
      <rPr>
        <b/>
        <sz val="9"/>
        <rFont val="Times New Roman"/>
        <family val="1"/>
      </rPr>
      <t xml:space="preserve">1. Elvin Vicente . </t>
    </r>
    <r>
      <rPr>
        <sz val="9"/>
        <rFont val="Times New Roman"/>
        <family val="1"/>
      </rPr>
      <t xml:space="preserve">
Coordinador/a Operativo de Ética
Asesoría y Apoyo de Ética
</t>
    </r>
    <r>
      <rPr>
        <b/>
        <sz val="9"/>
        <rFont val="Times New Roman"/>
        <family val="1"/>
      </rPr>
      <t>2. Marlyd Rosado</t>
    </r>
    <r>
      <rPr>
        <sz val="9"/>
        <rFont val="Times New Roman"/>
        <family val="1"/>
      </rPr>
      <t xml:space="preserve">
Asesoría y Apoyo de Etica. 
</t>
    </r>
    <r>
      <rPr>
        <b/>
        <sz val="9"/>
        <rFont val="Times New Roman"/>
        <family val="1"/>
      </rPr>
      <t>3. Rosanna Stefany Soriano</t>
    </r>
    <r>
      <rPr>
        <sz val="9"/>
        <rFont val="Times New Roman"/>
        <family val="1"/>
      </rPr>
      <t xml:space="preserve">.  
Coordinador Operativa de Educación de la CEP </t>
    </r>
  </si>
  <si>
    <r>
      <rPr>
        <b/>
        <sz val="9"/>
        <rFont val="Times New Roman"/>
        <family val="1"/>
      </rPr>
      <t>1. Emery Castillo  -</t>
    </r>
    <r>
      <rPr>
        <sz val="9"/>
        <rFont val="Times New Roman"/>
        <family val="1"/>
      </rPr>
      <t xml:space="preserve"> 
Coordinador General de la CEP
</t>
    </r>
    <r>
      <rPr>
        <b/>
        <sz val="9"/>
        <rFont val="Times New Roman"/>
        <family val="1"/>
      </rPr>
      <t xml:space="preserve">2. Marlyd Rosado
</t>
    </r>
    <r>
      <rPr>
        <sz val="9"/>
        <rFont val="Times New Roman"/>
        <family val="1"/>
      </rPr>
      <t xml:space="preserve">Asesoría y Apoyo de Etica. </t>
    </r>
  </si>
  <si>
    <r>
      <rPr>
        <b/>
        <sz val="9"/>
        <rFont val="Times New Roman"/>
        <family val="1"/>
      </rPr>
      <t>A.</t>
    </r>
    <r>
      <rPr>
        <sz val="9"/>
        <rFont val="Times New Roman"/>
        <family val="1"/>
      </rPr>
      <t xml:space="preserve"> Implementado el Plan de mejoras según los resultados de la encuesta CEP 2020.</t>
    </r>
  </si>
  <si>
    <r>
      <rPr>
        <b/>
        <sz val="9"/>
        <color rgb="FF000000"/>
        <rFont val="Times New Roman"/>
        <family val="1"/>
      </rPr>
      <t xml:space="preserve">1. Emery Castillo - </t>
    </r>
    <r>
      <rPr>
        <sz val="9"/>
        <color rgb="FF000000"/>
        <rFont val="Times New Roman"/>
        <family val="1"/>
      </rPr>
      <t xml:space="preserve">
Coordinador General de la CEP
</t>
    </r>
    <r>
      <rPr>
        <b/>
        <sz val="9"/>
        <color rgb="FF000000"/>
        <rFont val="Times New Roman"/>
        <family val="1"/>
      </rPr>
      <t xml:space="preserve">2.  Marlyd Rosado . 
</t>
    </r>
    <r>
      <rPr>
        <sz val="9"/>
        <color rgb="FF000000"/>
        <rFont val="Times New Roman"/>
        <family val="1"/>
      </rPr>
      <t>Asesoría y Apoyo de Etica</t>
    </r>
  </si>
  <si>
    <t>12-01-21
(Corte Trimestral)</t>
  </si>
  <si>
    <t>31-06-21
(Corte Trimestral)</t>
  </si>
  <si>
    <r>
      <t>A.</t>
    </r>
    <r>
      <rPr>
        <sz val="9"/>
        <rFont val="Times New Roman"/>
        <family val="1"/>
      </rPr>
      <t xml:space="preserve"> Servidores sensibilizados acerca de la existencia y uso de los medios de denuncia existente (Buzón y Correo).</t>
    </r>
    <r>
      <rPr>
        <b/>
        <sz val="9"/>
        <rFont val="Times New Roman"/>
        <family val="1"/>
      </rPr>
      <t xml:space="preserve"> 
B.</t>
    </r>
    <r>
      <rPr>
        <sz val="9"/>
        <rFont val="Times New Roman"/>
        <family val="1"/>
      </rPr>
      <t xml:space="preserve"> Reportes de las Denuncias Recibidas y Atendidas según la generación de estas</t>
    </r>
    <r>
      <rPr>
        <b/>
        <sz val="9"/>
        <rFont val="Times New Roman"/>
        <family val="1"/>
      </rPr>
      <t xml:space="preserve">.  
C. </t>
    </r>
    <r>
      <rPr>
        <sz val="9"/>
        <rFont val="Times New Roman"/>
        <family val="1"/>
      </rPr>
      <t xml:space="preserve">Base de Datos actualizada e Informe sobre el monitoreo del Código de Pautas Éticas. </t>
    </r>
  </si>
  <si>
    <r>
      <t xml:space="preserve">D. </t>
    </r>
    <r>
      <rPr>
        <sz val="9"/>
        <rFont val="Times New Roman"/>
        <family val="1"/>
      </rPr>
      <t>Reporte sobre el Cumplimiento de la Ley 41-08 y normativas de aplicación a la Gestion de RRHH.</t>
    </r>
    <r>
      <rPr>
        <b/>
        <sz val="9"/>
        <rFont val="Times New Roman"/>
        <family val="1"/>
      </rPr>
      <t xml:space="preserve"> 
E.</t>
    </r>
    <r>
      <rPr>
        <sz val="9"/>
        <rFont val="Times New Roman"/>
        <family val="1"/>
      </rPr>
      <t xml:space="preserve"> Reporte sobre el Cumplimiento de la Ley 340-06 y normativas de aplicación a la Gestion de Compras.</t>
    </r>
  </si>
  <si>
    <r>
      <rPr>
        <b/>
        <sz val="9"/>
        <rFont val="Times New Roman"/>
        <family val="1"/>
      </rPr>
      <t xml:space="preserve">1. Emery Castillo  - </t>
    </r>
    <r>
      <rPr>
        <sz val="9"/>
        <rFont val="Times New Roman"/>
        <family val="1"/>
      </rPr>
      <t xml:space="preserve">
Coordinador General de CEP
</t>
    </r>
    <r>
      <rPr>
        <b/>
        <sz val="9"/>
        <rFont val="Times New Roman"/>
        <family val="1"/>
      </rPr>
      <t xml:space="preserve">2. Coordinadores Operativos 
</t>
    </r>
    <r>
      <rPr>
        <sz val="9"/>
        <rFont val="Times New Roman"/>
        <family val="1"/>
      </rPr>
      <t xml:space="preserve">(Etica, Educación y Controles Administrativos).
</t>
    </r>
    <r>
      <rPr>
        <b/>
        <sz val="9"/>
        <rFont val="Times New Roman"/>
        <family val="1"/>
      </rPr>
      <t>3.</t>
    </r>
    <r>
      <rPr>
        <b/>
        <sz val="9"/>
        <color rgb="FFFF0000"/>
        <rFont val="Times New Roman"/>
        <family val="1"/>
      </rPr>
      <t xml:space="preserve"> </t>
    </r>
    <r>
      <rPr>
        <b/>
        <sz val="9"/>
        <rFont val="Times New Roman"/>
        <family val="1"/>
      </rPr>
      <t>Secretaria CEP.</t>
    </r>
    <r>
      <rPr>
        <sz val="9"/>
        <rFont val="Times New Roman"/>
        <family val="1"/>
      </rPr>
      <t xml:space="preserve">
</t>
    </r>
    <r>
      <rPr>
        <b/>
        <sz val="9"/>
        <rFont val="Times New Roman"/>
        <family val="1"/>
      </rPr>
      <t xml:space="preserve">4. Marlyd Rosado </t>
    </r>
    <r>
      <rPr>
        <sz val="9"/>
        <rFont val="Times New Roman"/>
        <family val="1"/>
      </rPr>
      <t xml:space="preserve">
Asesoría y Apoyo de Etica. </t>
    </r>
  </si>
  <si>
    <t>11/12/2021
(Corte Trimestral)</t>
  </si>
  <si>
    <r>
      <rPr>
        <b/>
        <sz val="9"/>
        <rFont val="Times New Roman"/>
        <family val="1"/>
      </rPr>
      <t xml:space="preserve">1. Elvin Vicente . </t>
    </r>
    <r>
      <rPr>
        <sz val="9"/>
        <rFont val="Times New Roman"/>
        <family val="1"/>
      </rPr>
      <t xml:space="preserve">
Coordinador/a Operativo de Ética
Asesoría y Apoyo de Ética
</t>
    </r>
    <r>
      <rPr>
        <b/>
        <sz val="9"/>
        <rFont val="Times New Roman"/>
        <family val="1"/>
      </rPr>
      <t xml:space="preserve">2. Secretaria CEP. </t>
    </r>
    <r>
      <rPr>
        <sz val="9"/>
        <rFont val="Times New Roman"/>
        <family val="1"/>
      </rPr>
      <t xml:space="preserve">
</t>
    </r>
    <r>
      <rPr>
        <b/>
        <sz val="9"/>
        <rFont val="Times New Roman"/>
        <family val="1"/>
      </rPr>
      <t>3. Marlyd Rosado</t>
    </r>
    <r>
      <rPr>
        <sz val="9"/>
        <rFont val="Times New Roman"/>
        <family val="1"/>
      </rPr>
      <t xml:space="preserve">
Asesoría y Apoyo de Etica. </t>
    </r>
  </si>
  <si>
    <r>
      <t>1.</t>
    </r>
    <r>
      <rPr>
        <b/>
        <sz val="9"/>
        <color rgb="FFFF0000"/>
        <rFont val="Times New Roman"/>
        <family val="1"/>
      </rPr>
      <t xml:space="preserve"> </t>
    </r>
    <r>
      <rPr>
        <b/>
        <sz val="9"/>
        <rFont val="Times New Roman"/>
        <family val="1"/>
      </rPr>
      <t>Emery Castillo</t>
    </r>
    <r>
      <rPr>
        <b/>
        <sz val="9"/>
        <color rgb="FFFF0000"/>
        <rFont val="Times New Roman"/>
        <family val="1"/>
      </rPr>
      <t xml:space="preserve"> </t>
    </r>
    <r>
      <rPr>
        <b/>
        <sz val="9"/>
        <rFont val="Times New Roman"/>
        <family val="1"/>
      </rPr>
      <t xml:space="preserve">- 
</t>
    </r>
    <r>
      <rPr>
        <sz val="9"/>
        <rFont val="Times New Roman"/>
        <family val="1"/>
      </rPr>
      <t xml:space="preserve">Coordinador General de la CEP
</t>
    </r>
    <r>
      <rPr>
        <b/>
        <sz val="9"/>
        <rFont val="Times New Roman"/>
        <family val="1"/>
      </rPr>
      <t xml:space="preserve">2. Miembros de CEP.
</t>
    </r>
  </si>
  <si>
    <r>
      <t>1.</t>
    </r>
    <r>
      <rPr>
        <b/>
        <sz val="9"/>
        <color rgb="FFFF0000"/>
        <rFont val="Times New Roman"/>
        <family val="1"/>
      </rPr>
      <t xml:space="preserve"> </t>
    </r>
    <r>
      <rPr>
        <b/>
        <sz val="9"/>
        <rFont val="Times New Roman"/>
        <family val="1"/>
      </rPr>
      <t xml:space="preserve">Emery Castillo - 
</t>
    </r>
    <r>
      <rPr>
        <sz val="9"/>
        <rFont val="Times New Roman"/>
        <family val="1"/>
      </rPr>
      <t>Coordinador General de la CEP</t>
    </r>
    <r>
      <rPr>
        <b/>
        <sz val="9"/>
        <rFont val="Times New Roman"/>
        <family val="1"/>
      </rPr>
      <t xml:space="preserve">
2. Miembros de CEP.
</t>
    </r>
  </si>
  <si>
    <t>12/12/2021
(Corte Trimestral)</t>
  </si>
  <si>
    <r>
      <rPr>
        <b/>
        <sz val="9"/>
        <rFont val="Times New Roman"/>
        <family val="1"/>
      </rPr>
      <t>A.</t>
    </r>
    <r>
      <rPr>
        <sz val="9"/>
        <rFont val="Times New Roman"/>
        <family val="1"/>
      </rPr>
      <t xml:space="preserve"> Realizadas 12 reuniones ordinarias. 
B. Designación de la Comision Electoral de la CEP para elecciones </t>
    </r>
    <r>
      <rPr>
        <b/>
        <sz val="9"/>
        <rFont val="Times New Roman"/>
        <family val="1"/>
      </rPr>
      <t>2021-2023</t>
    </r>
    <r>
      <rPr>
        <sz val="9"/>
        <rFont val="Times New Roman"/>
        <family val="1"/>
      </rPr>
      <t xml:space="preserve"> gestionada. 
C. Presentado el informe de la gestión  </t>
    </r>
    <r>
      <rPr>
        <b/>
        <sz val="9"/>
        <rFont val="Times New Roman"/>
        <family val="1"/>
      </rPr>
      <t>2019-2021</t>
    </r>
    <r>
      <rPr>
        <sz val="9"/>
        <rFont val="Times New Roman"/>
        <family val="1"/>
      </rPr>
      <t xml:space="preserve"> de la CEP. 
</t>
    </r>
    <r>
      <rPr>
        <b/>
        <sz val="9"/>
        <rFont val="Times New Roman"/>
        <family val="1"/>
      </rPr>
      <t xml:space="preserve">
D.</t>
    </r>
    <r>
      <rPr>
        <sz val="9"/>
        <rFont val="Times New Roman"/>
        <family val="1"/>
      </rPr>
      <t xml:space="preserve"> Elaborado el Plan de Trabajo 2022, gestionada su inclusión en el POA de dicho año. </t>
    </r>
  </si>
  <si>
    <r>
      <t xml:space="preserve">1. Emery Castillo- </t>
    </r>
    <r>
      <rPr>
        <sz val="9"/>
        <rFont val="Times New Roman"/>
        <family val="1"/>
      </rPr>
      <t xml:space="preserve">Coordinador General de la CEP
</t>
    </r>
    <r>
      <rPr>
        <b/>
        <sz val="9"/>
        <color theme="1"/>
        <rFont val="Times New Roman"/>
        <family val="1"/>
      </rPr>
      <t>2.</t>
    </r>
    <r>
      <rPr>
        <b/>
        <sz val="9"/>
        <rFont val="Times New Roman"/>
        <family val="1"/>
      </rPr>
      <t xml:space="preserve"> Secretaria CEP.</t>
    </r>
    <r>
      <rPr>
        <sz val="9"/>
        <rFont val="Times New Roman"/>
        <family val="1"/>
      </rPr>
      <t xml:space="preserve">  </t>
    </r>
  </si>
  <si>
    <t>31-09-2021</t>
  </si>
  <si>
    <r>
      <t xml:space="preserve">A. </t>
    </r>
    <r>
      <rPr>
        <sz val="9"/>
        <rFont val="Times New Roman"/>
        <family val="1"/>
      </rPr>
      <t>Plan de Comunicación Institucional socializado y difundido.</t>
    </r>
  </si>
  <si>
    <r>
      <t xml:space="preserve">B. </t>
    </r>
    <r>
      <rPr>
        <sz val="9"/>
        <rFont val="Times New Roman"/>
        <family val="1"/>
      </rPr>
      <t>Requerimientos de Publicaciones solicitadas por las áreas realizadas.</t>
    </r>
  </si>
  <si>
    <r>
      <rPr>
        <b/>
        <sz val="9"/>
        <rFont val="Times New Roman"/>
        <family val="1"/>
      </rPr>
      <t>C.</t>
    </r>
    <r>
      <rPr>
        <sz val="9"/>
        <rFont val="Times New Roman"/>
        <family val="1"/>
      </rPr>
      <t xml:space="preserve"> </t>
    </r>
    <r>
      <rPr>
        <b/>
        <sz val="9"/>
        <rFont val="Times New Roman"/>
        <family val="1"/>
      </rPr>
      <t xml:space="preserve"> </t>
    </r>
    <r>
      <rPr>
        <sz val="9"/>
        <rFont val="Times New Roman"/>
        <family val="1"/>
      </rPr>
      <t xml:space="preserve">Informes de Monitoreo y Evaluación del Proceso de Comunicación Institucional.
</t>
    </r>
    <r>
      <rPr>
        <b/>
        <sz val="10"/>
        <rFont val="Times New Roman"/>
        <family val="1"/>
      </rPr>
      <t/>
    </r>
  </si>
  <si>
    <r>
      <rPr>
        <b/>
        <sz val="9"/>
        <rFont val="Times New Roman"/>
        <family val="1"/>
      </rPr>
      <t xml:space="preserve">
1. Enc. Div. Comunicaciones. 
2. Nancy Romero.
</t>
    </r>
    <r>
      <rPr>
        <sz val="9"/>
        <rFont val="Times New Roman"/>
        <family val="1"/>
      </rPr>
      <t xml:space="preserve">Analista de Comunicación Estratégica
</t>
    </r>
    <r>
      <rPr>
        <b/>
        <sz val="9"/>
        <rFont val="Times New Roman"/>
        <family val="1"/>
      </rPr>
      <t>3. Rosa Ramirez</t>
    </r>
    <r>
      <rPr>
        <sz val="9"/>
        <rFont val="Times New Roman"/>
        <family val="1"/>
      </rPr>
      <t xml:space="preserve">
Analista de Comunicación Estrátegica </t>
    </r>
  </si>
  <si>
    <r>
      <rPr>
        <b/>
        <sz val="9"/>
        <rFont val="Times New Roman"/>
        <family val="1"/>
      </rPr>
      <t>1. Rosa Ramirez.</t>
    </r>
    <r>
      <rPr>
        <sz val="9"/>
        <rFont val="Times New Roman"/>
        <family val="1"/>
      </rPr>
      <t xml:space="preserve">
Analista de Comunicación Estratégica</t>
    </r>
  </si>
  <si>
    <t>1/1/2021
(Corte Trimestral)</t>
  </si>
  <si>
    <r>
      <t xml:space="preserve">1. Candida Ortega
</t>
    </r>
    <r>
      <rPr>
        <sz val="9"/>
        <rFont val="Times New Roman"/>
        <family val="1"/>
      </rPr>
      <t>Coordinadora de Prensa.</t>
    </r>
    <r>
      <rPr>
        <b/>
        <sz val="9"/>
        <rFont val="Times New Roman"/>
        <family val="1"/>
      </rPr>
      <t xml:space="preserve">
2. Angie Castillo
</t>
    </r>
    <r>
      <rPr>
        <sz val="9"/>
        <rFont val="Times New Roman"/>
        <family val="1"/>
      </rPr>
      <t xml:space="preserve">Adm. Redes Sociales. 
</t>
    </r>
    <r>
      <rPr>
        <b/>
        <sz val="9"/>
        <rFont val="Times New Roman"/>
        <family val="1"/>
      </rPr>
      <t/>
    </r>
  </si>
  <si>
    <r>
      <rPr>
        <b/>
        <sz val="9"/>
        <rFont val="Times New Roman"/>
        <family val="1"/>
      </rPr>
      <t>1. Nancy Romero.</t>
    </r>
    <r>
      <rPr>
        <sz val="9"/>
        <rFont val="Times New Roman"/>
        <family val="1"/>
      </rPr>
      <t xml:space="preserve">
Analista de Comunicación Estratégica
</t>
    </r>
    <r>
      <rPr>
        <b/>
        <sz val="9"/>
        <color theme="1"/>
        <rFont val="Times New Roman"/>
        <family val="1"/>
      </rPr>
      <t>2. Rosa Ramirez</t>
    </r>
    <r>
      <rPr>
        <sz val="9"/>
        <rFont val="Times New Roman"/>
        <family val="1"/>
      </rPr>
      <t xml:space="preserve">
Analista de Comunicación Estratégica</t>
    </r>
  </si>
  <si>
    <t>29/2/2021</t>
  </si>
  <si>
    <r>
      <rPr>
        <b/>
        <sz val="9"/>
        <color rgb="FF000000"/>
        <rFont val="Times New Roman"/>
        <family val="1"/>
      </rPr>
      <t>1. Encargada Div. Com</t>
    </r>
    <r>
      <rPr>
        <sz val="9"/>
        <color rgb="FF000000"/>
        <rFont val="Times New Roman"/>
        <family val="1"/>
      </rPr>
      <t xml:space="preserve">
</t>
    </r>
    <r>
      <rPr>
        <b/>
        <sz val="9"/>
        <color rgb="FF000000"/>
        <rFont val="Times New Roman"/>
        <family val="1"/>
      </rPr>
      <t>2. Nancy Romero.</t>
    </r>
    <r>
      <rPr>
        <sz val="9"/>
        <color rgb="FF000000"/>
        <rFont val="Times New Roman"/>
        <family val="1"/>
      </rPr>
      <t xml:space="preserve">
Analista de Comunicación Estratégica
</t>
    </r>
  </si>
  <si>
    <r>
      <rPr>
        <b/>
        <sz val="9"/>
        <color rgb="FF000000"/>
        <rFont val="Times New Roman"/>
        <family val="1"/>
      </rPr>
      <t>1. Rosa Ramirez.</t>
    </r>
    <r>
      <rPr>
        <sz val="9"/>
        <color rgb="FF000000"/>
        <rFont val="Times New Roman"/>
        <family val="1"/>
      </rPr>
      <t xml:space="preserve">
Analista de Comunicación Estratégica</t>
    </r>
  </si>
  <si>
    <r>
      <rPr>
        <b/>
        <sz val="9"/>
        <color rgb="FF000000"/>
        <rFont val="Times New Roman"/>
        <family val="1"/>
      </rPr>
      <t>1. Nancy Romero.</t>
    </r>
    <r>
      <rPr>
        <sz val="9"/>
        <color rgb="FF000000"/>
        <rFont val="Times New Roman"/>
        <family val="1"/>
      </rPr>
      <t xml:space="preserve">
Analista de Comunicación Estratégica.
</t>
    </r>
    <r>
      <rPr>
        <b/>
        <sz val="11"/>
        <color rgb="FF000000"/>
        <rFont val="Times New Roman"/>
        <family val="1"/>
      </rPr>
      <t/>
    </r>
  </si>
  <si>
    <r>
      <rPr>
        <b/>
        <sz val="9"/>
        <rFont val="Times New Roman"/>
        <family val="1"/>
      </rPr>
      <t>1. Nancy Romero.</t>
    </r>
    <r>
      <rPr>
        <sz val="9"/>
        <rFont val="Times New Roman"/>
        <family val="1"/>
      </rPr>
      <t xml:space="preserve">
Analista de Comunicación Estratégica
</t>
    </r>
    <r>
      <rPr>
        <b/>
        <sz val="9"/>
        <rFont val="Times New Roman"/>
        <family val="1"/>
      </rPr>
      <t xml:space="preserve"> 2. Equipo de DC</t>
    </r>
  </si>
  <si>
    <t>26/04/2021
Corte Trimestral</t>
  </si>
  <si>
    <t>30/12/2021
Corte Trimestral</t>
  </si>
  <si>
    <r>
      <rPr>
        <b/>
        <sz val="9"/>
        <rFont val="Times New Roman"/>
        <family val="1"/>
      </rPr>
      <t>1. Rosa Ramirez</t>
    </r>
    <r>
      <rPr>
        <sz val="9"/>
        <rFont val="Times New Roman"/>
        <family val="1"/>
      </rPr>
      <t xml:space="preserve">
Analista de Comunicación Estratégica</t>
    </r>
  </si>
  <si>
    <r>
      <rPr>
        <b/>
        <sz val="9"/>
        <rFont val="Times New Roman"/>
        <family val="1"/>
      </rPr>
      <t>A.</t>
    </r>
    <r>
      <rPr>
        <sz val="9"/>
        <rFont val="Times New Roman"/>
        <family val="1"/>
      </rPr>
      <t xml:space="preserve"> Plan de Comunicacion Interna 2022 Elaboarado, Validado y Aprobado.</t>
    </r>
  </si>
  <si>
    <r>
      <rPr>
        <b/>
        <sz val="9"/>
        <color rgb="FF000000"/>
        <rFont val="Times New Roman"/>
        <family val="1"/>
      </rPr>
      <t>1. Encargada Div. Com</t>
    </r>
    <r>
      <rPr>
        <sz val="9"/>
        <color rgb="FF000000"/>
        <rFont val="Times New Roman"/>
        <family val="1"/>
      </rPr>
      <t xml:space="preserve">
</t>
    </r>
    <r>
      <rPr>
        <b/>
        <sz val="9"/>
        <color rgb="FF000000"/>
        <rFont val="Times New Roman"/>
        <family val="1"/>
      </rPr>
      <t>2. Equipo de DC</t>
    </r>
    <r>
      <rPr>
        <b/>
        <sz val="11"/>
        <color rgb="FF000000"/>
        <rFont val="Times New Roman"/>
        <family val="1"/>
      </rPr>
      <t/>
    </r>
  </si>
  <si>
    <r>
      <rPr>
        <b/>
        <sz val="9"/>
        <rFont val="Times New Roman"/>
        <family val="1"/>
      </rPr>
      <t xml:space="preserve">1. Nancy Romero.
</t>
    </r>
    <r>
      <rPr>
        <sz val="9"/>
        <rFont val="Times New Roman"/>
        <family val="1"/>
      </rPr>
      <t xml:space="preserve">Analista de Comunicación Estratégica
</t>
    </r>
    <r>
      <rPr>
        <b/>
        <sz val="9"/>
        <rFont val="Times New Roman"/>
        <family val="1"/>
      </rPr>
      <t>2. Rosa Ramirez</t>
    </r>
    <r>
      <rPr>
        <sz val="9"/>
        <rFont val="Times New Roman"/>
        <family val="1"/>
      </rPr>
      <t xml:space="preserve">
Analista de Comunicación Estrátegica </t>
    </r>
  </si>
  <si>
    <r>
      <rPr>
        <b/>
        <sz val="9"/>
        <color rgb="FF000000"/>
        <rFont val="Times New Roman"/>
        <family val="1"/>
      </rPr>
      <t>1. Encargada/o Div. Com</t>
    </r>
    <r>
      <rPr>
        <sz val="9"/>
        <color rgb="FF000000"/>
        <rFont val="Times New Roman"/>
        <family val="1"/>
      </rPr>
      <t xml:space="preserve">
</t>
    </r>
    <r>
      <rPr>
        <b/>
        <sz val="9"/>
        <color rgb="FF000000"/>
        <rFont val="Times New Roman"/>
        <family val="1"/>
      </rPr>
      <t>2. Equipo de DC</t>
    </r>
    <r>
      <rPr>
        <b/>
        <sz val="11"/>
        <color rgb="FF000000"/>
        <rFont val="Times New Roman"/>
        <family val="1"/>
      </rPr>
      <t/>
    </r>
  </si>
  <si>
    <r>
      <rPr>
        <b/>
        <sz val="9"/>
        <rFont val="Times New Roman"/>
        <family val="1"/>
      </rPr>
      <t xml:space="preserve">1. Nancy Romero
</t>
    </r>
    <r>
      <rPr>
        <sz val="9"/>
        <rFont val="Times New Roman"/>
        <family val="1"/>
      </rPr>
      <t>Analista de Comunicación Estrátegica</t>
    </r>
    <r>
      <rPr>
        <b/>
        <sz val="9"/>
        <rFont val="Times New Roman"/>
        <family val="1"/>
      </rPr>
      <t xml:space="preserve">
2. Rosa Ramirez
</t>
    </r>
    <r>
      <rPr>
        <sz val="9"/>
        <rFont val="Times New Roman"/>
        <family val="1"/>
      </rPr>
      <t>Analista de Comunicación Estrátegica</t>
    </r>
  </si>
  <si>
    <r>
      <rPr>
        <b/>
        <sz val="9"/>
        <rFont val="Times New Roman"/>
        <family val="1"/>
      </rPr>
      <t>A.</t>
    </r>
    <r>
      <rPr>
        <sz val="9"/>
        <rFont val="Times New Roman"/>
        <family val="1"/>
      </rPr>
      <t xml:space="preserve"> Guía de Uso de la Identidad Institucional de la Tesorería Nacional elaborada y difundida.</t>
    </r>
  </si>
  <si>
    <r>
      <rPr>
        <b/>
        <sz val="9"/>
        <rFont val="Times New Roman"/>
        <family val="1"/>
      </rPr>
      <t xml:space="preserve">1. Angie Castillo </t>
    </r>
    <r>
      <rPr>
        <sz val="9"/>
        <rFont val="Times New Roman"/>
        <family val="1"/>
      </rPr>
      <t xml:space="preserve">
</t>
    </r>
    <r>
      <rPr>
        <sz val="9"/>
        <color theme="1"/>
        <rFont val="Times New Roman"/>
        <family val="1"/>
      </rPr>
      <t xml:space="preserve">Adm. Redes Sociales. </t>
    </r>
    <r>
      <rPr>
        <sz val="9"/>
        <rFont val="Times New Roman"/>
        <family val="1"/>
      </rPr>
      <t xml:space="preserve">
</t>
    </r>
    <r>
      <rPr>
        <b/>
        <sz val="9"/>
        <rFont val="Times New Roman"/>
        <family val="1"/>
      </rPr>
      <t>2. Alicia Aquino</t>
    </r>
    <r>
      <rPr>
        <sz val="9"/>
        <rFont val="Times New Roman"/>
        <family val="1"/>
      </rPr>
      <t xml:space="preserve"> 
Adm. Redes Sociales. 
</t>
    </r>
    <r>
      <rPr>
        <b/>
        <sz val="9"/>
        <rFont val="Times New Roman"/>
        <family val="1"/>
      </rPr>
      <t>3.  Candida Ortega.</t>
    </r>
    <r>
      <rPr>
        <sz val="9"/>
        <rFont val="Times New Roman"/>
        <family val="1"/>
      </rPr>
      <t xml:space="preserve">
Coordinadora de Prensa.</t>
    </r>
  </si>
  <si>
    <t>1. Enc. Div. Comunicaciones.</t>
  </si>
  <si>
    <r>
      <rPr>
        <b/>
        <sz val="9"/>
        <color rgb="FF000000"/>
        <rFont val="Times New Roman"/>
        <family val="1"/>
      </rPr>
      <t>1. Encargada Div. Com</t>
    </r>
    <r>
      <rPr>
        <sz val="9"/>
        <color rgb="FF000000"/>
        <rFont val="Times New Roman"/>
        <family val="1"/>
      </rPr>
      <t xml:space="preserve">
</t>
    </r>
    <r>
      <rPr>
        <b/>
        <sz val="9"/>
        <color rgb="FF000000"/>
        <rFont val="Times New Roman"/>
        <family val="1"/>
      </rPr>
      <t>2.  Cándida Ortega.</t>
    </r>
    <r>
      <rPr>
        <sz val="9"/>
        <color rgb="FF000000"/>
        <rFont val="Times New Roman"/>
        <family val="1"/>
      </rPr>
      <t xml:space="preserve">
Coordinadora de Prensa.
</t>
    </r>
    <r>
      <rPr>
        <b/>
        <sz val="9"/>
        <color rgb="FF000000"/>
        <rFont val="Times New Roman"/>
        <family val="1"/>
      </rPr>
      <t>3. Angie Castillo</t>
    </r>
    <r>
      <rPr>
        <sz val="9"/>
        <color rgb="FF000000"/>
        <rFont val="Times New Roman"/>
        <family val="1"/>
      </rPr>
      <t xml:space="preserve">
</t>
    </r>
    <r>
      <rPr>
        <sz val="9"/>
        <color theme="1"/>
        <rFont val="Times New Roman"/>
        <family val="1"/>
      </rPr>
      <t>Adm. Redes Sociales</t>
    </r>
    <r>
      <rPr>
        <sz val="9"/>
        <color rgb="FFFF0000"/>
        <rFont val="Times New Roman"/>
        <family val="1"/>
      </rPr>
      <t xml:space="preserve">. </t>
    </r>
  </si>
  <si>
    <t>1. Encargada Div. Com</t>
  </si>
  <si>
    <r>
      <rPr>
        <b/>
        <sz val="9"/>
        <color rgb="FF000000"/>
        <rFont val="Times New Roman"/>
        <family val="1"/>
      </rPr>
      <t>1. Encargada Div. Com</t>
    </r>
    <r>
      <rPr>
        <sz val="9"/>
        <color rgb="FF000000"/>
        <rFont val="Times New Roman"/>
        <family val="1"/>
      </rPr>
      <t xml:space="preserve">
</t>
    </r>
    <r>
      <rPr>
        <b/>
        <sz val="9"/>
        <color rgb="FF000000"/>
        <rFont val="Times New Roman"/>
        <family val="1"/>
      </rPr>
      <t>2.  Cándida Ortega.</t>
    </r>
    <r>
      <rPr>
        <sz val="9"/>
        <color rgb="FF000000"/>
        <rFont val="Times New Roman"/>
        <family val="1"/>
      </rPr>
      <t xml:space="preserve">
Coordinadora de Prensa.
</t>
    </r>
    <r>
      <rPr>
        <b/>
        <sz val="9"/>
        <color rgb="FF000000"/>
        <rFont val="Times New Roman"/>
        <family val="1"/>
      </rPr>
      <t>3. Angie Castillo</t>
    </r>
    <r>
      <rPr>
        <sz val="9"/>
        <color rgb="FF000000"/>
        <rFont val="Times New Roman"/>
        <family val="1"/>
      </rPr>
      <t xml:space="preserve">
Adm. Redes Sociales. 
</t>
    </r>
    <r>
      <rPr>
        <b/>
        <sz val="9"/>
        <color rgb="FF000000"/>
        <rFont val="Times New Roman"/>
        <family val="1"/>
      </rPr>
      <t xml:space="preserve">4. Maria Leticia Nuñez
</t>
    </r>
    <r>
      <rPr>
        <sz val="9"/>
        <color rgb="FF000000"/>
        <rFont val="Times New Roman"/>
        <family val="1"/>
      </rPr>
      <t>Coordinadora de Protocolo</t>
    </r>
    <r>
      <rPr>
        <b/>
        <sz val="9"/>
        <color rgb="FF000000"/>
        <rFont val="Times New Roman"/>
        <family val="1"/>
      </rPr>
      <t xml:space="preserve">
5. Alicia Aquino </t>
    </r>
    <r>
      <rPr>
        <sz val="9"/>
        <color rgb="FF000000"/>
        <rFont val="Times New Roman"/>
        <family val="1"/>
      </rPr>
      <t xml:space="preserve">
Adm. Redes Sociales. </t>
    </r>
  </si>
  <si>
    <r>
      <rPr>
        <b/>
        <sz val="9"/>
        <color theme="1"/>
        <rFont val="Times New Roman"/>
        <family val="1"/>
      </rPr>
      <t>A</t>
    </r>
    <r>
      <rPr>
        <sz val="9"/>
        <color theme="1"/>
        <rFont val="Times New Roman"/>
        <family val="1"/>
      </rPr>
      <t>. Guía de Protocolo Institucional Actualizada, Aprobada y Difundida.</t>
    </r>
  </si>
  <si>
    <r>
      <rPr>
        <b/>
        <sz val="9"/>
        <rFont val="Times New Roman"/>
        <family val="1"/>
      </rPr>
      <t>1. Maria Leticia Nuñez</t>
    </r>
    <r>
      <rPr>
        <sz val="9"/>
        <rFont val="Times New Roman"/>
        <family val="1"/>
      </rPr>
      <t xml:space="preserve">
Enc. de Protocolo
</t>
    </r>
    <r>
      <rPr>
        <b/>
        <sz val="9"/>
        <rFont val="Times New Roman"/>
        <family val="1"/>
      </rPr>
      <t>2. Equipo DC</t>
    </r>
  </si>
  <si>
    <r>
      <rPr>
        <b/>
        <sz val="9"/>
        <rFont val="Times New Roman"/>
        <family val="1"/>
      </rPr>
      <t>1. Maria Leticia Nuñez</t>
    </r>
    <r>
      <rPr>
        <sz val="9"/>
        <rFont val="Times New Roman"/>
        <family val="1"/>
      </rPr>
      <t xml:space="preserve">
Enc. de Protocolo</t>
    </r>
  </si>
  <si>
    <r>
      <rPr>
        <b/>
        <sz val="9"/>
        <rFont val="Times New Roman"/>
        <family val="1"/>
      </rPr>
      <t>1. Enc. Div. Comunicaciones.</t>
    </r>
    <r>
      <rPr>
        <sz val="9"/>
        <rFont val="Times New Roman"/>
        <family val="1"/>
      </rPr>
      <t xml:space="preserve">
</t>
    </r>
  </si>
  <si>
    <r>
      <rPr>
        <b/>
        <sz val="9"/>
        <rFont val="Times New Roman"/>
        <family val="1"/>
      </rPr>
      <t>A.</t>
    </r>
    <r>
      <rPr>
        <sz val="9"/>
        <rFont val="Times New Roman"/>
        <family val="1"/>
      </rPr>
      <t xml:space="preserve"> Plan de Mejora de los Servicios de la DC para el 2021 Elaborado e Implementado.
</t>
    </r>
    <r>
      <rPr>
        <b/>
        <sz val="9"/>
        <rFont val="Times New Roman"/>
        <family val="1"/>
      </rPr>
      <t xml:space="preserve">B. </t>
    </r>
    <r>
      <rPr>
        <sz val="9"/>
        <rFont val="Times New Roman"/>
        <family val="1"/>
      </rPr>
      <t>Reportes de Ejecución del Plan de Mejoras.</t>
    </r>
  </si>
  <si>
    <r>
      <rPr>
        <b/>
        <sz val="9"/>
        <rFont val="Times New Roman"/>
        <family val="1"/>
      </rPr>
      <t>1. Nancy Romero.</t>
    </r>
    <r>
      <rPr>
        <sz val="9"/>
        <rFont val="Times New Roman"/>
        <family val="1"/>
      </rPr>
      <t xml:space="preserve">
Analista de Comunicación Estratégica
</t>
    </r>
    <r>
      <rPr>
        <b/>
        <sz val="9"/>
        <rFont val="Times New Roman"/>
        <family val="1"/>
      </rPr>
      <t xml:space="preserve">2. Yaina Contreras - </t>
    </r>
    <r>
      <rPr>
        <sz val="9"/>
        <rFont val="Times New Roman"/>
        <family val="1"/>
      </rPr>
      <t xml:space="preserve">
Analista de Desarrollo Organizacional y Gestión de Calidad.</t>
    </r>
  </si>
  <si>
    <t>05-04-2021
Corte Trimestral</t>
  </si>
  <si>
    <t>31-12-2021
Corte Trimestral</t>
  </si>
  <si>
    <r>
      <rPr>
        <b/>
        <sz val="9"/>
        <rFont val="Times New Roman"/>
        <family val="1"/>
      </rPr>
      <t xml:space="preserve">
1. Nancy Romero.</t>
    </r>
    <r>
      <rPr>
        <sz val="9"/>
        <rFont val="Times New Roman"/>
        <family val="1"/>
      </rPr>
      <t xml:space="preserve">
Analista de Comunicación Estratégica
</t>
    </r>
    <r>
      <rPr>
        <b/>
        <sz val="9"/>
        <rFont val="Times New Roman"/>
        <family val="1"/>
      </rPr>
      <t>2. Rosa Ramirez</t>
    </r>
    <r>
      <rPr>
        <sz val="9"/>
        <rFont val="Times New Roman"/>
        <family val="1"/>
      </rPr>
      <t xml:space="preserve">
Analista de Comunicación Estratégica</t>
    </r>
  </si>
  <si>
    <r>
      <rPr>
        <b/>
        <sz val="9"/>
        <rFont val="Times New Roman"/>
        <family val="1"/>
      </rPr>
      <t>1. Enc. Div. Comunicaciones.</t>
    </r>
    <r>
      <rPr>
        <sz val="9"/>
        <rFont val="Times New Roman"/>
        <family val="1"/>
      </rPr>
      <t xml:space="preserve">
</t>
    </r>
    <r>
      <rPr>
        <b/>
        <sz val="9"/>
        <rFont val="Times New Roman"/>
        <family val="1"/>
      </rPr>
      <t>2. Nancy Romero.</t>
    </r>
    <r>
      <rPr>
        <sz val="9"/>
        <rFont val="Times New Roman"/>
        <family val="1"/>
      </rPr>
      <t xml:space="preserve">
Analista de Comunicación Estratégica</t>
    </r>
  </si>
  <si>
    <t>5.  Formalización de convenios  e Incorporación de las Unidades Ejecutoras de Proyectos Externos (UEPEX) a la CUT</t>
  </si>
  <si>
    <t>5.1  Establecer los Convenios e  Incorporar Primer Grupo de UEPEX (5 Proyectos).</t>
  </si>
  <si>
    <t>5.1.1  Establecer convenio de servicios entre las Tesorerías Institucionales y Tesorería Nacional (Primer Grupo - 5 Projectos)</t>
  </si>
  <si>
    <t>5.1.2  Hacer levantamiento, en las Unidades Ejecutoras, de los montos pendientes de ejecutar y balances en las cuentas bancarias para determinar la fecha de corte con el fin de emigrar los recursos de las cuentas bancarias a las subcuentas.</t>
  </si>
  <si>
    <t>5.1.3 Gestionar la actualización la Fuente Específica para permitir el Pago de Terceros.</t>
  </si>
  <si>
    <t>5.1.4 Crear Subcuentas de Disponibilidad y de Cuota de Pago</t>
  </si>
  <si>
    <t>5.1.5 Gestionar la Programación de Caja UEPEX.</t>
  </si>
  <si>
    <t>5.1.6  Gestionar Pago a través del Módulo de Pagos a terceros.</t>
  </si>
  <si>
    <t>5.1.7 Gestionar cotejo (actualización) de convenio y registro de subcuenta en el Módulo de UEPEX</t>
  </si>
  <si>
    <t>5.2  Establecer los Convenios e  Incorporar Segundo Grupo de UEPEX (5 Proyectos).</t>
  </si>
  <si>
    <t>5.2.1 Establecer convenio de servicios entre las Tesorerías Institucionales y Tesorería Nacional (Segundo Grupo - 5 Projectos)</t>
  </si>
  <si>
    <t>5.2.2 Hacer levantamiento, en las Unidades Ejecutoras, de los montos pendientes de ejecutar y balances en las cuentas bancarias para determinar la fecha de corte con el fin de emigrar los recursos de las cuentas bancarias a las subcuentas.</t>
  </si>
  <si>
    <t>5.2.3 Gestionar la actualización la Fuente Específica para permitir el Pago de Terceros.</t>
  </si>
  <si>
    <t>5.2.4 Crear Subcuentas de Disponibilidad y de Cuota de Pago</t>
  </si>
  <si>
    <t>5.2.5 Gestionar la Programación de Caja UEPEX.</t>
  </si>
  <si>
    <t>5.2.6 Gestionar Pago a través del Módulo de Pagos a terceros.</t>
  </si>
  <si>
    <t>5.2.7 Gestionar cotejo (actualización) de convenio y registro de subcuenta en el Módulo de UEPEX</t>
  </si>
  <si>
    <t>5.3.1  Establecer convenio de servicios entre las Tesorerías Institucionales y Tesorería Nacional (Tercer Grupo - 5 Projectos)</t>
  </si>
  <si>
    <t>5.3.2  Hacer levantamiento, en las Unidades Ejecutoras, de los montos pendientes de ejecutar y balances en las cuentas bancarias para determinar la fecha de corte con el fin de emigrar los recursos de las cuentas bancarias a las subcuentas.</t>
  </si>
  <si>
    <t>5.3.3 Gestionar la actualización la Fuente Específica para permitir el Pago de Terceros.</t>
  </si>
  <si>
    <t>5.3.4 Crear Subcuentas de Disponibilidad y de Cuota de Pago</t>
  </si>
  <si>
    <t>5.3.5 Gestionar la Programación de Caja UEPEX.</t>
  </si>
  <si>
    <t>5.3.6  Gestionar Pago a través del Módulo de Pagos a terceros.</t>
  </si>
  <si>
    <t>5.3.7 Gestionar cotejo (actualización) de convenio y registro de subcuenta en el Módulo de UEPEX</t>
  </si>
  <si>
    <r>
      <rPr>
        <b/>
        <sz val="9"/>
        <color theme="1"/>
        <rFont val="Times New Roman"/>
        <family val="1"/>
      </rPr>
      <t>-DAFO-5.1.1.A</t>
    </r>
    <r>
      <rPr>
        <sz val="9"/>
        <color theme="1"/>
        <rFont val="Times New Roman"/>
        <family val="1"/>
      </rPr>
      <t xml:space="preserve">  Convenio de servicios entre las UEPEX y Tesorería Nacional</t>
    </r>
  </si>
  <si>
    <r>
      <rPr>
        <b/>
        <sz val="9"/>
        <color theme="1"/>
        <rFont val="Times New Roman"/>
        <family val="1"/>
      </rPr>
      <t>DAFO-5.1.2.A</t>
    </r>
    <r>
      <rPr>
        <sz val="9"/>
        <color theme="1"/>
        <rFont val="Times New Roman"/>
        <family val="1"/>
      </rPr>
      <t xml:space="preserve"> Registros de Participantes 
</t>
    </r>
    <r>
      <rPr>
        <b/>
        <sz val="9"/>
        <color theme="1"/>
        <rFont val="Times New Roman"/>
        <family val="1"/>
      </rPr>
      <t>DAFO-5.1.2.B</t>
    </r>
    <r>
      <rPr>
        <sz val="9"/>
        <color theme="1"/>
        <rFont val="Times New Roman"/>
        <family val="1"/>
      </rPr>
      <t xml:space="preserve"> Documentos sobre informaciones levantadas (en caso de ser una unidad que opere bajo el sistema de Cuenta Bancaria, es decir, que no se tiene que migrar data). 
</t>
    </r>
    <r>
      <rPr>
        <b/>
        <sz val="9"/>
        <color theme="1"/>
        <rFont val="Times New Roman"/>
        <family val="1"/>
      </rPr>
      <t xml:space="preserve">DAFO-5.1.2.C </t>
    </r>
    <r>
      <rPr>
        <sz val="9"/>
        <color theme="1"/>
        <rFont val="Times New Roman"/>
        <family val="1"/>
      </rPr>
      <t>Modelo de Comunicación dirigida al Banco Central para tranferencia de recursos a la CUT.</t>
    </r>
  </si>
  <si>
    <r>
      <rPr>
        <b/>
        <sz val="9"/>
        <color theme="1"/>
        <rFont val="Times New Roman"/>
        <family val="1"/>
      </rPr>
      <t>DAFO-5.1.3.A</t>
    </r>
    <r>
      <rPr>
        <sz val="9"/>
        <color theme="1"/>
        <rFont val="Times New Roman"/>
        <family val="1"/>
      </rPr>
      <t xml:space="preserve"> Comunicación y printscreen con  Fuente Específica actualizada.</t>
    </r>
  </si>
  <si>
    <r>
      <rPr>
        <b/>
        <sz val="9"/>
        <color theme="1"/>
        <rFont val="Times New Roman"/>
        <family val="1"/>
      </rPr>
      <t>DAFO-5.1.5.A</t>
    </r>
    <r>
      <rPr>
        <sz val="9"/>
        <color theme="1"/>
        <rFont val="Times New Roman"/>
        <family val="1"/>
      </rPr>
      <t xml:space="preserve"> Reporte del SIGEF sobre Subcuentas de Disponibilidad y de Cuota de Pago del Proyecto.</t>
    </r>
  </si>
  <si>
    <r>
      <rPr>
        <b/>
        <sz val="9"/>
        <color theme="1"/>
        <rFont val="Times New Roman"/>
        <family val="1"/>
      </rPr>
      <t>DAFO-5.1.5.A</t>
    </r>
    <r>
      <rPr>
        <sz val="9"/>
        <color theme="1"/>
        <rFont val="Times New Roman"/>
        <family val="1"/>
      </rPr>
      <t xml:space="preserve"> Programación de Caja UEPEX del Proyecto.</t>
    </r>
  </si>
  <si>
    <r>
      <rPr>
        <b/>
        <sz val="9"/>
        <color theme="1"/>
        <rFont val="Times New Roman"/>
        <family val="1"/>
      </rPr>
      <t>DAFO-5.1.6.A</t>
    </r>
    <r>
      <rPr>
        <sz val="9"/>
        <color theme="1"/>
        <rFont val="Times New Roman"/>
        <family val="1"/>
      </rPr>
      <t xml:space="preserve"> Correo electrónico notificando la creación de las subcuentas para fines de programación.</t>
    </r>
  </si>
  <si>
    <r>
      <rPr>
        <b/>
        <sz val="9"/>
        <color theme="1"/>
        <rFont val="Times New Roman"/>
        <family val="1"/>
      </rPr>
      <t>DAFO-5.1.7.A</t>
    </r>
    <r>
      <rPr>
        <sz val="9"/>
        <color theme="1"/>
        <rFont val="Times New Roman"/>
        <family val="1"/>
      </rPr>
      <t xml:space="preserve"> Correo electrónico solicitando la vinculación de las subcuentas  y cotejo (actualización) del convenio</t>
    </r>
  </si>
  <si>
    <r>
      <rPr>
        <b/>
        <sz val="9"/>
        <color theme="1"/>
        <rFont val="Times New Roman"/>
        <family val="1"/>
      </rPr>
      <t>DAFO-5.2.1.A</t>
    </r>
    <r>
      <rPr>
        <sz val="9"/>
        <color theme="1"/>
        <rFont val="Times New Roman"/>
        <family val="1"/>
      </rPr>
      <t xml:space="preserve">  Convenio de servicios entre las UEPEX y Tesorería Nacional</t>
    </r>
  </si>
  <si>
    <r>
      <rPr>
        <b/>
        <sz val="9"/>
        <color theme="1"/>
        <rFont val="Times New Roman"/>
        <family val="1"/>
      </rPr>
      <t>DAFO-5.2.2.A</t>
    </r>
    <r>
      <rPr>
        <sz val="9"/>
        <color theme="1"/>
        <rFont val="Times New Roman"/>
        <family val="1"/>
      </rPr>
      <t xml:space="preserve"> Registros de Participantes 
</t>
    </r>
    <r>
      <rPr>
        <b/>
        <sz val="9"/>
        <color theme="1"/>
        <rFont val="Times New Roman"/>
        <family val="1"/>
      </rPr>
      <t>DAFO-5.2.2.B</t>
    </r>
    <r>
      <rPr>
        <sz val="9"/>
        <color theme="1"/>
        <rFont val="Times New Roman"/>
        <family val="1"/>
      </rPr>
      <t xml:space="preserve"> Documentos sobre informaciones levantadas (en caso de ser una unidad que opere bajo el sistema de Cuenta Bancaria, es decir, que no se tiene </t>
    </r>
    <r>
      <rPr>
        <b/>
        <sz val="9"/>
        <color theme="1"/>
        <rFont val="Times New Roman"/>
        <family val="1"/>
      </rPr>
      <t xml:space="preserve">que migrar data). 
DAFO-5.2.2.C </t>
    </r>
    <r>
      <rPr>
        <sz val="9"/>
        <color theme="1"/>
        <rFont val="Times New Roman"/>
        <family val="1"/>
      </rPr>
      <t>Modelo de Comunicación dirigida al Banco Central para tranferencia de recursos a la CUT.</t>
    </r>
  </si>
  <si>
    <r>
      <rPr>
        <b/>
        <sz val="9"/>
        <color theme="1"/>
        <rFont val="Times New Roman"/>
        <family val="1"/>
      </rPr>
      <t xml:space="preserve">DAFO-5.2.3.A </t>
    </r>
    <r>
      <rPr>
        <sz val="9"/>
        <color theme="1"/>
        <rFont val="Times New Roman"/>
        <family val="1"/>
      </rPr>
      <t>Comunicación y printscreen con  Fuente Específica actualizada.</t>
    </r>
  </si>
  <si>
    <r>
      <rPr>
        <b/>
        <sz val="9"/>
        <color theme="1"/>
        <rFont val="Times New Roman"/>
        <family val="1"/>
      </rPr>
      <t>DAFO-5.2.5.A</t>
    </r>
    <r>
      <rPr>
        <sz val="9"/>
        <color theme="1"/>
        <rFont val="Times New Roman"/>
        <family val="1"/>
      </rPr>
      <t xml:space="preserve"> Reporte del SIGEF sobre Subcuentas de Disponibilidad y de Cuota de Pago del Proyecto.</t>
    </r>
  </si>
  <si>
    <r>
      <rPr>
        <b/>
        <sz val="9"/>
        <color theme="1"/>
        <rFont val="Times New Roman"/>
        <family val="1"/>
      </rPr>
      <t>DAFO-5.2.5.A</t>
    </r>
    <r>
      <rPr>
        <sz val="9"/>
        <color theme="1"/>
        <rFont val="Times New Roman"/>
        <family val="1"/>
      </rPr>
      <t xml:space="preserve"> Programación de Caja UEPEX del Proyecto.</t>
    </r>
  </si>
  <si>
    <r>
      <rPr>
        <b/>
        <sz val="9"/>
        <color theme="1"/>
        <rFont val="Times New Roman"/>
        <family val="1"/>
      </rPr>
      <t>DAFO-5.2.6.A</t>
    </r>
    <r>
      <rPr>
        <sz val="9"/>
        <color theme="1"/>
        <rFont val="Times New Roman"/>
        <family val="1"/>
      </rPr>
      <t xml:space="preserve">   Correo electrónico notificando la creación de las subcuentas para fines de programación.</t>
    </r>
  </si>
  <si>
    <r>
      <rPr>
        <b/>
        <sz val="9"/>
        <color theme="1"/>
        <rFont val="Times New Roman"/>
        <family val="1"/>
      </rPr>
      <t>DAFO-5.2.7.A</t>
    </r>
    <r>
      <rPr>
        <sz val="9"/>
        <color theme="1"/>
        <rFont val="Times New Roman"/>
        <family val="1"/>
      </rPr>
      <t xml:space="preserve"> Correo electrónico solicitando la vinculación de las subcuentas  y cotejo (actualización) del convenio</t>
    </r>
  </si>
  <si>
    <r>
      <rPr>
        <b/>
        <sz val="9"/>
        <color theme="1"/>
        <rFont val="Times New Roman"/>
        <family val="1"/>
      </rPr>
      <t>DAFO-5.3.1.A</t>
    </r>
    <r>
      <rPr>
        <sz val="9"/>
        <color theme="1"/>
        <rFont val="Times New Roman"/>
        <family val="1"/>
      </rPr>
      <t xml:space="preserve">  Convenio de servicios entre las UEPEX y Tesorería Nacional</t>
    </r>
  </si>
  <si>
    <r>
      <rPr>
        <b/>
        <sz val="9"/>
        <color theme="1"/>
        <rFont val="Times New Roman"/>
        <family val="1"/>
      </rPr>
      <t>DAFO-5.3.2.A</t>
    </r>
    <r>
      <rPr>
        <sz val="9"/>
        <color theme="1"/>
        <rFont val="Times New Roman"/>
        <family val="1"/>
      </rPr>
      <t xml:space="preserve"> Registros de Participantes 
</t>
    </r>
    <r>
      <rPr>
        <b/>
        <sz val="9"/>
        <color theme="1"/>
        <rFont val="Times New Roman"/>
        <family val="1"/>
      </rPr>
      <t>DAFO-5.3.2.B</t>
    </r>
    <r>
      <rPr>
        <sz val="9"/>
        <color theme="1"/>
        <rFont val="Times New Roman"/>
        <family val="1"/>
      </rPr>
      <t xml:space="preserve"> Documentos sobre informaciones levantadas (en caso de ser una unidad que opere bajo el sistema de Cuenta Bancaria, es decir, que no se tiene que migrar data). 
</t>
    </r>
    <r>
      <rPr>
        <b/>
        <sz val="9"/>
        <color theme="1"/>
        <rFont val="Times New Roman"/>
        <family val="1"/>
      </rPr>
      <t xml:space="preserve">DAFO-5.3.2.C </t>
    </r>
    <r>
      <rPr>
        <sz val="9"/>
        <color theme="1"/>
        <rFont val="Times New Roman"/>
        <family val="1"/>
      </rPr>
      <t>Modelo de Comunicación dirigida al Banco Central para tranferencia de recursos a la CUT.</t>
    </r>
  </si>
  <si>
    <r>
      <rPr>
        <b/>
        <sz val="9"/>
        <color theme="1"/>
        <rFont val="Times New Roman"/>
        <family val="1"/>
      </rPr>
      <t>DAFO-5.3.3.A</t>
    </r>
    <r>
      <rPr>
        <sz val="9"/>
        <color theme="1"/>
        <rFont val="Times New Roman"/>
        <family val="1"/>
      </rPr>
      <t xml:space="preserve"> Comunicación y printscreen con  Fuente Específica actualizada.</t>
    </r>
  </si>
  <si>
    <r>
      <rPr>
        <b/>
        <sz val="9"/>
        <color theme="1"/>
        <rFont val="Times New Roman"/>
        <family val="1"/>
      </rPr>
      <t>DAFO-5.3.5.A</t>
    </r>
    <r>
      <rPr>
        <sz val="9"/>
        <color theme="1"/>
        <rFont val="Times New Roman"/>
        <family val="1"/>
      </rPr>
      <t xml:space="preserve"> Reporte del SIGEF sobre Subcuentas de Disponibilidad y de Cuota de Pago del Proyecto.</t>
    </r>
  </si>
  <si>
    <r>
      <rPr>
        <b/>
        <sz val="9"/>
        <color theme="1"/>
        <rFont val="Times New Roman"/>
        <family val="1"/>
      </rPr>
      <t>DAFO-5.3.5.A</t>
    </r>
    <r>
      <rPr>
        <sz val="9"/>
        <color theme="1"/>
        <rFont val="Times New Roman"/>
        <family val="1"/>
      </rPr>
      <t xml:space="preserve"> Programación de Caja UEPEX del Proyecto.</t>
    </r>
  </si>
  <si>
    <r>
      <rPr>
        <b/>
        <sz val="9"/>
        <color theme="1"/>
        <rFont val="Times New Roman"/>
        <family val="1"/>
      </rPr>
      <t>DAFO-5.3.6.A</t>
    </r>
    <r>
      <rPr>
        <sz val="9"/>
        <color theme="1"/>
        <rFont val="Times New Roman"/>
        <family val="1"/>
      </rPr>
      <t xml:space="preserve">   Correo electrónico notificando la creación de las subcuentas para fines de programación.</t>
    </r>
  </si>
  <si>
    <r>
      <rPr>
        <b/>
        <sz val="9"/>
        <color theme="1"/>
        <rFont val="Times New Roman"/>
        <family val="1"/>
      </rPr>
      <t>DAFO-5.3.7.A</t>
    </r>
    <r>
      <rPr>
        <sz val="9"/>
        <color theme="1"/>
        <rFont val="Times New Roman"/>
        <family val="1"/>
      </rPr>
      <t xml:space="preserve"> Correo electrónico solicitando la vinculación de las subcuentas  y cotejo (actualización) del convenio</t>
    </r>
  </si>
  <si>
    <t>6. Capacitación y entrenamiento a las Unidades Ejecutoras de Recursos Externos para la Gestión de los Recursos a través de la CUT.</t>
  </si>
  <si>
    <t>6.1 Preparar Plan de Capacitación a las Unidades Ejecutoras de Proyectos con Recursos Externos.</t>
  </si>
  <si>
    <t>6.2 Impartir Capacitaciones a las Unidades Ejecutoras de Proyecto con Recursos Externos en el Sistema de Pago de Terceros.</t>
  </si>
  <si>
    <t>6.1.1  Elaborar borrador de programa para Capacitaciones respecto al Pago de Terceros a través del Webservice</t>
  </si>
  <si>
    <t>6.1.2  Validar borrador de la programación fijada para llevar a cabo entrenamiento de las Unidades Ejecutoras de Proyectos con Recursos Externos</t>
  </si>
  <si>
    <t>6.2.1  Realizar jornadas de Capacitación a las Unidades Ejecutoras de Proyectos con Recursos Externos 
X instituciones</t>
  </si>
  <si>
    <t>6.2.2  Realizar jornadas de Capacitación a las Unidades Ejecutoras de Proyectos con Recursos Externos 
X instituciones</t>
  </si>
  <si>
    <t>6.2.3  Realizar jornadas de Capacitación a las Unidades Ejecutoras de Proyectos con Recursos Externos 
X instituciones</t>
  </si>
  <si>
    <r>
      <rPr>
        <b/>
        <sz val="9"/>
        <color theme="1"/>
        <rFont val="Times New Roman"/>
        <family val="1"/>
      </rPr>
      <t xml:space="preserve">-DNyCTI-6.1.1.A </t>
    </r>
    <r>
      <rPr>
        <sz val="9"/>
        <color theme="1"/>
        <rFont val="Times New Roman"/>
        <family val="1"/>
      </rPr>
      <t xml:space="preserve"> Borrador de Plan de Capacitación</t>
    </r>
  </si>
  <si>
    <r>
      <rPr>
        <b/>
        <sz val="9"/>
        <color theme="1"/>
        <rFont val="Times New Roman"/>
        <family val="1"/>
      </rPr>
      <t>-DNyCTI-6.1.2.A</t>
    </r>
    <r>
      <rPr>
        <sz val="9"/>
        <color theme="1"/>
        <rFont val="Times New Roman"/>
        <family val="1"/>
      </rPr>
      <t xml:space="preserve"> Plan de Capacitación validado</t>
    </r>
  </si>
  <si>
    <t>7. Implementación de Pagos Electrónicos en Monedas Extranjeras</t>
  </si>
  <si>
    <t>7.1 Implementar el PNME en el formato crédito a cuenta.</t>
  </si>
  <si>
    <t>7.1.1 Realizar pruebas de SIGEF ajustado para PNME Modalidad de Crédito a Cuenta (Fase I) con instituciones involucradas.</t>
  </si>
  <si>
    <t>7.1.2 Inducir a las instituciones involucradas en la Modalidad de Crédito a Cuenta (Fase I) del PNME.</t>
  </si>
  <si>
    <t>7.2.1 Elaborar Modelo Funcional para Modalidad de Transferencias (Fase II) del PNME.</t>
  </si>
  <si>
    <t xml:space="preserve">7.2.2 Socializar con la TN, modelo funcional del Pago en Moneda Extranjera para Modalidad de Transferencias (Fase II). </t>
  </si>
  <si>
    <t xml:space="preserve">7.2.3 Socializar con los organismos involucrados, los ajustes necesarios en los sistemas conexos para el Pago Electrónico en Moneda Extranjera - Modalidad de Transferencias (Fase II). </t>
  </si>
  <si>
    <t>7.2.4 Aplicar los ajustes presentados por TN  y los organismos involucrados, al modelo funcional del Pago Electrónico en Moneda Extranjera para Modalidad de Transferencias (Fase II).</t>
  </si>
  <si>
    <t>7.2.5 Realizar desarrollo en SIGEF del módulo de  Pago Electrónico en Moneda Extranjera para Modalidad de Transferencias (Fase II).</t>
  </si>
  <si>
    <t>7.2.6 Validar y realizar las pruebas  del desarrollo realizado.</t>
  </si>
  <si>
    <t>7.2.7 Inducir a involucrados en el Pago Electrónico en Moneda Extranjera para Modalidad de Transferencias (Fase II).</t>
  </si>
  <si>
    <t>7.2.8 Poner en producción Modalidad de Transferencias (Fase II) de PNME.</t>
  </si>
  <si>
    <t>7.2 Diseñar e implementar el PNME en modalidad de transferencia.</t>
  </si>
  <si>
    <r>
      <rPr>
        <b/>
        <sz val="9"/>
        <color theme="1"/>
        <rFont val="Times New Roman"/>
        <family val="1"/>
      </rPr>
      <t>DAD-7.1.1.A</t>
    </r>
    <r>
      <rPr>
        <sz val="9"/>
        <color theme="1"/>
        <rFont val="Times New Roman"/>
        <family val="1"/>
      </rPr>
      <t xml:space="preserve"> Printscreen del Módulo PNME Fase I  habilitado en el SIGEF.</t>
    </r>
  </si>
  <si>
    <r>
      <rPr>
        <b/>
        <sz val="9"/>
        <color theme="1"/>
        <rFont val="Times New Roman"/>
        <family val="1"/>
      </rPr>
      <t xml:space="preserve">DAD-7.1.2.A </t>
    </r>
    <r>
      <rPr>
        <sz val="9"/>
        <color theme="1"/>
        <rFont val="Times New Roman"/>
        <family val="1"/>
      </rPr>
      <t xml:space="preserve">Registros de participantes de la inducción.
</t>
    </r>
    <r>
      <rPr>
        <b/>
        <sz val="9"/>
        <color theme="1"/>
        <rFont val="Times New Roman"/>
        <family val="1"/>
      </rPr>
      <t>DAD-7.1.2.B</t>
    </r>
    <r>
      <rPr>
        <sz val="9"/>
        <color theme="1"/>
        <rFont val="Times New Roman"/>
        <family val="1"/>
      </rPr>
      <t xml:space="preserve"> Fotografías de la sesión de inducción realizada.</t>
    </r>
  </si>
  <si>
    <r>
      <rPr>
        <b/>
        <sz val="9"/>
        <color theme="1"/>
        <rFont val="Times New Roman"/>
        <family val="1"/>
      </rPr>
      <t>DAD-7.2.1.A</t>
    </r>
    <r>
      <rPr>
        <sz val="9"/>
        <color theme="1"/>
        <rFont val="Times New Roman"/>
        <family val="1"/>
      </rPr>
      <t xml:space="preserve"> Borrador de modelo Funcional del PMNE Fase II elaborado.</t>
    </r>
  </si>
  <si>
    <r>
      <rPr>
        <b/>
        <sz val="9"/>
        <color theme="1"/>
        <rFont val="Times New Roman"/>
        <family val="1"/>
      </rPr>
      <t>DAD-7.2.2.A</t>
    </r>
    <r>
      <rPr>
        <sz val="9"/>
        <color theme="1"/>
        <rFont val="Times New Roman"/>
        <family val="1"/>
      </rPr>
      <t xml:space="preserve"> Registros de participantes de la socialización.
</t>
    </r>
    <r>
      <rPr>
        <b/>
        <sz val="9"/>
        <color theme="1"/>
        <rFont val="Times New Roman"/>
        <family val="1"/>
      </rPr>
      <t>DAD-7.2.2.B</t>
    </r>
    <r>
      <rPr>
        <sz val="9"/>
        <color theme="1"/>
        <rFont val="Times New Roman"/>
        <family val="1"/>
      </rPr>
      <t xml:space="preserve"> Fotografías de la sesión de socialización realizada.</t>
    </r>
  </si>
  <si>
    <r>
      <rPr>
        <b/>
        <sz val="9"/>
        <color theme="1"/>
        <rFont val="Times New Roman"/>
        <family val="1"/>
      </rPr>
      <t>DAD-7.2.3.A</t>
    </r>
    <r>
      <rPr>
        <sz val="9"/>
        <color theme="1"/>
        <rFont val="Times New Roman"/>
        <family val="1"/>
      </rPr>
      <t xml:space="preserve"> Registros de participantes de la socialización.
</t>
    </r>
    <r>
      <rPr>
        <b/>
        <sz val="9"/>
        <color theme="1"/>
        <rFont val="Times New Roman"/>
        <family val="1"/>
      </rPr>
      <t>DAD-7.2.3.B</t>
    </r>
    <r>
      <rPr>
        <sz val="9"/>
        <color theme="1"/>
        <rFont val="Times New Roman"/>
        <family val="1"/>
      </rPr>
      <t xml:space="preserve"> Fotografías de la sesión de socialización realizada.</t>
    </r>
  </si>
  <si>
    <r>
      <rPr>
        <b/>
        <sz val="9"/>
        <color theme="1"/>
        <rFont val="Times New Roman"/>
        <family val="1"/>
      </rPr>
      <t>DAD-7.2.4.A</t>
    </r>
    <r>
      <rPr>
        <sz val="9"/>
        <color theme="1"/>
        <rFont val="Times New Roman"/>
        <family val="1"/>
      </rPr>
      <t xml:space="preserve">  Modelo Funcional Fase II ajustado.</t>
    </r>
  </si>
  <si>
    <r>
      <rPr>
        <b/>
        <sz val="9"/>
        <color theme="1"/>
        <rFont val="Times New Roman"/>
        <family val="1"/>
      </rPr>
      <t xml:space="preserve">DAD-7.2.6.A </t>
    </r>
    <r>
      <rPr>
        <sz val="9"/>
        <color theme="1"/>
        <rFont val="Times New Roman"/>
        <family val="1"/>
      </rPr>
      <t xml:space="preserve">Printscreen de pruebas realizadas al Módulo en el SIGEF.
</t>
    </r>
    <r>
      <rPr>
        <b/>
        <sz val="9"/>
        <color theme="1"/>
        <rFont val="Times New Roman"/>
        <family val="1"/>
      </rPr>
      <t>DAD-7.2.6.B</t>
    </r>
    <r>
      <rPr>
        <sz val="9"/>
        <color theme="1"/>
        <rFont val="Times New Roman"/>
        <family val="1"/>
      </rPr>
      <t xml:space="preserve"> Correos de seguimiento de avances intercambiados con DAFI.</t>
    </r>
  </si>
  <si>
    <r>
      <rPr>
        <b/>
        <sz val="9"/>
        <color theme="1"/>
        <rFont val="Times New Roman"/>
        <family val="1"/>
      </rPr>
      <t>DAD-7.2.7.A</t>
    </r>
    <r>
      <rPr>
        <sz val="9"/>
        <color theme="1"/>
        <rFont val="Times New Roman"/>
        <family val="1"/>
      </rPr>
      <t xml:space="preserve"> Registros de participantes de la inducción.
</t>
    </r>
    <r>
      <rPr>
        <b/>
        <sz val="9"/>
        <color theme="1"/>
        <rFont val="Times New Roman"/>
        <family val="1"/>
      </rPr>
      <t>DAD-7.2.7.B</t>
    </r>
    <r>
      <rPr>
        <sz val="9"/>
        <color theme="1"/>
        <rFont val="Times New Roman"/>
        <family val="1"/>
      </rPr>
      <t xml:space="preserve"> Fotografías de la sesión de inducción realizada.</t>
    </r>
  </si>
  <si>
    <r>
      <rPr>
        <b/>
        <sz val="9"/>
        <color theme="1"/>
        <rFont val="Times New Roman"/>
        <family val="1"/>
      </rPr>
      <t>DAD-7.2.8.A</t>
    </r>
    <r>
      <rPr>
        <sz val="9"/>
        <color theme="1"/>
        <rFont val="Times New Roman"/>
        <family val="1"/>
      </rPr>
      <t xml:space="preserve"> Printscreen del Módulo PNME Fase I  habilitado en el SIGEF.
</t>
    </r>
    <r>
      <rPr>
        <b/>
        <sz val="9"/>
        <color theme="1"/>
        <rFont val="Times New Roman"/>
        <family val="1"/>
      </rPr>
      <t>DAD-7.2.8.B</t>
    </r>
    <r>
      <rPr>
        <sz val="9"/>
        <color theme="1"/>
        <rFont val="Times New Roman"/>
        <family val="1"/>
      </rPr>
      <t xml:space="preserve"> Correo de DAFI notificando puesta en producción del Módulo PNME Fase II.</t>
    </r>
  </si>
  <si>
    <t>8. Implementación un Calendario de Pago del Estado Dominicano</t>
  </si>
  <si>
    <t>8.1 Creación y aprobación Propuesta de Calendario</t>
  </si>
  <si>
    <t>8.2 Implementar Calendario de Pago en instituciones piloto (OR del SIAFE)</t>
  </si>
  <si>
    <t>8.3 Difundir Calendario de Pago aprobado</t>
  </si>
  <si>
    <t>8.1.1 Actualizar propuesta de Calendario de Pago del Estado Dominicano</t>
  </si>
  <si>
    <t>8.1.2 Revisar propuesta de Calendario de Pago del Estado Dominicano</t>
  </si>
  <si>
    <t>8.1.3 Aprobar propuesta de Calendario de Pago del Estado Dominicano</t>
  </si>
  <si>
    <t>8.1.4 Presentar propuesta al Ministro de Hacienda  para su evaluación</t>
  </si>
  <si>
    <t>8.2.1 Presentar y/o remitir circular a Órganos Rectores del SIAFE acerca de la implemenatción del Calendario de Pago</t>
  </si>
  <si>
    <t>8.2.2 Ejecutar ordenamiento de pagos para instituciones piloto de acuerdo al Calendario de Pago</t>
  </si>
  <si>
    <t>8.2.3 Realizar reporte de factibilidad de la implementación del Calendario de Pago para las demás instituciones del Estado</t>
  </si>
  <si>
    <t>8.3.1 Realizar publicaciones de la circular informando acerca de la implementación del Calendario de Pago en los distintos portales de los OR del SIAFE y vía prensa nacional.</t>
  </si>
  <si>
    <r>
      <rPr>
        <b/>
        <sz val="9"/>
        <color theme="1"/>
        <rFont val="Times New Roman"/>
        <family val="1"/>
      </rPr>
      <t xml:space="preserve">DAD-8.1.1.A </t>
    </r>
    <r>
      <rPr>
        <sz val="9"/>
        <color theme="1"/>
        <rFont val="Times New Roman"/>
        <family val="1"/>
      </rPr>
      <t>Borrador de Calendario de Pago del Estado Dominicano elaborado</t>
    </r>
  </si>
  <si>
    <r>
      <rPr>
        <b/>
        <sz val="9"/>
        <color theme="1"/>
        <rFont val="Times New Roman"/>
        <family val="1"/>
      </rPr>
      <t xml:space="preserve">DAD 8.1.2.A </t>
    </r>
    <r>
      <rPr>
        <sz val="9"/>
        <color theme="1"/>
        <rFont val="Times New Roman"/>
        <family val="1"/>
      </rPr>
      <t>Borrador de Propuesta de Calendario de Pago del Estado Dominicano revisado</t>
    </r>
  </si>
  <si>
    <r>
      <rPr>
        <b/>
        <sz val="9"/>
        <color theme="1"/>
        <rFont val="Times New Roman"/>
        <family val="1"/>
      </rPr>
      <t xml:space="preserve">DAD-8.1.3.A </t>
    </r>
    <r>
      <rPr>
        <sz val="9"/>
        <color theme="1"/>
        <rFont val="Times New Roman"/>
        <family val="1"/>
      </rPr>
      <t xml:space="preserve"> Propuesta de Calendario de Pago del Estado Dominicano aprobada</t>
    </r>
  </si>
  <si>
    <r>
      <rPr>
        <b/>
        <sz val="9"/>
        <color theme="1"/>
        <rFont val="Times New Roman"/>
        <family val="1"/>
      </rPr>
      <t xml:space="preserve">DAD-8.1.4.A </t>
    </r>
    <r>
      <rPr>
        <sz val="9"/>
        <color theme="1"/>
        <rFont val="Times New Roman"/>
        <family val="1"/>
      </rPr>
      <t xml:space="preserve"> Propuesta de Calendario de Pago del Estado Dominicano aprobada</t>
    </r>
  </si>
  <si>
    <r>
      <rPr>
        <b/>
        <sz val="9"/>
        <rFont val="Times New Roman"/>
        <family val="1"/>
      </rPr>
      <t>DAD-8.2.1.A</t>
    </r>
    <r>
      <rPr>
        <sz val="9"/>
        <rFont val="Times New Roman"/>
        <family val="1"/>
      </rPr>
      <t xml:space="preserve"> Comunicación de envío de la propuesta al MH. 
</t>
    </r>
    <r>
      <rPr>
        <b/>
        <sz val="9"/>
        <rFont val="Times New Roman"/>
        <family val="1"/>
      </rPr>
      <t>DAD-8.2.1.B</t>
    </r>
    <r>
      <rPr>
        <sz val="9"/>
        <rFont val="Times New Roman"/>
        <family val="1"/>
      </rPr>
      <t xml:space="preserve"> Registro de participantes de reuniones sostenidas
</t>
    </r>
    <r>
      <rPr>
        <b/>
        <sz val="9"/>
        <rFont val="Times New Roman"/>
        <family val="1"/>
      </rPr>
      <t>DAD-8.2.1.C</t>
    </r>
    <r>
      <rPr>
        <sz val="9"/>
        <rFont val="Times New Roman"/>
        <family val="1"/>
      </rPr>
      <t xml:space="preserve"> Fotografías de las reuniones sostenidas</t>
    </r>
  </si>
  <si>
    <r>
      <rPr>
        <b/>
        <sz val="9"/>
        <rFont val="Times New Roman"/>
        <family val="1"/>
      </rPr>
      <t>DAD-8.2.2.A</t>
    </r>
    <r>
      <rPr>
        <sz val="9"/>
        <rFont val="Times New Roman"/>
        <family val="1"/>
      </rPr>
      <t xml:space="preserve"> Reportes de ordenamientos de pago ejecutados a las instituciones piloto</t>
    </r>
  </si>
  <si>
    <r>
      <rPr>
        <b/>
        <sz val="9"/>
        <rFont val="Times New Roman"/>
        <family val="1"/>
      </rPr>
      <t>DAD-8.2.3.A</t>
    </r>
    <r>
      <rPr>
        <sz val="9"/>
        <rFont val="Times New Roman"/>
        <family val="1"/>
      </rPr>
      <t xml:space="preserve"> Reporte de factibilidad para la implementación del Calendario de Pago en las demás instituciones del Estado elaborado</t>
    </r>
  </si>
  <si>
    <r>
      <rPr>
        <b/>
        <sz val="9"/>
        <rFont val="Times New Roman"/>
        <family val="1"/>
      </rPr>
      <t>DAD-8.3.1.A</t>
    </r>
    <r>
      <rPr>
        <sz val="9"/>
        <rFont val="Times New Roman"/>
        <family val="1"/>
      </rPr>
      <t xml:space="preserve"> Circular acerca de implemnatación del Calendario de Pago elaborada
</t>
    </r>
    <r>
      <rPr>
        <b/>
        <sz val="9"/>
        <rFont val="Times New Roman"/>
        <family val="1"/>
      </rPr>
      <t xml:space="preserve">DAD-8.3.1.B </t>
    </r>
    <r>
      <rPr>
        <sz val="9"/>
        <rFont val="Times New Roman"/>
        <family val="1"/>
      </rPr>
      <t>Printscreens de Circular acerca de implemnatación del Calendario de Pago publicada en distintos medios</t>
    </r>
  </si>
  <si>
    <t>9. Automatización de la Cuota de Pagos para UEPEX y Anticipos Financieros.</t>
  </si>
  <si>
    <t>9.1 Llevar a cabo revisión y adecuación de la definición del funcionamiento de cada uno de los parámetros dentro del SIGEF.</t>
  </si>
  <si>
    <t>9.1.1 Dar seguimiento a la definición Funcional por parte de la DAFI.</t>
  </si>
  <si>
    <t>9.1.2  Coordinar y llevar a cabo encuentros internos para la validación de la definición Funcional por parte de la DAFI.</t>
  </si>
  <si>
    <t>9.2 Desarrollar  las Plataformas Informáticas para la Automatización de la Cuota de Pago para UEPEX y Anticipos Financieros.</t>
  </si>
  <si>
    <t>9.2.1 Dar seguimiento al desarrollo de las Plataformas Informáticas para la Automatización de las Cuotas de Pagos.</t>
  </si>
  <si>
    <t xml:space="preserve">9.2.2  Presentar a la DPyEF los nuevos módulos de Automatización de las Cuotas de Pagos en Pre Producción. </t>
  </si>
  <si>
    <t>9.3 Pruebas en el SIGEF de los nuevos requerimientos.</t>
  </si>
  <si>
    <t>9.3.1 Verificar que los requerimientos se desarrollaron de acuerdo a lo definido e identificar mejoras.</t>
  </si>
  <si>
    <t>9.3.2 Solicitar a la DAFI la incorporación de las mejoras identificadas</t>
  </si>
  <si>
    <t>9.3.3 Realizar ajustes solicitados</t>
  </si>
  <si>
    <t>9.4 Poner en  funcionamiento los modelos desarrollados de  automatización de las cuotas de pagos UEPEX y de Anticipos Financieros en el SIGEF.</t>
  </si>
  <si>
    <t xml:space="preserve">9.4.1 Realizar pruebas internas sobre el funcionamiento de la nueva herramienta de automatización de Cuota de Pago UEPEX y Cuota de Pago de Anticipos Financieros </t>
  </si>
  <si>
    <t>9.4.2 Capacitar al Personal involucrado</t>
  </si>
  <si>
    <r>
      <rPr>
        <b/>
        <sz val="9"/>
        <color theme="1"/>
        <rFont val="Times New Roman"/>
        <family val="1"/>
      </rPr>
      <t>DPyEF-9.1.1.A</t>
    </r>
    <r>
      <rPr>
        <sz val="9"/>
        <color theme="1"/>
        <rFont val="Times New Roman"/>
        <family val="1"/>
      </rPr>
      <t xml:space="preserve"> Correos electrónicos de seguimiento</t>
    </r>
    <r>
      <rPr>
        <b/>
        <sz val="9"/>
        <color theme="1"/>
        <rFont val="Times New Roman"/>
        <family val="1"/>
      </rPr>
      <t xml:space="preserve">
DPyEF-9.1.1.B</t>
    </r>
    <r>
      <rPr>
        <sz val="9"/>
        <color theme="1"/>
        <rFont val="Times New Roman"/>
        <family val="1"/>
      </rPr>
      <t xml:space="preserve"> Reportes de Seguimiento</t>
    </r>
  </si>
  <si>
    <r>
      <rPr>
        <b/>
        <sz val="9"/>
        <color theme="1"/>
        <rFont val="Times New Roman"/>
        <family val="1"/>
      </rPr>
      <t>DPyEF-9.1.2.A</t>
    </r>
    <r>
      <rPr>
        <sz val="9"/>
        <color theme="1"/>
        <rFont val="Times New Roman"/>
        <family val="1"/>
      </rPr>
      <t xml:space="preserve"> Correos electrónicos de seguimiento
</t>
    </r>
    <r>
      <rPr>
        <b/>
        <sz val="9"/>
        <color theme="1"/>
        <rFont val="Times New Roman"/>
        <family val="1"/>
      </rPr>
      <t>DPyEF-9.1.2.B</t>
    </r>
    <r>
      <rPr>
        <sz val="9"/>
        <color theme="1"/>
        <rFont val="Times New Roman"/>
        <family val="1"/>
      </rPr>
      <t xml:space="preserve"> Ayuda Memoria del Encuentro</t>
    </r>
  </si>
  <si>
    <r>
      <rPr>
        <b/>
        <sz val="9"/>
        <color theme="1"/>
        <rFont val="Times New Roman"/>
        <family val="1"/>
      </rPr>
      <t>DPyEF-9.2.1.A</t>
    </r>
    <r>
      <rPr>
        <sz val="9"/>
        <color theme="1"/>
        <rFont val="Times New Roman"/>
        <family val="1"/>
      </rPr>
      <t xml:space="preserve"> Reportes  de Avances del DAFI sobre el Desarrollo de ambas Plataformas Informáticas (Funcionalidad para UEPEX y funcionalidad para Anticipos Financieros)</t>
    </r>
  </si>
  <si>
    <r>
      <rPr>
        <b/>
        <sz val="9"/>
        <color theme="1"/>
        <rFont val="Times New Roman"/>
        <family val="1"/>
      </rPr>
      <t xml:space="preserve">DPyEF-9.2.2.A </t>
    </r>
    <r>
      <rPr>
        <sz val="9"/>
        <color theme="1"/>
        <rFont val="Times New Roman"/>
        <family val="1"/>
      </rPr>
      <t>Registro de Participantes</t>
    </r>
    <r>
      <rPr>
        <b/>
        <sz val="9"/>
        <color theme="1"/>
        <rFont val="Times New Roman"/>
        <family val="1"/>
      </rPr>
      <t xml:space="preserve">
DPyEF-9.2.2.B</t>
    </r>
    <r>
      <rPr>
        <sz val="9"/>
        <color theme="1"/>
        <rFont val="Times New Roman"/>
        <family val="1"/>
      </rPr>
      <t xml:space="preserve"> Fotos del encuentro</t>
    </r>
  </si>
  <si>
    <r>
      <rPr>
        <b/>
        <sz val="9"/>
        <rFont val="Times New Roman"/>
        <family val="1"/>
      </rPr>
      <t>DPyEF-9.3.1.A</t>
    </r>
    <r>
      <rPr>
        <sz val="9"/>
        <rFont val="Times New Roman"/>
        <family val="1"/>
      </rPr>
      <t xml:space="preserve"> Reportes de Validación de ambas funcionalidades (Funcionalidad para UEPEX y funcionalidad para Anticipos Financieros)</t>
    </r>
  </si>
  <si>
    <r>
      <rPr>
        <b/>
        <sz val="9"/>
        <rFont val="Times New Roman"/>
        <family val="1"/>
      </rPr>
      <t>DPyEF-9.3.2.A</t>
    </r>
    <r>
      <rPr>
        <sz val="9"/>
        <rFont val="Times New Roman"/>
        <family val="1"/>
      </rPr>
      <t xml:space="preserve">  Correos electrónicos de solicitud y/o intercambio de informaciones.
</t>
    </r>
    <r>
      <rPr>
        <b/>
        <sz val="9"/>
        <rFont val="Times New Roman"/>
        <family val="1"/>
      </rPr>
      <t xml:space="preserve">DPyEF-9.3.2.B </t>
    </r>
    <r>
      <rPr>
        <sz val="9"/>
        <rFont val="Times New Roman"/>
        <family val="1"/>
      </rPr>
      <t>Comunicaciones formales de solicitud (si aplica).</t>
    </r>
  </si>
  <si>
    <r>
      <rPr>
        <b/>
        <sz val="9"/>
        <rFont val="Times New Roman"/>
        <family val="1"/>
      </rPr>
      <t>DPyEF-9.3.3.A</t>
    </r>
    <r>
      <rPr>
        <sz val="9"/>
        <rFont val="Times New Roman"/>
        <family val="1"/>
      </rPr>
      <t xml:space="preserve"> Reportes del DAFI  sobre los ajustes realizados a cada funcionalidad (Funcionalidad para UEPEX y funcionalidad para Anticipos Financieros)</t>
    </r>
  </si>
  <si>
    <r>
      <rPr>
        <b/>
        <sz val="9"/>
        <rFont val="Times New Roman"/>
        <family val="1"/>
      </rPr>
      <t>DPyEF-9.4.1.A</t>
    </r>
    <r>
      <rPr>
        <sz val="9"/>
        <rFont val="Times New Roman"/>
        <family val="1"/>
      </rPr>
      <t xml:space="preserve"> Correos electrónicos y/o capturas de pantalla de las pruebas realizadas a ambas funcionalidades (Funcionalidad para UEPEX y funcionalidad para Anticipos Financieros)</t>
    </r>
  </si>
  <si>
    <r>
      <rPr>
        <b/>
        <sz val="9"/>
        <rFont val="Times New Roman"/>
        <family val="1"/>
      </rPr>
      <t>DPyEF-9.4.2.A</t>
    </r>
    <r>
      <rPr>
        <sz val="9"/>
        <rFont val="Times New Roman"/>
        <family val="1"/>
      </rPr>
      <t xml:space="preserve"> Registro de Participantes
</t>
    </r>
    <r>
      <rPr>
        <b/>
        <sz val="9"/>
        <rFont val="Times New Roman"/>
        <family val="1"/>
      </rPr>
      <t>DPyEF-9.4.2.B</t>
    </r>
    <r>
      <rPr>
        <sz val="9"/>
        <rFont val="Times New Roman"/>
        <family val="1"/>
      </rPr>
      <t xml:space="preserve"> Fotos de las sesiones de capacitación</t>
    </r>
  </si>
  <si>
    <t>10. Implementación  del Rediseño de la Programación de Caja</t>
  </si>
  <si>
    <t xml:space="preserve">10.1 Realizar los desarrollos (BI) requeridos en el modelo funcional de programación financiera. </t>
  </si>
  <si>
    <t xml:space="preserve">10.2 Poner en producción e inducir sobre el sistema desarrollado. </t>
  </si>
  <si>
    <t xml:space="preserve">10.1.1 Realizar levantamiento de analisis de requerimientos. </t>
  </si>
  <si>
    <t xml:space="preserve">10.1.2 Realizar ajustes al diseño funcional de la solución. </t>
  </si>
  <si>
    <t xml:space="preserve">10.1.3 Realizar la Programación (Codificación) del Sistema. </t>
  </si>
  <si>
    <t>10.1.4 Definir y desarrollar  de las Interfaces con otros Sistemas de Información.</t>
  </si>
  <si>
    <t>10.2.1 Realizar los ajustes resultantes de las pruebas por parte del usuario.</t>
  </si>
  <si>
    <t>10.2.2 Entrenar a los usuarios en el sistema desarrollado.</t>
  </si>
  <si>
    <r>
      <rPr>
        <b/>
        <sz val="9"/>
        <rFont val="Times New Roman"/>
        <family val="1"/>
      </rPr>
      <t>DPyEF-10.1.1A</t>
    </r>
    <r>
      <rPr>
        <sz val="9"/>
        <rFont val="Times New Roman"/>
        <family val="1"/>
      </rPr>
      <t xml:space="preserve"> Listado de requerimientos identificados.</t>
    </r>
  </si>
  <si>
    <r>
      <rPr>
        <b/>
        <sz val="9"/>
        <rFont val="Times New Roman"/>
        <family val="1"/>
      </rPr>
      <t>DPyEF-10.1.2.A</t>
    </r>
    <r>
      <rPr>
        <sz val="9"/>
        <rFont val="Times New Roman"/>
        <family val="1"/>
      </rPr>
      <t xml:space="preserve"> Documento con diseño funcional ajustado.</t>
    </r>
  </si>
  <si>
    <r>
      <rPr>
        <b/>
        <sz val="9"/>
        <rFont val="Times New Roman"/>
        <family val="1"/>
      </rPr>
      <t>DPyEF-10.1.3.A</t>
    </r>
    <r>
      <rPr>
        <sz val="9"/>
        <rFont val="Times New Roman"/>
        <family val="1"/>
      </rPr>
      <t xml:space="preserve"> Correos de seguimiento de avances en codificación del Sistema.</t>
    </r>
  </si>
  <si>
    <r>
      <rPr>
        <b/>
        <sz val="9"/>
        <rFont val="Times New Roman"/>
        <family val="1"/>
      </rPr>
      <t>DPyEF-10.1.4.A</t>
    </r>
    <r>
      <rPr>
        <sz val="9"/>
        <rFont val="Times New Roman"/>
        <family val="1"/>
      </rPr>
      <t xml:space="preserve"> Correos de seguimiento de avances en desarrollo de interfaces de otros sistemas de infromación.</t>
    </r>
  </si>
  <si>
    <r>
      <rPr>
        <b/>
        <sz val="9"/>
        <color theme="1"/>
        <rFont val="Times New Roman"/>
        <family val="1"/>
      </rPr>
      <t>DPyEF-10.2.1.A</t>
    </r>
    <r>
      <rPr>
        <sz val="9"/>
        <color theme="1"/>
        <rFont val="Times New Roman"/>
        <family val="1"/>
      </rPr>
      <t xml:space="preserve"> Reportes de la validación/Pruebas
</t>
    </r>
    <r>
      <rPr>
        <b/>
        <sz val="9"/>
        <color theme="1"/>
        <rFont val="Times New Roman"/>
        <family val="1"/>
      </rPr>
      <t>'DPyEF-10.2.1.B</t>
    </r>
    <r>
      <rPr>
        <sz val="9"/>
        <color theme="1"/>
        <rFont val="Times New Roman"/>
        <family val="1"/>
      </rPr>
      <t xml:space="preserve"> Printscreen de sistema habilitado y puesto en producción.</t>
    </r>
  </si>
  <si>
    <r>
      <rPr>
        <b/>
        <sz val="9"/>
        <color theme="1"/>
        <rFont val="Times New Roman"/>
        <family val="1"/>
      </rPr>
      <t xml:space="preserve">DPyEF-10.2.2.A </t>
    </r>
    <r>
      <rPr>
        <sz val="9"/>
        <color theme="1"/>
        <rFont val="Times New Roman"/>
        <family val="1"/>
      </rPr>
      <t xml:space="preserve">Registros de participantes de Entrenamientos impartidos.
</t>
    </r>
    <r>
      <rPr>
        <b/>
        <sz val="9"/>
        <color theme="1"/>
        <rFont val="Times New Roman"/>
        <family val="1"/>
      </rPr>
      <t>'DPyEF-10.2.2.B</t>
    </r>
    <r>
      <rPr>
        <sz val="9"/>
        <color theme="1"/>
        <rFont val="Times New Roman"/>
        <family val="1"/>
      </rPr>
      <t xml:space="preserve"> Fotografías de las sesiones de entrenamiento realizadas.</t>
    </r>
  </si>
  <si>
    <t>11. Establecimiento de Alianzas Estratégicas con los Órganos Rectores, Autoridades Monetarias y Sector Financiero</t>
  </si>
  <si>
    <t>11.1 Formalizar acuerdo con Ministerio de Hacienda, contemplando la No asignacion de gastos de Ingresos Extraordinarios.</t>
  </si>
  <si>
    <t>11.1.1  Elaborar borrador de Acuerdo entre las partes, contemplando la No asignacion de gastos de Ingresos Extraordinarios con DIGEPRES.</t>
  </si>
  <si>
    <t>11.1.2  Revisar borrador de acuerdo con partes interesadas.</t>
  </si>
  <si>
    <t>11.1.3 Aprobar formalmente versión final del acuerdo.</t>
  </si>
  <si>
    <r>
      <rPr>
        <b/>
        <sz val="9"/>
        <color theme="1"/>
        <rFont val="Times New Roman"/>
        <family val="1"/>
      </rPr>
      <t xml:space="preserve">DPyEF-11.1.1.A  </t>
    </r>
    <r>
      <rPr>
        <sz val="9"/>
        <color theme="1"/>
        <rFont val="Times New Roman"/>
        <family val="1"/>
      </rPr>
      <t>Borrador de Acuerdo TN-Ministerio de Hacienda elaborado.</t>
    </r>
  </si>
  <si>
    <r>
      <rPr>
        <b/>
        <sz val="9"/>
        <color theme="1"/>
        <rFont val="Times New Roman"/>
        <family val="1"/>
      </rPr>
      <t>DPyEF-11.1.2.A</t>
    </r>
    <r>
      <rPr>
        <sz val="9"/>
        <color theme="1"/>
        <rFont val="Times New Roman"/>
        <family val="1"/>
      </rPr>
      <t xml:space="preserve">  Borrador de Acuerdo TN-Ministerio de Hacienda revisado por ambas partes.
</t>
    </r>
    <r>
      <rPr>
        <b/>
        <sz val="9"/>
        <color theme="1"/>
        <rFont val="Times New Roman"/>
        <family val="1"/>
      </rPr>
      <t>DPyEF-11.1.2.B</t>
    </r>
    <r>
      <rPr>
        <sz val="9"/>
        <color theme="1"/>
        <rFont val="Times New Roman"/>
        <family val="1"/>
      </rPr>
      <t xml:space="preserve">  Correos de intercambio de observaciones/recomendaciones.</t>
    </r>
  </si>
  <si>
    <t>11.2 Formalizar acuerdo con DIGEPRES, la No asignacion de gastos de Ingresos Extraordinarios.</t>
  </si>
  <si>
    <t>11.2.1 Coordinar y ejecutar encuentro con DIGEPRES, para recopilación de las informaciones y requerimientos de ambas partes.</t>
  </si>
  <si>
    <t xml:space="preserve">11.2.2  Realizar análisis y/o procesar informaciones y requerimientos obtenidos. </t>
  </si>
  <si>
    <t>11.2.3  Elaborar borrador de Acuerdo las partes, la No asignacion de gastos de Ingresos Extraordinarios con el MH.</t>
  </si>
  <si>
    <r>
      <rPr>
        <b/>
        <sz val="9"/>
        <color theme="1"/>
        <rFont val="Times New Roman"/>
        <family val="1"/>
      </rPr>
      <t>DPyEF-11.2.1.A</t>
    </r>
    <r>
      <rPr>
        <sz val="9"/>
        <color theme="1"/>
        <rFont val="Times New Roman"/>
        <family val="1"/>
      </rPr>
      <t xml:space="preserve">  Ayuda memoria de las reuniones.
</t>
    </r>
    <r>
      <rPr>
        <b/>
        <sz val="9"/>
        <color theme="1"/>
        <rFont val="Times New Roman"/>
        <family val="1"/>
      </rPr>
      <t>DPyEF-11.2.1.B</t>
    </r>
    <r>
      <rPr>
        <sz val="9"/>
        <color theme="1"/>
        <rFont val="Times New Roman"/>
        <family val="1"/>
      </rPr>
      <t xml:space="preserve">  Registros de Participantes.
</t>
    </r>
    <r>
      <rPr>
        <b/>
        <sz val="9"/>
        <color theme="1"/>
        <rFont val="Times New Roman"/>
        <family val="1"/>
      </rPr>
      <t>DPyEF-11.2.1.C</t>
    </r>
    <r>
      <rPr>
        <sz val="9"/>
        <color theme="1"/>
        <rFont val="Times New Roman"/>
        <family val="1"/>
      </rPr>
      <t xml:space="preserve">  Correos y/o comunicaciones de las Convocatorias.
</t>
    </r>
    <r>
      <rPr>
        <b/>
        <sz val="9"/>
        <color theme="1"/>
        <rFont val="Times New Roman"/>
        <family val="1"/>
      </rPr>
      <t xml:space="preserve">-DPyEF-11.2.1.D </t>
    </r>
    <r>
      <rPr>
        <sz val="9"/>
        <color theme="1"/>
        <rFont val="Times New Roman"/>
        <family val="1"/>
      </rPr>
      <t xml:space="preserve"> Fotografías de los encuentros.</t>
    </r>
  </si>
  <si>
    <t>11.2.4  Revisar borrador de acuerdo con partes interesadas.</t>
  </si>
  <si>
    <t>11.2.5 Aprobar formalmente versión final del acuerdo.</t>
  </si>
  <si>
    <r>
      <rPr>
        <b/>
        <sz val="9"/>
        <color theme="1"/>
        <rFont val="Times New Roman"/>
        <family val="1"/>
      </rPr>
      <t>DPyEF-11.2.2.A</t>
    </r>
    <r>
      <rPr>
        <sz val="9"/>
        <color theme="1"/>
        <rFont val="Times New Roman"/>
        <family val="1"/>
      </rPr>
      <t xml:space="preserve">  Información compilada en documento y/o en la plantilla o herramienta empleada.</t>
    </r>
  </si>
  <si>
    <r>
      <rPr>
        <b/>
        <sz val="9"/>
        <color theme="1"/>
        <rFont val="Times New Roman"/>
        <family val="1"/>
      </rPr>
      <t>DPyEF-11.2.3.A</t>
    </r>
    <r>
      <rPr>
        <sz val="9"/>
        <color theme="1"/>
        <rFont val="Times New Roman"/>
        <family val="1"/>
      </rPr>
      <t xml:space="preserve">  Borrador de Acuerdo TN-DIGEPRES elaborado.</t>
    </r>
  </si>
  <si>
    <r>
      <rPr>
        <b/>
        <sz val="9"/>
        <color theme="1"/>
        <rFont val="Times New Roman"/>
        <family val="1"/>
      </rPr>
      <t>DPyEF-11.2.4.A</t>
    </r>
    <r>
      <rPr>
        <sz val="9"/>
        <color theme="1"/>
        <rFont val="Times New Roman"/>
        <family val="1"/>
      </rPr>
      <t xml:space="preserve">  Borrador de Acuerdo TN-DIGEPRES revisado por ambas partes.
</t>
    </r>
    <r>
      <rPr>
        <b/>
        <sz val="9"/>
        <color theme="1"/>
        <rFont val="Times New Roman"/>
        <family val="1"/>
      </rPr>
      <t xml:space="preserve">DPyEF-11.2.4.B </t>
    </r>
    <r>
      <rPr>
        <sz val="9"/>
        <color theme="1"/>
        <rFont val="Times New Roman"/>
        <family val="1"/>
      </rPr>
      <t xml:space="preserve"> Correos de intercambio de observaciones/recomendaciones.</t>
    </r>
  </si>
  <si>
    <r>
      <rPr>
        <b/>
        <sz val="9"/>
        <color theme="1"/>
        <rFont val="Times New Roman"/>
        <family val="1"/>
      </rPr>
      <t>DPyEF-11.2.5A</t>
    </r>
    <r>
      <rPr>
        <sz val="9"/>
        <color theme="1"/>
        <rFont val="Times New Roman"/>
        <family val="1"/>
      </rPr>
      <t xml:space="preserve">  Acuerdo TN-DIGEPRES firmado por ambas partes.</t>
    </r>
  </si>
  <si>
    <t>11.3 Formalizar acuerdo con Contraloría General de la República (CGR)</t>
  </si>
  <si>
    <t>11.4 Formalizar acuerdo con DIGECOG</t>
  </si>
  <si>
    <t>11.3.1 Coordinar y ejecutar encuentro con CGR, para recopilación de las informaciones y requerimientos de ambas partes.</t>
  </si>
  <si>
    <t xml:space="preserve">11.3.2  Realizar análisis y/o procesar informaciones y requerimientos obtenidos. </t>
  </si>
  <si>
    <t>11.3.3  Elaborar borrador de Acuerdo entre ambas partes.</t>
  </si>
  <si>
    <t>11.3.4  Revisar borrador de acuerdo con partes interesadas.</t>
  </si>
  <si>
    <r>
      <rPr>
        <b/>
        <sz val="9"/>
        <color theme="1"/>
        <rFont val="Times New Roman"/>
        <family val="1"/>
      </rPr>
      <t xml:space="preserve">DPyEF-11.3.1.A </t>
    </r>
    <r>
      <rPr>
        <sz val="9"/>
        <color theme="1"/>
        <rFont val="Times New Roman"/>
        <family val="1"/>
      </rPr>
      <t xml:space="preserve"> Ayuda memoria de las reuniones.
</t>
    </r>
    <r>
      <rPr>
        <b/>
        <sz val="9"/>
        <color theme="1"/>
        <rFont val="Times New Roman"/>
        <family val="1"/>
      </rPr>
      <t>DPyEF-11.3.1.B</t>
    </r>
    <r>
      <rPr>
        <sz val="9"/>
        <color theme="1"/>
        <rFont val="Times New Roman"/>
        <family val="1"/>
      </rPr>
      <t xml:space="preserve">  Registros de Participantes.</t>
    </r>
    <r>
      <rPr>
        <b/>
        <sz val="9"/>
        <color theme="1"/>
        <rFont val="Times New Roman"/>
        <family val="1"/>
      </rPr>
      <t xml:space="preserve">
DPyEF-11.3.1.C</t>
    </r>
    <r>
      <rPr>
        <sz val="9"/>
        <color theme="1"/>
        <rFont val="Times New Roman"/>
        <family val="1"/>
      </rPr>
      <t xml:space="preserve">  Correos y/o comunicaciones de las Convocatorias.
</t>
    </r>
    <r>
      <rPr>
        <b/>
        <sz val="9"/>
        <color theme="1"/>
        <rFont val="Times New Roman"/>
        <family val="1"/>
      </rPr>
      <t xml:space="preserve">-DPyEF-11.3.1.D </t>
    </r>
    <r>
      <rPr>
        <sz val="9"/>
        <color theme="1"/>
        <rFont val="Times New Roman"/>
        <family val="1"/>
      </rPr>
      <t xml:space="preserve"> Fotografías de los encuentros.</t>
    </r>
  </si>
  <si>
    <t>11.3.5 Aprobar formalmente versión final del acuerdo.</t>
  </si>
  <si>
    <t>11.4.1 Coordinar y ejecutar encuentro con DIGECOG, para recopilación de las informaciones y requerimientos de ambas partes.</t>
  </si>
  <si>
    <t xml:space="preserve">11.4.2  Realizar análisis y/o procesar informaciones y requerimientos obtenidos. </t>
  </si>
  <si>
    <t>11.4.3  Elaborar borrador de Acuerdo entre ambas partes.</t>
  </si>
  <si>
    <t>11.4.4  Revisar borrador de acuerdo con partes interesadas.</t>
  </si>
  <si>
    <r>
      <rPr>
        <b/>
        <sz val="9"/>
        <color theme="1"/>
        <rFont val="Times New Roman"/>
        <family val="1"/>
      </rPr>
      <t>DPyEF-11.3.2.A</t>
    </r>
    <r>
      <rPr>
        <sz val="9"/>
        <color theme="1"/>
        <rFont val="Times New Roman"/>
        <family val="1"/>
      </rPr>
      <t xml:space="preserve">  Información compilada en documento y/o en la plantilla o herramienta empleada.</t>
    </r>
  </si>
  <si>
    <r>
      <rPr>
        <b/>
        <sz val="9"/>
        <color theme="1"/>
        <rFont val="Times New Roman"/>
        <family val="1"/>
      </rPr>
      <t>DPyEF-11.3.3. A</t>
    </r>
    <r>
      <rPr>
        <sz val="9"/>
        <color theme="1"/>
        <rFont val="Times New Roman"/>
        <family val="1"/>
      </rPr>
      <t xml:space="preserve">  Borrador de Acuerdo TN-CGR elaborado.</t>
    </r>
  </si>
  <si>
    <r>
      <rPr>
        <b/>
        <sz val="9"/>
        <color theme="1"/>
        <rFont val="Times New Roman"/>
        <family val="1"/>
      </rPr>
      <t>DPyEF-11.3.4.A</t>
    </r>
    <r>
      <rPr>
        <sz val="9"/>
        <color theme="1"/>
        <rFont val="Times New Roman"/>
        <family val="1"/>
      </rPr>
      <t xml:space="preserve">  Borrador de Acuerdo TN-CGR revisado por ambas partes.
</t>
    </r>
    <r>
      <rPr>
        <b/>
        <sz val="9"/>
        <color theme="1"/>
        <rFont val="Times New Roman"/>
        <family val="1"/>
      </rPr>
      <t>DPyEF-11.3.4.B</t>
    </r>
    <r>
      <rPr>
        <sz val="9"/>
        <color theme="1"/>
        <rFont val="Times New Roman"/>
        <family val="1"/>
      </rPr>
      <t xml:space="preserve">  Correos de intercambio de observaciones/recomendaciones.</t>
    </r>
  </si>
  <si>
    <r>
      <rPr>
        <b/>
        <sz val="9"/>
        <color theme="1"/>
        <rFont val="Times New Roman"/>
        <family val="1"/>
      </rPr>
      <t>DPyEF-11.4.2.A</t>
    </r>
    <r>
      <rPr>
        <sz val="9"/>
        <color theme="1"/>
        <rFont val="Times New Roman"/>
        <family val="1"/>
      </rPr>
      <t xml:space="preserve">  Información compilada en documento y/o en la plantilla o herramienta empleada.</t>
    </r>
  </si>
  <si>
    <r>
      <rPr>
        <b/>
        <sz val="9"/>
        <color theme="1"/>
        <rFont val="Times New Roman"/>
        <family val="1"/>
      </rPr>
      <t>DPyEF-11.4.3.A</t>
    </r>
    <r>
      <rPr>
        <sz val="9"/>
        <color theme="1"/>
        <rFont val="Times New Roman"/>
        <family val="1"/>
      </rPr>
      <t xml:space="preserve">  Borrador de Acuerdo TN-DIGECOG elaborado.</t>
    </r>
  </si>
  <si>
    <r>
      <rPr>
        <b/>
        <sz val="9"/>
        <color theme="1"/>
        <rFont val="Times New Roman"/>
        <family val="1"/>
      </rPr>
      <t>DPyEF-11.4.4.A</t>
    </r>
    <r>
      <rPr>
        <sz val="9"/>
        <color theme="1"/>
        <rFont val="Times New Roman"/>
        <family val="1"/>
      </rPr>
      <t xml:space="preserve">  Borrador de Acuerdo TN-DIGECOG revisado por ambas partes.</t>
    </r>
    <r>
      <rPr>
        <b/>
        <sz val="9"/>
        <color theme="1"/>
        <rFont val="Times New Roman"/>
        <family val="1"/>
      </rPr>
      <t xml:space="preserve">
DPyEF-11.4.4.B </t>
    </r>
    <r>
      <rPr>
        <sz val="9"/>
        <color theme="1"/>
        <rFont val="Times New Roman"/>
        <family val="1"/>
      </rPr>
      <t xml:space="preserve"> Correos de intercambio de observaciones/recomendaciones.</t>
    </r>
  </si>
  <si>
    <r>
      <rPr>
        <b/>
        <sz val="9"/>
        <color theme="1"/>
        <rFont val="Times New Roman"/>
        <family val="1"/>
      </rPr>
      <t>DPyEF-11.4.5.A</t>
    </r>
    <r>
      <rPr>
        <sz val="9"/>
        <color theme="1"/>
        <rFont val="Times New Roman"/>
        <family val="1"/>
      </rPr>
      <t xml:space="preserve">  Acuerdo TN-DIGECOG firmado por ambas partes.</t>
    </r>
  </si>
  <si>
    <t>11.4.5 Aprobar formalmente versión final del acuerdo.</t>
  </si>
  <si>
    <t xml:space="preserve">12. Definición de Propuesta de Control de la Asignación de Cuota de Compromiso en Función de la realidad de Caja </t>
  </si>
  <si>
    <t>12..1 Elaborar Propuesta de control de la asignacion de cuota de compromiso en funcion de la realidad de la caja.</t>
  </si>
  <si>
    <t>12..1.1 Definir los elementos a considerar en la Propuesta de Control de la Asignación de Cuota de Compromiso en Función de la realidad de Caja</t>
  </si>
  <si>
    <t>12..1.2 Elaborar la Propuesta de Control de la Asignación de Cuota de Compromiso en Función de la realidad de Caja</t>
  </si>
  <si>
    <t>12..1.3 Aprobar la Propuesta de Control de la Asignación de Cuota de Compromiso en Función de la realidad de Caja</t>
  </si>
  <si>
    <r>
      <rPr>
        <b/>
        <sz val="9"/>
        <color theme="1"/>
        <rFont val="Times New Roman"/>
        <family val="1"/>
      </rPr>
      <t>DPyEF-12..1.1.A</t>
    </r>
    <r>
      <rPr>
        <sz val="9"/>
        <color theme="1"/>
        <rFont val="Times New Roman"/>
        <family val="1"/>
      </rPr>
      <t xml:space="preserve"> Registro de Participantes
</t>
    </r>
    <r>
      <rPr>
        <b/>
        <sz val="9"/>
        <color theme="1"/>
        <rFont val="Times New Roman"/>
        <family val="1"/>
      </rPr>
      <t xml:space="preserve">DPyEF-12..1.1.B </t>
    </r>
    <r>
      <rPr>
        <sz val="9"/>
        <color theme="1"/>
        <rFont val="Times New Roman"/>
        <family val="1"/>
      </rPr>
      <t xml:space="preserve"> Fotos del encuentro
</t>
    </r>
    <r>
      <rPr>
        <b/>
        <sz val="9"/>
        <color theme="1"/>
        <rFont val="Times New Roman"/>
        <family val="1"/>
      </rPr>
      <t>DPyEF-12..1.1.C</t>
    </r>
    <r>
      <rPr>
        <sz val="9"/>
        <color theme="1"/>
        <rFont val="Times New Roman"/>
        <family val="1"/>
      </rPr>
      <t xml:space="preserve">  Ayuda Memoria del Encuentro</t>
    </r>
  </si>
  <si>
    <r>
      <rPr>
        <b/>
        <sz val="9"/>
        <color theme="1"/>
        <rFont val="Times New Roman"/>
        <family val="1"/>
      </rPr>
      <t>DPyEF-12..1.2.A</t>
    </r>
    <r>
      <rPr>
        <sz val="9"/>
        <color theme="1"/>
        <rFont val="Times New Roman"/>
        <family val="1"/>
      </rPr>
      <t xml:space="preserve">  Propuesta de Control de la Asignación de Cuota de Compromiso en Función de la realidad de Caja elaborada.</t>
    </r>
  </si>
  <si>
    <r>
      <rPr>
        <b/>
        <sz val="9"/>
        <color theme="1"/>
        <rFont val="Times New Roman"/>
        <family val="1"/>
      </rPr>
      <t>DPyEF-12..1.3.A</t>
    </r>
    <r>
      <rPr>
        <sz val="9"/>
        <color theme="1"/>
        <rFont val="Times New Roman"/>
        <family val="1"/>
      </rPr>
      <t xml:space="preserve">  Propuesta de Control de la Asignación de Cuota de Compromiso en Función de la realidad de Caja aprobada.</t>
    </r>
  </si>
  <si>
    <t>13. Conformación del Comité de Caja e Implementación de Plan de Acción del Comité de Gestión de Caja 2021</t>
  </si>
  <si>
    <t>13.1 Discutir y aprobar Propuesta.</t>
  </si>
  <si>
    <t>13.1.1 Aprobar propuesta.</t>
  </si>
  <si>
    <t>13.1.2 Comunicar la conformación  del Comité de Caja a los miembros.</t>
  </si>
  <si>
    <t>13.1.3 Socializar propuesta con la  Dirección General de Presupuesto, Dirección General de Crédito Público y Dirección de Política y Legislación Tributaria, y  al Tesorero.</t>
  </si>
  <si>
    <t>13.2 Elaborar Plan de Acción a ejecutar por el Comité de Caja Interinstitucional en 2021.</t>
  </si>
  <si>
    <t>13.2.1 Elaborar y presentar Plan de Acción a ejecutar por el Comité de Caja Interinstitucional en 2021 a los integrantes del Comité.</t>
  </si>
  <si>
    <t>13.3 Implementar plan de acción del Comité de Caja  2021.</t>
  </si>
  <si>
    <t>13.3.1 Ejecutar plan de acción del Comité de Caja a  2021.</t>
  </si>
  <si>
    <t>13.3.2  Dar seguimiento ejecución del Plan de Acción.</t>
  </si>
  <si>
    <r>
      <rPr>
        <b/>
        <sz val="9"/>
        <rFont val="Times New Roman"/>
        <family val="1"/>
      </rPr>
      <t>DPyEF-13.3.2.A</t>
    </r>
    <r>
      <rPr>
        <sz val="9"/>
        <rFont val="Times New Roman"/>
        <family val="1"/>
      </rPr>
      <t xml:space="preserve"> Comunicación o Correos de seguimiento </t>
    </r>
  </si>
  <si>
    <r>
      <rPr>
        <b/>
        <sz val="9"/>
        <rFont val="Times New Roman"/>
        <family val="1"/>
      </rPr>
      <t>DPyEF-13.1.1.A</t>
    </r>
    <r>
      <rPr>
        <sz val="9"/>
        <rFont val="Times New Roman"/>
        <family val="1"/>
      </rPr>
      <t xml:space="preserve"> Propuesta aprobada</t>
    </r>
  </si>
  <si>
    <r>
      <rPr>
        <b/>
        <sz val="9"/>
        <rFont val="Times New Roman"/>
        <family val="1"/>
      </rPr>
      <t xml:space="preserve">DPyEF-13.1.2.A </t>
    </r>
    <r>
      <rPr>
        <sz val="9"/>
        <rFont val="Times New Roman"/>
        <family val="1"/>
      </rPr>
      <t>Comunicaciones remitidas a los miembros del Comité</t>
    </r>
  </si>
  <si>
    <r>
      <rPr>
        <b/>
        <sz val="9"/>
        <rFont val="Times New Roman"/>
        <family val="1"/>
      </rPr>
      <t>DPyEF-13.1.3.A</t>
    </r>
    <r>
      <rPr>
        <sz val="9"/>
        <rFont val="Times New Roman"/>
        <family val="1"/>
      </rPr>
      <t xml:space="preserve">  Registro de Participantes 
</t>
    </r>
    <r>
      <rPr>
        <b/>
        <sz val="9"/>
        <rFont val="Times New Roman"/>
        <family val="1"/>
      </rPr>
      <t xml:space="preserve">DPyEF-13.1.3.B </t>
    </r>
    <r>
      <rPr>
        <sz val="9"/>
        <rFont val="Times New Roman"/>
        <family val="1"/>
      </rPr>
      <t>Fotografías de los encuentros para la socialización</t>
    </r>
  </si>
  <si>
    <r>
      <rPr>
        <b/>
        <sz val="9"/>
        <rFont val="Times New Roman"/>
        <family val="1"/>
      </rPr>
      <t>DPyEF-13.2.1.A</t>
    </r>
    <r>
      <rPr>
        <sz val="9"/>
        <rFont val="Times New Roman"/>
        <family val="1"/>
      </rPr>
      <t xml:space="preserve"> Plan de Acción a ejecutar por el Comité de Caja Interinstitucional en 2021
</t>
    </r>
    <r>
      <rPr>
        <b/>
        <sz val="9"/>
        <rFont val="Times New Roman"/>
        <family val="1"/>
      </rPr>
      <t>DPyEF-13.2.1.B</t>
    </r>
    <r>
      <rPr>
        <sz val="9"/>
        <rFont val="Times New Roman"/>
        <family val="1"/>
      </rPr>
      <t xml:space="preserve"> Registro de Participantes sobre la presentación
</t>
    </r>
    <r>
      <rPr>
        <b/>
        <sz val="9"/>
        <rFont val="Times New Roman"/>
        <family val="1"/>
      </rPr>
      <t xml:space="preserve">DPyEF-13.2.1.C </t>
    </r>
    <r>
      <rPr>
        <sz val="9"/>
        <rFont val="Times New Roman"/>
        <family val="1"/>
      </rPr>
      <t>Fotografías de los encuentros</t>
    </r>
  </si>
  <si>
    <r>
      <rPr>
        <b/>
        <sz val="9"/>
        <rFont val="Times New Roman"/>
        <family val="1"/>
      </rPr>
      <t>DPyEF-13.3.1.A</t>
    </r>
    <r>
      <rPr>
        <sz val="9"/>
        <rFont val="Times New Roman"/>
        <family val="1"/>
      </rPr>
      <t xml:space="preserve"> Reportes de la Ejecución del Plan </t>
    </r>
  </si>
  <si>
    <t>14. Elaboración e Implementación de Plan de Gestión de Riesgos Financieros</t>
  </si>
  <si>
    <t xml:space="preserve">14.1.Definir el  Plan de Gestión de Riesgos Financieros </t>
  </si>
  <si>
    <t>14.2. Implementar actividades establecidas en el Plan de Gestión de  Riesgos.</t>
  </si>
  <si>
    <t>14.1.1 Realizar levantamiento de información y realizar Diagnóstico sobre la División</t>
  </si>
  <si>
    <t>14.1.2 Elaborar el plan de de Gestión de Riesgos Financieros a partir del Diagnostico realizado.</t>
  </si>
  <si>
    <t xml:space="preserve">14.1.3 Validar y aprobar el plan. </t>
  </si>
  <si>
    <t>14.2.1 Ejecutar las actividades definidas en el Plan de Gestión de Riesgos</t>
  </si>
  <si>
    <r>
      <rPr>
        <b/>
        <sz val="9"/>
        <color theme="1"/>
        <rFont val="Times New Roman"/>
        <family val="1"/>
      </rPr>
      <t>DPyEF-14.1.1.A</t>
    </r>
    <r>
      <rPr>
        <sz val="9"/>
        <color theme="1"/>
        <rFont val="Times New Roman"/>
        <family val="1"/>
      </rPr>
      <t xml:space="preserve"> Documentos de Referencias consultados. 
</t>
    </r>
    <r>
      <rPr>
        <b/>
        <sz val="9"/>
        <color theme="1"/>
        <rFont val="Times New Roman"/>
        <family val="1"/>
      </rPr>
      <t xml:space="preserve">DPyEF-14.1.1.B </t>
    </r>
    <r>
      <rPr>
        <sz val="9"/>
        <color theme="1"/>
        <rFont val="Times New Roman"/>
        <family val="1"/>
      </rPr>
      <t>Informe Diagnóstico del Área.</t>
    </r>
  </si>
  <si>
    <r>
      <rPr>
        <b/>
        <sz val="9"/>
        <rFont val="Times New Roman"/>
        <family val="1"/>
      </rPr>
      <t>DPyEF-14.1.2.A</t>
    </r>
    <r>
      <rPr>
        <sz val="9"/>
        <rFont val="Times New Roman"/>
        <family val="1"/>
      </rPr>
      <t xml:space="preserve"> Borrador del Plan de Gestión de Riesgos.</t>
    </r>
  </si>
  <si>
    <r>
      <rPr>
        <b/>
        <sz val="9"/>
        <color theme="1"/>
        <rFont val="Times New Roman"/>
        <family val="1"/>
      </rPr>
      <t>DPyEF-1.1.3</t>
    </r>
    <r>
      <rPr>
        <sz val="9"/>
        <color theme="1"/>
        <rFont val="Times New Roman"/>
        <family val="1"/>
      </rPr>
      <t xml:space="preserve"> Plan de Gestión de Riesgos Financieros Aprobado. </t>
    </r>
  </si>
  <si>
    <r>
      <rPr>
        <b/>
        <sz val="9"/>
        <color theme="1"/>
        <rFont val="Times New Roman"/>
        <family val="1"/>
      </rPr>
      <t>DPyEF-14.2.1.A</t>
    </r>
    <r>
      <rPr>
        <sz val="9"/>
        <color theme="1"/>
        <rFont val="Times New Roman"/>
        <family val="1"/>
      </rPr>
      <t xml:space="preserve"> Reporte de acciones del Plan de Gestión de Riesgos Financieros ejecutadas durante el trimestre.</t>
    </r>
  </si>
  <si>
    <t xml:space="preserve">15. Definición del Modelo Conceptual y Funcional para la Gestión de Activos y Pasivos y Articulación de la Mesa de Dinero </t>
  </si>
  <si>
    <t xml:space="preserve">15.1  Elaborar el Modelo Conceptual para la Gestión de Activos y Pasivos y Articulación de la Mesa de Dinero. </t>
  </si>
  <si>
    <t xml:space="preserve">15.2 Realizar el modelo funcional de la GAP del Tesoro </t>
  </si>
  <si>
    <t>15.1.1 Realizar reuniones con el Consultor Internacional para la definición del Modelo Conceptual para la Gestión de Activos y Pasivos y Articulación de la Mesa de Dinero</t>
  </si>
  <si>
    <t>15.1.2 Definir de los parámetros a considerar dentro de la Gestión de Activos y Pasivos y Articulación de la Mesa de Dinero</t>
  </si>
  <si>
    <t>15.1.3 Elaborar Propuesta de Modelo Conceptual para la Gestión de Activos y Pasivos y Articulación de la Mesa de Dinero</t>
  </si>
  <si>
    <t>15.1.4 Aprobar Propuesta de Modelo Conceptual para la Gestión de Activos y Pasivos y Articulación de la Mesa de Dinero</t>
  </si>
  <si>
    <t>15.2.1 Realizar Reuniones con el Consultor Internacional para la definición del Modelo Funcional para la Gestión de Activos y Pasivos y Articulación de la Mesa de Dinero</t>
  </si>
  <si>
    <t>15.2.2 Elaborar Modelo Funcional de la Gestión de Activos y Pasivos del Tesoro.</t>
  </si>
  <si>
    <t xml:space="preserve">15.2.3 Socializar con involucrados modelo funcional  y recoger las impresiones y requerimientos de los mismos.  </t>
  </si>
  <si>
    <t>15.2.4 Aprobar Propuesta de Modelo Funcional para la Gestión de Activos y Pasivos y Articulación de la Mesa de Dinero</t>
  </si>
  <si>
    <t xml:space="preserve">15.2.5 Implementar los ajustes requeridos por los involucrados al modelo funcional de Gestión de Activos y Pasivos del Tesoro. </t>
  </si>
  <si>
    <t>15.3 Realizar los desarrollos de la GAP</t>
  </si>
  <si>
    <t xml:space="preserve">15.3.1 Realizar ajustes al diseño funcional de la solución. </t>
  </si>
  <si>
    <t xml:space="preserve">15.3.2 Realizar la Programación (Codificación) del Sistema. </t>
  </si>
  <si>
    <t>15.3.3 Definir y desarrollar  de las Interfaces con otros Sistemas de Información.</t>
  </si>
  <si>
    <r>
      <rPr>
        <b/>
        <sz val="9"/>
        <rFont val="Times New Roman"/>
        <family val="1"/>
      </rPr>
      <t>DAFO-15.1.1.A</t>
    </r>
    <r>
      <rPr>
        <sz val="9"/>
        <rFont val="Times New Roman"/>
        <family val="1"/>
      </rPr>
      <t xml:space="preserve">  Ayuda memoria de las reuniones.
</t>
    </r>
    <r>
      <rPr>
        <b/>
        <sz val="9"/>
        <rFont val="Times New Roman"/>
        <family val="1"/>
      </rPr>
      <t>DAFO-15.1.1.B</t>
    </r>
    <r>
      <rPr>
        <sz val="9"/>
        <rFont val="Times New Roman"/>
        <family val="1"/>
      </rPr>
      <t xml:space="preserve">  Registros de Participantes.
</t>
    </r>
    <r>
      <rPr>
        <b/>
        <sz val="9"/>
        <rFont val="Times New Roman"/>
        <family val="1"/>
      </rPr>
      <t>DAFO-15.1.1.C</t>
    </r>
    <r>
      <rPr>
        <sz val="9"/>
        <rFont val="Times New Roman"/>
        <family val="1"/>
      </rPr>
      <t xml:space="preserve">  Correos de intercambio de información.
</t>
    </r>
    <r>
      <rPr>
        <b/>
        <sz val="9"/>
        <rFont val="Times New Roman"/>
        <family val="1"/>
      </rPr>
      <t xml:space="preserve">DAFO-15.1.1.D </t>
    </r>
    <r>
      <rPr>
        <sz val="9"/>
        <rFont val="Times New Roman"/>
        <family val="1"/>
      </rPr>
      <t xml:space="preserve"> Fotografías de los encuentros.
</t>
    </r>
    <r>
      <rPr>
        <b/>
        <sz val="9"/>
        <rFont val="Times New Roman"/>
        <family val="1"/>
      </rPr>
      <t>DAFO-15.1.1.E</t>
    </r>
    <r>
      <rPr>
        <sz val="9"/>
        <rFont val="Times New Roman"/>
        <family val="1"/>
      </rPr>
      <t xml:space="preserve">  Presentación Power Point (si aplica) .</t>
    </r>
  </si>
  <si>
    <r>
      <rPr>
        <b/>
        <sz val="9"/>
        <rFont val="Times New Roman"/>
        <family val="1"/>
      </rPr>
      <t>-DAFO-15.1.2.A</t>
    </r>
    <r>
      <rPr>
        <sz val="9"/>
        <rFont val="Times New Roman"/>
        <family val="1"/>
      </rPr>
      <t xml:space="preserve">  Ayuda memoria de las reuniones.
</t>
    </r>
    <r>
      <rPr>
        <b/>
        <sz val="9"/>
        <rFont val="Times New Roman"/>
        <family val="1"/>
      </rPr>
      <t>-DAFO-5.1.2.B</t>
    </r>
    <r>
      <rPr>
        <sz val="9"/>
        <rFont val="Times New Roman"/>
        <family val="1"/>
      </rPr>
      <t xml:space="preserve">  Registros de Participantes.
</t>
    </r>
    <r>
      <rPr>
        <b/>
        <sz val="9"/>
        <rFont val="Times New Roman"/>
        <family val="1"/>
      </rPr>
      <t>-DAFO-5.1.2.C</t>
    </r>
    <r>
      <rPr>
        <sz val="9"/>
        <rFont val="Times New Roman"/>
        <family val="1"/>
      </rPr>
      <t xml:space="preserve">  Correos de intercambio de información.
</t>
    </r>
    <r>
      <rPr>
        <b/>
        <sz val="9"/>
        <rFont val="Times New Roman"/>
        <family val="1"/>
      </rPr>
      <t>-DAFO-5.1.2.D</t>
    </r>
    <r>
      <rPr>
        <sz val="9"/>
        <rFont val="Times New Roman"/>
        <family val="1"/>
      </rPr>
      <t xml:space="preserve">  Fotografías de los encuentros.
</t>
    </r>
    <r>
      <rPr>
        <b/>
        <sz val="9"/>
        <rFont val="Times New Roman"/>
        <family val="1"/>
      </rPr>
      <t>-DAFO-5.1.2.E</t>
    </r>
    <r>
      <rPr>
        <sz val="9"/>
        <rFont val="Times New Roman"/>
        <family val="1"/>
      </rPr>
      <t xml:space="preserve">  Presentación Power Point (si aplica).</t>
    </r>
  </si>
  <si>
    <r>
      <rPr>
        <b/>
        <sz val="9"/>
        <rFont val="Times New Roman"/>
        <family val="1"/>
      </rPr>
      <t xml:space="preserve">-DAFO-15.1.3.A </t>
    </r>
    <r>
      <rPr>
        <sz val="9"/>
        <rFont val="Times New Roman"/>
        <family val="1"/>
      </rPr>
      <t xml:space="preserve"> Propuesta del Modelo Conceptual elaborado.</t>
    </r>
  </si>
  <si>
    <r>
      <rPr>
        <b/>
        <sz val="9"/>
        <rFont val="Times New Roman"/>
        <family val="1"/>
      </rPr>
      <t>-DAFO-15.1.4.A</t>
    </r>
    <r>
      <rPr>
        <sz val="9"/>
        <rFont val="Times New Roman"/>
        <family val="1"/>
      </rPr>
      <t xml:space="preserve">  Propuesta del Modelo Conceptual aprobado</t>
    </r>
  </si>
  <si>
    <r>
      <rPr>
        <b/>
        <sz val="9"/>
        <rFont val="Times New Roman"/>
        <family val="1"/>
      </rPr>
      <t>-DAFO-15.2.1.A</t>
    </r>
    <r>
      <rPr>
        <sz val="9"/>
        <rFont val="Times New Roman"/>
        <family val="1"/>
      </rPr>
      <t xml:space="preserve">  Ayuda memoria de las reuniones.
</t>
    </r>
    <r>
      <rPr>
        <b/>
        <sz val="9"/>
        <rFont val="Times New Roman"/>
        <family val="1"/>
      </rPr>
      <t>-DAFO-15.2.1.B</t>
    </r>
    <r>
      <rPr>
        <sz val="9"/>
        <rFont val="Times New Roman"/>
        <family val="1"/>
      </rPr>
      <t xml:space="preserve">  Registros de Participantes.
</t>
    </r>
    <r>
      <rPr>
        <b/>
        <sz val="9"/>
        <rFont val="Times New Roman"/>
        <family val="1"/>
      </rPr>
      <t>-DAFO-15.2.1.C</t>
    </r>
    <r>
      <rPr>
        <sz val="9"/>
        <rFont val="Times New Roman"/>
        <family val="1"/>
      </rPr>
      <t xml:space="preserve">  Correos de intercambio de información.</t>
    </r>
    <r>
      <rPr>
        <b/>
        <sz val="9"/>
        <rFont val="Times New Roman"/>
        <family val="1"/>
      </rPr>
      <t xml:space="preserve">
-DAFO-15.2.1.D </t>
    </r>
    <r>
      <rPr>
        <sz val="9"/>
        <rFont val="Times New Roman"/>
        <family val="1"/>
      </rPr>
      <t xml:space="preserve"> Fotografías de los encuentros.
</t>
    </r>
    <r>
      <rPr>
        <b/>
        <sz val="9"/>
        <rFont val="Times New Roman"/>
        <family val="1"/>
      </rPr>
      <t>-DAFO-15.2.1.E</t>
    </r>
    <r>
      <rPr>
        <sz val="9"/>
        <rFont val="Times New Roman"/>
        <family val="1"/>
      </rPr>
      <t xml:space="preserve">  Presentación Poder Point (si aplica).</t>
    </r>
  </si>
  <si>
    <r>
      <rPr>
        <b/>
        <sz val="9"/>
        <rFont val="Times New Roman"/>
        <family val="1"/>
      </rPr>
      <t>-DAFO-15.2.4.A</t>
    </r>
    <r>
      <rPr>
        <sz val="9"/>
        <rFont val="Times New Roman"/>
        <family val="1"/>
      </rPr>
      <t xml:space="preserve">  Propuesta del Modelo Funcional aprobada</t>
    </r>
  </si>
  <si>
    <r>
      <rPr>
        <b/>
        <sz val="9"/>
        <rFont val="Times New Roman"/>
        <family val="1"/>
      </rPr>
      <t>-DAFO-15.2.5.A</t>
    </r>
    <r>
      <rPr>
        <sz val="9"/>
        <rFont val="Times New Roman"/>
        <family val="1"/>
      </rPr>
      <t xml:space="preserve">  Modelo Funcional ajustado.</t>
    </r>
  </si>
  <si>
    <r>
      <rPr>
        <b/>
        <sz val="9"/>
        <rFont val="Times New Roman"/>
        <family val="1"/>
      </rPr>
      <t>-DAFO-15.3.1.A</t>
    </r>
    <r>
      <rPr>
        <sz val="9"/>
        <rFont val="Times New Roman"/>
        <family val="1"/>
      </rPr>
      <t xml:space="preserve"> Correos de seguimiento de avances en apliación de ajustes.
</t>
    </r>
    <r>
      <rPr>
        <b/>
        <sz val="9"/>
        <rFont val="Times New Roman"/>
        <family val="1"/>
      </rPr>
      <t>-DAFO-15.3.1.B</t>
    </r>
    <r>
      <rPr>
        <sz val="9"/>
        <rFont val="Times New Roman"/>
        <family val="1"/>
      </rPr>
      <t xml:space="preserve"> Reportes de ajustes realizados.</t>
    </r>
  </si>
  <si>
    <r>
      <rPr>
        <b/>
        <sz val="9"/>
        <rFont val="Times New Roman"/>
        <family val="1"/>
      </rPr>
      <t>-DAFO-15.3.2.A</t>
    </r>
    <r>
      <rPr>
        <sz val="9"/>
        <rFont val="Times New Roman"/>
        <family val="1"/>
      </rPr>
      <t xml:space="preserve"> Correos de seguimiento de avances en codificación del Sistema.</t>
    </r>
  </si>
  <si>
    <r>
      <rPr>
        <b/>
        <sz val="9"/>
        <rFont val="Times New Roman"/>
        <family val="1"/>
      </rPr>
      <t>-DAFO-15.3.3.A</t>
    </r>
    <r>
      <rPr>
        <sz val="9"/>
        <rFont val="Times New Roman"/>
        <family val="1"/>
      </rPr>
      <t xml:space="preserve"> Correos de seguimiento de avances en desarrollo de interfaces de otros sistemas de infromación.</t>
    </r>
  </si>
  <si>
    <t>16. Establecimiento de Alianzas Estratégicas con Autoridades Monetarias y Sector Financiero</t>
  </si>
  <si>
    <t>16.1 Formalizar acuerdo con el Banco Central de la RD</t>
  </si>
  <si>
    <t>16.2 Formalizar acuerdo con el Banco de Reservas</t>
  </si>
  <si>
    <t>16.3 Formalizar acuerdo con CEVALDOM</t>
  </si>
  <si>
    <t>16.4 Formalizar acuerdo con  la Superintendencia de Valores</t>
  </si>
  <si>
    <t>16.5 Formalizar acuerdo con  la Bolsa de Valores de la República Domincana</t>
  </si>
  <si>
    <t>16.1.1 Coordinar y ejecutar encuentro con BCRD, para recopilación de las informaciones y requerimientos de ambas partes.</t>
  </si>
  <si>
    <t xml:space="preserve">16.1.2  Realizar análisis y/o procesar informaciones y requerimientos obtenidos. </t>
  </si>
  <si>
    <t>16.1.3  Elaborar borrador de Acuerdo entre ambas partes.</t>
  </si>
  <si>
    <t>16.1.4  Revisar borrador de acuerdo con partes interesadas.</t>
  </si>
  <si>
    <t>16.1.5 Aprobar formalmente versión final del acuerdo.</t>
  </si>
  <si>
    <t>16.2.1 Coordinar y ejecutar encuentro con BR, para recopilación de las informaciones y requerimientos de ambas partes.</t>
  </si>
  <si>
    <t xml:space="preserve">16.2.2  Realizar análisis y/o procesar informaciones y requerimientos obtenidos. </t>
  </si>
  <si>
    <t>16.2.3  Elaborar borrador de Acuerdo entre ambas partes.</t>
  </si>
  <si>
    <t>16.2.4  Revisar borrador de acuerdo con partes interesadas.</t>
  </si>
  <si>
    <t>16.2.5 Aprobar formalmente versión final del acuerdo.</t>
  </si>
  <si>
    <t>16.3.1 Coordinar y ejecutar encuentro con CEVALDOM, para recopilación de las informaciones y requerimientos de ambas partes.</t>
  </si>
  <si>
    <t xml:space="preserve">16.3.2  Realizar análisis y/o procesar informaciones y requerimientos obtenidos. </t>
  </si>
  <si>
    <t>16.3.3  Elaborar borrador de Acuerdo entre ambas partes.</t>
  </si>
  <si>
    <t>16.3.4  Revisar borrador de acuerdo con partes interesadas.</t>
  </si>
  <si>
    <t>16.3.5 Aprobar formalmente versión final del acuerdo.</t>
  </si>
  <si>
    <t>16.4.1 Coordinar y ejecutar encuentro con Superintendencia de Valores, para recopilación de las informaciones y requerimientos de ambas partes.</t>
  </si>
  <si>
    <t xml:space="preserve">16.4.2  Realizar análisis y/o procesar informaciones y requerimientos obtenidos. </t>
  </si>
  <si>
    <t>16.4.3  Elaborar borrador de Acuerdo entre ambas partes.</t>
  </si>
  <si>
    <t>16.4.4  Revisar borrador de acuerdo con partes interesadas.</t>
  </si>
  <si>
    <t>16.4.5 Aprobar formalmente versión final del acuerdo.</t>
  </si>
  <si>
    <t>16.5.1 Coordinar y ejecutar encuentro con la Bolsa de Valores, para recopilación de las informaciones y requerimientos de ambas partes.</t>
  </si>
  <si>
    <t xml:space="preserve">16.5.2  Realizar análisis y/o procesar informaciones y requerimientos obtenidos. </t>
  </si>
  <si>
    <t>16.5.3  Elaborar borrador de Acuerdo entre ambas partes.</t>
  </si>
  <si>
    <t>16.5.4  Revisar borrador de acuerdo con partes interesadas.</t>
  </si>
  <si>
    <t>16.5.5 Aprobar formalmente versión final del acuerdo.</t>
  </si>
  <si>
    <r>
      <rPr>
        <b/>
        <sz val="9"/>
        <color theme="1"/>
        <rFont val="Times New Roman"/>
        <family val="1"/>
      </rPr>
      <t>DPyEF-16.1.1.A</t>
    </r>
    <r>
      <rPr>
        <sz val="9"/>
        <color theme="1"/>
        <rFont val="Times New Roman"/>
        <family val="1"/>
      </rPr>
      <t xml:space="preserve"> Registro de participantes. 
</t>
    </r>
    <r>
      <rPr>
        <b/>
        <sz val="9"/>
        <color theme="1"/>
        <rFont val="Times New Roman"/>
        <family val="1"/>
      </rPr>
      <t>DPyEF-16.1.1.B</t>
    </r>
    <r>
      <rPr>
        <sz val="9"/>
        <color theme="1"/>
        <rFont val="Times New Roman"/>
        <family val="1"/>
      </rPr>
      <t xml:space="preserve">  Ayuda memoria de las reuniones.
</t>
    </r>
    <r>
      <rPr>
        <b/>
        <sz val="9"/>
        <color theme="1"/>
        <rFont val="Times New Roman"/>
        <family val="1"/>
      </rPr>
      <t>DPyEF-16.1.1.C</t>
    </r>
    <r>
      <rPr>
        <sz val="9"/>
        <color theme="1"/>
        <rFont val="Times New Roman"/>
        <family val="1"/>
      </rPr>
      <t xml:space="preserve">  Correos y/o comunicaciones de las Convocatorias.
</t>
    </r>
    <r>
      <rPr>
        <b/>
        <sz val="9"/>
        <color theme="1"/>
        <rFont val="Times New Roman"/>
        <family val="1"/>
      </rPr>
      <t>DPyEF-16.1.1.D</t>
    </r>
    <r>
      <rPr>
        <sz val="9"/>
        <color theme="1"/>
        <rFont val="Times New Roman"/>
        <family val="1"/>
      </rPr>
      <t xml:space="preserve">  Fotografías de los encuentros.</t>
    </r>
  </si>
  <si>
    <r>
      <rPr>
        <b/>
        <sz val="9"/>
        <color theme="1"/>
        <rFont val="Times New Roman"/>
        <family val="1"/>
      </rPr>
      <t>DPyEF-16.1.2.A</t>
    </r>
    <r>
      <rPr>
        <sz val="9"/>
        <color theme="1"/>
        <rFont val="Times New Roman"/>
        <family val="1"/>
      </rPr>
      <t xml:space="preserve"> Presentar informaciones, datos o valores de resultados, a través de informe de activos y pasivos u otros</t>
    </r>
  </si>
  <si>
    <r>
      <rPr>
        <b/>
        <sz val="9"/>
        <color theme="1"/>
        <rFont val="Times New Roman"/>
        <family val="1"/>
      </rPr>
      <t>DPyEF. 16.1.3.A</t>
    </r>
    <r>
      <rPr>
        <sz val="9"/>
        <color theme="1"/>
        <rFont val="Times New Roman"/>
        <family val="1"/>
      </rPr>
      <t xml:space="preserve"> Borrador de acuerdo elaborado</t>
    </r>
  </si>
  <si>
    <r>
      <rPr>
        <b/>
        <sz val="9"/>
        <color theme="1"/>
        <rFont val="Times New Roman"/>
        <family val="1"/>
      </rPr>
      <t>DPyEF-16.1.4.A</t>
    </r>
    <r>
      <rPr>
        <sz val="9"/>
        <color theme="1"/>
        <rFont val="Times New Roman"/>
        <family val="1"/>
      </rPr>
      <t xml:space="preserve">  Borrador de Acuerdo TN-BCRD revisado por ambas partes.
</t>
    </r>
    <r>
      <rPr>
        <b/>
        <sz val="9"/>
        <color theme="1"/>
        <rFont val="Times New Roman"/>
        <family val="1"/>
      </rPr>
      <t xml:space="preserve">DPyEF-16.1.4.B  </t>
    </r>
    <r>
      <rPr>
        <sz val="9"/>
        <color theme="1"/>
        <rFont val="Times New Roman"/>
        <family val="1"/>
      </rPr>
      <t>Correos de intercambio de observaciones/recomendaciones.</t>
    </r>
  </si>
  <si>
    <r>
      <rPr>
        <b/>
        <sz val="9"/>
        <color theme="1"/>
        <rFont val="Times New Roman"/>
        <family val="1"/>
      </rPr>
      <t>DPyEF-16.1.16.A</t>
    </r>
    <r>
      <rPr>
        <sz val="9"/>
        <color theme="1"/>
        <rFont val="Times New Roman"/>
        <family val="1"/>
      </rPr>
      <t xml:space="preserve"> Acuerdo aprobado y firmado por ambas partes.</t>
    </r>
  </si>
  <si>
    <r>
      <rPr>
        <b/>
        <sz val="9"/>
        <color theme="1"/>
        <rFont val="Times New Roman"/>
        <family val="1"/>
      </rPr>
      <t xml:space="preserve">DPyEF-16.2.1.A </t>
    </r>
    <r>
      <rPr>
        <sz val="9"/>
        <color theme="1"/>
        <rFont val="Times New Roman"/>
        <family val="1"/>
      </rPr>
      <t xml:space="preserve">Registro de participantes. 
</t>
    </r>
    <r>
      <rPr>
        <b/>
        <sz val="9"/>
        <color theme="1"/>
        <rFont val="Times New Roman"/>
        <family val="1"/>
      </rPr>
      <t xml:space="preserve">DPyEF-16.2.1.B </t>
    </r>
    <r>
      <rPr>
        <sz val="9"/>
        <color theme="1"/>
        <rFont val="Times New Roman"/>
        <family val="1"/>
      </rPr>
      <t xml:space="preserve"> Ayuda memoria de las reuniones.
</t>
    </r>
    <r>
      <rPr>
        <b/>
        <sz val="9"/>
        <color theme="1"/>
        <rFont val="Times New Roman"/>
        <family val="1"/>
      </rPr>
      <t xml:space="preserve">DPyEF-16.2.1.C  </t>
    </r>
    <r>
      <rPr>
        <sz val="9"/>
        <color theme="1"/>
        <rFont val="Times New Roman"/>
        <family val="1"/>
      </rPr>
      <t xml:space="preserve">Correos y/o comunicaciones de las Convocatorias.
</t>
    </r>
    <r>
      <rPr>
        <b/>
        <sz val="9"/>
        <color theme="1"/>
        <rFont val="Times New Roman"/>
        <family val="1"/>
      </rPr>
      <t xml:space="preserve">DPyEF-16.2.1.D </t>
    </r>
    <r>
      <rPr>
        <sz val="9"/>
        <color theme="1"/>
        <rFont val="Times New Roman"/>
        <family val="1"/>
      </rPr>
      <t xml:space="preserve"> Fotografías de los encuentros.</t>
    </r>
  </si>
  <si>
    <r>
      <rPr>
        <b/>
        <sz val="9"/>
        <color theme="1"/>
        <rFont val="Times New Roman"/>
        <family val="1"/>
      </rPr>
      <t>DPyEF-16.2.2.A</t>
    </r>
    <r>
      <rPr>
        <sz val="9"/>
        <color theme="1"/>
        <rFont val="Times New Roman"/>
        <family val="1"/>
      </rPr>
      <t xml:space="preserve"> Presentar informaciones, datos o valores de resultados, a través de informe de activos y pasivos u otros</t>
    </r>
  </si>
  <si>
    <r>
      <rPr>
        <b/>
        <sz val="9"/>
        <color theme="1"/>
        <rFont val="Times New Roman"/>
        <family val="1"/>
      </rPr>
      <t>DPyEF-16.2.3.A</t>
    </r>
    <r>
      <rPr>
        <sz val="9"/>
        <color theme="1"/>
        <rFont val="Times New Roman"/>
        <family val="1"/>
      </rPr>
      <t xml:space="preserve"> Borrador de acuerdo elaborado</t>
    </r>
  </si>
  <si>
    <r>
      <rPr>
        <b/>
        <sz val="9"/>
        <color theme="1"/>
        <rFont val="Times New Roman"/>
        <family val="1"/>
      </rPr>
      <t>DPyEF-16.2.4.A</t>
    </r>
    <r>
      <rPr>
        <sz val="9"/>
        <color theme="1"/>
        <rFont val="Times New Roman"/>
        <family val="1"/>
      </rPr>
      <t xml:space="preserve">  Borrador de Acuerdo TN-Banco de Reservas  revisado por ambas partes.
</t>
    </r>
    <r>
      <rPr>
        <b/>
        <sz val="9"/>
        <color theme="1"/>
        <rFont val="Times New Roman"/>
        <family val="1"/>
      </rPr>
      <t xml:space="preserve">DPyEF-16.2.4.B  </t>
    </r>
    <r>
      <rPr>
        <sz val="9"/>
        <color theme="1"/>
        <rFont val="Times New Roman"/>
        <family val="1"/>
      </rPr>
      <t>Correos de intercambio de observaciones/recomendaciones.</t>
    </r>
  </si>
  <si>
    <r>
      <rPr>
        <b/>
        <sz val="9"/>
        <color theme="1"/>
        <rFont val="Times New Roman"/>
        <family val="1"/>
      </rPr>
      <t>DPyEF. 16.2.5.A</t>
    </r>
    <r>
      <rPr>
        <sz val="9"/>
        <color theme="1"/>
        <rFont val="Times New Roman"/>
        <family val="1"/>
      </rPr>
      <t xml:space="preserve"> Acuerdo aprobado y firmado por ambas partes.</t>
    </r>
  </si>
  <si>
    <r>
      <rPr>
        <b/>
        <sz val="9"/>
        <rFont val="Times New Roman"/>
        <family val="1"/>
      </rPr>
      <t>DPyEF-16.3.1.A</t>
    </r>
    <r>
      <rPr>
        <sz val="9"/>
        <rFont val="Times New Roman"/>
        <family val="1"/>
      </rPr>
      <t xml:space="preserve"> Registro de participantes. </t>
    </r>
    <r>
      <rPr>
        <b/>
        <sz val="9"/>
        <rFont val="Times New Roman"/>
        <family val="1"/>
      </rPr>
      <t xml:space="preserve">
DPyEF-16.3.1.B</t>
    </r>
    <r>
      <rPr>
        <sz val="9"/>
        <rFont val="Times New Roman"/>
        <family val="1"/>
      </rPr>
      <t xml:space="preserve">  Ayuda memoria de las reuniones.
</t>
    </r>
    <r>
      <rPr>
        <b/>
        <sz val="9"/>
        <rFont val="Times New Roman"/>
        <family val="1"/>
      </rPr>
      <t>DPyEF-16.3.1.C</t>
    </r>
    <r>
      <rPr>
        <sz val="9"/>
        <rFont val="Times New Roman"/>
        <family val="1"/>
      </rPr>
      <t xml:space="preserve">  Correos y/o comunicaciones de las Convocatorias.
</t>
    </r>
    <r>
      <rPr>
        <b/>
        <sz val="9"/>
        <rFont val="Times New Roman"/>
        <family val="1"/>
      </rPr>
      <t xml:space="preserve">DPyEF-16.3.1.D </t>
    </r>
    <r>
      <rPr>
        <sz val="9"/>
        <rFont val="Times New Roman"/>
        <family val="1"/>
      </rPr>
      <t xml:space="preserve"> Fotografías de los encuentros.</t>
    </r>
  </si>
  <si>
    <r>
      <rPr>
        <b/>
        <sz val="9"/>
        <color theme="1"/>
        <rFont val="Times New Roman"/>
        <family val="1"/>
      </rPr>
      <t>DPyEF-16.3.2.A</t>
    </r>
    <r>
      <rPr>
        <sz val="9"/>
        <color theme="1"/>
        <rFont val="Times New Roman"/>
        <family val="1"/>
      </rPr>
      <t xml:space="preserve"> Presentar informaciones, datos o valores de resultados, a través de informe de activos y pasivos u otros</t>
    </r>
  </si>
  <si>
    <r>
      <rPr>
        <b/>
        <sz val="9"/>
        <color theme="1"/>
        <rFont val="Times New Roman"/>
        <family val="1"/>
      </rPr>
      <t>DPyEF-16.3.3.A</t>
    </r>
    <r>
      <rPr>
        <sz val="9"/>
        <color theme="1"/>
        <rFont val="Times New Roman"/>
        <family val="1"/>
      </rPr>
      <t xml:space="preserve"> Borrador de acuerdo elaborado</t>
    </r>
  </si>
  <si>
    <r>
      <rPr>
        <b/>
        <sz val="9"/>
        <color theme="1"/>
        <rFont val="Times New Roman"/>
        <family val="1"/>
      </rPr>
      <t xml:space="preserve">DPyEF-16.3.16.A </t>
    </r>
    <r>
      <rPr>
        <sz val="9"/>
        <color theme="1"/>
        <rFont val="Times New Roman"/>
        <family val="1"/>
      </rPr>
      <t xml:space="preserve"> Borrador de Acuerdo TN-CEVALDOM  revisado por ambas partes.
</t>
    </r>
    <r>
      <rPr>
        <b/>
        <sz val="9"/>
        <color theme="1"/>
        <rFont val="Times New Roman"/>
        <family val="1"/>
      </rPr>
      <t>DPyEF-16.3.16.B</t>
    </r>
    <r>
      <rPr>
        <sz val="9"/>
        <color theme="1"/>
        <rFont val="Times New Roman"/>
        <family val="1"/>
      </rPr>
      <t xml:space="preserve">  Correos de intercambio de observaciones/recomendaciones.</t>
    </r>
  </si>
  <si>
    <r>
      <rPr>
        <b/>
        <sz val="9"/>
        <color theme="1"/>
        <rFont val="Times New Roman"/>
        <family val="1"/>
      </rPr>
      <t>DPyEF-16.3.5.A</t>
    </r>
    <r>
      <rPr>
        <sz val="9"/>
        <color theme="1"/>
        <rFont val="Times New Roman"/>
        <family val="1"/>
      </rPr>
      <t xml:space="preserve"> Acuerdo aprobado y firmado por ambas partes.</t>
    </r>
  </si>
  <si>
    <r>
      <rPr>
        <b/>
        <sz val="9"/>
        <rFont val="Times New Roman"/>
        <family val="1"/>
      </rPr>
      <t>DPyEF-16.4.1.A</t>
    </r>
    <r>
      <rPr>
        <sz val="9"/>
        <rFont val="Times New Roman"/>
        <family val="1"/>
      </rPr>
      <t xml:space="preserve"> Registro de participantes. 
</t>
    </r>
    <r>
      <rPr>
        <b/>
        <sz val="9"/>
        <rFont val="Times New Roman"/>
        <family val="1"/>
      </rPr>
      <t>DPyEF-16.4.1.B</t>
    </r>
    <r>
      <rPr>
        <sz val="9"/>
        <rFont val="Times New Roman"/>
        <family val="1"/>
      </rPr>
      <t xml:space="preserve">  Ayuda memoria de las reuniones.
</t>
    </r>
    <r>
      <rPr>
        <b/>
        <sz val="9"/>
        <rFont val="Times New Roman"/>
        <family val="1"/>
      </rPr>
      <t xml:space="preserve">DPyEF-16.4.1.C  </t>
    </r>
    <r>
      <rPr>
        <sz val="9"/>
        <rFont val="Times New Roman"/>
        <family val="1"/>
      </rPr>
      <t xml:space="preserve">Correos y/o comunicaciones de las Convocatorias.
</t>
    </r>
    <r>
      <rPr>
        <b/>
        <sz val="9"/>
        <rFont val="Times New Roman"/>
        <family val="1"/>
      </rPr>
      <t>DPyEF-16.4.1.D</t>
    </r>
    <r>
      <rPr>
        <sz val="9"/>
        <rFont val="Times New Roman"/>
        <family val="1"/>
      </rPr>
      <t xml:space="preserve">  Fotografías de los encuentros.</t>
    </r>
  </si>
  <si>
    <r>
      <rPr>
        <b/>
        <sz val="9"/>
        <color theme="1"/>
        <rFont val="Times New Roman"/>
        <family val="1"/>
      </rPr>
      <t>DPyEF-16.4.2.A</t>
    </r>
    <r>
      <rPr>
        <sz val="9"/>
        <color theme="1"/>
        <rFont val="Times New Roman"/>
        <family val="1"/>
      </rPr>
      <t xml:space="preserve"> Presentar informaciones, datos o valores de resultados, a través de informe de activos y pasivos u otros</t>
    </r>
  </si>
  <si>
    <r>
      <rPr>
        <b/>
        <sz val="9"/>
        <color theme="1"/>
        <rFont val="Times New Roman"/>
        <family val="1"/>
      </rPr>
      <t xml:space="preserve">DPyEF-16.4.3.1 </t>
    </r>
    <r>
      <rPr>
        <sz val="9"/>
        <color theme="1"/>
        <rFont val="Times New Roman"/>
        <family val="1"/>
      </rPr>
      <t>Borrador de acuerdo elaborado</t>
    </r>
  </si>
  <si>
    <r>
      <rPr>
        <b/>
        <sz val="9"/>
        <color theme="1"/>
        <rFont val="Times New Roman"/>
        <family val="1"/>
      </rPr>
      <t>DPyEF-16.4.4.A</t>
    </r>
    <r>
      <rPr>
        <sz val="9"/>
        <color theme="1"/>
        <rFont val="Times New Roman"/>
        <family val="1"/>
      </rPr>
      <t xml:space="preserve">  Borrador de Acuerdo TN-SV  revisado por ambas partes.
</t>
    </r>
    <r>
      <rPr>
        <b/>
        <sz val="9"/>
        <color theme="1"/>
        <rFont val="Times New Roman"/>
        <family val="1"/>
      </rPr>
      <t xml:space="preserve">DPyEF-16.4.4.B </t>
    </r>
    <r>
      <rPr>
        <sz val="9"/>
        <color theme="1"/>
        <rFont val="Times New Roman"/>
        <family val="1"/>
      </rPr>
      <t xml:space="preserve"> Correos de intercambio de observaciones/recomendaciones.</t>
    </r>
  </si>
  <si>
    <r>
      <rPr>
        <b/>
        <sz val="9"/>
        <rFont val="Times New Roman"/>
        <family val="1"/>
      </rPr>
      <t xml:space="preserve">DPyEF-16.5.1.A </t>
    </r>
    <r>
      <rPr>
        <sz val="9"/>
        <rFont val="Times New Roman"/>
        <family val="1"/>
      </rPr>
      <t xml:space="preserve">Registro de participantes. 
</t>
    </r>
    <r>
      <rPr>
        <b/>
        <sz val="9"/>
        <rFont val="Times New Roman"/>
        <family val="1"/>
      </rPr>
      <t>DPyEF-16.5.1.B</t>
    </r>
    <r>
      <rPr>
        <sz val="9"/>
        <rFont val="Times New Roman"/>
        <family val="1"/>
      </rPr>
      <t xml:space="preserve">  Ayuda memoria de las reuniones.
</t>
    </r>
    <r>
      <rPr>
        <b/>
        <sz val="9"/>
        <rFont val="Times New Roman"/>
        <family val="1"/>
      </rPr>
      <t xml:space="preserve">DPyEF-16.5.1.C </t>
    </r>
    <r>
      <rPr>
        <sz val="9"/>
        <rFont val="Times New Roman"/>
        <family val="1"/>
      </rPr>
      <t xml:space="preserve"> Correos y/o comunicaciones de las Convocatorias.
</t>
    </r>
    <r>
      <rPr>
        <b/>
        <sz val="9"/>
        <rFont val="Times New Roman"/>
        <family val="1"/>
      </rPr>
      <t>DPyEF-16.5.1.D</t>
    </r>
    <r>
      <rPr>
        <sz val="9"/>
        <rFont val="Times New Roman"/>
        <family val="1"/>
      </rPr>
      <t xml:space="preserve">  Fotografías de los encuentros.
</t>
    </r>
  </si>
  <si>
    <r>
      <rPr>
        <b/>
        <sz val="9"/>
        <color theme="1"/>
        <rFont val="Times New Roman"/>
        <family val="1"/>
      </rPr>
      <t>DPyEF-16.5.4.A</t>
    </r>
    <r>
      <rPr>
        <sz val="9"/>
        <color theme="1"/>
        <rFont val="Times New Roman"/>
        <family val="1"/>
      </rPr>
      <t xml:space="preserve">  Borrador de Acuerdo TN-Bolsa de Valores  revisado por ambas partes.
</t>
    </r>
    <r>
      <rPr>
        <b/>
        <sz val="9"/>
        <color theme="1"/>
        <rFont val="Times New Roman"/>
        <family val="1"/>
      </rPr>
      <t>DPyEF-16.5.4.B</t>
    </r>
    <r>
      <rPr>
        <sz val="9"/>
        <color theme="1"/>
        <rFont val="Times New Roman"/>
        <family val="1"/>
      </rPr>
      <t xml:space="preserve">  Correos de intercambio de observaciones/recomendaciones.</t>
    </r>
  </si>
  <si>
    <r>
      <rPr>
        <b/>
        <sz val="9"/>
        <color theme="1"/>
        <rFont val="Times New Roman"/>
        <family val="1"/>
      </rPr>
      <t>DPyEF-16.5.3.1.</t>
    </r>
    <r>
      <rPr>
        <sz val="9"/>
        <color theme="1"/>
        <rFont val="Times New Roman"/>
        <family val="1"/>
      </rPr>
      <t xml:space="preserve"> Borrador de acuerdo elaborado</t>
    </r>
  </si>
  <si>
    <r>
      <rPr>
        <b/>
        <sz val="9"/>
        <color theme="1"/>
        <rFont val="Times New Roman"/>
        <family val="1"/>
      </rPr>
      <t>DPyEF-16.5.5.A</t>
    </r>
    <r>
      <rPr>
        <sz val="9"/>
        <color theme="1"/>
        <rFont val="Times New Roman"/>
        <family val="1"/>
      </rPr>
      <t xml:space="preserve"> Acuerdo aprobado y firmado por ambas partes.</t>
    </r>
  </si>
  <si>
    <t>17. Implementación de Estrategias para Gestión de Alternativas de Financiamiento de Corto Plazo y de Inversión de Excedentes Temporales de Caja y Remuneraciones de Saldos</t>
  </si>
  <si>
    <t>17.1 Elaborar normativa de Letras del Tesoro</t>
  </si>
  <si>
    <t>17.2 Elaborar Normativa de Inversiones</t>
  </si>
  <si>
    <t>17.3 Elaborar documentos de estrategias para gestón de alternativas de financiamiento de corto plazo y de inversión.</t>
  </si>
  <si>
    <t>17.4 Desarrollar el Módulo registro para las operaciones de inversión y de financiamiento a corto plazo</t>
  </si>
  <si>
    <t>17.5 Llevar a cabo implementación de estrategias de Inversión y de Financiamiento de Corto Plazo definida</t>
  </si>
  <si>
    <t>17.1.1 Actualizar  y validar borrador de Normativa de Letras del Tesoro de acuerdo a sugerencias de la consultoría para la Gestión de Activos y Pasivos</t>
  </si>
  <si>
    <t>17.1.2 Aprobación de Normativa de Letras del Tesoro</t>
  </si>
  <si>
    <t>17.2.1 Actualizar  y validar borrador de Normativa de Inversiones de acuerdo a sugerencias de la consultoría para la Gestión de Activos y Pasivos</t>
  </si>
  <si>
    <t>17.2.2 Aprobar borrador de  Normativa de Inversiones propuesto</t>
  </si>
  <si>
    <t>17.3.1 Actualizar borradores de los documentos de acuerdo a los aportes y sugerencias de la Consultoría para la Gestión de Activos y Pasivos.</t>
  </si>
  <si>
    <t>17.3.2 Validar borradores de documentos para estrategias de gestión de alternativas de financiamiento de corto plazo y de inversión.</t>
  </si>
  <si>
    <t>17.3.3 Aprobar  documentos de estrategias para gestión  de alternativas de financiamiento de corto plazo y de inversión.</t>
  </si>
  <si>
    <t xml:space="preserve">17.4.1 Dar seguimiento a avances de la DAFI en desarrollo del Módulo de Registro </t>
  </si>
  <si>
    <t>17.5.1 Ejecutar acciones propuestas dentro de la estrategias definidas, i.e: 
- Certificados a corto plazo, remuneraciones diarias de saldo (overnight) y compras de instrumentos de corto plazo
- Financiamiento de corto plazo mediante líneas de crédito y Letras del Tesoro.</t>
  </si>
  <si>
    <t>17.5.2  Dar seguimiento a resultados obtenidos con las estrategias implementadas.</t>
  </si>
  <si>
    <r>
      <rPr>
        <b/>
        <sz val="9"/>
        <rFont val="Times New Roman"/>
        <family val="1"/>
      </rPr>
      <t>-DAFO-17.1.1.A</t>
    </r>
    <r>
      <rPr>
        <sz val="9"/>
        <rFont val="Times New Roman"/>
        <family val="1"/>
      </rPr>
      <t xml:space="preserve"> Normativa de Letras del Tesoro actualizada y revisada</t>
    </r>
  </si>
  <si>
    <r>
      <rPr>
        <b/>
        <sz val="9"/>
        <rFont val="Times New Roman"/>
        <family val="1"/>
      </rPr>
      <t>-DAFO-17.1.2.A</t>
    </r>
    <r>
      <rPr>
        <sz val="9"/>
        <rFont val="Times New Roman"/>
        <family val="1"/>
      </rPr>
      <t xml:space="preserve"> Normativa de Letras del Tesoro aprobada</t>
    </r>
  </si>
  <si>
    <r>
      <rPr>
        <b/>
        <sz val="9"/>
        <rFont val="Times New Roman"/>
        <family val="1"/>
      </rPr>
      <t>-DAFO-17.2.1.A</t>
    </r>
    <r>
      <rPr>
        <sz val="9"/>
        <rFont val="Times New Roman"/>
        <family val="1"/>
      </rPr>
      <t xml:space="preserve"> Normativa de Inversiones actualizada y revisada</t>
    </r>
  </si>
  <si>
    <r>
      <rPr>
        <b/>
        <sz val="9"/>
        <rFont val="Times New Roman"/>
        <family val="1"/>
      </rPr>
      <t>-DAFO-17.2.2.A</t>
    </r>
    <r>
      <rPr>
        <sz val="9"/>
        <rFont val="Times New Roman"/>
        <family val="1"/>
      </rPr>
      <t xml:space="preserve"> Normativa de Inversiones aprobada</t>
    </r>
  </si>
  <si>
    <r>
      <rPr>
        <b/>
        <sz val="9"/>
        <rFont val="Times New Roman"/>
        <family val="1"/>
      </rPr>
      <t>-DAFO-17.3.1.A</t>
    </r>
    <r>
      <rPr>
        <sz val="9"/>
        <rFont val="Times New Roman"/>
        <family val="1"/>
      </rPr>
      <t xml:space="preserve"> Borradores de Estrategias para  gestón de alternativas de financiamiento de corto plazo y de inversión actualizados</t>
    </r>
  </si>
  <si>
    <r>
      <rPr>
        <b/>
        <sz val="9"/>
        <rFont val="Times New Roman"/>
        <family val="1"/>
      </rPr>
      <t>-DAFO-17.3.2.A</t>
    </r>
    <r>
      <rPr>
        <sz val="9"/>
        <rFont val="Times New Roman"/>
        <family val="1"/>
      </rPr>
      <t xml:space="preserve"> Borradores de Estrategias para  gestón de alternativas de financiamiento de corto plazo y de inversión revisados</t>
    </r>
  </si>
  <si>
    <r>
      <rPr>
        <b/>
        <sz val="9"/>
        <rFont val="Times New Roman"/>
        <family val="1"/>
      </rPr>
      <t>-DAFO-17.3.3.A</t>
    </r>
    <r>
      <rPr>
        <sz val="9"/>
        <rFont val="Times New Roman"/>
        <family val="1"/>
      </rPr>
      <t xml:space="preserve"> Estrategias para  gestón de alternativas de financiamiento de corto plazo y de inversión aprobadas</t>
    </r>
  </si>
  <si>
    <r>
      <rPr>
        <b/>
        <sz val="9"/>
        <rFont val="Times New Roman"/>
        <family val="1"/>
      </rPr>
      <t>-DAFO-17.4.1.A</t>
    </r>
    <r>
      <rPr>
        <sz val="9"/>
        <rFont val="Times New Roman"/>
        <family val="1"/>
      </rPr>
      <t xml:space="preserve">  Correos y/o comunicaciones de seguimiento a la DAFI confirmando avances y estatus del desarrollo.</t>
    </r>
  </si>
  <si>
    <r>
      <rPr>
        <b/>
        <sz val="9"/>
        <rFont val="Times New Roman"/>
        <family val="1"/>
      </rPr>
      <t>DAFO-17.5.1.A</t>
    </r>
    <r>
      <rPr>
        <sz val="9"/>
        <rFont val="Times New Roman"/>
        <family val="1"/>
      </rPr>
      <t xml:space="preserve">  Listado de Acciones ejecutadas durante el mes que se correspondan a las opciones propuestas dentro de la Estrategia definida.</t>
    </r>
  </si>
  <si>
    <r>
      <rPr>
        <b/>
        <sz val="9"/>
        <rFont val="Times New Roman"/>
        <family val="1"/>
      </rPr>
      <t>DAFO-17.5.2.A</t>
    </r>
    <r>
      <rPr>
        <sz val="9"/>
        <rFont val="Times New Roman"/>
        <family val="1"/>
      </rPr>
      <t xml:space="preserve">  Reporte/Printscreens de resultados provocados por medidas ejecutadas.</t>
    </r>
  </si>
  <si>
    <t>18. Implemetación de Estrategia de Cierre de la Brecha Financiera (Desmonte del Descalce de Caja)</t>
  </si>
  <si>
    <t>18.1. Definir e  implementar alternativas para el cierre de brecha financiera.</t>
  </si>
  <si>
    <t>18.1.1  Actualizar propuesta de estrategia para el Desmonte del Saldo Negativo de Caja.</t>
  </si>
  <si>
    <t>18.1.2 Presentar estrategia definida a involucrados y/o partes interesadas.</t>
  </si>
  <si>
    <t>18.1.3 Validar y aprobar propuesta de estrategia fortalecida.</t>
  </si>
  <si>
    <t>18.1.4 Implementar estrategia/escenario seleccionado y evaluar resultados.</t>
  </si>
  <si>
    <r>
      <rPr>
        <b/>
        <sz val="9"/>
        <color theme="1"/>
        <rFont val="Times New Roman"/>
        <family val="1"/>
      </rPr>
      <t>DAFO-18.1.1.A</t>
    </r>
    <r>
      <rPr>
        <sz val="9"/>
        <color theme="1"/>
        <rFont val="Times New Roman"/>
        <family val="1"/>
      </rPr>
      <t xml:space="preserve">  Borrador de propuesta de estrategia para el Desmonte del Saldo Negativo de Caja elaborado.</t>
    </r>
  </si>
  <si>
    <r>
      <rPr>
        <b/>
        <sz val="9"/>
        <color theme="1"/>
        <rFont val="Times New Roman"/>
        <family val="1"/>
      </rPr>
      <t xml:space="preserve">DAFO-18.1.2.A </t>
    </r>
    <r>
      <rPr>
        <sz val="9"/>
        <color theme="1"/>
        <rFont val="Times New Roman"/>
        <family val="1"/>
      </rPr>
      <t xml:space="preserve"> Registro de participantes. 
</t>
    </r>
    <r>
      <rPr>
        <b/>
        <sz val="9"/>
        <color theme="1"/>
        <rFont val="Times New Roman"/>
        <family val="1"/>
      </rPr>
      <t xml:space="preserve">DAFO-18.1.2.B  </t>
    </r>
    <r>
      <rPr>
        <sz val="9"/>
        <color theme="1"/>
        <rFont val="Times New Roman"/>
        <family val="1"/>
      </rPr>
      <t xml:space="preserve">Ayuda memoria de la reunión.
</t>
    </r>
    <r>
      <rPr>
        <b/>
        <sz val="9"/>
        <color theme="1"/>
        <rFont val="Times New Roman"/>
        <family val="1"/>
      </rPr>
      <t>DAFO-18.1.2.C</t>
    </r>
    <r>
      <rPr>
        <sz val="9"/>
        <color theme="1"/>
        <rFont val="Times New Roman"/>
        <family val="1"/>
      </rPr>
      <t xml:space="preserve">  Fotografías del encuentro.</t>
    </r>
  </si>
  <si>
    <r>
      <rPr>
        <b/>
        <sz val="9"/>
        <color theme="1"/>
        <rFont val="Times New Roman"/>
        <family val="1"/>
      </rPr>
      <t>DAFO-18.1.3.A</t>
    </r>
    <r>
      <rPr>
        <sz val="9"/>
        <color theme="1"/>
        <rFont val="Times New Roman"/>
        <family val="1"/>
      </rPr>
      <t xml:space="preserve"> Propuesta de estrategia para el Desmonte del Saldo Negativo de Caja validada y aprobada.</t>
    </r>
  </si>
  <si>
    <r>
      <rPr>
        <b/>
        <sz val="9"/>
        <rFont val="Times New Roman"/>
        <family val="1"/>
      </rPr>
      <t xml:space="preserve">DAFO-18.1.4.A </t>
    </r>
    <r>
      <rPr>
        <sz val="9"/>
        <rFont val="Times New Roman"/>
        <family val="1"/>
      </rPr>
      <t xml:space="preserve">Porcentaje reducido de la Brecha </t>
    </r>
  </si>
  <si>
    <t>19. Evaluación del Cumplimiento de las Normativas del Sistema de Tesorería a las Instituciones</t>
  </si>
  <si>
    <t>Directriz</t>
  </si>
  <si>
    <t>Dirección / Departamento</t>
  </si>
  <si>
    <r>
      <rPr>
        <b/>
        <sz val="9"/>
        <color theme="1"/>
        <rFont val="Times New Roman"/>
        <family val="1"/>
      </rPr>
      <t>DPyEF-16.5.2.A.</t>
    </r>
    <r>
      <rPr>
        <sz val="9"/>
        <color theme="1"/>
        <rFont val="Times New Roman"/>
        <family val="1"/>
      </rPr>
      <t xml:space="preserve"> Presentar informaciones, datos o valores de resultados, a través de informe de activos y pasivos u otros</t>
    </r>
  </si>
  <si>
    <t>19.1 Evaluar el nivel de cumplimiento de las instituciones respecto a las normatidas emitidas por Tesorería Nacional</t>
  </si>
  <si>
    <t>19.1.1 Realizar plan de evaluación del cumplimiento de las normativas en las instituciones.</t>
  </si>
  <si>
    <t>19.1.2 Evaluar el cumplimiento de las normativas, instructivos y procedimientos por parte de las Tesorerías Institucionales.</t>
  </si>
  <si>
    <t>19.1.3 Procesar los resultados obtenidos en la evaluación de cumplimiento.</t>
  </si>
  <si>
    <t xml:space="preserve">19.2.1 Elaborar Borrador de Informe cumplimiento de las normativas establecidas en el Sistema de Tesorería. </t>
  </si>
  <si>
    <t>19.2.2 Someter a revisión borrador del informe por parte del Director de Normas y Coordinación de Tesorerías Institucionales.</t>
  </si>
  <si>
    <t xml:space="preserve">19.3.1 Elaborar plan de acción en base a las recomendaciones planteadas </t>
  </si>
  <si>
    <t xml:space="preserve">19.3.2 Ejecutar las acciones descritas en el plan de acción </t>
  </si>
  <si>
    <t xml:space="preserve">19.2 Preparar Informe de Evaluación de Cumplimiento de las Normativas establecidas en el Sistema de Tesorería </t>
  </si>
  <si>
    <t>19.3 Diseñar y preparar Plan de Acción para cierre de las brechas en el cumplimiento de las normativas</t>
  </si>
  <si>
    <r>
      <rPr>
        <b/>
        <sz val="9"/>
        <color theme="1"/>
        <rFont val="Times New Roman"/>
        <family val="1"/>
      </rPr>
      <t>DNyATI-19.1.1.A</t>
    </r>
    <r>
      <rPr>
        <sz val="9"/>
        <color theme="1"/>
        <rFont val="Times New Roman"/>
        <family val="1"/>
      </rPr>
      <t xml:space="preserve">  Plan de evaluación del cumplimiento de las normativas en las instituciones</t>
    </r>
  </si>
  <si>
    <r>
      <rPr>
        <b/>
        <sz val="9"/>
        <color theme="1"/>
        <rFont val="Times New Roman"/>
        <family val="1"/>
      </rPr>
      <t>DNyATI-19.1.2.A</t>
    </r>
    <r>
      <rPr>
        <sz val="9"/>
        <color theme="1"/>
        <rFont val="Times New Roman"/>
        <family val="1"/>
      </rPr>
      <t xml:space="preserve">  Formularios de evaluación completados por institución</t>
    </r>
  </si>
  <si>
    <r>
      <rPr>
        <b/>
        <sz val="9"/>
        <color theme="1"/>
        <rFont val="Times New Roman"/>
        <family val="1"/>
      </rPr>
      <t xml:space="preserve">DNyATI-19.1.3.A </t>
    </r>
    <r>
      <rPr>
        <sz val="9"/>
        <color theme="1"/>
        <rFont val="Times New Roman"/>
        <family val="1"/>
      </rPr>
      <t>Archivo con informaciones compiladas y resultados procesados</t>
    </r>
  </si>
  <si>
    <r>
      <rPr>
        <b/>
        <sz val="9"/>
        <color theme="1"/>
        <rFont val="Times New Roman"/>
        <family val="1"/>
      </rPr>
      <t>DNyATI-19.2.1.A</t>
    </r>
    <r>
      <rPr>
        <sz val="9"/>
        <color theme="1"/>
        <rFont val="Times New Roman"/>
        <family val="1"/>
      </rPr>
      <t xml:space="preserve"> Borrador de Informe cumplimiento de las normativas establecidas en el Sistema de Tesorería</t>
    </r>
  </si>
  <si>
    <r>
      <rPr>
        <b/>
        <sz val="9"/>
        <color theme="1"/>
        <rFont val="Times New Roman"/>
        <family val="1"/>
      </rPr>
      <t xml:space="preserve">DNyATI-19.2.2.A </t>
    </r>
    <r>
      <rPr>
        <sz val="9"/>
        <color theme="1"/>
        <rFont val="Times New Roman"/>
        <family val="1"/>
      </rPr>
      <t xml:space="preserve"> Informe cumplimiento de las normativas establecidas en el Sistema de Tesorería aprobado</t>
    </r>
  </si>
  <si>
    <r>
      <rPr>
        <b/>
        <sz val="9"/>
        <color theme="1"/>
        <rFont val="Times New Roman"/>
        <family val="1"/>
      </rPr>
      <t>DNyATI-19.3.1.A</t>
    </r>
    <r>
      <rPr>
        <sz val="9"/>
        <color theme="1"/>
        <rFont val="Times New Roman"/>
        <family val="1"/>
      </rPr>
      <t xml:space="preserve">  Plan de acción del  Informe cumplimiento de las normativas establecidas en el Sistema de Tesorería</t>
    </r>
  </si>
  <si>
    <r>
      <rPr>
        <b/>
        <sz val="9"/>
        <color theme="1"/>
        <rFont val="Times New Roman"/>
        <family val="1"/>
      </rPr>
      <t>DNyATI-19.3.2.A</t>
    </r>
    <r>
      <rPr>
        <sz val="9"/>
        <color theme="1"/>
        <rFont val="Times New Roman"/>
        <family val="1"/>
      </rPr>
      <t xml:space="preserve">  Reporte o Informe sobre la Ejecución del Plan de Acción del cumplimiento de las normativas establecidas en el Sistema de Tesorería</t>
    </r>
  </si>
  <si>
    <t>20. Medición el Nivel de Satisfacción de Servicios a Usuarios a TN en línea</t>
  </si>
  <si>
    <t>20.1 Preparar encuesta para evaluar la satisfacción de las instituciones asistidas</t>
  </si>
  <si>
    <t>20.2 Evaluar nivel de satisfacción de las instituciones que reciben asistencia</t>
  </si>
  <si>
    <t xml:space="preserve">20.3  Preparar Informe de Encuesta de Satisfacción de Servicios. </t>
  </si>
  <si>
    <t xml:space="preserve">20.4 Dar seguimiento a las observaciones y/o recomendaciones planteadas en el Informe de Encuesta de Satisfacción de Servicios. </t>
  </si>
  <si>
    <t>20.1.1 Elaborar encuesta para la evaluación de la satisfacción de las Tesorerías Institucionales con los servicios brindados por TN.</t>
  </si>
  <si>
    <t xml:space="preserve">20.1.2 Elaborar un plan de aplicación de la encuesta a las Tesorerías Institucionales. </t>
  </si>
  <si>
    <t>20.2.1 Aplicar la encuesta del nivel de satisfacción de las instituciones.</t>
  </si>
  <si>
    <t>20.2.2 Procesar los resultados obtenidos.</t>
  </si>
  <si>
    <t xml:space="preserve">20.3.1 Elaborar Borrador de Informe de Encuesta de Satisfacción de Servicios. </t>
  </si>
  <si>
    <t>20.3.2 Someter a revisión borrador del informe por parte del Director de Normas y Coordinación de Tesorerías Institucionales.</t>
  </si>
  <si>
    <t xml:space="preserve">20.4.1 Elaborar plan de acción en base a las recomendaciones planteadas. </t>
  </si>
  <si>
    <t xml:space="preserve">20.4.2 Ejecutar las acciones descritas en el plan de acción.  </t>
  </si>
  <si>
    <t>20.4.3  Preparar Informe de Ejecución de Plan de Acción.</t>
  </si>
  <si>
    <r>
      <rPr>
        <b/>
        <sz val="9"/>
        <color theme="1"/>
        <rFont val="Times New Roman"/>
        <family val="1"/>
      </rPr>
      <t>-DNyATI-20.1.1.A</t>
    </r>
    <r>
      <rPr>
        <sz val="9"/>
        <color theme="1"/>
        <rFont val="Times New Roman"/>
        <family val="1"/>
      </rPr>
      <t xml:space="preserve"> Formulario de Encuesta elaborado</t>
    </r>
  </si>
  <si>
    <r>
      <rPr>
        <b/>
        <sz val="9"/>
        <color theme="1"/>
        <rFont val="Times New Roman"/>
        <family val="1"/>
      </rPr>
      <t>-DNyATI-20.1.2 A</t>
    </r>
    <r>
      <rPr>
        <sz val="9"/>
        <color theme="1"/>
        <rFont val="Times New Roman"/>
        <family val="1"/>
      </rPr>
      <t xml:space="preserve"> Plan de aplicación de encuesta</t>
    </r>
  </si>
  <si>
    <r>
      <rPr>
        <b/>
        <sz val="9"/>
        <color theme="1"/>
        <rFont val="Times New Roman"/>
        <family val="1"/>
      </rPr>
      <t>-DNyATI-20.2.1.A</t>
    </r>
    <r>
      <rPr>
        <sz val="9"/>
        <color theme="1"/>
        <rFont val="Times New Roman"/>
        <family val="1"/>
      </rPr>
      <t xml:space="preserve">  Formularios de encuestas por instrucciones completados</t>
    </r>
  </si>
  <si>
    <r>
      <rPr>
        <b/>
        <sz val="9"/>
        <color theme="1"/>
        <rFont val="Times New Roman"/>
        <family val="1"/>
      </rPr>
      <t>-DNyATI-20.2.2.A</t>
    </r>
    <r>
      <rPr>
        <sz val="9"/>
        <color theme="1"/>
        <rFont val="Times New Roman"/>
        <family val="1"/>
      </rPr>
      <t xml:space="preserve">    Archivo con informaciones compiladas y resultados procesados</t>
    </r>
  </si>
  <si>
    <r>
      <rPr>
        <b/>
        <sz val="9"/>
        <color theme="1"/>
        <rFont val="Times New Roman"/>
        <family val="1"/>
      </rPr>
      <t>-DNyATI-20.3.1</t>
    </r>
    <r>
      <rPr>
        <sz val="9"/>
        <color theme="1"/>
        <rFont val="Times New Roman"/>
        <family val="1"/>
      </rPr>
      <t xml:space="preserve"> Borrador de Informe de Encuesta </t>
    </r>
  </si>
  <si>
    <r>
      <rPr>
        <b/>
        <sz val="9"/>
        <color theme="1"/>
        <rFont val="Times New Roman"/>
        <family val="1"/>
      </rPr>
      <t>-DNyATI-20.3.2</t>
    </r>
    <r>
      <rPr>
        <sz val="9"/>
        <color theme="1"/>
        <rFont val="Times New Roman"/>
        <family val="1"/>
      </rPr>
      <t xml:space="preserve">  Borrador de Informe de Nivel de Satisfacción validado y firmado por el Director de DNyCTI</t>
    </r>
  </si>
  <si>
    <r>
      <rPr>
        <b/>
        <sz val="9"/>
        <color theme="1"/>
        <rFont val="Times New Roman"/>
        <family val="1"/>
      </rPr>
      <t>-DNyATI-20.4.1.A</t>
    </r>
    <r>
      <rPr>
        <sz val="9"/>
        <color theme="1"/>
        <rFont val="Times New Roman"/>
        <family val="1"/>
      </rPr>
      <t xml:space="preserve">  Plan de acción para las observaciones planteadas en el  Informe de Nivel de Satisfacción de Servicios</t>
    </r>
  </si>
  <si>
    <r>
      <rPr>
        <b/>
        <sz val="9"/>
        <color theme="1"/>
        <rFont val="Times New Roman"/>
        <family val="1"/>
      </rPr>
      <t>-DNyATI-20.4.2.A</t>
    </r>
    <r>
      <rPr>
        <sz val="9"/>
        <color theme="1"/>
        <rFont val="Times New Roman"/>
        <family val="1"/>
      </rPr>
      <t xml:space="preserve"> Resultados de ejecución de las acciones descritas en el plan</t>
    </r>
  </si>
  <si>
    <r>
      <rPr>
        <b/>
        <sz val="9"/>
        <color theme="1"/>
        <rFont val="Times New Roman"/>
        <family val="1"/>
      </rPr>
      <t>-DNyATI-20.4.3.A</t>
    </r>
    <r>
      <rPr>
        <sz val="9"/>
        <color theme="1"/>
        <rFont val="Times New Roman"/>
        <family val="1"/>
      </rPr>
      <t xml:space="preserve"> Informe de Ejecución del Plan de Acción</t>
    </r>
  </si>
  <si>
    <t>21. Actualización del Sistema de Atención a las Tesorerías Institucionales (SATI)</t>
  </si>
  <si>
    <t>21.1 Coordinar levantamiento de información de las instituciones de lugar, para su registro en el SATI.</t>
  </si>
  <si>
    <t>21.2 Realizar el registro de información actualizada de las instituciones en el SATI.</t>
  </si>
  <si>
    <t>21.1.1 Elaborar plan metodológico para levantamiento de información actual de las intituciones.</t>
  </si>
  <si>
    <t>21.1.2 Someter a revisión borrador del plan metodológico por parte del Director de Normas y Atención a las Tesorerías Institucionales</t>
  </si>
  <si>
    <t>21.2.1 Realizar actualización de los datos del Primer Grupo (25 instituciones) de Instituciones.</t>
  </si>
  <si>
    <t>21.2.2 Realizar actualización de los datos del Segundo Grupo (30 instituciones) de Instituciones.</t>
  </si>
  <si>
    <t>21.2.3 Realizar actualización de los datos del Tercer Grupo  (30 instituciones) de Instituciones.</t>
  </si>
  <si>
    <t>21.2.4 Realizar registro de los datos de 80 nuevas instituciones al SATI.</t>
  </si>
  <si>
    <r>
      <rPr>
        <b/>
        <sz val="9"/>
        <color theme="1"/>
        <rFont val="Times New Roman"/>
        <family val="1"/>
      </rPr>
      <t>-DNyATI-21.2.1.A</t>
    </r>
    <r>
      <rPr>
        <sz val="9"/>
        <color theme="1"/>
        <rFont val="Times New Roman"/>
        <family val="1"/>
      </rPr>
      <t xml:space="preserve"> Listado de Primer Grupo de instituciones con data actualizada en el SATI
</t>
    </r>
    <r>
      <rPr>
        <b/>
        <sz val="9"/>
        <color theme="1"/>
        <rFont val="Times New Roman"/>
        <family val="1"/>
      </rPr>
      <t>-DNyATI-21.2.1.B</t>
    </r>
    <r>
      <rPr>
        <sz val="9"/>
        <color theme="1"/>
        <rFont val="Times New Roman"/>
        <family val="1"/>
      </rPr>
      <t xml:space="preserve"> Printscreen de Primer Grupo de instituciones con data actualizada en el SATI</t>
    </r>
  </si>
  <si>
    <r>
      <rPr>
        <b/>
        <sz val="9"/>
        <color theme="1"/>
        <rFont val="Times New Roman"/>
        <family val="1"/>
      </rPr>
      <t>-DNyATI-21.2.2.A</t>
    </r>
    <r>
      <rPr>
        <sz val="9"/>
        <color theme="1"/>
        <rFont val="Times New Roman"/>
        <family val="1"/>
      </rPr>
      <t xml:space="preserve"> Listado de Segundo Grupo de instituciones con data actualizada en el SATI
Segundo Grupo de instituciones con data actualizada en el SATI</t>
    </r>
  </si>
  <si>
    <r>
      <rPr>
        <b/>
        <sz val="9"/>
        <color theme="1"/>
        <rFont val="Times New Roman"/>
        <family val="1"/>
      </rPr>
      <t>-DNyATI-21.2.3.A</t>
    </r>
    <r>
      <rPr>
        <sz val="9"/>
        <color theme="1"/>
        <rFont val="Times New Roman"/>
        <family val="1"/>
      </rPr>
      <t xml:space="preserve"> Listado de Tercer Grupo de instituciones con data actualizada en el SATI
</t>
    </r>
    <r>
      <rPr>
        <b/>
        <sz val="9"/>
        <color theme="1"/>
        <rFont val="Times New Roman"/>
        <family val="1"/>
      </rPr>
      <t>-DNyATI-21.2.3.B</t>
    </r>
    <r>
      <rPr>
        <sz val="9"/>
        <color theme="1"/>
        <rFont val="Times New Roman"/>
        <family val="1"/>
      </rPr>
      <t xml:space="preserve"> Printscreen de Tercer Grupo de instituciones con data actualizada en el SATI</t>
    </r>
  </si>
  <si>
    <r>
      <rPr>
        <b/>
        <sz val="9"/>
        <color theme="1"/>
        <rFont val="Times New Roman"/>
        <family val="1"/>
      </rPr>
      <t>-DNyATI-21.2.4.A</t>
    </r>
    <r>
      <rPr>
        <sz val="9"/>
        <color theme="1"/>
        <rFont val="Times New Roman"/>
        <family val="1"/>
      </rPr>
      <t xml:space="preserve"> Listado de  nuevas instituciones registradas en el SATI
</t>
    </r>
    <r>
      <rPr>
        <b/>
        <sz val="9"/>
        <color theme="1"/>
        <rFont val="Times New Roman"/>
        <family val="1"/>
      </rPr>
      <t>-DNyATI-21.2.4.B</t>
    </r>
    <r>
      <rPr>
        <sz val="9"/>
        <color theme="1"/>
        <rFont val="Times New Roman"/>
        <family val="1"/>
      </rPr>
      <t xml:space="preserve"> Printscreen de nuevas instituciones registradas en el SATI</t>
    </r>
  </si>
  <si>
    <t>3.1 Regular las Tesorerías Institucionales a través de normas, procesos y procedimientos.</t>
  </si>
  <si>
    <t>22. Mejora al Reporte Dinámico de Comprobante de Pagos del SIGEF</t>
  </si>
  <si>
    <t>22.1  Gestionar mejoras al Reporte de Comprobantes de Pagos del SIGEF</t>
  </si>
  <si>
    <t>22.2 Implementar reportes desarrollados</t>
  </si>
  <si>
    <t>22.1.1 Dar seguimiento a la solicitud realizada a la DAFI.</t>
  </si>
  <si>
    <t>22.2.1 Validar funcionalidad de las mejoras realizadas al Reporte de Comprobante de Pago</t>
  </si>
  <si>
    <t>22.2.2 Ejecutar uso en producción del Reporte de Comprobante de Pago mejorado, de modo que se obtenga la información precisa para alimentar el indicador correspondiente.</t>
  </si>
  <si>
    <r>
      <rPr>
        <b/>
        <sz val="9"/>
        <color theme="1"/>
        <rFont val="Times New Roman"/>
        <family val="1"/>
      </rPr>
      <t>- DAD-22.1.1.A</t>
    </r>
    <r>
      <rPr>
        <sz val="9"/>
        <color theme="1"/>
        <rFont val="Times New Roman"/>
        <family val="1"/>
      </rPr>
      <t xml:space="preserve"> Correos electrónicos de seguimiento
</t>
    </r>
    <r>
      <rPr>
        <b/>
        <sz val="9"/>
        <color theme="1"/>
        <rFont val="Times New Roman"/>
        <family val="1"/>
      </rPr>
      <t>- DAD-22.1.1.B</t>
    </r>
    <r>
      <rPr>
        <sz val="9"/>
        <color theme="1"/>
        <rFont val="Times New Roman"/>
        <family val="1"/>
      </rPr>
      <t xml:space="preserve"> Reportes  de Avances del DAFI</t>
    </r>
  </si>
  <si>
    <r>
      <rPr>
        <b/>
        <sz val="9"/>
        <color theme="1"/>
        <rFont val="Times New Roman"/>
        <family val="1"/>
      </rPr>
      <t>- DAD-22.2.1.A</t>
    </r>
    <r>
      <rPr>
        <sz val="9"/>
        <color theme="1"/>
        <rFont val="Times New Roman"/>
        <family val="1"/>
      </rPr>
      <t xml:space="preserve"> Reporte de validación de funcionalidades desarrolladas
</t>
    </r>
    <r>
      <rPr>
        <b/>
        <sz val="9"/>
        <color theme="1"/>
        <rFont val="Times New Roman"/>
        <family val="1"/>
      </rPr>
      <t>- DAD-22.2.1.B</t>
    </r>
    <r>
      <rPr>
        <sz val="9"/>
        <color theme="1"/>
        <rFont val="Times New Roman"/>
        <family val="1"/>
      </rPr>
      <t xml:space="preserve"> Printscreens del programa durante las pruebas</t>
    </r>
  </si>
  <si>
    <r>
      <rPr>
        <b/>
        <sz val="9"/>
        <color theme="1"/>
        <rFont val="Times New Roman"/>
        <family val="1"/>
      </rPr>
      <t>- DAD-22.2.2.A</t>
    </r>
    <r>
      <rPr>
        <sz val="9"/>
        <color theme="1"/>
        <rFont val="Times New Roman"/>
        <family val="1"/>
      </rPr>
      <t xml:space="preserve"> Reportes mensuales generados para alimentar indicadores</t>
    </r>
  </si>
  <si>
    <t>23. Módulo de Devoluciones de Subsidios implementado en el SIGEF (Mejoras del proceso de Retención)</t>
  </si>
  <si>
    <t>23.1 Realizar levantamiento y análisis de situación actual del proceso de Devoluciones de Subsidios e identificar mejoras.</t>
  </si>
  <si>
    <t>23.1.5 Validar y aprobar informe de proceso y mejoras propuestos para  Devoluciones de Subsidios.</t>
  </si>
  <si>
    <t>23.1.6 Realizar ajustes al modelo funcional provisto por la DAFI, en caso de que sea aplicable.</t>
  </si>
  <si>
    <t>23.2 Aplicar ajustes al desarrollo del Módulo de Devoluciones.</t>
  </si>
  <si>
    <t>23.2.1 Ajustar  Módulo de Devoluciones</t>
  </si>
  <si>
    <t>23.2.2 Dar Seguimiento a aplicación de ajustes del Módulo.</t>
  </si>
  <si>
    <t>23.2.3 Realizar pruebas y validar el funcionamiento del Módulo.</t>
  </si>
  <si>
    <t>23.3 Gestionar implementación de  Módulo de Devoluciones de Subsidios.</t>
  </si>
  <si>
    <t>23.3.1 Coordinar entrenamientos para intituciones involucradas con la Dirección de Normas y Atención a las Tesorerías Institucionales.</t>
  </si>
  <si>
    <t>23.3.2 Ejecutar sesiones de entrenamiento.</t>
  </si>
  <si>
    <r>
      <rPr>
        <b/>
        <sz val="9"/>
        <color theme="1"/>
        <rFont val="Times New Roman"/>
        <family val="1"/>
      </rPr>
      <t>-DAD-23.1.5.A</t>
    </r>
    <r>
      <rPr>
        <sz val="9"/>
        <color theme="1"/>
        <rFont val="Times New Roman"/>
        <family val="1"/>
      </rPr>
      <t xml:space="preserve"> Informe sobre el proceso actual y el propuesto de Devoluciones de Subsidios validado</t>
    </r>
  </si>
  <si>
    <r>
      <rPr>
        <b/>
        <sz val="9"/>
        <color theme="1"/>
        <rFont val="Times New Roman"/>
        <family val="1"/>
      </rPr>
      <t>-DAD-23.1.4.A</t>
    </r>
    <r>
      <rPr>
        <sz val="9"/>
        <color theme="1"/>
        <rFont val="Times New Roman"/>
        <family val="1"/>
      </rPr>
      <t xml:space="preserve"> Modelo Funcional ajustado con mejoras aplicables</t>
    </r>
  </si>
  <si>
    <r>
      <rPr>
        <b/>
        <sz val="9"/>
        <color theme="1"/>
        <rFont val="Times New Roman"/>
        <family val="1"/>
      </rPr>
      <t>-DAD-23.2.1.A</t>
    </r>
    <r>
      <rPr>
        <sz val="9"/>
        <color theme="1"/>
        <rFont val="Times New Roman"/>
        <family val="1"/>
      </rPr>
      <t xml:space="preserve"> Printscreen del Módulo  ajustado y habilitado en el SIGEF.</t>
    </r>
  </si>
  <si>
    <r>
      <t>-</t>
    </r>
    <r>
      <rPr>
        <b/>
        <sz val="9"/>
        <color theme="1"/>
        <rFont val="Times New Roman"/>
        <family val="1"/>
      </rPr>
      <t xml:space="preserve">DAD-23.2.2.A </t>
    </r>
    <r>
      <rPr>
        <sz val="9"/>
        <color theme="1"/>
        <rFont val="Times New Roman"/>
        <family val="1"/>
      </rPr>
      <t xml:space="preserve">Correos Electrónicos intercambiados. </t>
    </r>
  </si>
  <si>
    <r>
      <rPr>
        <b/>
        <sz val="9"/>
        <color theme="1"/>
        <rFont val="Times New Roman"/>
        <family val="1"/>
      </rPr>
      <t>-DAD-23.2.3.A</t>
    </r>
    <r>
      <rPr>
        <sz val="9"/>
        <color theme="1"/>
        <rFont val="Times New Roman"/>
        <family val="1"/>
      </rPr>
      <t xml:space="preserve"> Correos Electrónicos validando que las pruebas fueron satisfactorias.</t>
    </r>
  </si>
  <si>
    <r>
      <t>-</t>
    </r>
    <r>
      <rPr>
        <b/>
        <sz val="9"/>
        <color theme="1"/>
        <rFont val="Times New Roman"/>
        <family val="1"/>
      </rPr>
      <t xml:space="preserve">DAD-23.3.1.A </t>
    </r>
    <r>
      <rPr>
        <sz val="9"/>
        <color theme="1"/>
        <rFont val="Times New Roman"/>
        <family val="1"/>
      </rPr>
      <t>Correos Electrónicos intercambiados con las instituciones involucradas  para coordinación de entrenamiento</t>
    </r>
  </si>
  <si>
    <r>
      <t>-</t>
    </r>
    <r>
      <rPr>
        <b/>
        <sz val="9"/>
        <color theme="1"/>
        <rFont val="Times New Roman"/>
        <family val="1"/>
      </rPr>
      <t xml:space="preserve">DAD-23.3.2.A </t>
    </r>
    <r>
      <rPr>
        <sz val="9"/>
        <color theme="1"/>
        <rFont val="Times New Roman"/>
        <family val="1"/>
      </rPr>
      <t xml:space="preserve">Registros de participantes de Entrenamientos impartidos.
</t>
    </r>
    <r>
      <rPr>
        <b/>
        <sz val="9"/>
        <color theme="1"/>
        <rFont val="Times New Roman"/>
        <family val="1"/>
      </rPr>
      <t>-DAD-23.3.2.B</t>
    </r>
    <r>
      <rPr>
        <sz val="9"/>
        <color theme="1"/>
        <rFont val="Times New Roman"/>
        <family val="1"/>
      </rPr>
      <t xml:space="preserve"> Fotografías de las sesiones de entrenamiento realizadas.</t>
    </r>
  </si>
  <si>
    <t>Directriz:</t>
  </si>
  <si>
    <t>4.1 Cerrar las brechas de competencias cardinales identificadas en un 95%.</t>
  </si>
  <si>
    <t xml:space="preserve">24. Implementación del Plan de Cierre de Brechas por Competencias </t>
  </si>
  <si>
    <t xml:space="preserve"> 24.1 Implementar el Plan de Cierre de la Brecha de Competencias Blandas 2021</t>
  </si>
  <si>
    <t xml:space="preserve"> 24.2 Implementar el Plan de Cierre de la Brecha de Competencias Duras 2021</t>
  </si>
  <si>
    <t>24.3 Llevar a cabo Actividad de Integración para Cierre de Competencias 2021</t>
  </si>
  <si>
    <t>24.4 Diseñar Planes de Cierre de Brechas de Competencias Blandas y Duras 2022</t>
  </si>
  <si>
    <t>24.1.1 Gestiónar las capacitaciones conforme al plan de capacitación por competencias.</t>
  </si>
  <si>
    <t xml:space="preserve">24.1.2 Coordinar la logística conforme a la programación de las capacitaciones </t>
  </si>
  <si>
    <t xml:space="preserve">24.1.3 Impartir capacitación dirigida a involucrados </t>
  </si>
  <si>
    <t>24.1.4 Preparar el Informe Trimestral de Ejecución del Plan de Capacitación y Remitir al INAP.</t>
  </si>
  <si>
    <t>24.1.5  Gestiónar la Evaluación de las capacitaciones impartidas (Servidor/ Supervisor).</t>
  </si>
  <si>
    <t>24.2.1 Gestiónar las capacitaciones conforme al plan de capacitación por competencias</t>
  </si>
  <si>
    <t xml:space="preserve">24.2.2 Coordinar la logística conforme a la programación de las capacitaciones </t>
  </si>
  <si>
    <t>24.2.3 Impartir capacitación dirigida a involucrados.</t>
  </si>
  <si>
    <t>24.2.4  Gestiónar la Evaluación de las capacitaciones impartidas (Servidor/ Supervisor)</t>
  </si>
  <si>
    <t>24.3.1 Gestiónar el Plan Metodológico de la actividad de integración para el cierre de competencias 2021.</t>
  </si>
  <si>
    <t>24.3.2 Ejecutar el Plan Metodológico de la actividad de integración para el cierre de competencias 2021.</t>
  </si>
  <si>
    <t>24.4.1 Realizar levantamiento de información.</t>
  </si>
  <si>
    <t>24.4.2  Preparar borrador del plan de Cierre de Brecha de Competencias Blandas y Duras 2022.</t>
  </si>
  <si>
    <t>24.4.3 Aprobar el plan de Cierre de Brecha de Competencias Blandas y Duras 2022.</t>
  </si>
  <si>
    <r>
      <rPr>
        <b/>
        <sz val="9"/>
        <color theme="1"/>
        <rFont val="Times New Roman"/>
        <family val="1"/>
      </rPr>
      <t>- DRRHH-24.1.1.A</t>
    </r>
    <r>
      <rPr>
        <sz val="9"/>
        <color theme="1"/>
        <rFont val="Times New Roman"/>
        <family val="1"/>
      </rPr>
      <t xml:space="preserve">   Plan de Cierre de Brecha de Competencias 2021 aprobado.
</t>
    </r>
    <r>
      <rPr>
        <b/>
        <sz val="9"/>
        <color theme="1"/>
        <rFont val="Times New Roman"/>
        <family val="1"/>
      </rPr>
      <t>- DRRHH-24.1.1.B</t>
    </r>
    <r>
      <rPr>
        <sz val="9"/>
        <color theme="1"/>
        <rFont val="Times New Roman"/>
        <family val="1"/>
      </rPr>
      <t xml:space="preserve"> Correos/ comunicaciónes solicitando las capacitaciones al proveedor correspondiente.   </t>
    </r>
  </si>
  <si>
    <r>
      <t>-</t>
    </r>
    <r>
      <rPr>
        <b/>
        <sz val="9"/>
        <color theme="1"/>
        <rFont val="Times New Roman"/>
        <family val="1"/>
      </rPr>
      <t xml:space="preserve">DRRHH-24.1.2.A </t>
    </r>
    <r>
      <rPr>
        <sz val="9"/>
        <color theme="1"/>
        <rFont val="Times New Roman"/>
        <family val="1"/>
      </rPr>
      <t xml:space="preserve"> Correos/comunicaciónes de solicitud de requerimientos.
- </t>
    </r>
    <r>
      <rPr>
        <b/>
        <sz val="9"/>
        <color theme="1"/>
        <rFont val="Times New Roman"/>
        <family val="1"/>
      </rPr>
      <t xml:space="preserve">DRRHH-24.1.2.B </t>
    </r>
    <r>
      <rPr>
        <sz val="9"/>
        <color theme="1"/>
        <rFont val="Times New Roman"/>
        <family val="1"/>
      </rPr>
      <t xml:space="preserve">
Cronograma/plan de sesiones para capacitación.</t>
    </r>
  </si>
  <si>
    <r>
      <t>-</t>
    </r>
    <r>
      <rPr>
        <b/>
        <sz val="9"/>
        <color theme="1"/>
        <rFont val="Times New Roman"/>
        <family val="1"/>
      </rPr>
      <t xml:space="preserve">DRRHH-24.1.3.A  </t>
    </r>
    <r>
      <rPr>
        <sz val="9"/>
        <color theme="1"/>
        <rFont val="Times New Roman"/>
        <family val="1"/>
      </rPr>
      <t xml:space="preserve">Presentación Power Point.
- </t>
    </r>
    <r>
      <rPr>
        <b/>
        <sz val="9"/>
        <color theme="1"/>
        <rFont val="Times New Roman"/>
        <family val="1"/>
      </rPr>
      <t xml:space="preserve">DRRHH-24.1.3.B </t>
    </r>
    <r>
      <rPr>
        <sz val="9"/>
        <color theme="1"/>
        <rFont val="Times New Roman"/>
        <family val="1"/>
      </rPr>
      <t xml:space="preserve">Registro de Participantes.
- </t>
    </r>
    <r>
      <rPr>
        <b/>
        <sz val="9"/>
        <color theme="1"/>
        <rFont val="Times New Roman"/>
        <family val="1"/>
      </rPr>
      <t xml:space="preserve">DRRHH-24.1.3.C </t>
    </r>
    <r>
      <rPr>
        <sz val="9"/>
        <color theme="1"/>
        <rFont val="Times New Roman"/>
        <family val="1"/>
      </rPr>
      <t>Fotografías de la capacitación.</t>
    </r>
  </si>
  <si>
    <r>
      <rPr>
        <b/>
        <sz val="9"/>
        <color theme="1"/>
        <rFont val="Times New Roman"/>
        <family val="1"/>
      </rPr>
      <t>- DRRHH-24.1.4.A</t>
    </r>
    <r>
      <rPr>
        <sz val="9"/>
        <color theme="1"/>
        <rFont val="Times New Roman"/>
        <family val="1"/>
      </rPr>
      <t xml:space="preserve"> Informe Trimestral de Ejecución del Plan de Capacitación
</t>
    </r>
    <r>
      <rPr>
        <b/>
        <sz val="9"/>
        <color theme="1"/>
        <rFont val="Times New Roman"/>
        <family val="1"/>
      </rPr>
      <t>-DRRHH-24.1.4.A</t>
    </r>
    <r>
      <rPr>
        <sz val="9"/>
        <color theme="1"/>
        <rFont val="Times New Roman"/>
        <family val="1"/>
      </rPr>
      <t xml:space="preserve"> Correos/comunicaciónes remitiendo al INAP. </t>
    </r>
  </si>
  <si>
    <r>
      <t xml:space="preserve">- </t>
    </r>
    <r>
      <rPr>
        <b/>
        <sz val="9"/>
        <color theme="1"/>
        <rFont val="Times New Roman"/>
        <family val="1"/>
      </rPr>
      <t xml:space="preserve">DRRHH-24.1.5.A </t>
    </r>
    <r>
      <rPr>
        <sz val="9"/>
        <color theme="1"/>
        <rFont val="Times New Roman"/>
        <family val="1"/>
      </rPr>
      <t xml:space="preserve">Formulario de evaluación de capacitación.
'- </t>
    </r>
    <r>
      <rPr>
        <b/>
        <sz val="9"/>
        <color theme="1"/>
        <rFont val="Times New Roman"/>
        <family val="1"/>
      </rPr>
      <t xml:space="preserve">DRRHH-24.1.5.B </t>
    </r>
    <r>
      <rPr>
        <sz val="9"/>
        <color theme="1"/>
        <rFont val="Times New Roman"/>
        <family val="1"/>
      </rPr>
      <t>Formulario de Impacto de la capitación.</t>
    </r>
  </si>
  <si>
    <r>
      <rPr>
        <b/>
        <sz val="9"/>
        <color theme="1"/>
        <rFont val="Times New Roman"/>
        <family val="1"/>
      </rPr>
      <t xml:space="preserve">- DRRHH-24.2.1.A  </t>
    </r>
    <r>
      <rPr>
        <sz val="9"/>
        <color theme="1"/>
        <rFont val="Times New Roman"/>
        <family val="1"/>
      </rPr>
      <t xml:space="preserve">Correos/ comunicaciónes solicitando las capacitaciones al proveedor correspondiente.   
</t>
    </r>
    <r>
      <rPr>
        <b/>
        <sz val="9"/>
        <color theme="1"/>
        <rFont val="Times New Roman"/>
        <family val="1"/>
      </rPr>
      <t>- DRRHH-24.2.1.B</t>
    </r>
    <r>
      <rPr>
        <sz val="9"/>
        <color theme="1"/>
        <rFont val="Times New Roman"/>
        <family val="1"/>
      </rPr>
      <t xml:space="preserve"> Plan de Cierre de Brecha de Competencias Duras 2021 (con costo).
</t>
    </r>
    <r>
      <rPr>
        <b/>
        <sz val="9"/>
        <color theme="1"/>
        <rFont val="Times New Roman"/>
        <family val="1"/>
      </rPr>
      <t>- DRRHH-24.2.1.C</t>
    </r>
    <r>
      <rPr>
        <sz val="9"/>
        <color theme="1"/>
        <rFont val="Times New Roman"/>
        <family val="1"/>
      </rPr>
      <t xml:space="preserve"> Plan de Cierre de Brecha de Competencias 2021 (sin costo)</t>
    </r>
  </si>
  <si>
    <r>
      <rPr>
        <b/>
        <sz val="9"/>
        <color theme="1"/>
        <rFont val="Times New Roman"/>
        <family val="1"/>
      </rPr>
      <t xml:space="preserve">-DRRHH-24.2.2.A </t>
    </r>
    <r>
      <rPr>
        <sz val="9"/>
        <color theme="1"/>
        <rFont val="Times New Roman"/>
        <family val="1"/>
      </rPr>
      <t xml:space="preserve"> Correos/comunicaciónes de solicitud de requerimientos
- </t>
    </r>
    <r>
      <rPr>
        <b/>
        <sz val="9"/>
        <color theme="1"/>
        <rFont val="Times New Roman"/>
        <family val="1"/>
      </rPr>
      <t xml:space="preserve">DRRHH-24.2.2.B </t>
    </r>
    <r>
      <rPr>
        <sz val="9"/>
        <color theme="1"/>
        <rFont val="Times New Roman"/>
        <family val="1"/>
      </rPr>
      <t xml:space="preserve">
Cronograma/plan de sesiones para capacitación</t>
    </r>
  </si>
  <si>
    <r>
      <rPr>
        <b/>
        <sz val="9"/>
        <color theme="1"/>
        <rFont val="Times New Roman"/>
        <family val="1"/>
      </rPr>
      <t xml:space="preserve">DRRHH-24.2.3.A  </t>
    </r>
    <r>
      <rPr>
        <sz val="9"/>
        <color theme="1"/>
        <rFont val="Times New Roman"/>
        <family val="1"/>
      </rPr>
      <t>Matriz o Listado de Participantes enviados a realizar los programas de capacitación solicitados.</t>
    </r>
    <r>
      <rPr>
        <b/>
        <sz val="8"/>
        <color theme="1"/>
        <rFont val="Times New Roman"/>
        <family val="1"/>
      </rPr>
      <t/>
    </r>
  </si>
  <si>
    <r>
      <rPr>
        <b/>
        <sz val="9"/>
        <color theme="1"/>
        <rFont val="Times New Roman"/>
        <family val="1"/>
      </rPr>
      <t xml:space="preserve">DRRHH-24.2.4.A </t>
    </r>
    <r>
      <rPr>
        <sz val="9"/>
        <color theme="1"/>
        <rFont val="Times New Roman"/>
        <family val="1"/>
      </rPr>
      <t>Formulario de evaluación de capacitación
'</t>
    </r>
    <r>
      <rPr>
        <b/>
        <sz val="9"/>
        <color theme="1"/>
        <rFont val="Times New Roman"/>
        <family val="1"/>
      </rPr>
      <t xml:space="preserve">DRRHH-24.2.4.B </t>
    </r>
    <r>
      <rPr>
        <sz val="9"/>
        <color theme="1"/>
        <rFont val="Times New Roman"/>
        <family val="1"/>
      </rPr>
      <t>Formulario de Impacto de la capitación.</t>
    </r>
  </si>
  <si>
    <r>
      <rPr>
        <b/>
        <sz val="9"/>
        <color theme="1"/>
        <rFont val="Times New Roman"/>
        <family val="1"/>
      </rPr>
      <t>- DRRHH-24.3.1.A</t>
    </r>
    <r>
      <rPr>
        <sz val="9"/>
        <color theme="1"/>
        <rFont val="Times New Roman"/>
        <family val="1"/>
      </rPr>
      <t xml:space="preserve">  Correo o comunicación de Solicitud al Proveedor. 
- </t>
    </r>
    <r>
      <rPr>
        <b/>
        <sz val="9"/>
        <color theme="1"/>
        <rFont val="Times New Roman"/>
        <family val="1"/>
      </rPr>
      <t>DRRHH-24.3.1.B</t>
    </r>
    <r>
      <rPr>
        <sz val="9"/>
        <color theme="1"/>
        <rFont val="Times New Roman"/>
        <family val="1"/>
      </rPr>
      <t xml:space="preserve">   Plan Metodológico de la actividad de integración para el cierre de competencias 2021.</t>
    </r>
  </si>
  <si>
    <r>
      <rPr>
        <b/>
        <sz val="9"/>
        <color theme="1"/>
        <rFont val="Times New Roman"/>
        <family val="1"/>
      </rPr>
      <t xml:space="preserve">DRRHH-24.3.2 </t>
    </r>
    <r>
      <rPr>
        <sz val="9"/>
        <color theme="1"/>
        <rFont val="Times New Roman"/>
        <family val="1"/>
      </rPr>
      <t xml:space="preserve">Reporte de Avances. </t>
    </r>
  </si>
  <si>
    <r>
      <rPr>
        <b/>
        <sz val="9"/>
        <color theme="1"/>
        <rFont val="Times New Roman"/>
        <family val="1"/>
      </rPr>
      <t xml:space="preserve">DRRHH-24.4.1 </t>
    </r>
    <r>
      <rPr>
        <sz val="9"/>
        <color theme="1"/>
        <rFont val="Times New Roman"/>
        <family val="1"/>
      </rPr>
      <t xml:space="preserve">Documentos de Referencia y Consulta. </t>
    </r>
  </si>
  <si>
    <r>
      <rPr>
        <b/>
        <sz val="9"/>
        <color theme="1"/>
        <rFont val="Times New Roman"/>
        <family val="1"/>
      </rPr>
      <t xml:space="preserve">DRRHH-24.4.2 </t>
    </r>
    <r>
      <rPr>
        <sz val="9"/>
        <color theme="1"/>
        <rFont val="Times New Roman"/>
        <family val="1"/>
      </rPr>
      <t>Borrador del Plan de Cierre de Brecha de Competencias Blandas y Duras 2022.</t>
    </r>
  </si>
  <si>
    <r>
      <rPr>
        <b/>
        <sz val="9"/>
        <color theme="1"/>
        <rFont val="Times New Roman"/>
        <family val="1"/>
      </rPr>
      <t xml:space="preserve">DRRHH-24.4.3 </t>
    </r>
    <r>
      <rPr>
        <sz val="9"/>
        <color theme="1"/>
        <rFont val="Times New Roman"/>
        <family val="1"/>
      </rPr>
      <t>Plan de Cierre de Brecha de Competencias Blandas y Duras 2022 aprobado.</t>
    </r>
  </si>
  <si>
    <t>25. Implementación del Plan de Dotación de Personal del 2021</t>
  </si>
  <si>
    <t>25.1  Implementar el Plan de Dotación de Personal del 2021</t>
  </si>
  <si>
    <t>25.1.1 Ejecutar las actividades del Plan de Dotación de Personal del 2021.</t>
  </si>
  <si>
    <t>25.1.2  Reportar la Ejecución de los avances según lo planificado.</t>
  </si>
  <si>
    <r>
      <rPr>
        <b/>
        <sz val="9"/>
        <color theme="1"/>
        <rFont val="Times New Roman"/>
        <family val="1"/>
      </rPr>
      <t xml:space="preserve">DRRHH-25.1.1.A </t>
    </r>
    <r>
      <rPr>
        <sz val="9"/>
        <color theme="1"/>
        <rFont val="Times New Roman"/>
        <family val="1"/>
      </rPr>
      <t xml:space="preserve">Plan de Dotación de Personal del 2021 Aprobado. </t>
    </r>
    <r>
      <rPr>
        <b/>
        <sz val="9"/>
        <color theme="1"/>
        <rFont val="Times New Roman"/>
        <family val="1"/>
      </rPr>
      <t xml:space="preserve">
DRRHH-25.1.1.B </t>
    </r>
    <r>
      <rPr>
        <sz val="9"/>
        <color theme="1"/>
        <rFont val="Times New Roman"/>
        <family val="1"/>
      </rPr>
      <t>Evidencias de la Ejecución:
- Base de Concursos realizados. 
-Acciones de Personal completadas.</t>
    </r>
  </si>
  <si>
    <r>
      <rPr>
        <b/>
        <sz val="9"/>
        <color theme="1"/>
        <rFont val="Times New Roman"/>
        <family val="1"/>
      </rPr>
      <t xml:space="preserve">DRRHH-25.1.2.A </t>
    </r>
    <r>
      <rPr>
        <sz val="9"/>
        <color theme="1"/>
        <rFont val="Times New Roman"/>
        <family val="1"/>
      </rPr>
      <t xml:space="preserve">Registro de Elegible de los Concursos realizados según el Plan.
</t>
    </r>
    <r>
      <rPr>
        <b/>
        <sz val="9"/>
        <color theme="1"/>
        <rFont val="Times New Roman"/>
        <family val="1"/>
      </rPr>
      <t>DRRHH-25.1.2.B</t>
    </r>
    <r>
      <rPr>
        <sz val="9"/>
        <color theme="1"/>
        <rFont val="Times New Roman"/>
        <family val="1"/>
      </rPr>
      <t xml:space="preserve"> Reportes de Ejecucion del Plan definido para el periodo. </t>
    </r>
  </si>
  <si>
    <t>26. Diseñar el Plan de Dotación de Personal del 2022</t>
  </si>
  <si>
    <t>26.1  Diseñar el Plan de Dotación de Personal del 2022</t>
  </si>
  <si>
    <t>26.1.1 Solicitar a las diferentes unidades organizativas  información sobre las necesidades de personal identificadas.</t>
  </si>
  <si>
    <t>26.1.2 Elaborar borrador del Plan Anual de Dotación de Personal 2022</t>
  </si>
  <si>
    <t>26.1.3 Validar y aprobar  Plan Anual de Dotación de Personal 2022</t>
  </si>
  <si>
    <r>
      <t xml:space="preserve">DRRHH-26.1.1A </t>
    </r>
    <r>
      <rPr>
        <sz val="9"/>
        <rFont val="Times New Roman"/>
        <family val="1"/>
      </rPr>
      <t xml:space="preserve">Correos / comunicaciónes solicitando la información.  </t>
    </r>
    <r>
      <rPr>
        <b/>
        <sz val="9"/>
        <rFont val="Times New Roman"/>
        <family val="1"/>
      </rPr>
      <t xml:space="preserve">
DRRHH-26.1.1B </t>
    </r>
    <r>
      <rPr>
        <sz val="9"/>
        <rFont val="Times New Roman"/>
        <family val="1"/>
      </rPr>
      <t xml:space="preserve">Evidencias de los insumos recibidos. </t>
    </r>
  </si>
  <si>
    <r>
      <t xml:space="preserve">DRRHH-26.1.2 </t>
    </r>
    <r>
      <rPr>
        <sz val="9"/>
        <rFont val="Times New Roman"/>
        <family val="1"/>
      </rPr>
      <t>Borrador del Plan de Dotación de Personal 2022.</t>
    </r>
  </si>
  <si>
    <r>
      <t xml:space="preserve">DRRHH-26.1.3 </t>
    </r>
    <r>
      <rPr>
        <sz val="9"/>
        <rFont val="Times New Roman"/>
        <family val="1"/>
      </rPr>
      <t>Plan de Dotación de Personal 2022 Aprobado</t>
    </r>
    <r>
      <rPr>
        <b/>
        <sz val="9"/>
        <rFont val="Times New Roman"/>
        <family val="1"/>
      </rPr>
      <t>.</t>
    </r>
  </si>
  <si>
    <t xml:space="preserve">27.  Evaluación de los Acuerdos de Desempeño por Resultados 2021 y Elaboración de los Acuerdos de Desempeño por Resultados 2022 . </t>
  </si>
  <si>
    <t>27.1 Ejecutar los Acuerdos de Desempeño por Resultados 2021.</t>
  </si>
  <si>
    <t>27.1.1 Dar seguimiento a la implementación de los acuerdos de desempeño.</t>
  </si>
  <si>
    <t xml:space="preserve">27.2 Elaborar los Acuerdos de  Desempeño por Resultados  2022. </t>
  </si>
  <si>
    <t>27.2.1 Levantamiento de los Acuerdos de Desempeño de la Evaluación de Desempeño 2022.</t>
  </si>
  <si>
    <r>
      <rPr>
        <b/>
        <sz val="9"/>
        <color theme="1"/>
        <rFont val="Times New Roman"/>
        <family val="1"/>
      </rPr>
      <t>DRRHH-27.1.1.A</t>
    </r>
    <r>
      <rPr>
        <sz val="9"/>
        <color theme="1"/>
        <rFont val="Times New Roman"/>
        <family val="1"/>
      </rPr>
      <t xml:space="preserve">  Correos/comunicaciones de Seguimiento y Monitoreo.
</t>
    </r>
    <r>
      <rPr>
        <b/>
        <sz val="9"/>
        <color theme="1"/>
        <rFont val="Times New Roman"/>
        <family val="1"/>
      </rPr>
      <t xml:space="preserve">DRRHH-27.1.1.B </t>
    </r>
    <r>
      <rPr>
        <sz val="9"/>
        <color theme="1"/>
        <rFont val="Times New Roman"/>
        <family val="1"/>
      </rPr>
      <t xml:space="preserve"> Print Screen de los Monitoreos en Alfresco
</t>
    </r>
    <r>
      <rPr>
        <b/>
        <sz val="9"/>
        <color theme="1"/>
        <rFont val="Times New Roman"/>
        <family val="1"/>
      </rPr>
      <t>DRRHH-27.1.1.C</t>
    </r>
    <r>
      <rPr>
        <sz val="9"/>
        <color theme="1"/>
        <rFont val="Times New Roman"/>
        <family val="1"/>
      </rPr>
      <t xml:space="preserve">  Matriz Control Acuerdo de Desempeños.
</t>
    </r>
  </si>
  <si>
    <r>
      <rPr>
        <b/>
        <sz val="9"/>
        <color theme="1"/>
        <rFont val="Times New Roman"/>
        <family val="1"/>
      </rPr>
      <t xml:space="preserve">DRRHH-27.2.1.A </t>
    </r>
    <r>
      <rPr>
        <sz val="9"/>
        <color theme="1"/>
        <rFont val="Times New Roman"/>
        <family val="1"/>
      </rPr>
      <t xml:space="preserve">'Correos/comunicaciones de convocatoria.
</t>
    </r>
    <r>
      <rPr>
        <b/>
        <sz val="9"/>
        <color theme="1"/>
        <rFont val="Times New Roman"/>
        <family val="1"/>
      </rPr>
      <t xml:space="preserve">DRRHH-27.2.1.B </t>
    </r>
    <r>
      <rPr>
        <sz val="9"/>
        <color theme="1"/>
        <rFont val="Times New Roman"/>
        <family val="1"/>
      </rPr>
      <t xml:space="preserve">Fotografía de Encuentros.
</t>
    </r>
    <r>
      <rPr>
        <b/>
        <sz val="9"/>
        <color theme="1"/>
        <rFont val="Times New Roman"/>
        <family val="1"/>
      </rPr>
      <t xml:space="preserve">DRRHH-27.2.1.C </t>
    </r>
    <r>
      <rPr>
        <sz val="9"/>
        <color theme="1"/>
        <rFont val="Times New Roman"/>
        <family val="1"/>
      </rPr>
      <t xml:space="preserve">Registro de participantes.
</t>
    </r>
  </si>
  <si>
    <t xml:space="preserve">28. Implementación de las Normas de Tecnología de la Información y la Comunicación
(NORTIC)
</t>
  </si>
  <si>
    <r>
      <t>28.1 Implementar Normativa</t>
    </r>
    <r>
      <rPr>
        <b/>
        <sz val="10"/>
        <color rgb="FF000000"/>
        <rFont val="Times New Roman"/>
        <family val="1"/>
      </rPr>
      <t xml:space="preserve"> A7</t>
    </r>
    <r>
      <rPr>
        <sz val="10"/>
        <color rgb="FF000000"/>
        <rFont val="Times New Roman"/>
        <family val="1"/>
      </rPr>
      <t>.</t>
    </r>
  </si>
  <si>
    <r>
      <t xml:space="preserve">28.2 Implementar Normativa </t>
    </r>
    <r>
      <rPr>
        <b/>
        <sz val="10"/>
        <color rgb="FF000000"/>
        <rFont val="Times New Roman"/>
        <family val="1"/>
      </rPr>
      <t>A6</t>
    </r>
  </si>
  <si>
    <r>
      <t xml:space="preserve">28.1.1 Realizar un autodiagnóstico previo  a implementación de Normativas </t>
    </r>
    <r>
      <rPr>
        <b/>
        <sz val="10"/>
        <color rgb="FF000000"/>
        <rFont val="Times New Roman"/>
        <family val="1"/>
      </rPr>
      <t>A7.</t>
    </r>
  </si>
  <si>
    <t>28.1.2 Elaborar Informe de resultado, incluyendo Plan de Acción.</t>
  </si>
  <si>
    <t>28.1.3 Implementar mejoras definidas en Informe de Resultado.</t>
  </si>
  <si>
    <t>28.1.4 Coordinar con la OPTIC las   evaluaciones para la NORTIC A7.</t>
  </si>
  <si>
    <t>28.1.5 Realizar los ajustes que surjan en la evaluación.</t>
  </si>
  <si>
    <t>28.1.6 Solicitar la insignia de la certificación y publicarla.</t>
  </si>
  <si>
    <t>28.2.1 Realizar un autodiagnóstico previo  a implementación de Normativas A6.</t>
  </si>
  <si>
    <t>28.2.2 Elaborar Informe de resultado, incluyendo Plan de Acción.</t>
  </si>
  <si>
    <t>28.2.3 Implementar mejoras definidas en Informe de Resultado.</t>
  </si>
  <si>
    <t>28.2.4 Coordinar con la OPTIC las   evaluaciones para la NORTIC A6.</t>
  </si>
  <si>
    <t>28.2.5 Realizar los ajustes que surjan en la evaluación.</t>
  </si>
  <si>
    <t>28.2.6 Solicitar la insignia de la certificación y publicarla.</t>
  </si>
  <si>
    <r>
      <rPr>
        <b/>
        <sz val="10"/>
        <color theme="1"/>
        <rFont val="Times New Roman"/>
        <family val="1"/>
      </rPr>
      <t>DTIC-28.1.1.A</t>
    </r>
    <r>
      <rPr>
        <sz val="10"/>
        <color theme="1"/>
        <rFont val="Times New Roman"/>
        <family val="1"/>
      </rPr>
      <t xml:space="preserve">  Planillas/checklists provistos por la OPTIC aplicables debidamente llenadas.
</t>
    </r>
    <r>
      <rPr>
        <b/>
        <sz val="10"/>
        <color theme="1"/>
        <rFont val="Times New Roman"/>
        <family val="1"/>
      </rPr>
      <t>DTIC-28.2.1.B</t>
    </r>
    <r>
      <rPr>
        <sz val="10"/>
        <color theme="1"/>
        <rFont val="Times New Roman"/>
        <family val="1"/>
      </rPr>
      <t xml:space="preserve"> Documentos anexos</t>
    </r>
  </si>
  <si>
    <r>
      <rPr>
        <b/>
        <sz val="10"/>
        <color theme="1"/>
        <rFont val="Times New Roman"/>
        <family val="1"/>
      </rPr>
      <t>DTIC-28.1.2.A</t>
    </r>
    <r>
      <rPr>
        <sz val="10"/>
        <color theme="1"/>
        <rFont val="Times New Roman"/>
        <family val="1"/>
      </rPr>
      <t xml:space="preserve"> Informe de resultados elaborado.</t>
    </r>
  </si>
  <si>
    <r>
      <rPr>
        <b/>
        <sz val="10"/>
        <color theme="1"/>
        <rFont val="Times New Roman"/>
        <family val="1"/>
      </rPr>
      <t xml:space="preserve">DTIC-28.1.3.A </t>
    </r>
    <r>
      <rPr>
        <sz val="10"/>
        <color theme="1"/>
        <rFont val="Times New Roman"/>
        <family val="1"/>
      </rPr>
      <t>Evidencias sobre cumplimiento de Plan de Acción definido en Informe de Resultado.</t>
    </r>
  </si>
  <si>
    <r>
      <rPr>
        <b/>
        <sz val="10"/>
        <color theme="1"/>
        <rFont val="Times New Roman"/>
        <family val="1"/>
      </rPr>
      <t>DTIC-28.1.4.A</t>
    </r>
    <r>
      <rPr>
        <sz val="10"/>
        <color theme="1"/>
        <rFont val="Times New Roman"/>
        <family val="1"/>
      </rPr>
      <t xml:space="preserve"> Correos de comunicación para la coordinación de las evaluaciones con la OPTIC.</t>
    </r>
  </si>
  <si>
    <r>
      <rPr>
        <b/>
        <sz val="10"/>
        <color theme="1"/>
        <rFont val="Times New Roman"/>
        <family val="1"/>
      </rPr>
      <t>DTIC-28.1.5.A</t>
    </r>
    <r>
      <rPr>
        <sz val="10"/>
        <color theme="1"/>
        <rFont val="Times New Roman"/>
        <family val="1"/>
      </rPr>
      <t xml:space="preserve"> Informe de las evaluaciones enviado por la OPTIC.
</t>
    </r>
    <r>
      <rPr>
        <b/>
        <sz val="10"/>
        <color theme="1"/>
        <rFont val="Times New Roman"/>
        <family val="1"/>
      </rPr>
      <t>DTIC-28.1.5.B</t>
    </r>
    <r>
      <rPr>
        <sz val="10"/>
        <color theme="1"/>
        <rFont val="Times New Roman"/>
        <family val="1"/>
      </rPr>
      <t xml:space="preserve"> Reporte de Avance en los ajustes a realizar acorde a la evaluación de la OPTIC.
</t>
    </r>
    <r>
      <rPr>
        <b/>
        <sz val="10"/>
        <color theme="1"/>
        <rFont val="Times New Roman"/>
        <family val="1"/>
      </rPr>
      <t>DTIC-28.1.5.C</t>
    </r>
    <r>
      <rPr>
        <sz val="10"/>
        <color theme="1"/>
        <rFont val="Times New Roman"/>
        <family val="1"/>
      </rPr>
      <t xml:space="preserve"> Evidencias sobre los ajustes realizados</t>
    </r>
  </si>
  <si>
    <r>
      <rPr>
        <b/>
        <sz val="10"/>
        <color theme="1"/>
        <rFont val="Times New Roman"/>
        <family val="1"/>
      </rPr>
      <t>DTIC-28.1.6.A</t>
    </r>
    <r>
      <rPr>
        <sz val="10"/>
        <color theme="1"/>
        <rFont val="Times New Roman"/>
        <family val="1"/>
      </rPr>
      <t xml:space="preserve"> Comunicaciones solicitando la insignia de la NORTIC A7.</t>
    </r>
  </si>
  <si>
    <r>
      <rPr>
        <b/>
        <sz val="10"/>
        <color theme="1"/>
        <rFont val="Times New Roman"/>
        <family val="1"/>
      </rPr>
      <t>DTIC-28.2.1.A</t>
    </r>
    <r>
      <rPr>
        <sz val="10"/>
        <color theme="1"/>
        <rFont val="Times New Roman"/>
        <family val="1"/>
      </rPr>
      <t xml:space="preserve">  Planillas/checklists provistos por la OPTIC aplicables debidamente llenadas.
</t>
    </r>
    <r>
      <rPr>
        <b/>
        <sz val="10"/>
        <color theme="1"/>
        <rFont val="Times New Roman"/>
        <family val="1"/>
      </rPr>
      <t>DTIC-28.2.1.B</t>
    </r>
    <r>
      <rPr>
        <sz val="10"/>
        <color theme="1"/>
        <rFont val="Times New Roman"/>
        <family val="1"/>
      </rPr>
      <t xml:space="preserve"> Documentos anexos</t>
    </r>
  </si>
  <si>
    <r>
      <rPr>
        <b/>
        <sz val="10"/>
        <color theme="1"/>
        <rFont val="Times New Roman"/>
        <family val="1"/>
      </rPr>
      <t>DTIC-28.2.2.A</t>
    </r>
    <r>
      <rPr>
        <sz val="10"/>
        <color theme="1"/>
        <rFont val="Times New Roman"/>
        <family val="1"/>
      </rPr>
      <t xml:space="preserve"> Informe de resultados elaborado.</t>
    </r>
  </si>
  <si>
    <r>
      <rPr>
        <b/>
        <sz val="10"/>
        <color theme="1"/>
        <rFont val="Times New Roman"/>
        <family val="1"/>
      </rPr>
      <t xml:space="preserve">DTIC-28.2.3.A </t>
    </r>
    <r>
      <rPr>
        <sz val="10"/>
        <color theme="1"/>
        <rFont val="Times New Roman"/>
        <family val="1"/>
      </rPr>
      <t>Evidencias sobre cumplimiento de Plan de Acción definido en Informe de Resultado.</t>
    </r>
  </si>
  <si>
    <r>
      <rPr>
        <b/>
        <sz val="10"/>
        <color theme="1"/>
        <rFont val="Times New Roman"/>
        <family val="1"/>
      </rPr>
      <t>DTIC-28.2.4.A</t>
    </r>
    <r>
      <rPr>
        <sz val="10"/>
        <color theme="1"/>
        <rFont val="Times New Roman"/>
        <family val="1"/>
      </rPr>
      <t xml:space="preserve"> Correos de comunicación para la coordinación de las evaluaciones con la OPTIC.</t>
    </r>
  </si>
  <si>
    <r>
      <rPr>
        <b/>
        <sz val="10"/>
        <color theme="1"/>
        <rFont val="Times New Roman"/>
        <family val="1"/>
      </rPr>
      <t>DTIC-28.2.5.A</t>
    </r>
    <r>
      <rPr>
        <sz val="10"/>
        <color theme="1"/>
        <rFont val="Times New Roman"/>
        <family val="1"/>
      </rPr>
      <t xml:space="preserve"> Informe de las evaluaciones enviado por la OPTIC.
</t>
    </r>
    <r>
      <rPr>
        <b/>
        <sz val="10"/>
        <color theme="1"/>
        <rFont val="Times New Roman"/>
        <family val="1"/>
      </rPr>
      <t>DTIC-28.2.5.B</t>
    </r>
    <r>
      <rPr>
        <sz val="10"/>
        <color theme="1"/>
        <rFont val="Times New Roman"/>
        <family val="1"/>
      </rPr>
      <t xml:space="preserve"> Reporte de Avance en los ajustes a realizar acorde a la evaluación de la OPTIC.
</t>
    </r>
    <r>
      <rPr>
        <b/>
        <sz val="10"/>
        <color theme="1"/>
        <rFont val="Times New Roman"/>
        <family val="1"/>
      </rPr>
      <t>DTIC-28.2.5.C</t>
    </r>
    <r>
      <rPr>
        <sz val="10"/>
        <color theme="1"/>
        <rFont val="Times New Roman"/>
        <family val="1"/>
      </rPr>
      <t xml:space="preserve"> Evidencias sobre los ajustes realizados.</t>
    </r>
  </si>
  <si>
    <r>
      <rPr>
        <b/>
        <sz val="10"/>
        <color theme="1"/>
        <rFont val="Times New Roman"/>
        <family val="1"/>
      </rPr>
      <t>DTIC-28.2.6.A</t>
    </r>
    <r>
      <rPr>
        <sz val="10"/>
        <color theme="1"/>
        <rFont val="Times New Roman"/>
        <family val="1"/>
      </rPr>
      <t xml:space="preserve"> Comunicaciones solicitando la insignia de la NORTIC A6.</t>
    </r>
  </si>
  <si>
    <t>29. Desarrollo e Implementación de Módulos al Sistema Integrado de Tesorería Nacional (SITNA)</t>
  </si>
  <si>
    <t>29.1 Diseñar e implementar el Módulo de Registro, Control, Servicios y Módulo de Gestión por Competencias del Departamento de Recursos Humanos.</t>
  </si>
  <si>
    <t>29.1.1 Desarrollar  e implementar los módulos de Registro y Control de Servicios y Módulo de Gestión por Competencias de Recursos Humanos de acuerdo a las especificaciones recibidas por parte del DRRHH.</t>
  </si>
  <si>
    <t>29.1.2 Realizar pruebas de funcionamiento al Módulo desarrollado.</t>
  </si>
  <si>
    <t>29.1.3 Capacitar a los usuarios del módulo.</t>
  </si>
  <si>
    <r>
      <rPr>
        <b/>
        <sz val="10"/>
        <color theme="1"/>
        <rFont val="Times New Roman"/>
        <family val="1"/>
      </rPr>
      <t xml:space="preserve">DTIC-29.1.1.A </t>
    </r>
    <r>
      <rPr>
        <sz val="10"/>
        <color theme="1"/>
        <rFont val="Times New Roman"/>
        <family val="1"/>
      </rPr>
      <t>Documento remitido por DRRHH con los requerimientos de diseño específicos.</t>
    </r>
    <r>
      <rPr>
        <b/>
        <sz val="10"/>
        <color theme="1"/>
        <rFont val="Times New Roman"/>
        <family val="1"/>
      </rPr>
      <t xml:space="preserve">
DTIC-29.1.1.B  </t>
    </r>
    <r>
      <rPr>
        <sz val="10"/>
        <color theme="1"/>
        <rFont val="Times New Roman"/>
        <family val="1"/>
      </rPr>
      <t>Comunicación y/o correo de remisión  de requerimiento de diseños elaborado por DRRHH</t>
    </r>
    <r>
      <rPr>
        <b/>
        <sz val="10"/>
        <color theme="1"/>
        <rFont val="Times New Roman"/>
        <family val="1"/>
      </rPr>
      <t xml:space="preserve">
DTIC-29.1.1.C </t>
    </r>
    <r>
      <rPr>
        <sz val="10"/>
        <color theme="1"/>
        <rFont val="Times New Roman"/>
        <family val="1"/>
      </rPr>
      <t>Prinscreen de avances en el desarrollo del módulo.</t>
    </r>
  </si>
  <si>
    <r>
      <rPr>
        <b/>
        <sz val="10"/>
        <color theme="1"/>
        <rFont val="Times New Roman"/>
        <family val="1"/>
      </rPr>
      <t xml:space="preserve">DTIC-29.1.2.A </t>
    </r>
    <r>
      <rPr>
        <sz val="10"/>
        <color theme="1"/>
        <rFont val="Times New Roman"/>
        <family val="1"/>
      </rPr>
      <t>Resultados y/o reportes  obtenidos de las pruebas de funcionamiento.</t>
    </r>
  </si>
  <si>
    <r>
      <rPr>
        <b/>
        <sz val="10"/>
        <color theme="1"/>
        <rFont val="Times New Roman"/>
        <family val="1"/>
      </rPr>
      <t>DTIC-29.1.3.A</t>
    </r>
    <r>
      <rPr>
        <sz val="10"/>
        <color theme="1"/>
        <rFont val="Times New Roman"/>
        <family val="1"/>
      </rPr>
      <t xml:space="preserve"> Fotos de la capacitación.
</t>
    </r>
    <r>
      <rPr>
        <b/>
        <sz val="10"/>
        <color theme="1"/>
        <rFont val="Times New Roman"/>
        <family val="1"/>
      </rPr>
      <t>DTIC-29.1.3.B</t>
    </r>
    <r>
      <rPr>
        <sz val="10"/>
        <color theme="1"/>
        <rFont val="Times New Roman"/>
        <family val="1"/>
      </rPr>
      <t xml:space="preserve"> Registro de Participantes.</t>
    </r>
  </si>
  <si>
    <t xml:space="preserve">
29.2 Diseñar e implementar  el Módulo de Servicios, Mantenimiento y Control de Vehículos de la Institución.</t>
  </si>
  <si>
    <t>29.2.1 Realizar análisis y diseño del módulo de Servicios, Mantenimiento y Control de Vehículos de la Institución.</t>
  </si>
  <si>
    <t>29.2.2 Desarrollar e implementar el módulo de Servicios, Mantenimiento y Control de Vehículos de la Institución.</t>
  </si>
  <si>
    <t>29.2.3 Crear documentación del sistema y manual de usuario.</t>
  </si>
  <si>
    <t>29.2.4 Capacitar a los usuarios del módulo.</t>
  </si>
  <si>
    <r>
      <rPr>
        <b/>
        <sz val="10"/>
        <color theme="1"/>
        <rFont val="Times New Roman"/>
        <family val="1"/>
      </rPr>
      <t>DTIC-29.2.1.A</t>
    </r>
    <r>
      <rPr>
        <sz val="10"/>
        <color theme="1"/>
        <rFont val="Times New Roman"/>
        <family val="1"/>
      </rPr>
      <t xml:space="preserve"> Documentación del Análisis y Diseño del Módulo.</t>
    </r>
  </si>
  <si>
    <r>
      <rPr>
        <b/>
        <sz val="10"/>
        <color theme="1"/>
        <rFont val="Times New Roman"/>
        <family val="1"/>
      </rPr>
      <t>DTIC-29.2.2.A</t>
    </r>
    <r>
      <rPr>
        <sz val="10"/>
        <color theme="1"/>
        <rFont val="Times New Roman"/>
        <family val="1"/>
      </rPr>
      <t xml:space="preserve"> Pantallas del sistema en funcionamiento.</t>
    </r>
  </si>
  <si>
    <r>
      <rPr>
        <b/>
        <sz val="10"/>
        <color theme="1"/>
        <rFont val="Times New Roman"/>
        <family val="1"/>
      </rPr>
      <t>DTIC-29.2.3.A</t>
    </r>
    <r>
      <rPr>
        <sz val="10"/>
        <color theme="1"/>
        <rFont val="Times New Roman"/>
        <family val="1"/>
      </rPr>
      <t xml:space="preserve"> Manual de usuario del módulo de Servicios, Mantenimiento y Control de Vehículos de la Institución elaborado.</t>
    </r>
  </si>
  <si>
    <r>
      <rPr>
        <b/>
        <sz val="10"/>
        <color theme="1"/>
        <rFont val="Times New Roman"/>
        <family val="1"/>
      </rPr>
      <t>DTIC-29.2.4.A</t>
    </r>
    <r>
      <rPr>
        <sz val="10"/>
        <color theme="1"/>
        <rFont val="Times New Roman"/>
        <family val="1"/>
      </rPr>
      <t xml:space="preserve"> Fotos de las capacitaciones realizadas.
</t>
    </r>
    <r>
      <rPr>
        <b/>
        <sz val="10"/>
        <color theme="1"/>
        <rFont val="Times New Roman"/>
        <family val="1"/>
      </rPr>
      <t>DTIC-29.2.4.B</t>
    </r>
    <r>
      <rPr>
        <sz val="10"/>
        <color theme="1"/>
        <rFont val="Times New Roman"/>
        <family val="1"/>
      </rPr>
      <t xml:space="preserve"> Registro de los participantes.</t>
    </r>
  </si>
  <si>
    <t xml:space="preserve">
29.3 Diseñar e implementar  el Módulo de Solicitudes y Manejo de Almuerzos para Empleados de la Institución.</t>
  </si>
  <si>
    <t>29.3.1 Realizar análisis y diseño del módulo de Solicitudes y Manejo de Almuerzos para Empleados de la Institución.</t>
  </si>
  <si>
    <t>29.3.2 Desarrollar e implementar el módulo de Solicitudes y Manejo de Almuerzos para Empleados de la Institución.</t>
  </si>
  <si>
    <t>29.3.3 Crear documentación del sistema y manual de usuario.</t>
  </si>
  <si>
    <t>29.3.4 Capacitar a los usuarios del módulo.</t>
  </si>
  <si>
    <r>
      <rPr>
        <b/>
        <sz val="10"/>
        <color theme="1"/>
        <rFont val="Times New Roman"/>
        <family val="1"/>
      </rPr>
      <t>DTIC-29.3.1.A</t>
    </r>
    <r>
      <rPr>
        <sz val="10"/>
        <color theme="1"/>
        <rFont val="Times New Roman"/>
        <family val="1"/>
      </rPr>
      <t xml:space="preserve"> Documentación sobre el Análisis y Diseño del Módulo de Solicitudes y Manejo de Almuerzos para Empleados de la Institución.</t>
    </r>
  </si>
  <si>
    <r>
      <rPr>
        <b/>
        <sz val="10"/>
        <color theme="1"/>
        <rFont val="Times New Roman"/>
        <family val="1"/>
      </rPr>
      <t>DTIC-29.3.2.A</t>
    </r>
    <r>
      <rPr>
        <sz val="10"/>
        <color theme="1"/>
        <rFont val="Times New Roman"/>
        <family val="1"/>
      </rPr>
      <t xml:space="preserve"> Pantallas del sistema en funcionamiento.</t>
    </r>
  </si>
  <si>
    <r>
      <rPr>
        <b/>
        <sz val="10"/>
        <color theme="1"/>
        <rFont val="Times New Roman"/>
        <family val="1"/>
      </rPr>
      <t xml:space="preserve">DTIC-29.3.3.A </t>
    </r>
    <r>
      <rPr>
        <sz val="10"/>
        <color theme="1"/>
        <rFont val="Times New Roman"/>
        <family val="1"/>
      </rPr>
      <t>Manual de usuario del  módulo de Solicitudes y Manejo de Almuerzos para Empleados de la Institución elaborado.</t>
    </r>
  </si>
  <si>
    <r>
      <rPr>
        <b/>
        <sz val="10"/>
        <color theme="1"/>
        <rFont val="Times New Roman"/>
        <family val="1"/>
      </rPr>
      <t>DTIC-29.3.4.A</t>
    </r>
    <r>
      <rPr>
        <sz val="10"/>
        <color theme="1"/>
        <rFont val="Times New Roman"/>
        <family val="1"/>
      </rPr>
      <t xml:space="preserve"> Fotos de las capacitaciones realizadas.
</t>
    </r>
    <r>
      <rPr>
        <b/>
        <sz val="10"/>
        <color theme="1"/>
        <rFont val="Times New Roman"/>
        <family val="1"/>
      </rPr>
      <t>DTIC-29.3.4.B</t>
    </r>
    <r>
      <rPr>
        <sz val="10"/>
        <color theme="1"/>
        <rFont val="Times New Roman"/>
        <family val="1"/>
      </rPr>
      <t xml:space="preserve"> Registro de los participantes.</t>
    </r>
  </si>
  <si>
    <t xml:space="preserve">
29.4 Diseñar e implementar  el Módulo de Reservación y Administracion de Salones de la Institución</t>
  </si>
  <si>
    <t>29.4.1 Realizar análisis y diseño del módulo de Reservación de Salones.</t>
  </si>
  <si>
    <t>29.4.2 Desarrollar e implementar el módulo de Reservacion de Salones.</t>
  </si>
  <si>
    <t>29.4.3 Crear documentación del sistema y manual de usuario.</t>
  </si>
  <si>
    <t>29.4.4 Capacitar a los usuarios del módulo.</t>
  </si>
  <si>
    <r>
      <rPr>
        <b/>
        <sz val="10"/>
        <color theme="1"/>
        <rFont val="Times New Roman"/>
        <family val="1"/>
      </rPr>
      <t>DTIC-29.4.1.A</t>
    </r>
    <r>
      <rPr>
        <sz val="10"/>
        <color theme="1"/>
        <rFont val="Times New Roman"/>
        <family val="1"/>
      </rPr>
      <t xml:space="preserve"> Documentación sobre el Análisis y Diseño del Módulo de Reservación de Salones.</t>
    </r>
  </si>
  <si>
    <r>
      <rPr>
        <b/>
        <sz val="10"/>
        <color theme="1"/>
        <rFont val="Times New Roman"/>
        <family val="1"/>
      </rPr>
      <t>DTIC-29.4.2.A</t>
    </r>
    <r>
      <rPr>
        <sz val="10"/>
        <color theme="1"/>
        <rFont val="Times New Roman"/>
        <family val="1"/>
      </rPr>
      <t xml:space="preserve"> Pantallas del sistema en funcionamiento.</t>
    </r>
  </si>
  <si>
    <r>
      <rPr>
        <b/>
        <sz val="10"/>
        <color theme="1"/>
        <rFont val="Times New Roman"/>
        <family val="1"/>
      </rPr>
      <t xml:space="preserve">DTIC-29.4.3.A </t>
    </r>
    <r>
      <rPr>
        <sz val="10"/>
        <color theme="1"/>
        <rFont val="Times New Roman"/>
        <family val="1"/>
      </rPr>
      <t>Manual de usuario del  módulo de Reservación de Salones elaborado.</t>
    </r>
  </si>
  <si>
    <r>
      <rPr>
        <b/>
        <sz val="10"/>
        <color theme="1"/>
        <rFont val="Times New Roman"/>
        <family val="1"/>
      </rPr>
      <t>DTIC-29.4.4.A</t>
    </r>
    <r>
      <rPr>
        <sz val="10"/>
        <color theme="1"/>
        <rFont val="Times New Roman"/>
        <family val="1"/>
      </rPr>
      <t xml:space="preserve"> Fotos de las capacitaciones realizadas.
</t>
    </r>
    <r>
      <rPr>
        <b/>
        <sz val="10"/>
        <color theme="1"/>
        <rFont val="Times New Roman"/>
        <family val="1"/>
      </rPr>
      <t>DTIC-29.4.4.B</t>
    </r>
    <r>
      <rPr>
        <sz val="10"/>
        <color theme="1"/>
        <rFont val="Times New Roman"/>
        <family val="1"/>
      </rPr>
      <t xml:space="preserve"> Registro de los participantes.</t>
    </r>
  </si>
  <si>
    <t>30. Desarrollo, Implementación y Aplicación  de Mejoras de Módulos del Sistema de Atención a Tesorerías Institucionales (SATI)</t>
  </si>
  <si>
    <t xml:space="preserve">
30.1 Implementar mejoras al Módulo de Gestión de Cuentas .</t>
  </si>
  <si>
    <t xml:space="preserve">
30.2  Diseñar e implementar  el Módulo de Programación de la Caja de Tesorerias Institucionales</t>
  </si>
  <si>
    <t>30.1.1 Realizar levantamiento para identificación de las mejoras con la unidad involucrada.</t>
  </si>
  <si>
    <t>30.1.2 Desarrollar  mejoras identificadas en el módulo.</t>
  </si>
  <si>
    <t>30.1.3 Realizar prueba de funcionamiento al Módulo con las mejoras incluidas.</t>
  </si>
  <si>
    <t>30.1.4 Capacitar a los usuarios del módulo sobre las mejoras realizadas.</t>
  </si>
  <si>
    <t>30.2.1 Realizar análisis y diseño del módulo Identificado o Seleccionado a Implementar.</t>
  </si>
  <si>
    <t>30.2.2 Desarrollar e implementar el módulo de Programación de la Caja del SATI.</t>
  </si>
  <si>
    <t>30.2.3 Crear documentación del módulo y manual de usuario.</t>
  </si>
  <si>
    <t>30.2.4 Capacitar a los usuarios del módulo.</t>
  </si>
  <si>
    <r>
      <rPr>
        <b/>
        <sz val="10"/>
        <color theme="1"/>
        <rFont val="Times New Roman"/>
        <family val="1"/>
      </rPr>
      <t xml:space="preserve">DTIC-30.1.1.A </t>
    </r>
    <r>
      <rPr>
        <sz val="10"/>
        <color theme="1"/>
        <rFont val="Times New Roman"/>
        <family val="1"/>
      </rPr>
      <t xml:space="preserve">Correos de coordinación para el levantamiento.
</t>
    </r>
    <r>
      <rPr>
        <b/>
        <sz val="10"/>
        <color theme="1"/>
        <rFont val="Times New Roman"/>
        <family val="1"/>
      </rPr>
      <t>DTIC-30.1.1.B</t>
    </r>
    <r>
      <rPr>
        <sz val="10"/>
        <color theme="1"/>
        <rFont val="Times New Roman"/>
        <family val="1"/>
      </rPr>
      <t xml:space="preserve">  Registro de Participantes.
</t>
    </r>
    <r>
      <rPr>
        <b/>
        <sz val="10"/>
        <color theme="1"/>
        <rFont val="Times New Roman"/>
        <family val="1"/>
      </rPr>
      <t>DTIC-30.1.1.C</t>
    </r>
    <r>
      <rPr>
        <sz val="10"/>
        <color theme="1"/>
        <rFont val="Times New Roman"/>
        <family val="1"/>
      </rPr>
      <t xml:space="preserve"> Matrices de levantamiento con las mejoras a realizar.</t>
    </r>
  </si>
  <si>
    <r>
      <rPr>
        <b/>
        <sz val="10"/>
        <color theme="1"/>
        <rFont val="Times New Roman"/>
        <family val="1"/>
      </rPr>
      <t>DTIC-30.1.3</t>
    </r>
    <r>
      <rPr>
        <sz val="10"/>
        <color theme="1"/>
        <rFont val="Times New Roman"/>
        <family val="1"/>
      </rPr>
      <t xml:space="preserve">  Resultado obtenido de la prueba de funcionamiento.</t>
    </r>
  </si>
  <si>
    <r>
      <rPr>
        <b/>
        <sz val="10"/>
        <color theme="1"/>
        <rFont val="Times New Roman"/>
        <family val="1"/>
      </rPr>
      <t>DTIC-30.1.4.A</t>
    </r>
    <r>
      <rPr>
        <sz val="10"/>
        <color theme="1"/>
        <rFont val="Times New Roman"/>
        <family val="1"/>
      </rPr>
      <t xml:space="preserve"> Fotos de la capacitación
</t>
    </r>
    <r>
      <rPr>
        <b/>
        <sz val="10"/>
        <color theme="1"/>
        <rFont val="Times New Roman"/>
        <family val="1"/>
      </rPr>
      <t>DTIC-30.1.4.B</t>
    </r>
    <r>
      <rPr>
        <sz val="10"/>
        <color theme="1"/>
        <rFont val="Times New Roman"/>
        <family val="1"/>
      </rPr>
      <t xml:space="preserve"> Registro de Participantes</t>
    </r>
  </si>
  <si>
    <r>
      <rPr>
        <b/>
        <sz val="10"/>
        <color theme="1"/>
        <rFont val="Times New Roman"/>
        <family val="1"/>
      </rPr>
      <t>DTIC-30.2.1A</t>
    </r>
    <r>
      <rPr>
        <sz val="10"/>
        <color theme="1"/>
        <rFont val="Times New Roman"/>
        <family val="1"/>
      </rPr>
      <t xml:space="preserve"> Documentación sobre el Análisis y Diseño del Módulo de la Programacion de la Caja</t>
    </r>
  </si>
  <si>
    <r>
      <rPr>
        <b/>
        <sz val="10"/>
        <color theme="1"/>
        <rFont val="Times New Roman"/>
        <family val="1"/>
      </rPr>
      <t>DTIC-30.2.2.A</t>
    </r>
    <r>
      <rPr>
        <sz val="10"/>
        <color theme="1"/>
        <rFont val="Times New Roman"/>
        <family val="1"/>
      </rPr>
      <t xml:space="preserve"> Pantallas del sistema en funcionamiento.</t>
    </r>
  </si>
  <si>
    <r>
      <rPr>
        <b/>
        <sz val="10"/>
        <color theme="1"/>
        <rFont val="Times New Roman"/>
        <family val="1"/>
      </rPr>
      <t xml:space="preserve">DTIC-30.2.3.A </t>
    </r>
    <r>
      <rPr>
        <sz val="10"/>
        <color theme="1"/>
        <rFont val="Times New Roman"/>
        <family val="1"/>
      </rPr>
      <t>Manual de usuario del  módulo de la Programacion de la Caja</t>
    </r>
  </si>
  <si>
    <r>
      <rPr>
        <b/>
        <sz val="10"/>
        <color theme="1"/>
        <rFont val="Times New Roman"/>
        <family val="1"/>
      </rPr>
      <t>DTIC-30.2.4.A</t>
    </r>
    <r>
      <rPr>
        <sz val="10"/>
        <color theme="1"/>
        <rFont val="Times New Roman"/>
        <family val="1"/>
      </rPr>
      <t xml:space="preserve"> Fotos de las capacitaciones realizadas.
</t>
    </r>
    <r>
      <rPr>
        <b/>
        <sz val="10"/>
        <color theme="1"/>
        <rFont val="Times New Roman"/>
        <family val="1"/>
      </rPr>
      <t>DTIC-30.2.4.B</t>
    </r>
    <r>
      <rPr>
        <sz val="10"/>
        <color theme="1"/>
        <rFont val="Times New Roman"/>
        <family val="1"/>
      </rPr>
      <t xml:space="preserve"> Registro de los participantes.</t>
    </r>
  </si>
  <si>
    <t>31. Implementación del Plan de Continuidad y Contingencia de las Operaciones.</t>
  </si>
  <si>
    <t>31.1 Dar seguimimiento a ejecución del plan para la continuidad de las operaciones  y seguridad tecnologica.</t>
  </si>
  <si>
    <t>31.1.1  Ejecutar el monitoreo y previsión de Amenazas en la institución, según lo dispuesto en el reglamento de la Junta Monetaria sobre Ciberseguridad.</t>
  </si>
  <si>
    <t>31.1.2 Generar y remitir al Sprics del Banco Central reportes de incidentes  registrados.</t>
  </si>
  <si>
    <t>31.1.3 Ejecutar las acciones necesarias para cumplir con la implementación de lo establecido en el proyecto de Ciberseguridad</t>
  </si>
  <si>
    <t>31.1.4 Gestionar la compra de equipos y licencias correspondientes:
- Modulo Externo Infrastructura PowerEdge
- Secure Services Gateway and VPN (2)
- Back UPS PRO BR 1500VA</t>
  </si>
  <si>
    <t>31.1.5 Gestionar espacio en Data Center del Estado con OPTIC.</t>
  </si>
  <si>
    <t>31.1.6 Ejecutar iniciativas contempladas en el Plan de Acción .</t>
  </si>
  <si>
    <r>
      <rPr>
        <b/>
        <sz val="10"/>
        <color theme="1"/>
        <rFont val="Times New Roman"/>
        <family val="1"/>
      </rPr>
      <t>DPyD-31.1.1.A</t>
    </r>
    <r>
      <rPr>
        <sz val="10"/>
        <color theme="1"/>
        <rFont val="Times New Roman"/>
        <family val="1"/>
      </rPr>
      <t xml:space="preserve"> Reporte de hallazgos e incidentes generados en el trimestre</t>
    </r>
  </si>
  <si>
    <r>
      <rPr>
        <b/>
        <sz val="10"/>
        <color theme="1"/>
        <rFont val="Times New Roman"/>
        <family val="1"/>
      </rPr>
      <t>DPyD-31.1.2.A</t>
    </r>
    <r>
      <rPr>
        <sz val="10"/>
        <color theme="1"/>
        <rFont val="Times New Roman"/>
        <family val="1"/>
      </rPr>
      <t xml:space="preserve"> Reporte Mensual de Incidentes elaborado y remitido al Banco Central.
</t>
    </r>
    <r>
      <rPr>
        <b/>
        <sz val="10"/>
        <color theme="1"/>
        <rFont val="Times New Roman"/>
        <family val="1"/>
      </rPr>
      <t>DPyD-31.1.2.B</t>
    </r>
    <r>
      <rPr>
        <sz val="10"/>
        <color theme="1"/>
        <rFont val="Times New Roman"/>
        <family val="1"/>
      </rPr>
      <t xml:space="preserve"> Correo o comunicaciones dirigidas al Banco Central para envío de reporte.</t>
    </r>
  </si>
  <si>
    <r>
      <rPr>
        <b/>
        <sz val="10"/>
        <color theme="1"/>
        <rFont val="Times New Roman"/>
        <family val="1"/>
      </rPr>
      <t>DPyD-31.1.3.A</t>
    </r>
    <r>
      <rPr>
        <sz val="10"/>
        <color theme="1"/>
        <rFont val="Times New Roman"/>
        <family val="1"/>
      </rPr>
      <t xml:space="preserve"> Informe final de la implementación de lo establecidoal Banco Central.
</t>
    </r>
    <r>
      <rPr>
        <b/>
        <sz val="10"/>
        <color theme="1"/>
        <rFont val="Times New Roman"/>
        <family val="1"/>
      </rPr>
      <t xml:space="preserve">DPyD-31.1.3.B </t>
    </r>
    <r>
      <rPr>
        <sz val="10"/>
        <color theme="1"/>
        <rFont val="Times New Roman"/>
        <family val="1"/>
      </rPr>
      <t>Correo y comunicaciones con los involucrados</t>
    </r>
  </si>
  <si>
    <r>
      <rPr>
        <b/>
        <sz val="10"/>
        <color rgb="FF000000"/>
        <rFont val="Times New Roman"/>
        <family val="1"/>
      </rPr>
      <t>DTI-31.1.4.A</t>
    </r>
    <r>
      <rPr>
        <sz val="10"/>
        <color rgb="FF000000"/>
        <rFont val="Times New Roman"/>
        <family val="1"/>
      </rPr>
      <t xml:space="preserve"> Correos y solicitudes de compra de los equipos y licencias.</t>
    </r>
  </si>
  <si>
    <r>
      <rPr>
        <b/>
        <sz val="10"/>
        <color rgb="FF000000"/>
        <rFont val="Times New Roman"/>
        <family val="1"/>
      </rPr>
      <t>DTI-31.1.5.A</t>
    </r>
    <r>
      <rPr>
        <sz val="10"/>
        <color rgb="FF000000"/>
        <rFont val="Times New Roman"/>
        <family val="1"/>
      </rPr>
      <t xml:space="preserve"> Correos y solicitudes de compra de los equipos y licencias.</t>
    </r>
  </si>
  <si>
    <r>
      <rPr>
        <b/>
        <sz val="10"/>
        <color rgb="FF000000"/>
        <rFont val="Times New Roman"/>
        <family val="1"/>
      </rPr>
      <t>DTI-31.1.6.A</t>
    </r>
    <r>
      <rPr>
        <sz val="10"/>
        <color rgb="FF000000"/>
        <rFont val="Times New Roman"/>
        <family val="1"/>
      </rPr>
      <t xml:space="preserve"> Matriz del plan actualizado.
</t>
    </r>
    <r>
      <rPr>
        <b/>
        <sz val="10"/>
        <color rgb="FF000000"/>
        <rFont val="Times New Roman"/>
        <family val="1"/>
      </rPr>
      <t>DTI-31.1.6.B</t>
    </r>
    <r>
      <rPr>
        <sz val="10"/>
        <color rgb="FF000000"/>
        <rFont val="Times New Roman"/>
        <family val="1"/>
      </rPr>
      <t xml:space="preserve"> Informes/reportes de avances de la implementación del Plan.</t>
    </r>
  </si>
  <si>
    <t>32. Desarrollo e Implementación de Plataforma de Teletrabajo en base a VPN</t>
  </si>
  <si>
    <t>32.1 Elaborar el diseño y desarrollo de la  Plataforma de Teletrabajo en base a VPN.</t>
  </si>
  <si>
    <t>32.1.1 Realizar levantamiento para el diseño del modelo conceptual  y funcional de la plaforma.</t>
  </si>
  <si>
    <t>32.1.2 Diseñar modelo conceptual y funcional de la Plataforma para el Teletrabajo</t>
  </si>
  <si>
    <t>32.1.3 Realizar el Desarrollo de la Plataforma de Teletrabajo.</t>
  </si>
  <si>
    <t>32.1.4 Realizar la documentación de la plataforma a desarrollar.</t>
  </si>
  <si>
    <t>32.1.5 Realizar prueba de funcionalidad a la Plataforma y poner en producción.</t>
  </si>
  <si>
    <r>
      <rPr>
        <b/>
        <sz val="10"/>
        <color rgb="FF000000"/>
        <rFont val="Times New Roman"/>
        <family val="1"/>
      </rPr>
      <t>DTIC-32.1.1.A</t>
    </r>
    <r>
      <rPr>
        <sz val="10"/>
        <color rgb="FF000000"/>
        <rFont val="Times New Roman"/>
        <family val="1"/>
      </rPr>
      <t xml:space="preserve"> Matriz de levantamiento con las informaciones levantadas.</t>
    </r>
  </si>
  <si>
    <r>
      <rPr>
        <b/>
        <sz val="10"/>
        <color rgb="FF000000"/>
        <rFont val="Times New Roman"/>
        <family val="1"/>
      </rPr>
      <t xml:space="preserve">DTIC-32.1.2.A </t>
    </r>
    <r>
      <rPr>
        <sz val="10"/>
        <color rgb="FF000000"/>
        <rFont val="Times New Roman"/>
        <family val="1"/>
      </rPr>
      <t>Borrador del Plan de Acción para la implementación de la Plataforma.</t>
    </r>
  </si>
  <si>
    <r>
      <rPr>
        <b/>
        <sz val="10"/>
        <color rgb="FF000000"/>
        <rFont val="Times New Roman"/>
        <family val="1"/>
      </rPr>
      <t>DTIC-32.1.3.A</t>
    </r>
    <r>
      <rPr>
        <sz val="10"/>
        <color rgb="FF000000"/>
        <rFont val="Times New Roman"/>
        <family val="1"/>
      </rPr>
      <t xml:space="preserve"> Printscreen de la plataforma desarrollada.</t>
    </r>
  </si>
  <si>
    <r>
      <t xml:space="preserve">DTIC-32.1.4.A </t>
    </r>
    <r>
      <rPr>
        <sz val="10"/>
        <color rgb="FF000000"/>
        <rFont val="Times New Roman"/>
        <family val="1"/>
      </rPr>
      <t xml:space="preserve">Documentacones de la implementación, manual y politicas de uso.
</t>
    </r>
  </si>
  <si>
    <r>
      <rPr>
        <b/>
        <sz val="10"/>
        <color rgb="FF000000"/>
        <rFont val="Times New Roman"/>
        <family val="1"/>
      </rPr>
      <t>DTIC-32.1.5.A</t>
    </r>
    <r>
      <rPr>
        <sz val="10"/>
        <color rgb="FF000000"/>
        <rFont val="Times New Roman"/>
        <family val="1"/>
      </rPr>
      <t xml:space="preserve"> Prinscreen del la Plataforma en funcionamiento.</t>
    </r>
  </si>
  <si>
    <t xml:space="preserve">33. Habilitación de Aceeso a Alfresco  desde la  Extranet
</t>
  </si>
  <si>
    <t>33.1 Configurar y Establecer los protocolos de seguridad en el servidor para su disponibilidad u acceso seguro.</t>
  </si>
  <si>
    <t>33.1.1 Configurar servidor alfresco y compartir archivos y configuración con servidor web..</t>
  </si>
  <si>
    <t>33.1.2 Crear subdominio, alias, aplication pool y conexión al servidor alfresco en servidor web donde esta alojada la tesoreria.gob.do</t>
  </si>
  <si>
    <t>33.1.3 Realizar pruebas de acceso y funcionamiento.</t>
  </si>
  <si>
    <t>33.1.4 Implementación y puesta en producción.</t>
  </si>
  <si>
    <r>
      <rPr>
        <b/>
        <sz val="10"/>
        <color theme="1"/>
        <rFont val="Times New Roman"/>
        <family val="1"/>
      </rPr>
      <t>DTIC-33.1.1</t>
    </r>
    <r>
      <rPr>
        <sz val="10"/>
        <color theme="1"/>
        <rFont val="Times New Roman"/>
        <family val="1"/>
      </rPr>
      <t xml:space="preserve"> Orden de trabajo cerrada para el control de cambios ejecutado en (ITSM)</t>
    </r>
  </si>
  <si>
    <r>
      <rPr>
        <b/>
        <sz val="10"/>
        <color theme="1"/>
        <rFont val="Times New Roman"/>
        <family val="1"/>
      </rPr>
      <t>DTIC-33.1.2</t>
    </r>
    <r>
      <rPr>
        <sz val="10"/>
        <color theme="1"/>
        <rFont val="Times New Roman"/>
        <family val="1"/>
      </rPr>
      <t xml:space="preserve"> Orden de trabajo cerrada.</t>
    </r>
  </si>
  <si>
    <r>
      <rPr>
        <b/>
        <sz val="10"/>
        <color theme="1"/>
        <rFont val="Times New Roman"/>
        <family val="1"/>
      </rPr>
      <t>DTIC-33.1.3</t>
    </r>
    <r>
      <rPr>
        <sz val="10"/>
        <color theme="1"/>
        <rFont val="Times New Roman"/>
        <family val="1"/>
      </rPr>
      <t xml:space="preserve"> Orden de trabajo cerrada.</t>
    </r>
  </si>
  <si>
    <r>
      <rPr>
        <b/>
        <sz val="10"/>
        <color theme="1"/>
        <rFont val="Times New Roman"/>
        <family val="1"/>
      </rPr>
      <t>DTIC-33.1.4.A</t>
    </r>
    <r>
      <rPr>
        <sz val="10"/>
        <color theme="1"/>
        <rFont val="Times New Roman"/>
        <family val="1"/>
      </rPr>
      <t xml:space="preserve"> Orden de trabajo cerrada.
</t>
    </r>
    <r>
      <rPr>
        <b/>
        <sz val="10"/>
        <color theme="1"/>
        <rFont val="Times New Roman"/>
        <family val="1"/>
      </rPr>
      <t>DTIC-33.1.4.B</t>
    </r>
    <r>
      <rPr>
        <sz val="10"/>
        <color theme="1"/>
        <rFont val="Times New Roman"/>
        <family val="1"/>
      </rPr>
      <t xml:space="preserve"> Captura de pantalla.
</t>
    </r>
    <r>
      <rPr>
        <b/>
        <sz val="10"/>
        <color theme="1"/>
        <rFont val="Times New Roman"/>
        <family val="1"/>
      </rPr>
      <t>DTIC-33.1.4.C</t>
    </r>
    <r>
      <rPr>
        <sz val="10"/>
        <color theme="1"/>
        <rFont val="Times New Roman"/>
        <family val="1"/>
      </rPr>
      <t xml:space="preserve"> Correo de notificación a usuarios.</t>
    </r>
  </si>
  <si>
    <t>34. Implementación de Plan de Mejora a partir de Resultados Medición de Satisfacción de Servidores con Servicios del DTIC</t>
  </si>
  <si>
    <t>34.1 Implementar plan de acción de mejoras 2020.</t>
  </si>
  <si>
    <t>34.2  Elaborar e implementar plan de acción de mejoras 2021.</t>
  </si>
  <si>
    <t>34.1.1 Ejecutar actividades del plan de acción de mejoras 2020.</t>
  </si>
  <si>
    <t>34.2.1 Elaborar Plan de Acción a partir de los resultados de la encuesta 2021.</t>
  </si>
  <si>
    <r>
      <rPr>
        <b/>
        <sz val="10"/>
        <color theme="1"/>
        <rFont val="Times New Roman"/>
        <family val="1"/>
      </rPr>
      <t>DTIC-34.1.1A</t>
    </r>
    <r>
      <rPr>
        <sz val="10"/>
        <color theme="1"/>
        <rFont val="Times New Roman"/>
        <family val="1"/>
      </rPr>
      <t xml:space="preserve"> Reporte mensual de avances en la ejecución del Plan de Acción de Mejoras.</t>
    </r>
  </si>
  <si>
    <r>
      <rPr>
        <b/>
        <sz val="10"/>
        <color theme="1"/>
        <rFont val="Times New Roman"/>
        <family val="1"/>
      </rPr>
      <t>DTIC-34.1.2.A</t>
    </r>
    <r>
      <rPr>
        <sz val="10"/>
        <color theme="1"/>
        <rFont val="Times New Roman"/>
        <family val="1"/>
      </rPr>
      <t xml:space="preserve"> Plan de Acción de Mejoras elaborado.</t>
    </r>
  </si>
  <si>
    <t>35. Documentación y Mejora de Procesos</t>
  </si>
  <si>
    <r>
      <t xml:space="preserve">35.1 Revisar y actualizar los procesos y procedimientos concernientes a </t>
    </r>
    <r>
      <rPr>
        <b/>
        <sz val="9"/>
        <rFont val="Times New Roman"/>
        <family val="1"/>
      </rPr>
      <t>Gestión de Pagos</t>
    </r>
  </si>
  <si>
    <r>
      <t xml:space="preserve">35.2 Revisar y actualizar los procesos y procedimientos concernientes a </t>
    </r>
    <r>
      <rPr>
        <b/>
        <sz val="9"/>
        <rFont val="Times New Roman"/>
        <family val="1"/>
      </rPr>
      <t>Rectoria del Sistema de Tesoreria</t>
    </r>
    <r>
      <rPr>
        <sz val="9"/>
        <rFont val="Times New Roman"/>
        <family val="1"/>
      </rPr>
      <t>.</t>
    </r>
  </si>
  <si>
    <r>
      <t xml:space="preserve">35.1.1 Elaborar Plan de Trabajo para la revisión y actualización de los procesos y procedimientos concernientes a </t>
    </r>
    <r>
      <rPr>
        <b/>
        <sz val="9"/>
        <rFont val="Times New Roman"/>
        <family val="1"/>
      </rPr>
      <t>Gestión de Pagos</t>
    </r>
  </si>
  <si>
    <t>35.1.2 Ejecutar Plan de Trabajo para la revisión y actualización de procesos</t>
  </si>
  <si>
    <r>
      <t xml:space="preserve">35.2.1 Elaborar Plan de Trabajo para la revisión y actualización de los procesos y procedimientos concernientes a </t>
    </r>
    <r>
      <rPr>
        <b/>
        <sz val="9"/>
        <rFont val="Times New Roman"/>
        <family val="1"/>
      </rPr>
      <t xml:space="preserve"> Rectoria del Sistema de Tesoreria.</t>
    </r>
  </si>
  <si>
    <t>35.2.2 Ejecutar Plan de Trabajo para la revisión y actualización de procesos.</t>
  </si>
  <si>
    <t>36. Medición del Nivel de Servicio de las Unidades de Apoyo de la TN</t>
  </si>
  <si>
    <r>
      <t xml:space="preserve">36.1 Medir el Nivel de Satisfacción de los servidores de la Tesorería Nacional con los servicios ofrecido por la </t>
    </r>
    <r>
      <rPr>
        <b/>
        <sz val="9"/>
        <color theme="1"/>
        <rFont val="Times New Roman"/>
        <family val="1"/>
      </rPr>
      <t>División de Comunicaciones.</t>
    </r>
  </si>
  <si>
    <t>36.1.1 Diseñar encuesta para medir el Nivel de Satisfacción</t>
  </si>
  <si>
    <t>36.1.2 Aplicar encuesta de satisfacción.</t>
  </si>
  <si>
    <t>36.1.3 Preparar informe de resultados a partir de la aplicación de la encuesta</t>
  </si>
  <si>
    <t>36.1.4 Validar y aprobar  informe de resultados a partir de la aplicación de la encuesta</t>
  </si>
  <si>
    <r>
      <rPr>
        <b/>
        <sz val="9"/>
        <color theme="1"/>
        <rFont val="Times New Roman"/>
        <family val="1"/>
      </rPr>
      <t>DPyD-36.1.1.A</t>
    </r>
    <r>
      <rPr>
        <sz val="9"/>
        <color theme="1"/>
        <rFont val="Times New Roman"/>
        <family val="1"/>
      </rPr>
      <t xml:space="preserve">   Encuesta diseñada.</t>
    </r>
  </si>
  <si>
    <r>
      <rPr>
        <b/>
        <sz val="9"/>
        <color theme="1"/>
        <rFont val="Times New Roman"/>
        <family val="1"/>
      </rPr>
      <t>DPyD-36.1.2.A</t>
    </r>
    <r>
      <rPr>
        <sz val="9"/>
        <color theme="1"/>
        <rFont val="Times New Roman"/>
        <family val="1"/>
      </rPr>
      <t xml:space="preserve"> Reportes del Sistema sobre la aplicación de la encuesta.</t>
    </r>
  </si>
  <si>
    <r>
      <rPr>
        <b/>
        <sz val="9"/>
        <color theme="1"/>
        <rFont val="Times New Roman"/>
        <family val="1"/>
      </rPr>
      <t>DPyD-36.1.2.A</t>
    </r>
    <r>
      <rPr>
        <sz val="9"/>
        <color theme="1"/>
        <rFont val="Times New Roman"/>
        <family val="1"/>
      </rPr>
      <t xml:space="preserve">  Informe de resultados a partir de la aplicación de la encuesta</t>
    </r>
  </si>
  <si>
    <r>
      <rPr>
        <b/>
        <sz val="9"/>
        <color theme="1"/>
        <rFont val="Times New Roman"/>
        <family val="1"/>
      </rPr>
      <t>DPyD-36.1.4.A</t>
    </r>
    <r>
      <rPr>
        <sz val="9"/>
        <color theme="1"/>
        <rFont val="Times New Roman"/>
        <family val="1"/>
      </rPr>
      <t xml:space="preserve">  Informe de resultados a partir de la aplicación de la encuesta aprobado.</t>
    </r>
  </si>
  <si>
    <t>36.1.5 Acompañar a la Division de Comunicaciones, en la Preparación del Plan de Acción a partir de los resultados obtenidos</t>
  </si>
  <si>
    <r>
      <rPr>
        <b/>
        <sz val="9"/>
        <color theme="1"/>
        <rFont val="Times New Roman"/>
        <family val="1"/>
      </rPr>
      <t>DPyD-36.1.5.A</t>
    </r>
    <r>
      <rPr>
        <sz val="9"/>
        <color theme="1"/>
        <rFont val="Times New Roman"/>
        <family val="1"/>
      </rPr>
      <t xml:space="preserve">  Plan de Acción de Mejoras.</t>
    </r>
  </si>
  <si>
    <t>36.1.6 Publicar los resultados obtenidos a partir de la aplicación de la encuesta</t>
  </si>
  <si>
    <t>36.1.7 Dar seguimiento a la ejecución del Plan de Acción.</t>
  </si>
  <si>
    <r>
      <rPr>
        <b/>
        <sz val="9"/>
        <color theme="1"/>
        <rFont val="Times New Roman"/>
        <family val="1"/>
      </rPr>
      <t>DPyD-36.1.7.A</t>
    </r>
    <r>
      <rPr>
        <sz val="9"/>
        <color theme="1"/>
        <rFont val="Times New Roman"/>
        <family val="1"/>
      </rPr>
      <t xml:space="preserve">  Reporte de Seguimiento al Plan de Acción de Mejoras.</t>
    </r>
  </si>
  <si>
    <r>
      <rPr>
        <b/>
        <sz val="9"/>
        <color theme="1"/>
        <rFont val="Times New Roman"/>
        <family val="1"/>
      </rPr>
      <t>DPyD-36.1.6.A</t>
    </r>
    <r>
      <rPr>
        <sz val="9"/>
        <color theme="1"/>
        <rFont val="Times New Roman"/>
        <family val="1"/>
      </rPr>
      <t xml:space="preserve">  Correo Electrónico sobre la publicación de los resultados de la encuesta</t>
    </r>
  </si>
  <si>
    <r>
      <t xml:space="preserve">36.2 Medir el Nivel de Satisfacción de los servidores de la Tesorería Nacional con los servicios ofrecido por el </t>
    </r>
    <r>
      <rPr>
        <b/>
        <sz val="9"/>
        <color theme="1"/>
        <rFont val="Times New Roman"/>
        <family val="1"/>
      </rPr>
      <t>Departamento de Tecnología de la Información.</t>
    </r>
  </si>
  <si>
    <t>36.2.1 Diseñar encuesta para medir el Nivel de Satisfacción</t>
  </si>
  <si>
    <t>36.2.36 Aplicar encuesta de satisfacción.</t>
  </si>
  <si>
    <t>36.2.3 Preparar informe de resultados a partir de la aplicación de la encuesta</t>
  </si>
  <si>
    <t>36.2.4 Validar y aprobar  informe de resultados a partir de la aplicación de la encuesta</t>
  </si>
  <si>
    <t>36.2.5 Acompañar al Departamento de Tecnología de la Información, en la Preparación del Plan de Acción a partir de los resultados obtenidos</t>
  </si>
  <si>
    <t>36.2.6 Publicar los resultados obtenidos a partir de la aplicación de la encuesta</t>
  </si>
  <si>
    <t>36.2.7 Dar seguimiento a la ejecución del Plan de Acción.</t>
  </si>
  <si>
    <r>
      <rPr>
        <b/>
        <sz val="9"/>
        <color theme="1"/>
        <rFont val="Times New Roman"/>
        <family val="1"/>
      </rPr>
      <t xml:space="preserve">DPyD-36.2.1.A </t>
    </r>
    <r>
      <rPr>
        <sz val="9"/>
        <color theme="1"/>
        <rFont val="Times New Roman"/>
        <family val="1"/>
      </rPr>
      <t xml:space="preserve">  Encuesta diseñada.</t>
    </r>
  </si>
  <si>
    <r>
      <rPr>
        <b/>
        <sz val="9"/>
        <color theme="1"/>
        <rFont val="Times New Roman"/>
        <family val="1"/>
      </rPr>
      <t>DPyD-36.2.2.A</t>
    </r>
    <r>
      <rPr>
        <sz val="9"/>
        <color theme="1"/>
        <rFont val="Times New Roman"/>
        <family val="1"/>
      </rPr>
      <t xml:space="preserve"> Reportes del Sistema sobre la aplicación de la encuesta.</t>
    </r>
  </si>
  <si>
    <r>
      <rPr>
        <b/>
        <sz val="9"/>
        <color theme="1"/>
        <rFont val="Times New Roman"/>
        <family val="1"/>
      </rPr>
      <t xml:space="preserve">DPyD-36.2.3.A </t>
    </r>
    <r>
      <rPr>
        <sz val="9"/>
        <color theme="1"/>
        <rFont val="Times New Roman"/>
        <family val="1"/>
      </rPr>
      <t xml:space="preserve"> Informe de resultados a partir de la aplicación de la encuesta</t>
    </r>
  </si>
  <si>
    <r>
      <rPr>
        <b/>
        <sz val="9"/>
        <color theme="1"/>
        <rFont val="Times New Roman"/>
        <family val="1"/>
      </rPr>
      <t>DPyD-36.2.4.A</t>
    </r>
    <r>
      <rPr>
        <sz val="9"/>
        <color theme="1"/>
        <rFont val="Times New Roman"/>
        <family val="1"/>
      </rPr>
      <t xml:space="preserve">  Informe de resultados a partir de la aplicación de la encuesta aprobado.</t>
    </r>
  </si>
  <si>
    <r>
      <rPr>
        <b/>
        <sz val="9"/>
        <color theme="1"/>
        <rFont val="Times New Roman"/>
        <family val="1"/>
      </rPr>
      <t xml:space="preserve">DPyD-36.2.5.A </t>
    </r>
    <r>
      <rPr>
        <sz val="9"/>
        <color theme="1"/>
        <rFont val="Times New Roman"/>
        <family val="1"/>
      </rPr>
      <t xml:space="preserve"> Plan de Acción de Mejoras.</t>
    </r>
  </si>
  <si>
    <r>
      <rPr>
        <b/>
        <sz val="9"/>
        <color theme="1"/>
        <rFont val="Times New Roman"/>
        <family val="1"/>
      </rPr>
      <t>DPyD-36.2.6.A</t>
    </r>
    <r>
      <rPr>
        <sz val="9"/>
        <color theme="1"/>
        <rFont val="Times New Roman"/>
        <family val="1"/>
      </rPr>
      <t xml:space="preserve">  Correo Electrónico sobre la publicación de los resultados de la encuesta</t>
    </r>
  </si>
  <si>
    <r>
      <rPr>
        <b/>
        <sz val="9"/>
        <color theme="1"/>
        <rFont val="Times New Roman"/>
        <family val="1"/>
      </rPr>
      <t xml:space="preserve">DPyD-36.2.7.A </t>
    </r>
    <r>
      <rPr>
        <sz val="9"/>
        <color theme="1"/>
        <rFont val="Times New Roman"/>
        <family val="1"/>
      </rPr>
      <t xml:space="preserve"> Reporte de Seguimiento al Plan de Acción de Mejoras.</t>
    </r>
  </si>
  <si>
    <r>
      <t>36.3 Medir el Nivel de Satisfacción de los servidores de la Tesorería Nacional con los servicios ofrecido por la</t>
    </r>
    <r>
      <rPr>
        <b/>
        <sz val="9"/>
        <color theme="1"/>
        <rFont val="Times New Roman"/>
        <family val="1"/>
      </rPr>
      <t xml:space="preserve"> Dirección Administrativa y Financiera.</t>
    </r>
  </si>
  <si>
    <t>36.3.1 Diseñar encuesta para medir el Nivel de Satisfacción</t>
  </si>
  <si>
    <t>36.3.3 Preparar informe de resultados a partir de la aplicación de la encuesta</t>
  </si>
  <si>
    <t>36.3.4 Validar y aprobar  informe de resultados a partir de la aplicación de la encuesta</t>
  </si>
  <si>
    <t>36.3.5 Acompañar a la Dirección Adm. y Financiera en la elaboración del  Plan de Acción a partir de los resultados obtenidos</t>
  </si>
  <si>
    <t>36.3.6 Publicar los resultados obtenidos a partir de la aplicación de la encuesta</t>
  </si>
  <si>
    <t>36.3.7 Dar seguimiento a la ejecución del Plan de Acción.</t>
  </si>
  <si>
    <t>36.3.2 Aplicar encuesta de satisfacción.</t>
  </si>
  <si>
    <r>
      <rPr>
        <b/>
        <sz val="9"/>
        <color theme="1"/>
        <rFont val="Times New Roman"/>
        <family val="1"/>
      </rPr>
      <t xml:space="preserve">DPyD-36.3.1.A  </t>
    </r>
    <r>
      <rPr>
        <sz val="9"/>
        <color theme="1"/>
        <rFont val="Times New Roman"/>
        <family val="1"/>
      </rPr>
      <t xml:space="preserve"> Encuesta diseñada.</t>
    </r>
  </si>
  <si>
    <r>
      <rPr>
        <b/>
        <sz val="9"/>
        <color theme="1"/>
        <rFont val="Times New Roman"/>
        <family val="1"/>
      </rPr>
      <t>DPyD-36.3.2.A</t>
    </r>
    <r>
      <rPr>
        <sz val="9"/>
        <color theme="1"/>
        <rFont val="Times New Roman"/>
        <family val="1"/>
      </rPr>
      <t xml:space="preserve"> Reportes del Sistema sobre la aplicación de la encuesta.</t>
    </r>
  </si>
  <si>
    <r>
      <rPr>
        <b/>
        <sz val="9"/>
        <color theme="1"/>
        <rFont val="Times New Roman"/>
        <family val="1"/>
      </rPr>
      <t>DPyD-36.3.3.A</t>
    </r>
    <r>
      <rPr>
        <sz val="9"/>
        <color theme="1"/>
        <rFont val="Times New Roman"/>
        <family val="1"/>
      </rPr>
      <t xml:space="preserve">  Informe de resultados a partir de la aplicación de la encuesta</t>
    </r>
  </si>
  <si>
    <r>
      <rPr>
        <b/>
        <sz val="9"/>
        <color theme="1"/>
        <rFont val="Times New Roman"/>
        <family val="1"/>
      </rPr>
      <t>DPyD-36.3.4.A</t>
    </r>
    <r>
      <rPr>
        <sz val="9"/>
        <color theme="1"/>
        <rFont val="Times New Roman"/>
        <family val="1"/>
      </rPr>
      <t xml:space="preserve">  Informe de resultados a partir de la aplicación de la encuesta aprobado.</t>
    </r>
  </si>
  <si>
    <r>
      <rPr>
        <b/>
        <sz val="9"/>
        <color theme="1"/>
        <rFont val="Times New Roman"/>
        <family val="1"/>
      </rPr>
      <t xml:space="preserve">DPyD-36.3.5.A </t>
    </r>
    <r>
      <rPr>
        <sz val="9"/>
        <color theme="1"/>
        <rFont val="Times New Roman"/>
        <family val="1"/>
      </rPr>
      <t xml:space="preserve"> Plan de Acción de Mejoras.</t>
    </r>
  </si>
  <si>
    <r>
      <rPr>
        <b/>
        <sz val="9"/>
        <color theme="1"/>
        <rFont val="Times New Roman"/>
        <family val="1"/>
      </rPr>
      <t>DPyD-36.3.6.A</t>
    </r>
    <r>
      <rPr>
        <sz val="9"/>
        <color theme="1"/>
        <rFont val="Times New Roman"/>
        <family val="1"/>
      </rPr>
      <t xml:space="preserve">  Correo Electrónico sobre la publicación de los resultados de la encuesta</t>
    </r>
  </si>
  <si>
    <r>
      <rPr>
        <b/>
        <sz val="9"/>
        <color theme="1"/>
        <rFont val="Times New Roman"/>
        <family val="1"/>
      </rPr>
      <t>DPyD-36.3.7.A</t>
    </r>
    <r>
      <rPr>
        <sz val="9"/>
        <color theme="1"/>
        <rFont val="Times New Roman"/>
        <family val="1"/>
      </rPr>
      <t xml:space="preserve">  Reporte de Seguimiento al Plan de Acción de Mejoras.</t>
    </r>
  </si>
  <si>
    <t xml:space="preserve">36.4 Medir el Nivel de Satisfacción de los servidores de la Tesorería Nacional con los servicios ofrecido por el Departamento de Recursos Humanos. </t>
  </si>
  <si>
    <t>36.4.1 Diseñar encuesta para medir el Nivel de Satisfacción</t>
  </si>
  <si>
    <t>36.4.3 Preparar informe de resultados a partir de la aplicación de la encuesta</t>
  </si>
  <si>
    <t>36.4.4 Validar y aprobar  informe de resultados a partir de la aplicación de la encuesta</t>
  </si>
  <si>
    <t>36.4.5 Acompañar al Depto de Recursos Humanos en la elaboración del  Plan de Acción a partir de los resultados obtenidos</t>
  </si>
  <si>
    <t>36.4.6 Publicar los resultados obtenidos a partir de la aplicación de la encuesta</t>
  </si>
  <si>
    <t>36.4.7 Dar seguimiento a la ejecución del Plan de Acción.</t>
  </si>
  <si>
    <t>36.4.2 Aplicar encuesta de satisfacción.</t>
  </si>
  <si>
    <r>
      <rPr>
        <b/>
        <sz val="9"/>
        <color theme="1"/>
        <rFont val="Times New Roman"/>
        <family val="1"/>
      </rPr>
      <t>DPyD-36.4.1.A</t>
    </r>
    <r>
      <rPr>
        <sz val="9"/>
        <color theme="1"/>
        <rFont val="Times New Roman"/>
        <family val="1"/>
      </rPr>
      <t xml:space="preserve">   Encuesta diseñada.</t>
    </r>
  </si>
  <si>
    <r>
      <rPr>
        <b/>
        <sz val="9"/>
        <color theme="1"/>
        <rFont val="Times New Roman"/>
        <family val="1"/>
      </rPr>
      <t>DPyD-36.4.2.A</t>
    </r>
    <r>
      <rPr>
        <sz val="9"/>
        <color theme="1"/>
        <rFont val="Times New Roman"/>
        <family val="1"/>
      </rPr>
      <t xml:space="preserve"> Reportes del Sistema sobre la aplicación de la encuesta.</t>
    </r>
  </si>
  <si>
    <r>
      <rPr>
        <b/>
        <sz val="9"/>
        <color theme="1"/>
        <rFont val="Times New Roman"/>
        <family val="1"/>
      </rPr>
      <t xml:space="preserve">DPyD-36.4.3.A </t>
    </r>
    <r>
      <rPr>
        <sz val="9"/>
        <color theme="1"/>
        <rFont val="Times New Roman"/>
        <family val="1"/>
      </rPr>
      <t xml:space="preserve"> Informe de resultados a partir de la aplicación de la encuesta</t>
    </r>
  </si>
  <si>
    <r>
      <rPr>
        <b/>
        <sz val="9"/>
        <color theme="1"/>
        <rFont val="Times New Roman"/>
        <family val="1"/>
      </rPr>
      <t>DPyD-36.4.4.A</t>
    </r>
    <r>
      <rPr>
        <sz val="9"/>
        <color theme="1"/>
        <rFont val="Times New Roman"/>
        <family val="1"/>
      </rPr>
      <t xml:space="preserve">  Informe de resultados a partir de la aplicación de la encuesta aprobado.</t>
    </r>
  </si>
  <si>
    <r>
      <rPr>
        <b/>
        <sz val="9"/>
        <color theme="1"/>
        <rFont val="Times New Roman"/>
        <family val="1"/>
      </rPr>
      <t xml:space="preserve">DPyD-36.4.5.A  </t>
    </r>
    <r>
      <rPr>
        <sz val="9"/>
        <color theme="1"/>
        <rFont val="Times New Roman"/>
        <family val="1"/>
      </rPr>
      <t>Plan de Acción de Mejoras.</t>
    </r>
  </si>
  <si>
    <r>
      <rPr>
        <b/>
        <sz val="9"/>
        <color theme="1"/>
        <rFont val="Times New Roman"/>
        <family val="1"/>
      </rPr>
      <t>DPyD-36.4.6.A</t>
    </r>
    <r>
      <rPr>
        <sz val="9"/>
        <color theme="1"/>
        <rFont val="Times New Roman"/>
        <family val="1"/>
      </rPr>
      <t xml:space="preserve">  Correo Electrónico sobre la publicación de los resultados de la encuesta</t>
    </r>
  </si>
  <si>
    <r>
      <rPr>
        <b/>
        <sz val="9"/>
        <color theme="1"/>
        <rFont val="Times New Roman"/>
        <family val="1"/>
      </rPr>
      <t xml:space="preserve">DPyD-36.4.7.A  </t>
    </r>
    <r>
      <rPr>
        <sz val="9"/>
        <color theme="1"/>
        <rFont val="Times New Roman"/>
        <family val="1"/>
      </rPr>
      <t>Reporte de Seguimiento al Plan de Acción de Mejoras.</t>
    </r>
  </si>
  <si>
    <t>37. Medición del Clima Organizacional de la TN</t>
  </si>
  <si>
    <t>37.1 Medir y analizar los resultados de la encuesta de clima organizacional.</t>
  </si>
  <si>
    <r>
      <rPr>
        <b/>
        <sz val="9"/>
        <rFont val="Times New Roman"/>
        <family val="1"/>
      </rPr>
      <t xml:space="preserve">1.  Nicauris Guzmán-
</t>
    </r>
    <r>
      <rPr>
        <sz val="9"/>
        <rFont val="Times New Roman"/>
        <family val="1"/>
      </rPr>
      <t>Encargada Div. Desarrollo Institucional y Gestión de Calida</t>
    </r>
    <r>
      <rPr>
        <b/>
        <sz val="9"/>
        <rFont val="Times New Roman"/>
        <family val="1"/>
      </rPr>
      <t xml:space="preserve">
2. Yaina Contreras -</t>
    </r>
    <r>
      <rPr>
        <sz val="9"/>
        <rFont val="Times New Roman"/>
        <family val="1"/>
      </rPr>
      <t xml:space="preserve"> 
Analista de Desarrollo Organizacional y Gestión de Calidad</t>
    </r>
  </si>
  <si>
    <t>37.1.1 Elaborar plan metodológico para diseño y aplicación de encuesta para medir  percepción de la imagen de la TN ante la ciudadanía.</t>
  </si>
  <si>
    <t>37.1.2 Diseñar encuesta para medir  percepción de la imagen de la TN ante la ciudadanía.</t>
  </si>
  <si>
    <t>37.1.3 Aplicar encuesta a través de los medios definidos (Redes sociales, llamadas teléfonicas,…).</t>
  </si>
  <si>
    <t>37.1.4 Preparar informe de resultados a partir de la aplicación de la encuesta y reportes con graficos por area</t>
  </si>
  <si>
    <t>37.1.5 Validar y aprobar  informe de resultados a partir de la aplicación de la encuesta.</t>
  </si>
  <si>
    <t>37.1.6 Publicar los resultados obtenidos a partir de la aplicación de la encuesta.</t>
  </si>
  <si>
    <r>
      <rPr>
        <b/>
        <sz val="9"/>
        <color theme="1"/>
        <rFont val="Times New Roman"/>
        <family val="1"/>
      </rPr>
      <t>DPyD-37.1.1.A</t>
    </r>
    <r>
      <rPr>
        <sz val="9"/>
        <color theme="1"/>
        <rFont val="Times New Roman"/>
        <family val="1"/>
      </rPr>
      <t xml:space="preserve">   Plan metodológico para diseño y aplicación de encuesta elaborado.</t>
    </r>
  </si>
  <si>
    <r>
      <rPr>
        <b/>
        <sz val="9"/>
        <color theme="1"/>
        <rFont val="Times New Roman"/>
        <family val="1"/>
      </rPr>
      <t>DPyD-37.1.2.A</t>
    </r>
    <r>
      <rPr>
        <sz val="9"/>
        <color theme="1"/>
        <rFont val="Times New Roman"/>
        <family val="1"/>
      </rPr>
      <t xml:space="preserve">   Encuesta diseñada.</t>
    </r>
  </si>
  <si>
    <r>
      <rPr>
        <b/>
        <sz val="9"/>
        <color theme="1"/>
        <rFont val="Times New Roman"/>
        <family val="1"/>
      </rPr>
      <t>DPyD-37.1.3.A</t>
    </r>
    <r>
      <rPr>
        <sz val="9"/>
        <color theme="1"/>
        <rFont val="Times New Roman"/>
        <family val="1"/>
      </rPr>
      <t xml:space="preserve"> Reportes del Sistema sobre la aplicación de la encuesta.</t>
    </r>
  </si>
  <si>
    <r>
      <rPr>
        <b/>
        <sz val="9"/>
        <color theme="1"/>
        <rFont val="Times New Roman"/>
        <family val="1"/>
      </rPr>
      <t>DPyD-37.1.4.A</t>
    </r>
    <r>
      <rPr>
        <sz val="9"/>
        <color theme="1"/>
        <rFont val="Times New Roman"/>
        <family val="1"/>
      </rPr>
      <t xml:space="preserve">  Informe de resultados a partir de la aplicación de la encuesta</t>
    </r>
  </si>
  <si>
    <r>
      <rPr>
        <b/>
        <sz val="9"/>
        <color theme="1"/>
        <rFont val="Times New Roman"/>
        <family val="1"/>
      </rPr>
      <t>DPyD-37.1.5.A</t>
    </r>
    <r>
      <rPr>
        <sz val="9"/>
        <color theme="1"/>
        <rFont val="Times New Roman"/>
        <family val="1"/>
      </rPr>
      <t xml:space="preserve">  Informe de resultados a partir de la aplicación de la encuesta aprobado.</t>
    </r>
  </si>
  <si>
    <r>
      <rPr>
        <b/>
        <sz val="9"/>
        <color theme="1"/>
        <rFont val="Times New Roman"/>
        <family val="1"/>
      </rPr>
      <t>DPyD-37.1.6.A</t>
    </r>
    <r>
      <rPr>
        <sz val="9"/>
        <color theme="1"/>
        <rFont val="Times New Roman"/>
        <family val="1"/>
      </rPr>
      <t xml:space="preserve">  Correo Electrónico sobre la publicación de los resultados de la encuesta</t>
    </r>
  </si>
  <si>
    <t xml:space="preserve">38. Medición de Imagen Externa de la Tesorería Nacional </t>
  </si>
  <si>
    <t>38.1  Diseñar y analizar resultados de encuesta de medicón de la percepción de la imagen de la TN ante la ciudadanía.</t>
  </si>
  <si>
    <t>38.1.1 Validar y aprobar  informe de resultados a partir de la aplicación de la encuesta.</t>
  </si>
  <si>
    <t>38.1.2 Acompañar a la División  de Comunicaciones, en la Preparación del Plan de Acción a partir de los resultados obtenidos.</t>
  </si>
  <si>
    <t>38.1.3 Publicar los resultados obtenidos a partir de la aplicación de la encuesta.</t>
  </si>
  <si>
    <t>38.1.4 Dar seguimiento a la ejecución del Plan de Acción.</t>
  </si>
  <si>
    <r>
      <rPr>
        <b/>
        <sz val="9"/>
        <color theme="1"/>
        <rFont val="Times New Roman"/>
        <family val="1"/>
      </rPr>
      <t>DPyD-38.1.1.A</t>
    </r>
    <r>
      <rPr>
        <sz val="9"/>
        <color theme="1"/>
        <rFont val="Times New Roman"/>
        <family val="1"/>
      </rPr>
      <t xml:space="preserve">  Informe de resultados a partir de la aplicación de la encuesta aprobado.</t>
    </r>
  </si>
  <si>
    <r>
      <rPr>
        <b/>
        <sz val="9"/>
        <color theme="1"/>
        <rFont val="Times New Roman"/>
        <family val="1"/>
      </rPr>
      <t>DPyD-38.1.2.A</t>
    </r>
    <r>
      <rPr>
        <sz val="9"/>
        <color theme="1"/>
        <rFont val="Times New Roman"/>
        <family val="1"/>
      </rPr>
      <t xml:space="preserve">  Plan de Acción de Mejoras.</t>
    </r>
  </si>
  <si>
    <r>
      <rPr>
        <b/>
        <sz val="9"/>
        <color theme="1"/>
        <rFont val="Times New Roman"/>
        <family val="1"/>
      </rPr>
      <t>DPyD-38.1.3.A</t>
    </r>
    <r>
      <rPr>
        <sz val="9"/>
        <color theme="1"/>
        <rFont val="Times New Roman"/>
        <family val="1"/>
      </rPr>
      <t xml:space="preserve">  Correo Electrónico sobre la publicación de los resultados de la encuesta</t>
    </r>
  </si>
  <si>
    <r>
      <rPr>
        <b/>
        <sz val="9"/>
        <color theme="1"/>
        <rFont val="Times New Roman"/>
        <family val="1"/>
      </rPr>
      <t xml:space="preserve">DPyD-38.1.4.A </t>
    </r>
    <r>
      <rPr>
        <sz val="9"/>
        <color theme="1"/>
        <rFont val="Times New Roman"/>
        <family val="1"/>
      </rPr>
      <t xml:space="preserve"> Reporte de Seguimiento al Plan de Acción de Mejoras.</t>
    </r>
  </si>
  <si>
    <t>39. Implementación y Monitoreo del Balanced Scorecard en la TN</t>
  </si>
  <si>
    <t xml:space="preserve">39.1 Elaborar y divulgar Reporte Trimestral  de Cumplimiento del Balanced Scorecard </t>
  </si>
  <si>
    <t>39.1.1 Dar seguimiento a la generación de información y data para alimentar el BSC.</t>
  </si>
  <si>
    <t>39.1.2 Evaluar el nivel de cumplimiento de cada indicador del BSC.</t>
  </si>
  <si>
    <t xml:space="preserve">39.1.3 Preparar Reporte Trimestral  de Cumplimiento del Balanced Scorecard. </t>
  </si>
  <si>
    <t xml:space="preserve">39.1.4 Presentar resultados en los Talleres Trimestrales de Monitoreo POA. </t>
  </si>
  <si>
    <t>40. Evaluación y Diagnóstico del PEI 2018-2021</t>
  </si>
  <si>
    <t>40.1 Elaborar infrome de evaluación y diagnóstico del PEI 20218-2021.</t>
  </si>
  <si>
    <t>40.1.2 Preparar informe de evaluación y diagnóstico del PEI 20218-2021, tomando en cuenta los informes PEFA 2017 y de Gestión de Tesorerías.</t>
  </si>
  <si>
    <t>40.1.3 Validar informe de evaluación y diagnóstico del PEI 20218-2021.</t>
  </si>
  <si>
    <t>40.1.4 Presentar  informe de evaluación y diagnóstico del PEI 20218-2021 a interesados.</t>
  </si>
  <si>
    <r>
      <rPr>
        <b/>
        <sz val="9"/>
        <color theme="1"/>
        <rFont val="Times New Roman"/>
        <family val="1"/>
      </rPr>
      <t>DPyD-40.1.1.A</t>
    </r>
    <r>
      <rPr>
        <sz val="9"/>
        <color theme="1"/>
        <rFont val="Times New Roman"/>
        <family val="1"/>
      </rPr>
      <t xml:space="preserve">  Carpeta de documentos de referencia para evaluación de ejecutoria del PEI 2018-2021.</t>
    </r>
  </si>
  <si>
    <r>
      <rPr>
        <b/>
        <sz val="9"/>
        <color theme="1"/>
        <rFont val="Times New Roman"/>
        <family val="1"/>
      </rPr>
      <t xml:space="preserve">DPyD-40.1.2.A  </t>
    </r>
    <r>
      <rPr>
        <sz val="9"/>
        <color theme="1"/>
        <rFont val="Times New Roman"/>
        <family val="1"/>
      </rPr>
      <t>Informe de evaluación y diagnóstico del PEI 20218-2021 elaborado.</t>
    </r>
  </si>
  <si>
    <r>
      <rPr>
        <b/>
        <sz val="9"/>
        <color theme="1"/>
        <rFont val="Times New Roman"/>
        <family val="1"/>
      </rPr>
      <t xml:space="preserve">DPyD-40.1.3.A </t>
    </r>
    <r>
      <rPr>
        <sz val="9"/>
        <color theme="1"/>
        <rFont val="Times New Roman"/>
        <family val="1"/>
      </rPr>
      <t xml:space="preserve"> Informe de evaluación y diagnóstico del PEI 20218-2021 validado.</t>
    </r>
  </si>
  <si>
    <r>
      <rPr>
        <b/>
        <sz val="9"/>
        <color theme="1"/>
        <rFont val="Times New Roman"/>
        <family val="1"/>
      </rPr>
      <t>DPyD-40.1.4.A</t>
    </r>
    <r>
      <rPr>
        <sz val="9"/>
        <color theme="1"/>
        <rFont val="Times New Roman"/>
        <family val="1"/>
      </rPr>
      <t xml:space="preserve"> Registro de participantes.
</t>
    </r>
    <r>
      <rPr>
        <b/>
        <sz val="9"/>
        <color theme="1"/>
        <rFont val="Times New Roman"/>
        <family val="1"/>
      </rPr>
      <t>DPyD-40.1.4.B</t>
    </r>
    <r>
      <rPr>
        <sz val="9"/>
        <color theme="1"/>
        <rFont val="Times New Roman"/>
        <family val="1"/>
      </rPr>
      <t xml:space="preserve"> Fotografías del encuentro.
</t>
    </r>
    <r>
      <rPr>
        <b/>
        <sz val="9"/>
        <color theme="1"/>
        <rFont val="Times New Roman"/>
        <family val="1"/>
      </rPr>
      <t>DPyD-40.1.4.C</t>
    </r>
    <r>
      <rPr>
        <sz val="9"/>
        <color theme="1"/>
        <rFont val="Times New Roman"/>
        <family val="1"/>
      </rPr>
      <t xml:space="preserve"> Comunicación de remisión del Informe a interesados.
</t>
    </r>
    <r>
      <rPr>
        <b/>
        <sz val="9"/>
        <color theme="1"/>
        <rFont val="Times New Roman"/>
        <family val="1"/>
      </rPr>
      <t xml:space="preserve">DPyD-40.1.4.D </t>
    </r>
    <r>
      <rPr>
        <sz val="9"/>
        <color theme="1"/>
        <rFont val="Times New Roman"/>
        <family val="1"/>
      </rPr>
      <t xml:space="preserve">Material de apoyo para presentación de Informe.
</t>
    </r>
    <r>
      <rPr>
        <b/>
        <sz val="9"/>
        <color theme="1"/>
        <rFont val="Times New Roman"/>
        <family val="1"/>
      </rPr>
      <t xml:space="preserve">DPyD-40.1.4.E </t>
    </r>
    <r>
      <rPr>
        <sz val="9"/>
        <color theme="1"/>
        <rFont val="Times New Roman"/>
        <family val="1"/>
      </rPr>
      <t xml:space="preserve"> Printscreen de informe publicado en Alfresco.</t>
    </r>
  </si>
  <si>
    <r>
      <rPr>
        <b/>
        <sz val="9"/>
        <rFont val="Times New Roman"/>
        <family val="1"/>
      </rPr>
      <t xml:space="preserve">1. Julisa León - 
</t>
    </r>
    <r>
      <rPr>
        <sz val="9"/>
        <rFont val="Times New Roman"/>
        <family val="1"/>
      </rPr>
      <t>Analista de Planificación Institucional</t>
    </r>
  </si>
  <si>
    <r>
      <rPr>
        <b/>
        <sz val="9"/>
        <rFont val="Times New Roman"/>
        <family val="1"/>
      </rPr>
      <t xml:space="preserve">1. Rayner Castillo - </t>
    </r>
    <r>
      <rPr>
        <sz val="9"/>
        <rFont val="Times New Roman"/>
        <family val="1"/>
      </rPr>
      <t xml:space="preserve">
Encargado del Departamento de  Planificación y Desarrollo
</t>
    </r>
    <r>
      <rPr>
        <b/>
        <sz val="9"/>
        <rFont val="Times New Roman"/>
        <family val="1"/>
      </rPr>
      <t xml:space="preserve">2.Julisa León - 
</t>
    </r>
    <r>
      <rPr>
        <sz val="9"/>
        <rFont val="Times New Roman"/>
        <family val="1"/>
      </rPr>
      <t xml:space="preserve">Analista de Planificación Institucional
</t>
    </r>
    <r>
      <rPr>
        <b/>
        <sz val="9"/>
        <rFont val="Times New Roman"/>
        <family val="1"/>
      </rPr>
      <t>3. Kristal Cespedes</t>
    </r>
    <r>
      <rPr>
        <sz val="9"/>
        <rFont val="Times New Roman"/>
        <family val="1"/>
      </rPr>
      <t xml:space="preserve"> - 
Analista de Planificación Institucional</t>
    </r>
  </si>
  <si>
    <t>41. Formulación del PEI 2022-2025</t>
  </si>
  <si>
    <t>41.1 Gestionar contratación de consultoría externa para Formulación del PEI 2022-2025.</t>
  </si>
  <si>
    <t>41.1.1 Elaborar Términos de Referencia (TDR) para contratación de consultoría externa.</t>
  </si>
  <si>
    <t>41.1.2 Remitir TDR al área de Compras para dar incio al proceso.</t>
  </si>
  <si>
    <t>41.1.3 Dar seguimiento a la gestión de la contratación.</t>
  </si>
  <si>
    <r>
      <rPr>
        <b/>
        <sz val="9"/>
        <color theme="1"/>
        <rFont val="Times New Roman"/>
        <family val="1"/>
      </rPr>
      <t>DPyD-41.1.1.A</t>
    </r>
    <r>
      <rPr>
        <sz val="9"/>
        <color theme="1"/>
        <rFont val="Times New Roman"/>
        <family val="1"/>
      </rPr>
      <t xml:space="preserve">  Términos de Referencia para contración de consultoría externa elaborado.</t>
    </r>
  </si>
  <si>
    <r>
      <rPr>
        <b/>
        <sz val="9"/>
        <color theme="1"/>
        <rFont val="Times New Roman"/>
        <family val="1"/>
      </rPr>
      <t>DPyD-41.1.2.A</t>
    </r>
    <r>
      <rPr>
        <sz val="9"/>
        <color theme="1"/>
        <rFont val="Times New Roman"/>
        <family val="1"/>
      </rPr>
      <t xml:space="preserve">  Printscreen de correo electrónico donde se remiten los Términos de Referencia al  área de Compras.</t>
    </r>
  </si>
  <si>
    <r>
      <rPr>
        <b/>
        <sz val="9"/>
        <color theme="1"/>
        <rFont val="Times New Roman"/>
        <family val="1"/>
      </rPr>
      <t>DPyD-41.1.3.A</t>
    </r>
    <r>
      <rPr>
        <sz val="9"/>
        <color theme="1"/>
        <rFont val="Times New Roman"/>
        <family val="1"/>
      </rPr>
      <t xml:space="preserve">  Printscreen de correos electrónicos donde se da seguimiento al proceso de contratación de la consultoría.</t>
    </r>
  </si>
  <si>
    <t>41.2 Realizar acompañamiento en definición de metodología para revisión del Plan Estratégico Institucional</t>
  </si>
  <si>
    <t>41.2.1 Realizar Plan de Ejecución de la Consultoría (definir metodología para formualción del PEI 2022-2025).</t>
  </si>
  <si>
    <t>41.2.2 Llevar a cabo implementación del Plan de Ejecución de la Consultoría.</t>
  </si>
  <si>
    <t>41.3 Coordinar aspectos administrativos y convocatoria de asistentes a talleres.</t>
  </si>
  <si>
    <t>41.3.1 Gestionar requerimientos de espacio físico y de refrigerios para desarrollo de los talleres.</t>
  </si>
  <si>
    <t>41.3.2 Conformar equipo timón que participará en cada taller y enviar comunicación al respecto a cada integrante.</t>
  </si>
  <si>
    <r>
      <rPr>
        <b/>
        <sz val="9"/>
        <color theme="1"/>
        <rFont val="Times New Roman"/>
        <family val="1"/>
      </rPr>
      <t>DPyD-41.2.1.A</t>
    </r>
    <r>
      <rPr>
        <sz val="9"/>
        <color theme="1"/>
        <rFont val="Times New Roman"/>
        <family val="1"/>
      </rPr>
      <t xml:space="preserve">  Plan de Ejecución de la Consultoría elaborado
</t>
    </r>
    <r>
      <rPr>
        <b/>
        <sz val="9"/>
        <color theme="1"/>
        <rFont val="Times New Roman"/>
        <family val="1"/>
      </rPr>
      <t xml:space="preserve">DPyD-41.2.1.B </t>
    </r>
    <r>
      <rPr>
        <sz val="9"/>
        <color theme="1"/>
        <rFont val="Times New Roman"/>
        <family val="1"/>
      </rPr>
      <t>Plan metodológico para formulación del PEI 2022-2025 elaborado.</t>
    </r>
  </si>
  <si>
    <r>
      <rPr>
        <b/>
        <sz val="9"/>
        <color theme="1"/>
        <rFont val="Times New Roman"/>
        <family val="1"/>
      </rPr>
      <t xml:space="preserve">DPyD-41.2.2.A </t>
    </r>
    <r>
      <rPr>
        <sz val="9"/>
        <color theme="1"/>
        <rFont val="Times New Roman"/>
        <family val="1"/>
      </rPr>
      <t xml:space="preserve"> Reportes de Avance del Plan de Ejecución de la Consultoría.
</t>
    </r>
    <r>
      <rPr>
        <b/>
        <sz val="9"/>
        <color theme="1"/>
        <rFont val="Times New Roman"/>
        <family val="1"/>
      </rPr>
      <t xml:space="preserve">DPyD-41.2.2.B </t>
    </r>
    <r>
      <rPr>
        <sz val="9"/>
        <color theme="1"/>
        <rFont val="Times New Roman"/>
        <family val="1"/>
      </rPr>
      <t xml:space="preserve">Registros de participantes de actividades realizadas
</t>
    </r>
    <r>
      <rPr>
        <b/>
        <sz val="9"/>
        <color theme="1"/>
        <rFont val="Times New Roman"/>
        <family val="1"/>
      </rPr>
      <t>DPyD-41.2.2.C</t>
    </r>
    <r>
      <rPr>
        <sz val="9"/>
        <color theme="1"/>
        <rFont val="Times New Roman"/>
        <family val="1"/>
      </rPr>
      <t xml:space="preserve"> Fotografías y videos de actividades realizadas</t>
    </r>
  </si>
  <si>
    <r>
      <rPr>
        <b/>
        <sz val="9"/>
        <color theme="1"/>
        <rFont val="Times New Roman"/>
        <family val="1"/>
      </rPr>
      <t xml:space="preserve">DPyD-41.3.1.A  </t>
    </r>
    <r>
      <rPr>
        <sz val="9"/>
        <color theme="1"/>
        <rFont val="Times New Roman"/>
        <family val="1"/>
      </rPr>
      <t>Copias de comunicaciones o correos para gestión de reservación de espacio físico y refrigerios.</t>
    </r>
  </si>
  <si>
    <r>
      <rPr>
        <b/>
        <sz val="9"/>
        <color theme="1"/>
        <rFont val="Times New Roman"/>
        <family val="1"/>
      </rPr>
      <t>DPyD-41.3.2.A</t>
    </r>
    <r>
      <rPr>
        <sz val="9"/>
        <color theme="1"/>
        <rFont val="Times New Roman"/>
        <family val="1"/>
      </rPr>
      <t xml:space="preserve">  Copia de comunicación a cada miembro del equipo timón.</t>
    </r>
  </si>
  <si>
    <t>41.4 Ejecutar primer taller para formulación de PEI.</t>
  </si>
  <si>
    <t>41.5 Ejecutar segundo taller para formulación del PEI.</t>
  </si>
  <si>
    <t>41.4.1 Llevar a cabo primer taller con miras a formulación de nuevo PEI.</t>
  </si>
  <si>
    <t>41.4.2 Compilar resultados obtenidos de primer taller.</t>
  </si>
  <si>
    <t>41.5.1 Llevar a cabo segundo taller con miras a formulación de nuevo PEI.</t>
  </si>
  <si>
    <t>41.5.2 Compilar resultados obtenidos de segundo taller.</t>
  </si>
  <si>
    <t>41.5.3 Presentar resulatados a Equipo Directivo.</t>
  </si>
  <si>
    <r>
      <rPr>
        <b/>
        <sz val="9"/>
        <color theme="1"/>
        <rFont val="Times New Roman"/>
        <family val="1"/>
      </rPr>
      <t>DPyD-41.4.1.A</t>
    </r>
    <r>
      <rPr>
        <sz val="9"/>
        <color theme="1"/>
        <rFont val="Times New Roman"/>
        <family val="1"/>
      </rPr>
      <t xml:space="preserve">  Registros de participantes del Taller.
</t>
    </r>
    <r>
      <rPr>
        <b/>
        <sz val="9"/>
        <color theme="1"/>
        <rFont val="Times New Roman"/>
        <family val="1"/>
      </rPr>
      <t xml:space="preserve">DPyD-41.4.1.B </t>
    </r>
    <r>
      <rPr>
        <sz val="9"/>
        <color theme="1"/>
        <rFont val="Times New Roman"/>
        <family val="1"/>
      </rPr>
      <t>Fotografías del taller.</t>
    </r>
  </si>
  <si>
    <r>
      <rPr>
        <b/>
        <sz val="9"/>
        <color theme="1"/>
        <rFont val="Times New Roman"/>
        <family val="1"/>
      </rPr>
      <t>DPyD-41.4.2.A</t>
    </r>
    <r>
      <rPr>
        <sz val="9"/>
        <color theme="1"/>
        <rFont val="Times New Roman"/>
        <family val="1"/>
      </rPr>
      <t xml:space="preserve">  Resultados de Primer Taller compilados.</t>
    </r>
  </si>
  <si>
    <r>
      <rPr>
        <b/>
        <sz val="9"/>
        <color theme="1"/>
        <rFont val="Times New Roman"/>
        <family val="1"/>
      </rPr>
      <t>DPyD-41.5.1.A</t>
    </r>
    <r>
      <rPr>
        <sz val="9"/>
        <color theme="1"/>
        <rFont val="Times New Roman"/>
        <family val="1"/>
      </rPr>
      <t xml:space="preserve">  Registros de participantes del Taller.
</t>
    </r>
    <r>
      <rPr>
        <b/>
        <sz val="9"/>
        <color theme="1"/>
        <rFont val="Times New Roman"/>
        <family val="1"/>
      </rPr>
      <t xml:space="preserve">DPyD-41.5.1.B </t>
    </r>
    <r>
      <rPr>
        <sz val="9"/>
        <color theme="1"/>
        <rFont val="Times New Roman"/>
        <family val="1"/>
      </rPr>
      <t>Fotografías del taller.</t>
    </r>
  </si>
  <si>
    <r>
      <rPr>
        <b/>
        <sz val="9"/>
        <color theme="1"/>
        <rFont val="Times New Roman"/>
        <family val="1"/>
      </rPr>
      <t xml:space="preserve">DPyD-41.5.2.A </t>
    </r>
    <r>
      <rPr>
        <sz val="9"/>
        <color theme="1"/>
        <rFont val="Times New Roman"/>
        <family val="1"/>
      </rPr>
      <t xml:space="preserve"> Resultados de Segundo Taller compilados.</t>
    </r>
  </si>
  <si>
    <r>
      <rPr>
        <b/>
        <sz val="9"/>
        <color theme="1"/>
        <rFont val="Times New Roman"/>
        <family val="1"/>
      </rPr>
      <t>DPyD-41.5.3.A</t>
    </r>
    <r>
      <rPr>
        <sz val="9"/>
        <color theme="1"/>
        <rFont val="Times New Roman"/>
        <family val="1"/>
      </rPr>
      <t xml:space="preserve">   Registro de participantes.
</t>
    </r>
    <r>
      <rPr>
        <b/>
        <sz val="9"/>
        <color theme="1"/>
        <rFont val="Times New Roman"/>
        <family val="1"/>
      </rPr>
      <t>DPyD-41.5.3.B</t>
    </r>
    <r>
      <rPr>
        <sz val="9"/>
        <color theme="1"/>
        <rFont val="Times New Roman"/>
        <family val="1"/>
      </rPr>
      <t xml:space="preserve"> Fotografías del encuentro.
</t>
    </r>
    <r>
      <rPr>
        <b/>
        <sz val="9"/>
        <color theme="1"/>
        <rFont val="Times New Roman"/>
        <family val="1"/>
      </rPr>
      <t>DPyD-41.5.3.C</t>
    </r>
    <r>
      <rPr>
        <sz val="9"/>
        <color theme="1"/>
        <rFont val="Times New Roman"/>
        <family val="1"/>
      </rPr>
      <t xml:space="preserve"> Material de apoyo para presentación de resultados</t>
    </r>
  </si>
  <si>
    <t>42. Formulación del POA 2022 y Actualización a Metodología para Costeo de sus Iniciativas</t>
  </si>
  <si>
    <t>42.1 Revisar y actualizar metodologías para Formulación de POA 2022 y para Procedimiento de Costeo de las Iniciativas del POA.</t>
  </si>
  <si>
    <t>42.1.1 Llevar a cabo revisión de metodología para Formulación POA 2022.</t>
  </si>
  <si>
    <t>42.1.2 Llevar a cabo revisión de Procedimiento de Costeo de las Iniciativas del POA.</t>
  </si>
  <si>
    <t>42.1.3 Actualizar ambos documentos.</t>
  </si>
  <si>
    <t>42.1.4 Validar ambos documentos.</t>
  </si>
  <si>
    <t>42.2 Ejecutar sesiones de trabajo para levantamiento de de Matrices de Balance de Iniciativas Estratégicas  POA 2021</t>
  </si>
  <si>
    <t>42.2.1 Coordinar sesiones de trabajo para  levantamiento de Matrices de Balance de Iniciativas Estratégicas</t>
  </si>
  <si>
    <t>42.2.2 Elaborar presentación y material de referencia para participantes de sesiones.</t>
  </si>
  <si>
    <t>42.2.3 Ejecutar sesiones de trabajo para llenado preliminar de Matrices de Balance de Iniciativas Estratégicas POA 2022.</t>
  </si>
  <si>
    <t>42.3 Formular Plan Operativo Anual 2022</t>
  </si>
  <si>
    <t>42.3.1 Completar Matriz Balance Estratégico POA 2022</t>
  </si>
  <si>
    <t>42.3.2 Elaborar Cronograma de Trabajo para completar la Matriz Plan Operativo Anual 2021</t>
  </si>
  <si>
    <t>42.3.3 Ejecutar Plan de Trabajo para completar las Matrices Plan Operativo Anual 2022</t>
  </si>
  <si>
    <t>42.3.4 Validar, Consolidar  y aprobar POA 2022</t>
  </si>
  <si>
    <r>
      <rPr>
        <b/>
        <sz val="9"/>
        <color theme="1"/>
        <rFont val="Times New Roman"/>
        <family val="1"/>
      </rPr>
      <t xml:space="preserve">DPyD-42.1.1.A </t>
    </r>
    <r>
      <rPr>
        <sz val="9"/>
        <color theme="1"/>
        <rFont val="Times New Roman"/>
        <family val="1"/>
      </rPr>
      <t>Borrador de metodología para Formulación POA 2022 elaborado.</t>
    </r>
  </si>
  <si>
    <r>
      <rPr>
        <b/>
        <sz val="9"/>
        <color theme="1"/>
        <rFont val="Times New Roman"/>
        <family val="1"/>
      </rPr>
      <t>DPyD-42.1.2.A</t>
    </r>
    <r>
      <rPr>
        <sz val="9"/>
        <color theme="1"/>
        <rFont val="Times New Roman"/>
        <family val="1"/>
      </rPr>
      <t xml:space="preserve"> Borrador de Procedimiento de Costeo de las Iniciativas del POA elaborado.</t>
    </r>
  </si>
  <si>
    <r>
      <rPr>
        <b/>
        <sz val="9"/>
        <color theme="1"/>
        <rFont val="Times New Roman"/>
        <family val="1"/>
      </rPr>
      <t>DPyD-42.1.3.A</t>
    </r>
    <r>
      <rPr>
        <sz val="9"/>
        <color theme="1"/>
        <rFont val="Times New Roman"/>
        <family val="1"/>
      </rPr>
      <t xml:space="preserve"> Metodología POA 2022 y Procedimiento de Costeo de las Iniciativas del POA actualizados.</t>
    </r>
  </si>
  <si>
    <r>
      <rPr>
        <b/>
        <sz val="9"/>
        <color theme="1"/>
        <rFont val="Times New Roman"/>
        <family val="1"/>
      </rPr>
      <t>DPyD-42.1.4.A</t>
    </r>
    <r>
      <rPr>
        <sz val="9"/>
        <color theme="1"/>
        <rFont val="Times New Roman"/>
        <family val="1"/>
      </rPr>
      <t xml:space="preserve"> Metodología POA 2022 y Procedimiento de Costeo de las Iniciativas del POA validados.</t>
    </r>
  </si>
  <si>
    <r>
      <rPr>
        <b/>
        <sz val="9"/>
        <color theme="1"/>
        <rFont val="Times New Roman"/>
        <family val="1"/>
      </rPr>
      <t>DPyD-42.2.1.A</t>
    </r>
    <r>
      <rPr>
        <sz val="9"/>
        <color theme="1"/>
        <rFont val="Times New Roman"/>
        <family val="1"/>
      </rPr>
      <t xml:space="preserve"> Cronograma de Trabajo para levantar Matrices de Balance Estratégico 2022.</t>
    </r>
  </si>
  <si>
    <r>
      <rPr>
        <b/>
        <sz val="9"/>
        <color theme="1"/>
        <rFont val="Times New Roman"/>
        <family val="1"/>
      </rPr>
      <t>DPyD-42.2.2.A</t>
    </r>
    <r>
      <rPr>
        <sz val="9"/>
        <color theme="1"/>
        <rFont val="Times New Roman"/>
        <family val="1"/>
      </rPr>
      <t xml:space="preserve"> Presentación y material de referencia a usar en el taller elaborados.</t>
    </r>
  </si>
  <si>
    <r>
      <rPr>
        <b/>
        <sz val="9"/>
        <color theme="1"/>
        <rFont val="Times New Roman"/>
        <family val="1"/>
      </rPr>
      <t>DPyD-42.2.3.A</t>
    </r>
    <r>
      <rPr>
        <sz val="9"/>
        <color theme="1"/>
        <rFont val="Times New Roman"/>
        <family val="1"/>
      </rPr>
      <t xml:space="preserve"> Registro de Participantes.
</t>
    </r>
    <r>
      <rPr>
        <b/>
        <sz val="9"/>
        <color theme="1"/>
        <rFont val="Times New Roman"/>
        <family val="1"/>
      </rPr>
      <t>DPyD-42.2.3.B</t>
    </r>
    <r>
      <rPr>
        <sz val="9"/>
        <color theme="1"/>
        <rFont val="Times New Roman"/>
        <family val="1"/>
      </rPr>
      <t xml:space="preserve"> Fotografía de los encuentros.</t>
    </r>
  </si>
  <si>
    <r>
      <rPr>
        <b/>
        <sz val="9"/>
        <color theme="1"/>
        <rFont val="Times New Roman"/>
        <family val="1"/>
      </rPr>
      <t>DPyD-42.3.1.A</t>
    </r>
    <r>
      <rPr>
        <sz val="9"/>
        <color theme="1"/>
        <rFont val="Times New Roman"/>
        <family val="1"/>
      </rPr>
      <t xml:space="preserve"> Matrices Balance Estratégico POA completadas acorde a la Metodología de Balance de la Carga Estratégica Institucional.</t>
    </r>
  </si>
  <si>
    <r>
      <rPr>
        <b/>
        <sz val="9"/>
        <color theme="1"/>
        <rFont val="Times New Roman"/>
        <family val="1"/>
      </rPr>
      <t xml:space="preserve">DPyD-42.3.2.A </t>
    </r>
    <r>
      <rPr>
        <sz val="9"/>
        <color theme="1"/>
        <rFont val="Times New Roman"/>
        <family val="1"/>
      </rPr>
      <t>Cronograma de Trabajo para completar la Matriz Plan Operativo Anual 2020.</t>
    </r>
  </si>
  <si>
    <r>
      <rPr>
        <b/>
        <sz val="9"/>
        <color theme="1"/>
        <rFont val="Times New Roman"/>
        <family val="1"/>
      </rPr>
      <t>DPyD-42.3.3.A</t>
    </r>
    <r>
      <rPr>
        <sz val="9"/>
        <color theme="1"/>
        <rFont val="Times New Roman"/>
        <family val="1"/>
      </rPr>
      <t xml:space="preserve"> Registro de Participantes.
</t>
    </r>
    <r>
      <rPr>
        <b/>
        <sz val="9"/>
        <color theme="1"/>
        <rFont val="Times New Roman"/>
        <family val="1"/>
      </rPr>
      <t>DPyD-42.3.3.B</t>
    </r>
    <r>
      <rPr>
        <sz val="9"/>
        <color theme="1"/>
        <rFont val="Times New Roman"/>
        <family val="1"/>
      </rPr>
      <t xml:space="preserve"> Matrices Plan Operativo Anual 2022 completadas.</t>
    </r>
  </si>
  <si>
    <r>
      <rPr>
        <b/>
        <sz val="9"/>
        <color theme="1"/>
        <rFont val="Times New Roman"/>
        <family val="1"/>
      </rPr>
      <t>DPyD-42.3.4.A</t>
    </r>
    <r>
      <rPr>
        <sz val="9"/>
        <color theme="1"/>
        <rFont val="Times New Roman"/>
        <family val="1"/>
      </rPr>
      <t xml:space="preserve"> Plan Operativo Anual 2022 validado y aprobado</t>
    </r>
  </si>
  <si>
    <t>43. Actualización del Diagnóstico de las Normas de Control Interno (NOBACI) según lineamientos CGR 2021</t>
  </si>
  <si>
    <t xml:space="preserve">43.1 Conformar nuevo Comité de Normas de Control Interno (NOBACI) de Tesorería Nacional </t>
  </si>
  <si>
    <t>43.1.1 Preparar propuesta de nuevo Comité NOBACI.</t>
  </si>
  <si>
    <t>43.1.2 Revisar y aprobar propuesta de conformación de nuevo Comité para implementación de las NOBACI en TN.</t>
  </si>
  <si>
    <t>43.1.3 Notificar formalmente a los servidores que serán designados para formar parte del Comité NOBACI.</t>
  </si>
  <si>
    <t>43.2 Implementar las Normas Básicas de Control Interno (NOBACI) en la TN.</t>
  </si>
  <si>
    <t>43.2.1 Elaborar nuevo Plan de Acción implementación de las NOBACI en la TN.</t>
  </si>
  <si>
    <t>43.2.2  Ejecutar Plan de Acción de Implementación NOBACI 2020.</t>
  </si>
  <si>
    <t>43.2.3 Cargar en el Portal Web de la CGR los avances obtenidos durante la ejecución del Plan de Implementación de NOBACI 2020.</t>
  </si>
  <si>
    <t>43.3 Evaluar el nivel de cumplimiento de las Normas Básicas de Control Interno con corte al 31/12/2020</t>
  </si>
  <si>
    <t>43.3.1 Preparar informe y reporte de avance en la implementación NOBACI</t>
  </si>
  <si>
    <t>43.3.2 Aprobar y remitir a la CGR el  reporte de avance en la implementación NOBACI</t>
  </si>
  <si>
    <r>
      <rPr>
        <b/>
        <sz val="9"/>
        <color theme="1"/>
        <rFont val="Times New Roman"/>
        <family val="1"/>
      </rPr>
      <t>DPyD-43.1.1.A</t>
    </r>
    <r>
      <rPr>
        <sz val="9"/>
        <color theme="1"/>
        <rFont val="Times New Roman"/>
        <family val="1"/>
      </rPr>
      <t xml:space="preserve"> Propuesta para conformación de nuevo Comité NOBACI elaborada.</t>
    </r>
  </si>
  <si>
    <r>
      <rPr>
        <b/>
        <sz val="9"/>
        <color theme="1"/>
        <rFont val="Times New Roman"/>
        <family val="1"/>
      </rPr>
      <t xml:space="preserve">DPyD-43.1.2.A </t>
    </r>
    <r>
      <rPr>
        <sz val="9"/>
        <color theme="1"/>
        <rFont val="Times New Roman"/>
        <family val="1"/>
      </rPr>
      <t>Propuesta para conformación de nuevo Comité NOBACI validada.</t>
    </r>
  </si>
  <si>
    <r>
      <rPr>
        <b/>
        <sz val="9"/>
        <color theme="1"/>
        <rFont val="Times New Roman"/>
        <family val="1"/>
      </rPr>
      <t>DPyD-43.1.3.A</t>
    </r>
    <r>
      <rPr>
        <sz val="9"/>
        <color theme="1"/>
        <rFont val="Times New Roman"/>
        <family val="1"/>
      </rPr>
      <t xml:space="preserve"> Comunicaciones remitidas a integrantes Comité NOBACI.</t>
    </r>
  </si>
  <si>
    <r>
      <rPr>
        <b/>
        <sz val="9"/>
        <color theme="1"/>
        <rFont val="Times New Roman"/>
        <family val="1"/>
      </rPr>
      <t>DPyD-43.2.1.A</t>
    </r>
    <r>
      <rPr>
        <sz val="9"/>
        <color theme="1"/>
        <rFont val="Times New Roman"/>
        <family val="1"/>
      </rPr>
      <t xml:space="preserve"> Nuevo Plan de Acción de Implementación NOBACI elaborado.</t>
    </r>
  </si>
  <si>
    <r>
      <rPr>
        <b/>
        <sz val="9"/>
        <color theme="1"/>
        <rFont val="Times New Roman"/>
        <family val="1"/>
      </rPr>
      <t>DPyD-43.2.2.A</t>
    </r>
    <r>
      <rPr>
        <sz val="9"/>
        <color theme="1"/>
        <rFont val="Times New Roman"/>
        <family val="1"/>
      </rPr>
      <t xml:space="preserve"> Evidencias sobre la ejecución del Plan de Implementación NOBACI</t>
    </r>
  </si>
  <si>
    <r>
      <rPr>
        <b/>
        <sz val="9"/>
        <color theme="1"/>
        <rFont val="Times New Roman"/>
        <family val="1"/>
      </rPr>
      <t>DPyD-43.2.2.A</t>
    </r>
    <r>
      <rPr>
        <sz val="9"/>
        <color theme="1"/>
        <rFont val="Times New Roman"/>
        <family val="1"/>
      </rPr>
      <t xml:space="preserve">  Print Screen de la carga de evidencias en el Sistema NOBACI.</t>
    </r>
  </si>
  <si>
    <r>
      <rPr>
        <b/>
        <sz val="9"/>
        <color theme="1"/>
        <rFont val="Times New Roman"/>
        <family val="1"/>
      </rPr>
      <t>DPyD-43.3.1.A</t>
    </r>
    <r>
      <rPr>
        <sz val="9"/>
        <color theme="1"/>
        <rFont val="Times New Roman"/>
        <family val="1"/>
      </rPr>
      <t xml:space="preserve">  Informe de avance en la implementación NOBACI con corte al 31/12/2020.
</t>
    </r>
    <r>
      <rPr>
        <b/>
        <sz val="9"/>
        <color theme="1"/>
        <rFont val="Times New Roman"/>
        <family val="1"/>
      </rPr>
      <t xml:space="preserve">DPyD-43.3.1.B </t>
    </r>
    <r>
      <rPr>
        <sz val="9"/>
        <color theme="1"/>
        <rFont val="Times New Roman"/>
        <family val="1"/>
      </rPr>
      <t xml:space="preserve"> Autodiagnóstico NOBACI 
</t>
    </r>
    <r>
      <rPr>
        <b/>
        <sz val="9"/>
        <color theme="1"/>
        <rFont val="Times New Roman"/>
        <family val="1"/>
      </rPr>
      <t xml:space="preserve">DPyD-43.3.1.C  </t>
    </r>
    <r>
      <rPr>
        <sz val="9"/>
        <color theme="1"/>
        <rFont val="Times New Roman"/>
        <family val="1"/>
      </rPr>
      <t>Diagnóstico NOBACI elaborado por la CGR.</t>
    </r>
  </si>
  <si>
    <r>
      <rPr>
        <b/>
        <sz val="9"/>
        <color theme="1"/>
        <rFont val="Times New Roman"/>
        <family val="1"/>
      </rPr>
      <t>DPyD-43.2.2.A</t>
    </r>
    <r>
      <rPr>
        <sz val="9"/>
        <color theme="1"/>
        <rFont val="Times New Roman"/>
        <family val="1"/>
      </rPr>
      <t xml:space="preserve">  Informe de avance en la implementación NOBACI con corte al 31/12/2020 aprobado.
</t>
    </r>
    <r>
      <rPr>
        <b/>
        <sz val="9"/>
        <color theme="1"/>
        <rFont val="Times New Roman"/>
        <family val="1"/>
      </rPr>
      <t xml:space="preserve">DPyD-43.2.2.B </t>
    </r>
    <r>
      <rPr>
        <sz val="9"/>
        <color theme="1"/>
        <rFont val="Times New Roman"/>
        <family val="1"/>
      </rPr>
      <t>Acuse de recibo de la CGR</t>
    </r>
  </si>
  <si>
    <t>44. Monitoreo, Evaluación y Difusión del Plan Estratégico Institucional 2018-2021</t>
  </si>
  <si>
    <t>44.1 Monitorear la ejecución del Plan Operativo Anual 2021 acorde a la metodología establecida.</t>
  </si>
  <si>
    <t>44.1.2 Dar seguimiento a las diferentes unidades de gestión para que ejecuten las operaciones definidas en el POA 2021 y remitan las evidencias sobre el cumplimiento de las mismas.</t>
  </si>
  <si>
    <t>44.1.3 Preparar el Reporte y la Hoja de Resultado del Monitoreo Trimestral del POA 2021 y remitirlo al Comité Directivo.</t>
  </si>
  <si>
    <r>
      <rPr>
        <b/>
        <sz val="9"/>
        <color theme="1"/>
        <rFont val="Times New Roman"/>
        <family val="1"/>
      </rPr>
      <t>DPyD-44.1.2.A</t>
    </r>
    <r>
      <rPr>
        <sz val="9"/>
        <color theme="1"/>
        <rFont val="Times New Roman"/>
        <family val="1"/>
      </rPr>
      <t xml:space="preserve">  Correos recordatorios para la entrega de matrices POA y carga de evidencias en las carpetas virtuales correspondientes.</t>
    </r>
  </si>
  <si>
    <r>
      <rPr>
        <b/>
        <sz val="9"/>
        <color theme="1"/>
        <rFont val="Times New Roman"/>
        <family val="1"/>
      </rPr>
      <t>DPyD-44.1.3.A</t>
    </r>
    <r>
      <rPr>
        <sz val="9"/>
        <color theme="1"/>
        <rFont val="Times New Roman"/>
        <family val="1"/>
      </rPr>
      <t xml:space="preserve">  Matriz de Monitoreo Trimestral completada por las diferentes unidades organizativas.
</t>
    </r>
    <r>
      <rPr>
        <b/>
        <sz val="9"/>
        <color theme="1"/>
        <rFont val="Times New Roman"/>
        <family val="1"/>
      </rPr>
      <t xml:space="preserve">DPyD-44.1.3.B </t>
    </r>
    <r>
      <rPr>
        <sz val="9"/>
        <color theme="1"/>
        <rFont val="Times New Roman"/>
        <family val="1"/>
      </rPr>
      <t xml:space="preserve">  Reporte sobre la sobre el Monitoreo Trimestral de las direcciones y departamentos.
</t>
    </r>
    <r>
      <rPr>
        <b/>
        <sz val="9"/>
        <color theme="1"/>
        <rFont val="Times New Roman"/>
        <family val="1"/>
      </rPr>
      <t>DPyD-44.1.3.C</t>
    </r>
    <r>
      <rPr>
        <sz val="9"/>
        <color theme="1"/>
        <rFont val="Times New Roman"/>
        <family val="1"/>
      </rPr>
      <t xml:space="preserve">  Hoja de Resultados Trimestral.
</t>
    </r>
    <r>
      <rPr>
        <b/>
        <sz val="9"/>
        <color theme="1"/>
        <rFont val="Times New Roman"/>
        <family val="1"/>
      </rPr>
      <t>DPyD-44.1.3.D</t>
    </r>
    <r>
      <rPr>
        <sz val="9"/>
        <color theme="1"/>
        <rFont val="Times New Roman"/>
        <family val="1"/>
      </rPr>
      <t xml:space="preserve">  Carpetas con evidencias sobre el cumplimiento de las operaciones contenidas en el POA.</t>
    </r>
  </si>
  <si>
    <t>44.2 Evaluar el cumplimiento de los Objetivos Estratégicos definidos en el PEI 2018-2021 a partir del desempeño estratégico obtenido durante el período Octubre-Diciembre de 2021.</t>
  </si>
  <si>
    <t>44.2.1 Coordinar Taller de  Monitoreo y Evaluación Trimestral de la Planificación Institucional</t>
  </si>
  <si>
    <t>44.2.2 Realizar ajustes y reprogramaciones al POA 2021 a partir de los acuerdos generados en el Taller de Monitoreo Trimestral.</t>
  </si>
  <si>
    <r>
      <rPr>
        <b/>
        <sz val="9"/>
        <color theme="1"/>
        <rFont val="Times New Roman"/>
        <family val="1"/>
      </rPr>
      <t>DPyD-44.2.1.A</t>
    </r>
    <r>
      <rPr>
        <sz val="9"/>
        <color theme="1"/>
        <rFont val="Times New Roman"/>
        <family val="1"/>
      </rPr>
      <t xml:space="preserve">  Correos de convocatoria al Taller.
</t>
    </r>
    <r>
      <rPr>
        <b/>
        <sz val="9"/>
        <color theme="1"/>
        <rFont val="Times New Roman"/>
        <family val="1"/>
      </rPr>
      <t>DPyD-44.2.1.B</t>
    </r>
    <r>
      <rPr>
        <sz val="9"/>
        <color theme="1"/>
        <rFont val="Times New Roman"/>
        <family val="1"/>
      </rPr>
      <t xml:space="preserve"> Reportes de las diferentes unidades de gestión sobre el cumplimiento trimestral de la Planificación Institucional</t>
    </r>
  </si>
  <si>
    <r>
      <rPr>
        <b/>
        <sz val="9"/>
        <color theme="1"/>
        <rFont val="Times New Roman"/>
        <family val="1"/>
      </rPr>
      <t>DPyD-44.2.2.A</t>
    </r>
    <r>
      <rPr>
        <sz val="9"/>
        <color theme="1"/>
        <rFont val="Times New Roman"/>
        <family val="1"/>
      </rPr>
      <t xml:space="preserve"> Acuerdos generados en el Taller de Monitoreo Trimestral
</t>
    </r>
    <r>
      <rPr>
        <b/>
        <sz val="9"/>
        <color theme="1"/>
        <rFont val="Times New Roman"/>
        <family val="1"/>
      </rPr>
      <t>DPyD-44.2.2.B</t>
    </r>
    <r>
      <rPr>
        <sz val="9"/>
        <color theme="1"/>
        <rFont val="Times New Roman"/>
        <family val="1"/>
      </rPr>
      <t xml:space="preserve"> Plan Operativo Anual 2020 actualizados acorde a los acuerdos generados.</t>
    </r>
  </si>
  <si>
    <t xml:space="preserve">44.3  Elaborar Informe sobre  el nivel de cumplimiento del PEI 2018-2021 durante el año 2020. </t>
  </si>
  <si>
    <t>44.3.1 Elaborar borrador de Informe y Presentación (Power Point) sobre  el nivel de cumplimiento del PEI 2018-2021 durante el año 2021.</t>
  </si>
  <si>
    <t>44.3.2 Validar y aprobar Informe y Presentación (Power Point) sobre  el nivel de cumplimiento del PEI 2018-2021 durante el año 2021.</t>
  </si>
  <si>
    <t>44.3.3 Socializar el nivel de cumplimiento del PEI 2018-2021 durante el año 2020 con el Equipo Directivo.</t>
  </si>
  <si>
    <r>
      <rPr>
        <b/>
        <sz val="9"/>
        <color theme="1"/>
        <rFont val="Times New Roman"/>
        <family val="1"/>
      </rPr>
      <t xml:space="preserve">DPyD-44.3.1.A </t>
    </r>
    <r>
      <rPr>
        <sz val="9"/>
        <color theme="1"/>
        <rFont val="Times New Roman"/>
        <family val="1"/>
      </rPr>
      <t>Borrador de Informe sobre  el nivel de cumplimiento del PEI 2019-2021 durante el año 2020.</t>
    </r>
  </si>
  <si>
    <r>
      <rPr>
        <b/>
        <sz val="9"/>
        <color theme="1"/>
        <rFont val="Times New Roman"/>
        <family val="1"/>
      </rPr>
      <t>DPyD-44.3.2.A</t>
    </r>
    <r>
      <rPr>
        <sz val="9"/>
        <color theme="1"/>
        <rFont val="Times New Roman"/>
        <family val="1"/>
      </rPr>
      <t xml:space="preserve"> Informe sobre  el nivel de cumplimiento del PEI 2019-2021 durante el año 2020 validado y aprobado.</t>
    </r>
  </si>
  <si>
    <r>
      <rPr>
        <b/>
        <sz val="9"/>
        <color theme="1"/>
        <rFont val="Times New Roman"/>
        <family val="1"/>
      </rPr>
      <t>DPyD-44.3.3.A</t>
    </r>
    <r>
      <rPr>
        <sz val="9"/>
        <color theme="1"/>
        <rFont val="Times New Roman"/>
        <family val="1"/>
      </rPr>
      <t xml:space="preserve"> Registro de Participantes
</t>
    </r>
    <r>
      <rPr>
        <b/>
        <sz val="9"/>
        <color theme="1"/>
        <rFont val="Times New Roman"/>
        <family val="1"/>
      </rPr>
      <t xml:space="preserve">DPyD-44.3.3.B </t>
    </r>
    <r>
      <rPr>
        <sz val="9"/>
        <color theme="1"/>
        <rFont val="Times New Roman"/>
        <family val="1"/>
      </rPr>
      <t>Fotos del Encuentro</t>
    </r>
  </si>
  <si>
    <t>45. Formulacion y Evaluacion del Presupuesto Físico-Finaciero 2022</t>
  </si>
  <si>
    <t>45.1. Preparar Diagnóstico de Requerimientos Institucionales 2021</t>
  </si>
  <si>
    <t>45.1.1 Realizar levantamiento de requerimientos de planificación institucional de las distintas áreas, acorde a la metodología definida por DPyD. Contemplar las siguientes fuentes:
- POA 2021
-Plan de Adquisiciones Tecnológicas 2021
-Plan de Gestión de Recursos Humanos 2021
-Plan de Dotación de Personal 2021
-Plan de Capacitación 2021
-Plan Anual de Compras y Contrataciones 2021</t>
  </si>
  <si>
    <t>45.1.2 Validar diagnóstico de requerimientos elaborado con los directores y encargados de áreas</t>
  </si>
  <si>
    <t>45.2. Elaborar presupuesto estimado para proceso de Planificación Institucional 2021</t>
  </si>
  <si>
    <t xml:space="preserve">45.2.1 Preparar propuesta de Presupuesto para la Planificación Institucional de 2021, asignando los recursos en base a la prioridad de las necesidades. </t>
  </si>
  <si>
    <t>45.2.2 Validar propuesta de Presupuesto de la Planificación Institucional 2021.</t>
  </si>
  <si>
    <t>45.2.3 Cargar en el SIGEF el Anteproyecto de Presupuesto Físico-Financiero 2021.</t>
  </si>
  <si>
    <r>
      <rPr>
        <b/>
        <sz val="9"/>
        <color theme="1"/>
        <rFont val="Times New Roman"/>
        <family val="1"/>
      </rPr>
      <t>DPyD-45.1.1.A</t>
    </r>
    <r>
      <rPr>
        <sz val="9"/>
        <color theme="1"/>
        <rFont val="Times New Roman"/>
        <family val="1"/>
      </rPr>
      <t xml:space="preserve"> Matriz de Levantamiento.
</t>
    </r>
    <r>
      <rPr>
        <b/>
        <sz val="9"/>
        <color theme="1"/>
        <rFont val="Times New Roman"/>
        <family val="1"/>
      </rPr>
      <t>DPyD-45.1.1.B</t>
    </r>
    <r>
      <rPr>
        <sz val="9"/>
        <color theme="1"/>
        <rFont val="Times New Roman"/>
        <family val="1"/>
      </rPr>
      <t xml:space="preserve"> Borrador del  Diagnóstico de Rquerimientos Institucionales 2021</t>
    </r>
  </si>
  <si>
    <r>
      <rPr>
        <b/>
        <sz val="9"/>
        <color theme="1"/>
        <rFont val="Times New Roman"/>
        <family val="1"/>
      </rPr>
      <t>DPyD-45.1.2.A</t>
    </r>
    <r>
      <rPr>
        <sz val="9"/>
        <color theme="1"/>
        <rFont val="Times New Roman"/>
        <family val="1"/>
      </rPr>
      <t xml:space="preserve"> Diagnóstico de Rquerimientos Institucionales 2021 validado.</t>
    </r>
  </si>
  <si>
    <r>
      <rPr>
        <b/>
        <sz val="9"/>
        <color theme="1"/>
        <rFont val="Times New Roman"/>
        <family val="1"/>
      </rPr>
      <t>DPyD-45.2.1.A</t>
    </r>
    <r>
      <rPr>
        <sz val="9"/>
        <color theme="1"/>
        <rFont val="Times New Roman"/>
        <family val="1"/>
      </rPr>
      <t xml:space="preserve"> Borrador de Propuesta del Presupuesto.</t>
    </r>
  </si>
  <si>
    <r>
      <rPr>
        <b/>
        <sz val="9"/>
        <color theme="1"/>
        <rFont val="Times New Roman"/>
        <family val="1"/>
      </rPr>
      <t>DPyD-45.2.2.A</t>
    </r>
    <r>
      <rPr>
        <sz val="9"/>
        <color theme="1"/>
        <rFont val="Times New Roman"/>
        <family val="1"/>
      </rPr>
      <t xml:space="preserve"> Propuesta de Presupuesto de la Planificación Institucional 2021 validado.</t>
    </r>
  </si>
  <si>
    <r>
      <rPr>
        <b/>
        <sz val="9"/>
        <color theme="1"/>
        <rFont val="Times New Roman"/>
        <family val="1"/>
      </rPr>
      <t>DPyD-45.2.3.A</t>
    </r>
    <r>
      <rPr>
        <sz val="9"/>
        <color theme="1"/>
        <rFont val="Times New Roman"/>
        <family val="1"/>
      </rPr>
      <t xml:space="preserve"> Pantallazo de la carga del documento en el SIGEF.</t>
    </r>
  </si>
  <si>
    <t>46. Diseño e Implementación de un  Sistema Informático para la Gestión de Registro, Control, Servicios y  Gestión por Competencia de RRHH.</t>
  </si>
  <si>
    <t>46.1 Elaborar modelo conceptual del Sistema Informático para la Gestión de Registro, Control, Servicios  y de Gestión por Competencia de RRHH</t>
  </si>
  <si>
    <t>46.1.1 Coordinar reunión de socialización con DTI.</t>
  </si>
  <si>
    <t xml:space="preserve">46.1.2 Realizar socialización con DTI para determinar el alcance de la iniciativa. </t>
  </si>
  <si>
    <t>46.1.3 Elaborar modelo conceptual del Sistema Informático para la Gestión de Registro, Control, Servicios  y  Gestión por Competencia de RRHH</t>
  </si>
  <si>
    <t>46.1.4 Validar el borrador del modelo conceptual del Sistema Informático.</t>
  </si>
  <si>
    <t>46.2 Desarrollar el Sistema  para la Gestión de Registro, Control, Servicios y  Gestión por Competencia de RRHH</t>
  </si>
  <si>
    <t>46.2.1  Dar seguimiento a DTI para el desarrollo de un Sistema.</t>
  </si>
  <si>
    <t>46.3 Implementar un Sistema  para la Gestión de Registro, Control, Servicios  y Gestión por Comptencia de RRHH</t>
  </si>
  <si>
    <t>46.3.1 Recibir capacitación sobre el  Sistema.</t>
  </si>
  <si>
    <t xml:space="preserve">46.1.5 Suministrar al Departamento de Tecnología, el modelo conceptual del Sistema. </t>
  </si>
  <si>
    <r>
      <rPr>
        <b/>
        <sz val="9"/>
        <color theme="1"/>
        <rFont val="Times New Roman"/>
        <family val="1"/>
      </rPr>
      <t>DRRHH-46.1.5.A</t>
    </r>
    <r>
      <rPr>
        <sz val="9"/>
        <color theme="1"/>
        <rFont val="Times New Roman"/>
        <family val="1"/>
      </rPr>
      <t xml:space="preserve">  Acuse de recibo del modelo conceptual acerca de Mejoras al Reporte de Cesiones de Crédito y Embargo.</t>
    </r>
  </si>
  <si>
    <r>
      <rPr>
        <b/>
        <sz val="9"/>
        <color theme="1"/>
        <rFont val="Times New Roman"/>
        <family val="1"/>
      </rPr>
      <t xml:space="preserve">DRRHH-46.1.1 </t>
    </r>
    <r>
      <rPr>
        <sz val="9"/>
        <color theme="1"/>
        <rFont val="Times New Roman"/>
        <family val="1"/>
      </rPr>
      <t xml:space="preserve">Correos de Coordinación y Confirmacion. </t>
    </r>
  </si>
  <si>
    <r>
      <rPr>
        <b/>
        <sz val="9"/>
        <color theme="1"/>
        <rFont val="Times New Roman"/>
        <family val="1"/>
      </rPr>
      <t>DRRHH-46.1.2.A</t>
    </r>
    <r>
      <rPr>
        <sz val="9"/>
        <color theme="1"/>
        <rFont val="Times New Roman"/>
        <family val="1"/>
      </rPr>
      <t xml:space="preserve"> Ayuda memoria de la Reunión. 
</t>
    </r>
    <r>
      <rPr>
        <b/>
        <sz val="9"/>
        <color theme="1"/>
        <rFont val="Times New Roman"/>
        <family val="1"/>
      </rPr>
      <t>DRRHH-46.1.2.B</t>
    </r>
    <r>
      <rPr>
        <sz val="9"/>
        <color theme="1"/>
        <rFont val="Times New Roman"/>
        <family val="1"/>
      </rPr>
      <t xml:space="preserve"> Fotos de la Reunión. </t>
    </r>
  </si>
  <si>
    <r>
      <rPr>
        <b/>
        <sz val="9"/>
        <color theme="1"/>
        <rFont val="Times New Roman"/>
        <family val="1"/>
      </rPr>
      <t>DRRHH-46.1.3.A</t>
    </r>
    <r>
      <rPr>
        <sz val="9"/>
        <color theme="1"/>
        <rFont val="Times New Roman"/>
        <family val="1"/>
      </rPr>
      <t xml:space="preserve">  Primera versión del Borrador del Modelo Conceptual  del Sistema.
</t>
    </r>
    <r>
      <rPr>
        <b/>
        <sz val="9"/>
        <color theme="1"/>
        <rFont val="Times New Roman"/>
        <family val="1"/>
      </rPr>
      <t>DRRHH-46.1.3.B</t>
    </r>
    <r>
      <rPr>
        <sz val="9"/>
        <color theme="1"/>
        <rFont val="Times New Roman"/>
        <family val="1"/>
      </rPr>
      <t xml:space="preserve"> Modelo Conceptual  del Sistema ajustado.</t>
    </r>
  </si>
  <si>
    <r>
      <rPr>
        <b/>
        <sz val="9"/>
        <color theme="1"/>
        <rFont val="Times New Roman"/>
        <family val="1"/>
      </rPr>
      <t xml:space="preserve">DRRHH-46.1.4 </t>
    </r>
    <r>
      <rPr>
        <sz val="9"/>
        <color theme="1"/>
        <rFont val="Times New Roman"/>
        <family val="1"/>
      </rPr>
      <t xml:space="preserve">Modelo Conceptual  del Sistema validado. </t>
    </r>
  </si>
  <si>
    <r>
      <rPr>
        <b/>
        <sz val="9"/>
        <color theme="1"/>
        <rFont val="Times New Roman"/>
        <family val="1"/>
      </rPr>
      <t>DRRHH-46.2.1.A</t>
    </r>
    <r>
      <rPr>
        <sz val="9"/>
        <color theme="1"/>
        <rFont val="Times New Roman"/>
        <family val="1"/>
      </rPr>
      <t xml:space="preserve"> Correo de Seguimiento.
</t>
    </r>
    <r>
      <rPr>
        <b/>
        <sz val="9"/>
        <color theme="1"/>
        <rFont val="Times New Roman"/>
        <family val="1"/>
      </rPr>
      <t>DRRHH-46.2.1.B.</t>
    </r>
    <r>
      <rPr>
        <sz val="9"/>
        <color theme="1"/>
        <rFont val="Times New Roman"/>
        <family val="1"/>
      </rPr>
      <t xml:space="preserve"> Respuesta de DTIC sobre el Proceso. </t>
    </r>
  </si>
  <si>
    <r>
      <rPr>
        <b/>
        <sz val="9"/>
        <rFont val="Times New Roman"/>
        <family val="1"/>
      </rPr>
      <t>DRRHH-46.3.1.A</t>
    </r>
    <r>
      <rPr>
        <sz val="9"/>
        <rFont val="Times New Roman"/>
        <family val="1"/>
      </rPr>
      <t xml:space="preserve"> Correo de Convocatoria. 
</t>
    </r>
    <r>
      <rPr>
        <b/>
        <sz val="9"/>
        <rFont val="Times New Roman"/>
        <family val="1"/>
      </rPr>
      <t>DRRHH-46.3.1.B</t>
    </r>
    <r>
      <rPr>
        <sz val="9"/>
        <rFont val="Times New Roman"/>
        <family val="1"/>
      </rPr>
      <t xml:space="preserve"> Registro de Participación. 
</t>
    </r>
    <r>
      <rPr>
        <b/>
        <sz val="9"/>
        <rFont val="Times New Roman"/>
        <family val="1"/>
      </rPr>
      <t xml:space="preserve">DRRHH-46.3.1.C </t>
    </r>
    <r>
      <rPr>
        <sz val="9"/>
        <rFont val="Times New Roman"/>
        <family val="1"/>
      </rPr>
      <t xml:space="preserve">Fotos de los Participantes. </t>
    </r>
  </si>
  <si>
    <t>47. Implementación del Plan de Mejora relativo a Resultados de Encuesta de Medición de Satisfacción de los Servidores de TN con los Servicios de RRHH</t>
  </si>
  <si>
    <t>47.1 Implementar el Plan de Mejoras relativo a los Resultados de la Encuesta de Medición de Satisfacción de los servidores de TN con los Servicios de RRHH.</t>
  </si>
  <si>
    <t xml:space="preserve">47.1.1 Ejecutar las actividades del Plan de RR.HH. </t>
  </si>
  <si>
    <t>47.1.2 Reporte de avances.</t>
  </si>
  <si>
    <r>
      <rPr>
        <b/>
        <sz val="9"/>
        <color theme="1"/>
        <rFont val="Times New Roman"/>
        <family val="1"/>
      </rPr>
      <t>DRRHH-47.1.1</t>
    </r>
    <r>
      <rPr>
        <sz val="9"/>
        <color theme="1"/>
        <rFont val="Times New Roman"/>
        <family val="1"/>
      </rPr>
      <t xml:space="preserve"> Plan de Acción Recursos Humanos. </t>
    </r>
  </si>
  <si>
    <r>
      <rPr>
        <b/>
        <sz val="9"/>
        <color theme="1"/>
        <rFont val="Times New Roman"/>
        <family val="1"/>
      </rPr>
      <t xml:space="preserve">DRRHH-47.1.2 </t>
    </r>
    <r>
      <rPr>
        <sz val="9"/>
        <color theme="1"/>
        <rFont val="Times New Roman"/>
        <family val="1"/>
      </rPr>
      <t>Reporte de Avances.</t>
    </r>
  </si>
  <si>
    <t xml:space="preserve">48. Diseño e Implementación de un Programa de Responsabilidad Social Institucional. </t>
  </si>
  <si>
    <t xml:space="preserve">48.1 Diseñar Programa de Responsabilidad Social. </t>
  </si>
  <si>
    <t>48.1.1 Realizar levantamiento de información para la elaboración de un Programa de Responsabilidad Social Institucional.</t>
  </si>
  <si>
    <t>48.1.2 Realizar Borrador del Programa de Responsabilidad Social Institucional.</t>
  </si>
  <si>
    <t>48.1.3 Revisar el borrador del Programa de Responsabilidad Social Institucional.</t>
  </si>
  <si>
    <t>48.1.4 Aprobar Programa de Responsabilidad Social Institucional.</t>
  </si>
  <si>
    <t xml:space="preserve">48.2 Implementar Programa de Responsabilidad Social. </t>
  </si>
  <si>
    <t>48.2.1 Realizar un Plan de Acción para la implementación del Programa de Responsabilidad Social Institucional.</t>
  </si>
  <si>
    <t>48.2.2 Implementar Programa de Responsabilidad Social.</t>
  </si>
  <si>
    <t>48.2.3 Realizar Informe de Impacto de la Implementación del Programa de Responsabilidad Social Institucional.</t>
  </si>
  <si>
    <r>
      <rPr>
        <b/>
        <sz val="9"/>
        <color theme="1"/>
        <rFont val="Times New Roman"/>
        <family val="1"/>
      </rPr>
      <t>DRRHH-48.1.1.A</t>
    </r>
    <r>
      <rPr>
        <sz val="9"/>
        <color theme="1"/>
        <rFont val="Times New Roman"/>
        <family val="1"/>
      </rPr>
      <t xml:space="preserve">  Correos de Solictud de información enviados y recibidos.
</t>
    </r>
    <r>
      <rPr>
        <b/>
        <sz val="9"/>
        <color theme="1"/>
        <rFont val="Times New Roman"/>
        <family val="1"/>
      </rPr>
      <t xml:space="preserve">'DRRHH-48.1.1.B </t>
    </r>
    <r>
      <rPr>
        <sz val="9"/>
        <color theme="1"/>
        <rFont val="Times New Roman"/>
        <family val="1"/>
      </rPr>
      <t>Fuentes de Información utilizadas.</t>
    </r>
  </si>
  <si>
    <r>
      <rPr>
        <b/>
        <sz val="9"/>
        <color theme="1"/>
        <rFont val="Times New Roman"/>
        <family val="1"/>
      </rPr>
      <t>DRRHH-48.1.2.A</t>
    </r>
    <r>
      <rPr>
        <sz val="9"/>
        <color theme="1"/>
        <rFont val="Times New Roman"/>
        <family val="1"/>
      </rPr>
      <t xml:space="preserve"> Borrador del Programa de Responsabilidad Social Institucional.</t>
    </r>
  </si>
  <si>
    <r>
      <rPr>
        <b/>
        <sz val="9"/>
        <color theme="1"/>
        <rFont val="Times New Roman"/>
        <family val="1"/>
      </rPr>
      <t xml:space="preserve">DRRHH-48.1.3.A </t>
    </r>
    <r>
      <rPr>
        <sz val="9"/>
        <color theme="1"/>
        <rFont val="Times New Roman"/>
        <family val="1"/>
      </rPr>
      <t xml:space="preserve">Borrador del Programa de Responsabilidad Social Revisado.
</t>
    </r>
  </si>
  <si>
    <r>
      <rPr>
        <b/>
        <sz val="9"/>
        <color theme="1"/>
        <rFont val="Times New Roman"/>
        <family val="1"/>
      </rPr>
      <t>DRRHH-48.1.4.A</t>
    </r>
    <r>
      <rPr>
        <sz val="9"/>
        <color theme="1"/>
        <rFont val="Times New Roman"/>
        <family val="1"/>
      </rPr>
      <t xml:space="preserve">   Programa de Responsabilidad Social Aprobado.
</t>
    </r>
  </si>
  <si>
    <r>
      <rPr>
        <b/>
        <sz val="9"/>
        <color theme="1"/>
        <rFont val="Times New Roman"/>
        <family val="1"/>
      </rPr>
      <t>DRRHH-48.2.1.A</t>
    </r>
    <r>
      <rPr>
        <sz val="9"/>
        <color theme="1"/>
        <rFont val="Times New Roman"/>
        <family val="1"/>
      </rPr>
      <t xml:space="preserve"> Plan de Acción elaboarado y aprobado.</t>
    </r>
  </si>
  <si>
    <r>
      <rPr>
        <b/>
        <sz val="9"/>
        <color theme="1"/>
        <rFont val="Times New Roman"/>
        <family val="1"/>
      </rPr>
      <t>DRRHH-48.2.2.A</t>
    </r>
    <r>
      <rPr>
        <sz val="9"/>
        <color theme="1"/>
        <rFont val="Times New Roman"/>
        <family val="1"/>
      </rPr>
      <t xml:space="preserve"> Cronograma de Actividades
</t>
    </r>
    <r>
      <rPr>
        <b/>
        <sz val="9"/>
        <color theme="1"/>
        <rFont val="Times New Roman"/>
        <family val="1"/>
      </rPr>
      <t xml:space="preserve">DRRHH-48.2.2.B </t>
    </r>
    <r>
      <rPr>
        <sz val="9"/>
        <color theme="1"/>
        <rFont val="Times New Roman"/>
        <family val="1"/>
      </rPr>
      <t xml:space="preserve">Fotos de las actividades
</t>
    </r>
    <r>
      <rPr>
        <b/>
        <sz val="9"/>
        <color theme="1"/>
        <rFont val="Times New Roman"/>
        <family val="1"/>
      </rPr>
      <t>DRRHH-48.2.2.C</t>
    </r>
    <r>
      <rPr>
        <sz val="9"/>
        <color theme="1"/>
        <rFont val="Times New Roman"/>
        <family val="1"/>
      </rPr>
      <t xml:space="preserve"> Registro de Participantes.</t>
    </r>
  </si>
  <si>
    <r>
      <rPr>
        <b/>
        <sz val="9"/>
        <color theme="1"/>
        <rFont val="Times New Roman"/>
        <family val="1"/>
      </rPr>
      <t>DRRHH-48.2.3.A</t>
    </r>
    <r>
      <rPr>
        <sz val="9"/>
        <color theme="1"/>
        <rFont val="Times New Roman"/>
        <family val="1"/>
      </rPr>
      <t xml:space="preserve"> Informe de Impacto de la Implementación del Programa de Responsabilidad Social.</t>
    </r>
  </si>
  <si>
    <t>49. Formulación, Ejecución y Monitoreo del Presupuesto Físico y Financiero 2022 de la TN</t>
  </si>
  <si>
    <t xml:space="preserve">49.1 Preparar propuesta de Anteproyecto de Presupuesto 2022, asignando los recursos en base a la prioridad de las necesidades </t>
  </si>
  <si>
    <t>49.2 Validar y cargar en el SIGEF el Anteproyecto de Presupuesto 2022.</t>
  </si>
  <si>
    <t xml:space="preserve">49.3 Elaborar de Informe del Monitoreo sobre la Ejecución del Presupuesto Físico Financiero. </t>
  </si>
  <si>
    <t>49.1.1 Realizar levantamiento de requerimientos de planificación institucional de las distintas áreas, acorde a la metodología definida. Contemplar las siguientes fuentes:
- POA 2022.
-Plan de Adquisiciones Tecnológicas 2022.
-Plan de Gestión de Recursos Humanos 2022.
-Plan de Dotación de Personal 2022.
-Plan de Capacitación 2022.
-Plan Anual de Compras y Contrataciones 2022.</t>
  </si>
  <si>
    <t>49.1.2 Validar diagnóstico de requerimientos elaborado con los directores y encargados de áreas.</t>
  </si>
  <si>
    <t>49.1.3 Preparar propuesta de Anteproyecto 2022, asignando los recursos en base a la prioridad de las necesidades y a la Estructura Programática definida.</t>
  </si>
  <si>
    <r>
      <rPr>
        <b/>
        <sz val="9"/>
        <color theme="1"/>
        <rFont val="Times New Roman"/>
        <family val="1"/>
      </rPr>
      <t xml:space="preserve">DAF-49.1.1.A </t>
    </r>
    <r>
      <rPr>
        <sz val="9"/>
        <color theme="1"/>
        <rFont val="Times New Roman"/>
        <family val="1"/>
      </rPr>
      <t xml:space="preserve"> Correos/ comunicaciones solicitando información al respecto .
</t>
    </r>
    <r>
      <rPr>
        <b/>
        <sz val="9"/>
        <color theme="1"/>
        <rFont val="Times New Roman"/>
        <family val="1"/>
      </rPr>
      <t>DAF-49.1.1.B</t>
    </r>
    <r>
      <rPr>
        <sz val="9"/>
        <color theme="1"/>
        <rFont val="Times New Roman"/>
        <family val="1"/>
      </rPr>
      <t xml:space="preserve">  Correos de convocatoria a las áreas para sesiones de acercamiento y levantamiento.
</t>
    </r>
    <r>
      <rPr>
        <b/>
        <sz val="9"/>
        <color theme="1"/>
        <rFont val="Times New Roman"/>
        <family val="1"/>
      </rPr>
      <t>DAF-49.1.1.C</t>
    </r>
    <r>
      <rPr>
        <sz val="9"/>
        <color theme="1"/>
        <rFont val="Times New Roman"/>
        <family val="1"/>
      </rPr>
      <t xml:space="preserve">  Registros de Participantes de los encuentros
</t>
    </r>
    <r>
      <rPr>
        <b/>
        <sz val="9"/>
        <color theme="1"/>
        <rFont val="Times New Roman"/>
        <family val="1"/>
      </rPr>
      <t>DAF-49.1.1.D</t>
    </r>
    <r>
      <rPr>
        <sz val="9"/>
        <color theme="1"/>
        <rFont val="Times New Roman"/>
        <family val="1"/>
      </rPr>
      <t xml:space="preserve">  Fotos de las reuniones 
</t>
    </r>
    <r>
      <rPr>
        <b/>
        <sz val="9"/>
        <color theme="1"/>
        <rFont val="Times New Roman"/>
        <family val="1"/>
      </rPr>
      <t xml:space="preserve">DAF49.1.1.E </t>
    </r>
    <r>
      <rPr>
        <sz val="9"/>
        <color theme="1"/>
        <rFont val="Times New Roman"/>
        <family val="1"/>
      </rPr>
      <t>Listado de requerimientos identificados.</t>
    </r>
  </si>
  <si>
    <r>
      <rPr>
        <b/>
        <sz val="9"/>
        <color theme="1"/>
        <rFont val="Times New Roman"/>
        <family val="1"/>
      </rPr>
      <t>DAF-49.1.2</t>
    </r>
    <r>
      <rPr>
        <sz val="9"/>
        <color theme="1"/>
        <rFont val="Times New Roman"/>
        <family val="1"/>
      </rPr>
      <t xml:space="preserve"> Diagnóstico de requerimientos del proceso de Planificación Institucional validado.</t>
    </r>
  </si>
  <si>
    <r>
      <rPr>
        <b/>
        <sz val="9"/>
        <color theme="1"/>
        <rFont val="Times New Roman"/>
        <family val="1"/>
      </rPr>
      <t>DAF-49.1.3</t>
    </r>
    <r>
      <rPr>
        <sz val="9"/>
        <color theme="1"/>
        <rFont val="Times New Roman"/>
        <family val="1"/>
      </rPr>
      <t xml:space="preserve">   Propuesta de Anteproyecto 2022.</t>
    </r>
  </si>
  <si>
    <t>49.2.1 Validar propuesta de Anteproyecto 2022.</t>
  </si>
  <si>
    <t>49.2.2 Cargar en el SIGEF el Anteproyecto de Presupuesto Físico-Financiero 2022.</t>
  </si>
  <si>
    <r>
      <rPr>
        <b/>
        <sz val="9"/>
        <color theme="1"/>
        <rFont val="Times New Roman"/>
        <family val="1"/>
      </rPr>
      <t>DAF-49.2.1</t>
    </r>
    <r>
      <rPr>
        <sz val="9"/>
        <color theme="1"/>
        <rFont val="Times New Roman"/>
        <family val="1"/>
      </rPr>
      <t xml:space="preserve"> Propuesta de Anteproyecto 2022 validada.</t>
    </r>
  </si>
  <si>
    <r>
      <rPr>
        <b/>
        <sz val="9"/>
        <color theme="1"/>
        <rFont val="Times New Roman"/>
        <family val="1"/>
      </rPr>
      <t xml:space="preserve">DAF-49.2.2 </t>
    </r>
    <r>
      <rPr>
        <sz val="9"/>
        <color theme="1"/>
        <rFont val="Times New Roman"/>
        <family val="1"/>
      </rPr>
      <t>Printscreen de carga de archivo al SIGEF.</t>
    </r>
  </si>
  <si>
    <t xml:space="preserve">49.3.1 Elaborar borrador del Informe de Monitoreo sobre la Ejecución del Presupuesto Físico Financiero. </t>
  </si>
  <si>
    <t xml:space="preserve">49.3.2 Validar y aprobar Plan Informe de Monitoreo sobre la Ejecución del Presupuesto Físico Financiero. </t>
  </si>
  <si>
    <t xml:space="preserve">49.3.3 Remitir a DPyD el Informe de Monitoreo sobre la Ejecución del Presupuesto Físico Financiero aprobado. </t>
  </si>
  <si>
    <r>
      <rPr>
        <b/>
        <sz val="9"/>
        <color theme="1"/>
        <rFont val="Times New Roman"/>
        <family val="1"/>
      </rPr>
      <t xml:space="preserve">DAF-49.3.1 </t>
    </r>
    <r>
      <rPr>
        <sz val="9"/>
        <color theme="1"/>
        <rFont val="Times New Roman"/>
        <family val="1"/>
      </rPr>
      <t xml:space="preserve">Borrador del Informe de Monitoreo sobre la Ejecución del Presupuesto Físico Financiero. </t>
    </r>
  </si>
  <si>
    <r>
      <t xml:space="preserve">DAF-49.3.2  </t>
    </r>
    <r>
      <rPr>
        <sz val="9"/>
        <rFont val="Times New Roman"/>
        <family val="1"/>
      </rPr>
      <t>Informe de Monitoreo sobre la Ejecución del Presupuesto Físico Financiero aprobado.</t>
    </r>
  </si>
  <si>
    <r>
      <t xml:space="preserve">DAF-49.3.3 </t>
    </r>
    <r>
      <rPr>
        <sz val="9"/>
        <rFont val="Times New Roman"/>
        <family val="1"/>
      </rPr>
      <t xml:space="preserve">Correo/Comunicación a DIGEPRES remitiendo el Informe de Monitoreo sobre la Ejecución del Presupuesto Físico Financiero. </t>
    </r>
  </si>
  <si>
    <t xml:space="preserve">50. Formulación, Publicación y Actualización del Plan Anual de Compras y Contrataciones (PACC) 2022 en el Portal Transaccional. </t>
  </si>
  <si>
    <t>50.1 Formular el Plan Anual de Compras y Contrataciones 2022</t>
  </si>
  <si>
    <t>50.2 Publicar el Plan Anual de Compras y Contrataciones 2022</t>
  </si>
  <si>
    <t xml:space="preserve">50.1.1 Gestionar en coordinación con DPyD la formulación del PACC 2022. </t>
  </si>
  <si>
    <t>50.1.2 Validar y aprobar Plan Anual de Compras y Contrataciones 2022.</t>
  </si>
  <si>
    <t>50.2.1 Cargar al Portal Web de la Dirección General de Compras y Contrataciones el PACC 2022.</t>
  </si>
  <si>
    <t>50.2.2 Actualizar PACC 2022 acorde a las necesidades presentadas y cargarlo en el Portal Web de la DGCC.</t>
  </si>
  <si>
    <r>
      <rPr>
        <b/>
        <sz val="9"/>
        <color theme="1"/>
        <rFont val="Times New Roman"/>
        <family val="1"/>
      </rPr>
      <t xml:space="preserve">DAF-50.1.1.A </t>
    </r>
    <r>
      <rPr>
        <sz val="9"/>
        <color theme="1"/>
        <rFont val="Times New Roman"/>
        <family val="1"/>
      </rPr>
      <t xml:space="preserve">Correo / Comunicación solicitando el envío PACC consolidado. </t>
    </r>
  </si>
  <si>
    <r>
      <t xml:space="preserve">DAF-50.1.2 </t>
    </r>
    <r>
      <rPr>
        <sz val="9"/>
        <rFont val="Times New Roman"/>
        <family val="1"/>
      </rPr>
      <t>Plan Anual de Compras y Contrataciones 2022 aprobado.</t>
    </r>
  </si>
  <si>
    <r>
      <t xml:space="preserve">DAF-50.2.1 </t>
    </r>
    <r>
      <rPr>
        <sz val="9"/>
        <rFont val="Times New Roman"/>
        <family val="1"/>
      </rPr>
      <t>Printscreen de la carga del Plan Anual de Compras y Contrataciones 2022 en el Portal de Compras.</t>
    </r>
  </si>
  <si>
    <r>
      <t xml:space="preserve">DAF-50.2.2 </t>
    </r>
    <r>
      <rPr>
        <sz val="9"/>
        <rFont val="Times New Roman"/>
        <family val="1"/>
      </rPr>
      <t>Versiones del Plan Anual de Compras y Contrataciones 2022 actualizadas.</t>
    </r>
  </si>
  <si>
    <t>51. Implementación de Programa Medioambiental "Recicla para una Vida Mejor" (CAF)</t>
  </si>
  <si>
    <t>51.1  Actualizar Programa Medioambiental formulado en 2020.</t>
  </si>
  <si>
    <t>51.2  Ejecutar  Programa Medioambiental actualizado 2021.</t>
  </si>
  <si>
    <t>51.1.1 Preparar borrador del cronograma de la actualización del Programa Medioambiental para el 2021.</t>
  </si>
  <si>
    <t>51.1.2 Validar el Borrador de Cronograma 2021</t>
  </si>
  <si>
    <t>51.2.1 Ejecutar las actividades definidas en el Programa de Reciclaje Institucional 2021 (gestionar recursos y cumplir con acciones planteadas).</t>
  </si>
  <si>
    <t>51.2.2 Realizar actividades en conmemoración del Día del Medio Ambiente (Actividad Semana Verde).</t>
  </si>
  <si>
    <t>51.1.3 Aprobar el Borrador.</t>
  </si>
  <si>
    <t>51.2.3  Hacer publicaciones trimestrales en el News Letter y en el Mural Institucional de las unidades donde se haya registrado el menor consumo de papel, que hayan reciclado más materiales, consumo de menos tinta, y demás logros en general.</t>
  </si>
  <si>
    <r>
      <rPr>
        <b/>
        <sz val="9"/>
        <color theme="1"/>
        <rFont val="Times New Roman"/>
        <family val="1"/>
      </rPr>
      <t>DAF-51.1.1</t>
    </r>
    <r>
      <rPr>
        <sz val="9"/>
        <color theme="1"/>
        <rFont val="Times New Roman"/>
        <family val="1"/>
      </rPr>
      <t xml:space="preserve"> Documentos de Consulta y Referencia. </t>
    </r>
  </si>
  <si>
    <r>
      <rPr>
        <b/>
        <sz val="9"/>
        <color theme="1"/>
        <rFont val="Times New Roman"/>
        <family val="1"/>
      </rPr>
      <t>DAF-51.1.2</t>
    </r>
    <r>
      <rPr>
        <sz val="9"/>
        <color theme="1"/>
        <rFont val="Times New Roman"/>
        <family val="1"/>
      </rPr>
      <t xml:space="preserve"> Borrador del Cronograma del Programa de Reciclaje Institucional Actualizado.</t>
    </r>
  </si>
  <si>
    <r>
      <rPr>
        <b/>
        <sz val="9"/>
        <color theme="1"/>
        <rFont val="Times New Roman"/>
        <family val="1"/>
      </rPr>
      <t>DAF-51.1.3</t>
    </r>
    <r>
      <rPr>
        <sz val="9"/>
        <color theme="1"/>
        <rFont val="Times New Roman"/>
        <family val="1"/>
      </rPr>
      <t xml:space="preserve"> Cronograma Aprobado.</t>
    </r>
  </si>
  <si>
    <r>
      <rPr>
        <b/>
        <sz val="9"/>
        <color theme="1"/>
        <rFont val="Times New Roman"/>
        <family val="1"/>
      </rPr>
      <t xml:space="preserve">DAF-51.2.1 </t>
    </r>
    <r>
      <rPr>
        <sz val="9"/>
        <color theme="1"/>
        <rFont val="Times New Roman"/>
        <family val="1"/>
      </rPr>
      <t>Reporte de avances mensual en la ejecución del Programa de Reciclaje Institucional.</t>
    </r>
  </si>
  <si>
    <r>
      <rPr>
        <b/>
        <sz val="9"/>
        <color theme="1"/>
        <rFont val="Times New Roman"/>
        <family val="1"/>
      </rPr>
      <t xml:space="preserve">DAF-51.2.51.A </t>
    </r>
    <r>
      <rPr>
        <sz val="9"/>
        <color theme="1"/>
        <rFont val="Times New Roman"/>
        <family val="1"/>
      </rPr>
      <t xml:space="preserve"> Printscreens de los correos del News Letter con las publicaciones.
</t>
    </r>
    <r>
      <rPr>
        <b/>
        <sz val="9"/>
        <color theme="1"/>
        <rFont val="Times New Roman"/>
        <family val="1"/>
      </rPr>
      <t>DAF-51.2.51.B</t>
    </r>
    <r>
      <rPr>
        <sz val="9"/>
        <color theme="1"/>
        <rFont val="Times New Roman"/>
        <family val="1"/>
      </rPr>
      <t xml:space="preserve">  Fotos del Mural Institucional con las informaciones publicadas.</t>
    </r>
  </si>
  <si>
    <r>
      <rPr>
        <b/>
        <sz val="9"/>
        <color theme="1"/>
        <rFont val="Times New Roman"/>
        <family val="1"/>
      </rPr>
      <t>DAF-51.2.2.A</t>
    </r>
    <r>
      <rPr>
        <sz val="9"/>
        <color theme="1"/>
        <rFont val="Times New Roman"/>
        <family val="1"/>
      </rPr>
      <t xml:space="preserve">  Correos de coordinación.</t>
    </r>
    <r>
      <rPr>
        <b/>
        <sz val="9"/>
        <color theme="1"/>
        <rFont val="Times New Roman"/>
        <family val="1"/>
      </rPr>
      <t xml:space="preserve">
DAF-51.2.2.B  </t>
    </r>
    <r>
      <rPr>
        <sz val="9"/>
        <color theme="1"/>
        <rFont val="Times New Roman"/>
        <family val="1"/>
      </rPr>
      <t xml:space="preserve">Registros de Participantes.
</t>
    </r>
    <r>
      <rPr>
        <b/>
        <sz val="9"/>
        <color theme="1"/>
        <rFont val="Times New Roman"/>
        <family val="1"/>
      </rPr>
      <t>DAF-51.2.2.C</t>
    </r>
    <r>
      <rPr>
        <sz val="9"/>
        <color theme="1"/>
        <rFont val="Times New Roman"/>
        <family val="1"/>
      </rPr>
      <t xml:space="preserve">  Fotos de la actividad.
</t>
    </r>
    <r>
      <rPr>
        <b/>
        <sz val="9"/>
        <color theme="1"/>
        <rFont val="Times New Roman"/>
        <family val="1"/>
      </rPr>
      <t>DAF-51.2.2.D</t>
    </r>
    <r>
      <rPr>
        <sz val="9"/>
        <color theme="1"/>
        <rFont val="Times New Roman"/>
        <family val="1"/>
      </rPr>
      <t xml:space="preserve"> Presentación Power Point utilizada.</t>
    </r>
  </si>
  <si>
    <t>52. Implementación de la Herramienta 9S en el Archivo Central de la TN.</t>
  </si>
  <si>
    <t xml:space="preserve">52.1 Implementar las 9S en el área del Archivo Central. </t>
  </si>
  <si>
    <t>52.1.1. Realizar un informe diagnóstico de la situación actual del Espacio del Archivo Central.</t>
  </si>
  <si>
    <t xml:space="preserve">52.1.2. Realizar un levantamiento de las necesidades para la implementación de la herramienta. </t>
  </si>
  <si>
    <t>52.1.3. Elaborar el Plan/Cronograma de trabajo.</t>
  </si>
  <si>
    <t>52.1.52  Ejecuctar el plan de acción.</t>
  </si>
  <si>
    <t xml:space="preserve">52.2 Monitorear  la Implementación de mejoras en el Archivo Central. </t>
  </si>
  <si>
    <t xml:space="preserve">52.2.1 Realizar informes de las mejoras implementadas en el Archivo Central. </t>
  </si>
  <si>
    <r>
      <rPr>
        <b/>
        <sz val="9"/>
        <color theme="1"/>
        <rFont val="Times New Roman"/>
        <family val="1"/>
      </rPr>
      <t xml:space="preserve">DAF-52.1.1  </t>
    </r>
    <r>
      <rPr>
        <sz val="9"/>
        <color theme="1"/>
        <rFont val="Times New Roman"/>
        <family val="1"/>
      </rPr>
      <t>Informe diagnostico de la situación actual del Espacio del Archivo Central</t>
    </r>
  </si>
  <si>
    <r>
      <rPr>
        <b/>
        <sz val="9"/>
        <color theme="1"/>
        <rFont val="Times New Roman"/>
        <family val="1"/>
      </rPr>
      <t xml:space="preserve">DAF-52.1.2  </t>
    </r>
    <r>
      <rPr>
        <sz val="9"/>
        <color theme="1"/>
        <rFont val="Times New Roman"/>
        <family val="1"/>
      </rPr>
      <t xml:space="preserve">Informe sobre la necesidades de implementación  de la herramienta.  </t>
    </r>
  </si>
  <si>
    <r>
      <rPr>
        <b/>
        <sz val="9"/>
        <color theme="1"/>
        <rFont val="Times New Roman"/>
        <family val="1"/>
      </rPr>
      <t>DAF-52.1.3</t>
    </r>
    <r>
      <rPr>
        <sz val="9"/>
        <color theme="1"/>
        <rFont val="Times New Roman"/>
        <family val="1"/>
      </rPr>
      <t xml:space="preserve"> Plan/Cronograma de trabajo para la Implementación de las 9S.</t>
    </r>
  </si>
  <si>
    <r>
      <rPr>
        <b/>
        <sz val="9"/>
        <color theme="1"/>
        <rFont val="Times New Roman"/>
        <family val="1"/>
      </rPr>
      <t xml:space="preserve">DAF-52.1.4.A </t>
    </r>
    <r>
      <rPr>
        <sz val="9"/>
        <color theme="1"/>
        <rFont val="Times New Roman"/>
        <family val="1"/>
      </rPr>
      <t xml:space="preserve"> Evidencias de la Ejecucion.
DAF-52.1.52.B Reportes del avances.</t>
    </r>
  </si>
  <si>
    <r>
      <rPr>
        <b/>
        <sz val="9"/>
        <color theme="1"/>
        <rFont val="Times New Roman"/>
        <family val="1"/>
      </rPr>
      <t>DAF-52.2.2.A</t>
    </r>
    <r>
      <rPr>
        <sz val="9"/>
        <color theme="1"/>
        <rFont val="Times New Roman"/>
        <family val="1"/>
      </rPr>
      <t xml:space="preserve"> Informes de seguimiento a las mejoras implementadas.</t>
    </r>
  </si>
  <si>
    <t>53. Actualización, Implementación y Monitoreo de la Política de la Dirección Adminitrativa y Financiera.</t>
  </si>
  <si>
    <t xml:space="preserve">53.1 Actualizar de la Política de la Dirección Administrativa y Financiera. </t>
  </si>
  <si>
    <t>53.1.1 Solicitar acompañamiento de DO para la actualización y revisión de la Política.</t>
  </si>
  <si>
    <t xml:space="preserve">53.1.2 Revisar y Actualizar la Política de la Dirección Administrativa y Financiera. </t>
  </si>
  <si>
    <t>53.1.3 Validar  Política Actualizada.</t>
  </si>
  <si>
    <t>53.1.4 Aprobar Política Actualizada.</t>
  </si>
  <si>
    <t>53.2 Socializar y Difundir la  Política de la Dirección Administrativa y Financiera.</t>
  </si>
  <si>
    <t>53.2.1 Elaborar Plan de Socialización y Difusión de la Política de Administración de los  Activos Fijos.</t>
  </si>
  <si>
    <t>53.2.2 Validar y Aprobar Plan de Socialización y Difusión.</t>
  </si>
  <si>
    <t>53.2.3 Ejecutar Plan de Socialización de la Política.</t>
  </si>
  <si>
    <t xml:space="preserve">53.2.4 Publicar la Politica a través de los Medios y Canales Disponibles. </t>
  </si>
  <si>
    <r>
      <rPr>
        <b/>
        <sz val="9"/>
        <color theme="1"/>
        <rFont val="Times New Roman"/>
        <family val="1"/>
      </rPr>
      <t xml:space="preserve">DAF-53.1.1.A </t>
    </r>
    <r>
      <rPr>
        <sz val="9"/>
        <color theme="1"/>
        <rFont val="Times New Roman"/>
        <family val="1"/>
      </rPr>
      <t xml:space="preserve"> Correo de Solicitud de acompañamiento.
</t>
    </r>
    <r>
      <rPr>
        <b/>
        <sz val="9"/>
        <color theme="1"/>
        <rFont val="Times New Roman"/>
        <family val="1"/>
      </rPr>
      <t xml:space="preserve">'DAF-53.1.1.B </t>
    </r>
    <r>
      <rPr>
        <sz val="9"/>
        <color theme="1"/>
        <rFont val="Times New Roman"/>
        <family val="1"/>
      </rPr>
      <t>Correo de Respuesta por parte de DO.</t>
    </r>
  </si>
  <si>
    <r>
      <rPr>
        <b/>
        <sz val="9"/>
        <color theme="1"/>
        <rFont val="Times New Roman"/>
        <family val="1"/>
      </rPr>
      <t>DAF-53.1.2</t>
    </r>
    <r>
      <rPr>
        <sz val="9"/>
        <color theme="1"/>
        <rFont val="Times New Roman"/>
        <family val="1"/>
      </rPr>
      <t xml:space="preserve">  Política de la Dirección Administrativa y Financiera  Actualizada</t>
    </r>
  </si>
  <si>
    <r>
      <rPr>
        <b/>
        <sz val="9"/>
        <color theme="1"/>
        <rFont val="Times New Roman"/>
        <family val="1"/>
      </rPr>
      <t xml:space="preserve">DAF-53.1.3 </t>
    </r>
    <r>
      <rPr>
        <sz val="9"/>
        <color theme="1"/>
        <rFont val="Times New Roman"/>
        <family val="1"/>
      </rPr>
      <t xml:space="preserve"> Política de la  Dirección Administrativa y Financiera Actualizada Validada. </t>
    </r>
  </si>
  <si>
    <r>
      <rPr>
        <b/>
        <sz val="9"/>
        <color theme="1"/>
        <rFont val="Times New Roman"/>
        <family val="1"/>
      </rPr>
      <t>DAF-53.1.4</t>
    </r>
    <r>
      <rPr>
        <sz val="9"/>
        <color theme="1"/>
        <rFont val="Times New Roman"/>
        <family val="1"/>
      </rPr>
      <t xml:space="preserve">  Política de la Dirección Administrativa y Financiera Actualizada Aprobada.</t>
    </r>
  </si>
  <si>
    <r>
      <rPr>
        <b/>
        <sz val="9"/>
        <color rgb="FF000000"/>
        <rFont val="Times New Roman"/>
        <family val="1"/>
      </rPr>
      <t xml:space="preserve">DAF-53.2.1 </t>
    </r>
    <r>
      <rPr>
        <sz val="9"/>
        <color rgb="FF000000"/>
        <rFont val="Times New Roman"/>
        <family val="1"/>
      </rPr>
      <t>Borrador Plan de Socialización y Difusión de la Política.</t>
    </r>
  </si>
  <si>
    <r>
      <rPr>
        <b/>
        <sz val="9"/>
        <color rgb="FF000000"/>
        <rFont val="Times New Roman"/>
        <family val="1"/>
      </rPr>
      <t>DAF-53.2.2</t>
    </r>
    <r>
      <rPr>
        <sz val="9"/>
        <color rgb="FF000000"/>
        <rFont val="Times New Roman"/>
        <family val="1"/>
      </rPr>
      <t xml:space="preserve"> Plan de Socialización y Difusión validado y aprobado.</t>
    </r>
  </si>
  <si>
    <r>
      <rPr>
        <b/>
        <sz val="9"/>
        <color rgb="FF000000"/>
        <rFont val="Times New Roman"/>
        <family val="1"/>
      </rPr>
      <t>DAF-53.2.3.A</t>
    </r>
    <r>
      <rPr>
        <sz val="9"/>
        <color rgb="FF000000"/>
        <rFont val="Times New Roman"/>
        <family val="1"/>
      </rPr>
      <t xml:space="preserve"> Registros de Participación de la Socialización con involucrados.
</t>
    </r>
    <r>
      <rPr>
        <b/>
        <sz val="9"/>
        <color rgb="FF000000"/>
        <rFont val="Times New Roman"/>
        <family val="1"/>
      </rPr>
      <t>DAF-53.2.3.B</t>
    </r>
    <r>
      <rPr>
        <sz val="9"/>
        <color rgb="FF000000"/>
        <rFont val="Times New Roman"/>
        <family val="1"/>
      </rPr>
      <t xml:space="preserve"> Fotos de la Socialización con involucrados.</t>
    </r>
  </si>
  <si>
    <r>
      <rPr>
        <b/>
        <sz val="9"/>
        <color rgb="FF000000"/>
        <rFont val="Times New Roman"/>
        <family val="1"/>
      </rPr>
      <t xml:space="preserve">DAF-53.2.4.A </t>
    </r>
    <r>
      <rPr>
        <sz val="9"/>
        <color rgb="FF000000"/>
        <rFont val="Times New Roman"/>
        <family val="1"/>
      </rPr>
      <t>Pantallazos de las Publicaciónes realizadas sobre la Política.</t>
    </r>
  </si>
  <si>
    <t>54. Traspaso del Proceso de Tramitación de Expedientes para Devolución de Valores desde la TN al Instituto Nacional de Vivienda (INAVI).</t>
  </si>
  <si>
    <t>54.1 Gestionar con involucrados el traspaso del Proceso de Tramitación de Expedientes para Devolución de Valores al INAVI.</t>
  </si>
  <si>
    <t>54.1.1 Coordinar  reunión con los involucrados de las instituciones para acordar el traspaso del proceso.</t>
  </si>
  <si>
    <t>54.1.2 Llevar a cabo reunión con el INAVI para el acuerdo de traspaso.</t>
  </si>
  <si>
    <t>54.1.3 Elaborar  Acuerdo de transpaso del proceso de Tramitación de Expedientes para Devolución de Valores.</t>
  </si>
  <si>
    <t>54.14 Firmar Acuerdo de transpaso del proceso con el INAVI.</t>
  </si>
  <si>
    <t>54.2 Realizar el Traspaso del Proceso de Tramitación de Expedientes para Devolución de Valores al INAVI.</t>
  </si>
  <si>
    <t>54.2.1 Realizar Plan de Acción para el traspaso del proceso de Tramitación de Expedientes para Devolución de Valores.</t>
  </si>
  <si>
    <t>54.2.2 Validar y Aprobar el Plan de Acción.</t>
  </si>
  <si>
    <t>54.2.3 Ejecutar Plan de Acción.</t>
  </si>
  <si>
    <r>
      <rPr>
        <b/>
        <sz val="9"/>
        <color rgb="FF000000"/>
        <rFont val="Times New Roman"/>
        <family val="1"/>
      </rPr>
      <t>DAF-54.1.1</t>
    </r>
    <r>
      <rPr>
        <sz val="9"/>
        <color rgb="FF000000"/>
        <rFont val="Times New Roman"/>
        <family val="1"/>
      </rPr>
      <t xml:space="preserve"> Correos de coordinación e la reunión.</t>
    </r>
  </si>
  <si>
    <r>
      <rPr>
        <b/>
        <sz val="9"/>
        <color rgb="FF000000"/>
        <rFont val="Times New Roman"/>
        <family val="1"/>
      </rPr>
      <t>DAF-54.1.2.A</t>
    </r>
    <r>
      <rPr>
        <sz val="9"/>
        <color rgb="FF000000"/>
        <rFont val="Times New Roman"/>
        <family val="1"/>
      </rPr>
      <t xml:space="preserve"> Minuta de la Reunión.
</t>
    </r>
    <r>
      <rPr>
        <b/>
        <sz val="9"/>
        <color rgb="FF000000"/>
        <rFont val="Times New Roman"/>
        <family val="1"/>
      </rPr>
      <t xml:space="preserve">DAF-54.1.2.B </t>
    </r>
    <r>
      <rPr>
        <sz val="9"/>
        <color rgb="FF000000"/>
        <rFont val="Times New Roman"/>
        <family val="1"/>
      </rPr>
      <t xml:space="preserve">Registro de Participantes
</t>
    </r>
    <r>
      <rPr>
        <b/>
        <sz val="9"/>
        <color rgb="FF000000"/>
        <rFont val="Times New Roman"/>
        <family val="1"/>
      </rPr>
      <t>DAF-54.1.2.C</t>
    </r>
    <r>
      <rPr>
        <sz val="9"/>
        <color rgb="FF000000"/>
        <rFont val="Times New Roman"/>
        <family val="1"/>
      </rPr>
      <t xml:space="preserve"> Fotos de la reunión</t>
    </r>
  </si>
  <si>
    <r>
      <rPr>
        <b/>
        <sz val="9"/>
        <color rgb="FF000000"/>
        <rFont val="Times New Roman"/>
        <family val="1"/>
      </rPr>
      <t>DAF-54.1.3.A</t>
    </r>
    <r>
      <rPr>
        <sz val="9"/>
        <color rgb="FF000000"/>
        <rFont val="Times New Roman"/>
        <family val="1"/>
      </rPr>
      <t xml:space="preserve">  Acuerdo de traspaso.</t>
    </r>
  </si>
  <si>
    <r>
      <rPr>
        <b/>
        <sz val="9"/>
        <color rgb="FF000000"/>
        <rFont val="Times New Roman"/>
        <family val="1"/>
      </rPr>
      <t>DAF-54.1.4.A</t>
    </r>
    <r>
      <rPr>
        <sz val="9"/>
        <color rgb="FF000000"/>
        <rFont val="Times New Roman"/>
        <family val="1"/>
      </rPr>
      <t xml:space="preserve">  Acuerdo de Traspaso firmado y sellado por los involucrados.</t>
    </r>
  </si>
  <si>
    <r>
      <rPr>
        <b/>
        <sz val="9"/>
        <color rgb="FF000000"/>
        <rFont val="Times New Roman"/>
        <family val="1"/>
      </rPr>
      <t xml:space="preserve">DAF-54.2.1 </t>
    </r>
    <r>
      <rPr>
        <sz val="9"/>
        <color rgb="FF000000"/>
        <rFont val="Times New Roman"/>
        <family val="1"/>
      </rPr>
      <t>Borrador del Plan de Acción para el traspaso del proceso de Tramitación de Expedientes para Devolución de Valores.</t>
    </r>
  </si>
  <si>
    <r>
      <t xml:space="preserve">DAF-54.2.2 </t>
    </r>
    <r>
      <rPr>
        <sz val="9"/>
        <rFont val="Times New Roman"/>
        <family val="1"/>
      </rPr>
      <t>Plan de Acción validado y aprobado.</t>
    </r>
  </si>
  <si>
    <r>
      <t xml:space="preserve">DAF-54.2.3 </t>
    </r>
    <r>
      <rPr>
        <sz val="9"/>
        <rFont val="Times New Roman"/>
        <family val="1"/>
      </rPr>
      <t>Evidencias sobre la Ejecución del Plan.</t>
    </r>
  </si>
  <si>
    <t>55. Implementación de Plan de Mejora a partir de Resultados Medición de Satisfacción de Servidores con Servicios de la DAF. (CAF)</t>
  </si>
  <si>
    <t>55.1 Preparar plan de acción de mejora a partir de informe de resultados elaborado por DPyD.</t>
  </si>
  <si>
    <t>55.1.1 Preparar Borrador del Plan de Acción de Mejoras.</t>
  </si>
  <si>
    <t>55.1.2 Validar el Borrador del Plan de Acción de Mejoras.</t>
  </si>
  <si>
    <t xml:space="preserve">55.1.3 Socializar el Plan de Acción de mejoras </t>
  </si>
  <si>
    <t>55.1.4 Aprobar la Plan de acción.</t>
  </si>
  <si>
    <t>55.2 Ejecutar plan de acción de mejora elaborado en coordinación con DPyD.</t>
  </si>
  <si>
    <t>55.2.1 Desarrollar las actividades del Plan de Mejoras.</t>
  </si>
  <si>
    <t>55.2.2 Reportar las implementaciones realizadas.</t>
  </si>
  <si>
    <r>
      <rPr>
        <b/>
        <sz val="9"/>
        <color theme="1"/>
        <rFont val="Times New Roman"/>
        <family val="1"/>
      </rPr>
      <t>DAF-55.1.1</t>
    </r>
    <r>
      <rPr>
        <sz val="9"/>
        <color theme="1"/>
        <rFont val="Times New Roman"/>
        <family val="1"/>
      </rPr>
      <t xml:space="preserve"> Borrador del Plan de Mejora para la DAF.</t>
    </r>
  </si>
  <si>
    <r>
      <rPr>
        <b/>
        <sz val="9"/>
        <color theme="1"/>
        <rFont val="Times New Roman"/>
        <family val="1"/>
      </rPr>
      <t>DAF-55.1.2</t>
    </r>
    <r>
      <rPr>
        <sz val="9"/>
        <color theme="1"/>
        <rFont val="Times New Roman"/>
        <family val="1"/>
      </rPr>
      <t xml:space="preserve"> Borrador Validado. </t>
    </r>
  </si>
  <si>
    <r>
      <rPr>
        <b/>
        <sz val="9"/>
        <color theme="1"/>
        <rFont val="Times New Roman"/>
        <family val="1"/>
      </rPr>
      <t>DAF-55.1.3.A</t>
    </r>
    <r>
      <rPr>
        <sz val="9"/>
        <color theme="1"/>
        <rFont val="Times New Roman"/>
        <family val="1"/>
      </rPr>
      <t xml:space="preserve"> Registro de Participantes
</t>
    </r>
    <r>
      <rPr>
        <b/>
        <sz val="9"/>
        <color theme="1"/>
        <rFont val="Times New Roman"/>
        <family val="1"/>
      </rPr>
      <t>DAF-55.1.3.B</t>
    </r>
    <r>
      <rPr>
        <sz val="9"/>
        <color theme="1"/>
        <rFont val="Times New Roman"/>
        <family val="1"/>
      </rPr>
      <t xml:space="preserve">  Ayúa Memoria de los acuerdos arribados
</t>
    </r>
    <r>
      <rPr>
        <b/>
        <sz val="9"/>
        <color theme="1"/>
        <rFont val="Times New Roman"/>
        <family val="1"/>
      </rPr>
      <t>DAF-55.1.3.C</t>
    </r>
    <r>
      <rPr>
        <sz val="9"/>
        <color theme="1"/>
        <rFont val="Times New Roman"/>
        <family val="1"/>
      </rPr>
      <t xml:space="preserve"> Fotos de la reunión</t>
    </r>
  </si>
  <si>
    <r>
      <rPr>
        <b/>
        <sz val="9"/>
        <color theme="1"/>
        <rFont val="Times New Roman"/>
        <family val="1"/>
      </rPr>
      <t xml:space="preserve">DAF-55.1.4 </t>
    </r>
    <r>
      <rPr>
        <sz val="9"/>
        <color theme="1"/>
        <rFont val="Times New Roman"/>
        <family val="1"/>
      </rPr>
      <t>Plan de Acción Aprobado.</t>
    </r>
  </si>
  <si>
    <r>
      <rPr>
        <b/>
        <sz val="9"/>
        <color theme="1"/>
        <rFont val="Times New Roman"/>
        <family val="1"/>
      </rPr>
      <t xml:space="preserve">DAF-55.2.1 </t>
    </r>
    <r>
      <rPr>
        <sz val="9"/>
        <color theme="1"/>
        <rFont val="Times New Roman"/>
        <family val="1"/>
      </rPr>
      <t xml:space="preserve">Comunicaciones o Correos de coordinación o solicitud. </t>
    </r>
  </si>
  <si>
    <r>
      <rPr>
        <b/>
        <sz val="9"/>
        <color theme="1"/>
        <rFont val="Times New Roman"/>
        <family val="1"/>
      </rPr>
      <t>DAF-55.2.2</t>
    </r>
    <r>
      <rPr>
        <sz val="9"/>
        <color theme="1"/>
        <rFont val="Times New Roman"/>
        <family val="1"/>
      </rPr>
      <t xml:space="preserve"> Reporte de Avances. </t>
    </r>
  </si>
  <si>
    <t>56. Implementación del 9s para la gestión y control de Documentos Jurídicos .</t>
  </si>
  <si>
    <t>56.1 Realizar Diagnóstico del Departamento Jurídico.</t>
  </si>
  <si>
    <t>56.2 Elaborar Plan de Acción para la Implementación del 9s en el Departamento Jurídico.</t>
  </si>
  <si>
    <t>56.3 Implementar herramiento 9s en el Departamento Jurídico.</t>
  </si>
  <si>
    <t>56.1.1 Realizar un informe diagnóstico de la situación actual del Departamento Jurídico.</t>
  </si>
  <si>
    <t xml:space="preserve">56.1.2 Realizar un levantamiento de las necesidades para la implementación de la herramienta en el departamento. </t>
  </si>
  <si>
    <t>56.2.1 Elaborar Plan de Acción para la Implementación de la herramienta</t>
  </si>
  <si>
    <t xml:space="preserve">56.2.2 Validar y Aprobar Plan de Acción </t>
  </si>
  <si>
    <t>56.3.1 Ejecución del Plan de Acción.</t>
  </si>
  <si>
    <t>56.3.2 Realizar Informe de Resultados de la Implementación del 9s en el departamento.</t>
  </si>
  <si>
    <r>
      <rPr>
        <b/>
        <sz val="9"/>
        <rFont val="Times New Roman"/>
        <family val="1"/>
      </rPr>
      <t>DJ-56.1.1</t>
    </r>
    <r>
      <rPr>
        <sz val="9"/>
        <rFont val="Times New Roman"/>
        <family val="1"/>
      </rPr>
      <t xml:space="preserve"> Informe de Diagnóstico de la situación del Departamento Jurídico.</t>
    </r>
  </si>
  <si>
    <r>
      <rPr>
        <b/>
        <sz val="9"/>
        <rFont val="Times New Roman"/>
        <family val="1"/>
      </rPr>
      <t>DJ-56.1.2</t>
    </r>
    <r>
      <rPr>
        <sz val="9"/>
        <rFont val="Times New Roman"/>
        <family val="1"/>
      </rPr>
      <t xml:space="preserve"> Informe de levantamiento de las necesidades para implementación de la herramienta.</t>
    </r>
  </si>
  <si>
    <r>
      <rPr>
        <b/>
        <sz val="9"/>
        <rFont val="Times New Roman"/>
        <family val="1"/>
      </rPr>
      <t>DJ-56.2.1</t>
    </r>
    <r>
      <rPr>
        <sz val="9"/>
        <rFont val="Times New Roman"/>
        <family val="1"/>
      </rPr>
      <t xml:space="preserve"> Borrador del Plan de Acción para la implementación del 9s.</t>
    </r>
  </si>
  <si>
    <r>
      <rPr>
        <b/>
        <sz val="9"/>
        <rFont val="Times New Roman"/>
        <family val="1"/>
      </rPr>
      <t>DJ-56.2.2</t>
    </r>
    <r>
      <rPr>
        <sz val="9"/>
        <rFont val="Times New Roman"/>
        <family val="1"/>
      </rPr>
      <t xml:space="preserve"> Plan de Acción validado y aprobado.</t>
    </r>
  </si>
  <si>
    <r>
      <rPr>
        <b/>
        <sz val="9"/>
        <rFont val="Times New Roman"/>
        <family val="1"/>
      </rPr>
      <t>DJ-56.3.1</t>
    </r>
    <r>
      <rPr>
        <sz val="9"/>
        <rFont val="Times New Roman"/>
        <family val="1"/>
      </rPr>
      <t xml:space="preserve"> Evidencias de la ejecución del Plan de Acción.</t>
    </r>
  </si>
  <si>
    <r>
      <rPr>
        <b/>
        <sz val="9"/>
        <rFont val="Times New Roman"/>
        <family val="1"/>
      </rPr>
      <t>DJ-56.3.2</t>
    </r>
    <r>
      <rPr>
        <sz val="9"/>
        <rFont val="Times New Roman"/>
        <family val="1"/>
      </rPr>
      <t xml:space="preserve"> Informe de Resultados de la implementación del 9s en el Departamento Jurídico.</t>
    </r>
  </si>
  <si>
    <t>57. Actualización e Implementación del Programa de Asesorias Jurídica para la inclusión de todo el personal de la TN.</t>
  </si>
  <si>
    <t>57.1. Actualizar el Programa de Aserorías Jurídica para inclusión de todo el Personal de la TN</t>
  </si>
  <si>
    <t>57.2 Elaborar Plan de Acción para la Difusión e Implementación del Programa de Asesorías Jurídica.</t>
  </si>
  <si>
    <t>57.3 Implementar Programa de Asesorías Jurídico a todo el personal de la TN.</t>
  </si>
  <si>
    <t>57.1.1 Actualizar el Programa de Asesorías Jurídicas para incluir nuevos lineamientos que permitan brindar asesorías al todo el personal de la TN.</t>
  </si>
  <si>
    <t>57.1.2 Validar y Aprobar Programa de Asesorias Jurídica actualizado.</t>
  </si>
  <si>
    <t>57.2.1 Elaborar Plan de Acción para la Difusión e Implementación del Programa de Asesorías Jurídicas.</t>
  </si>
  <si>
    <t>57.2.2. Validación y Aprobación de Plan de Acción.</t>
  </si>
  <si>
    <r>
      <rPr>
        <b/>
        <sz val="9"/>
        <rFont val="Times New Roman"/>
        <family val="1"/>
      </rPr>
      <t>DJ-57.1.1</t>
    </r>
    <r>
      <rPr>
        <sz val="9"/>
        <rFont val="Times New Roman"/>
        <family val="1"/>
      </rPr>
      <t xml:space="preserve"> Borrador de Programa de Asesorías Jurídicas actualizado.</t>
    </r>
  </si>
  <si>
    <r>
      <rPr>
        <b/>
        <sz val="9"/>
        <rFont val="Times New Roman"/>
        <family val="1"/>
      </rPr>
      <t>DJ-57.1.2</t>
    </r>
    <r>
      <rPr>
        <sz val="9"/>
        <rFont val="Times New Roman"/>
        <family val="1"/>
      </rPr>
      <t xml:space="preserve"> Progrma de Asesorías Jurídicas para todo el personal de la TN validado y aprobado.</t>
    </r>
  </si>
  <si>
    <r>
      <rPr>
        <b/>
        <sz val="9"/>
        <rFont val="Times New Roman"/>
        <family val="1"/>
      </rPr>
      <t>DJ-57.2.1</t>
    </r>
    <r>
      <rPr>
        <sz val="9"/>
        <rFont val="Times New Roman"/>
        <family val="1"/>
      </rPr>
      <t xml:space="preserve"> Borrador del Plan de Acción</t>
    </r>
  </si>
  <si>
    <r>
      <rPr>
        <b/>
        <sz val="9"/>
        <rFont val="Times New Roman"/>
        <family val="1"/>
      </rPr>
      <t>DJ-57.2.2</t>
    </r>
    <r>
      <rPr>
        <sz val="9"/>
        <rFont val="Times New Roman"/>
        <family val="1"/>
      </rPr>
      <t xml:space="preserve"> Plan de Acción validado y aprobado.</t>
    </r>
  </si>
  <si>
    <t>57.3.1  Implementar Plan de Acción para la implementación  del Programa.</t>
  </si>
  <si>
    <t>57.3.2 Realizar reportes sobre la implementación del Programa.</t>
  </si>
  <si>
    <r>
      <rPr>
        <b/>
        <sz val="9"/>
        <rFont val="Times New Roman"/>
        <family val="1"/>
      </rPr>
      <t>DJ-57.3.1</t>
    </r>
    <r>
      <rPr>
        <sz val="9"/>
        <rFont val="Times New Roman"/>
        <family val="1"/>
      </rPr>
      <t xml:space="preserve"> Evidencias de la ejecución del Plan de Acción.</t>
    </r>
  </si>
  <si>
    <r>
      <rPr>
        <b/>
        <sz val="9"/>
        <rFont val="Times New Roman"/>
        <family val="1"/>
      </rPr>
      <t>DJ-57.3.2</t>
    </r>
    <r>
      <rPr>
        <sz val="9"/>
        <rFont val="Times New Roman"/>
        <family val="1"/>
      </rPr>
      <t xml:space="preserve"> Reportes de implementación del Programa de Asesorías Juridicas.</t>
    </r>
  </si>
  <si>
    <t>58. Desarrollo de programas de ética e integridad focalizados en los servidores de TN.</t>
  </si>
  <si>
    <t>58.1 Sensibilizar a los servidores sobre temas relacionados a la ética en la función pública.</t>
  </si>
  <si>
    <t>58.2 Brindar Asesorías de carácter moral a los servidores.</t>
  </si>
  <si>
    <t>58.1.1 Coordinar jornadas de sensibilización para los temas relacionados a la ética en la función pública.</t>
  </si>
  <si>
    <t>58.1.2 Llevar a cabo jornada de sensibilización para los temas relacionados a la ética en la función pública.</t>
  </si>
  <si>
    <r>
      <rPr>
        <b/>
        <sz val="9"/>
        <color theme="1"/>
        <rFont val="Times New Roman"/>
        <family val="1"/>
      </rPr>
      <t>CEP-58.1.1.A</t>
    </r>
    <r>
      <rPr>
        <sz val="9"/>
        <color theme="1"/>
        <rFont val="Times New Roman"/>
        <family val="1"/>
      </rPr>
      <t xml:space="preserve"> Correos  de convocatoria.
</t>
    </r>
    <r>
      <rPr>
        <b/>
        <sz val="9"/>
        <color theme="1"/>
        <rFont val="Times New Roman"/>
        <family val="1"/>
      </rPr>
      <t xml:space="preserve">CEP-58.1.1.B </t>
    </r>
    <r>
      <rPr>
        <sz val="9"/>
        <color theme="1"/>
        <rFont val="Times New Roman"/>
        <family val="1"/>
      </rPr>
      <t>Plan/Cronograma de Jornadas de Sensibilización.</t>
    </r>
  </si>
  <si>
    <r>
      <rPr>
        <b/>
        <sz val="9"/>
        <color theme="1"/>
        <rFont val="Times New Roman"/>
        <family val="1"/>
      </rPr>
      <t xml:space="preserve">CEP-58.1.2.A </t>
    </r>
    <r>
      <rPr>
        <sz val="9"/>
        <color theme="1"/>
        <rFont val="Times New Roman"/>
        <family val="1"/>
      </rPr>
      <t xml:space="preserve"> Registro de Participantes.
</t>
    </r>
    <r>
      <rPr>
        <b/>
        <sz val="9"/>
        <color theme="1"/>
        <rFont val="Times New Roman"/>
        <family val="1"/>
      </rPr>
      <t xml:space="preserve">CEP-58.1.2.B </t>
    </r>
    <r>
      <rPr>
        <sz val="9"/>
        <color theme="1"/>
        <rFont val="Times New Roman"/>
        <family val="1"/>
      </rPr>
      <t xml:space="preserve"> Fotos del encuentro.</t>
    </r>
  </si>
  <si>
    <t xml:space="preserve">58.1.3 Evaluar jornada de sensibilización. </t>
  </si>
  <si>
    <r>
      <rPr>
        <b/>
        <sz val="9"/>
        <color theme="1"/>
        <rFont val="Times New Roman"/>
        <family val="1"/>
      </rPr>
      <t xml:space="preserve">CEP-58.1.3.A </t>
    </r>
    <r>
      <rPr>
        <sz val="9"/>
        <color theme="1"/>
        <rFont val="Times New Roman"/>
        <family val="1"/>
      </rPr>
      <t xml:space="preserve"> Formulario de Evaluación de Actividades.***
</t>
    </r>
    <r>
      <rPr>
        <b/>
        <sz val="9"/>
        <color theme="1"/>
        <rFont val="Times New Roman"/>
        <family val="1"/>
      </rPr>
      <t>CEP-58.1.3.B</t>
    </r>
    <r>
      <rPr>
        <sz val="9"/>
        <color theme="1"/>
        <rFont val="Times New Roman"/>
        <family val="1"/>
      </rPr>
      <t xml:space="preserve">  Reporte de resultados de la evaluación de la actividad.</t>
    </r>
  </si>
  <si>
    <r>
      <t xml:space="preserve">58.1.4  Realizar actividad en conmemoración al Día Nacional de la Ética Ciudadana </t>
    </r>
    <r>
      <rPr>
        <b/>
        <sz val="9"/>
        <color theme="1"/>
        <rFont val="Times New Roman"/>
        <family val="1"/>
      </rPr>
      <t>(29 de abril)</t>
    </r>
    <r>
      <rPr>
        <sz val="9"/>
        <color theme="1"/>
        <rFont val="Times New Roman"/>
        <family val="1"/>
      </rPr>
      <t>.</t>
    </r>
  </si>
  <si>
    <r>
      <rPr>
        <b/>
        <sz val="9"/>
        <color theme="1"/>
        <rFont val="Times New Roman"/>
        <family val="1"/>
      </rPr>
      <t xml:space="preserve">CEP-58.2.4.A </t>
    </r>
    <r>
      <rPr>
        <sz val="9"/>
        <color theme="1"/>
        <rFont val="Times New Roman"/>
        <family val="1"/>
      </rPr>
      <t xml:space="preserve"> Formulario de Evaluación de Actividades.***
</t>
    </r>
    <r>
      <rPr>
        <b/>
        <sz val="9"/>
        <color theme="1"/>
        <rFont val="Times New Roman"/>
        <family val="1"/>
      </rPr>
      <t>CEP-58.2.4.B</t>
    </r>
    <r>
      <rPr>
        <sz val="9"/>
        <color theme="1"/>
        <rFont val="Times New Roman"/>
        <family val="1"/>
      </rPr>
      <t xml:space="preserve">  Reporte de resultados de la evaluación de la actividad.</t>
    </r>
  </si>
  <si>
    <t>58.2.1    Informar a los servidores acerca de los medios a través de los cuales los servidores públicos de la institución puedan solicitar asesorías sobre dudas de carácter moral en el ejercicio de sus funciones, mediante el envió de una circular general a la institución.</t>
  </si>
  <si>
    <t>58.2.2   Promocionar los medios disponibles para las asesorías.</t>
  </si>
  <si>
    <t>58.2.3   Brindar Asesorías de carácter moral a los servidores.</t>
  </si>
  <si>
    <r>
      <rPr>
        <b/>
        <sz val="9"/>
        <color theme="1"/>
        <rFont val="Times New Roman"/>
        <family val="1"/>
      </rPr>
      <t xml:space="preserve">CEP-58.2.1 A </t>
    </r>
    <r>
      <rPr>
        <sz val="9"/>
        <color theme="1"/>
        <rFont val="Times New Roman"/>
        <family val="1"/>
      </rPr>
      <t>Documento donde se comunican la existencia  los  medios a través de los cuales los servidores públicos de la institución puedan solicitar asesorías sobre dudas de carácter moral en el ejercicio de sus funciones.</t>
    </r>
  </si>
  <si>
    <r>
      <rPr>
        <b/>
        <sz val="9"/>
        <color theme="1"/>
        <rFont val="Times New Roman"/>
        <family val="1"/>
      </rPr>
      <t xml:space="preserve">CEP-58.2.2.A </t>
    </r>
    <r>
      <rPr>
        <sz val="9"/>
        <color theme="1"/>
        <rFont val="Times New Roman"/>
        <family val="1"/>
      </rPr>
      <t xml:space="preserve">Correos promocionando medios disponibles.
</t>
    </r>
    <r>
      <rPr>
        <b/>
        <sz val="9"/>
        <color theme="1"/>
        <rFont val="Times New Roman"/>
        <family val="1"/>
      </rPr>
      <t xml:space="preserve">CEP-58.2.2.B </t>
    </r>
    <r>
      <rPr>
        <sz val="9"/>
        <color theme="1"/>
        <rFont val="Times New Roman"/>
        <family val="1"/>
      </rPr>
      <t>Circulares promocionando medios disponibles.</t>
    </r>
  </si>
  <si>
    <r>
      <rPr>
        <b/>
        <sz val="9"/>
        <color theme="1"/>
        <rFont val="Times New Roman"/>
        <family val="1"/>
      </rPr>
      <t>CEP-58.2.3.A</t>
    </r>
    <r>
      <rPr>
        <sz val="9"/>
        <color theme="1"/>
        <rFont val="Times New Roman"/>
        <family val="1"/>
      </rPr>
      <t xml:space="preserve">  - Registro de solicitudes de asesorías recibidas y atendidas.
</t>
    </r>
    <r>
      <rPr>
        <b/>
        <sz val="9"/>
        <color theme="1"/>
        <rFont val="Times New Roman"/>
        <family val="1"/>
      </rPr>
      <t xml:space="preserve">CEP-58.2.3.A </t>
    </r>
    <r>
      <rPr>
        <sz val="9"/>
        <color theme="1"/>
        <rFont val="Times New Roman"/>
        <family val="1"/>
      </rPr>
      <t xml:space="preserve"> - Constancia de no recepción de solicitudes de asesorías.</t>
    </r>
  </si>
  <si>
    <t>59. Implementación de Plan de Mejora relativo a Resultados de Encuesta CEP</t>
  </si>
  <si>
    <t>59.1 Implementar  Plan de Mejora relativo a Resultados de Encuesta CEP.</t>
  </si>
  <si>
    <t>59.1.1 Preparar plan de acción con base a las mejoras identificadas a partir de la aplicación de la encuestas para medir el conocimiento de los servidores públicos en la institución sobre temas relacionados a la ética, integridad, transparencia y prácticas anticorrupción.</t>
  </si>
  <si>
    <t>59.1.3 Reporte de avances.</t>
  </si>
  <si>
    <t xml:space="preserve">59.1.2 Ejecutar las actividades del Plan de acción según resultados de la encuesta CEP. </t>
  </si>
  <si>
    <r>
      <rPr>
        <b/>
        <sz val="9"/>
        <color theme="1"/>
        <rFont val="Times New Roman"/>
        <family val="1"/>
      </rPr>
      <t xml:space="preserve">CEP-59.1.1 </t>
    </r>
    <r>
      <rPr>
        <sz val="9"/>
        <color theme="1"/>
        <rFont val="Times New Roman"/>
        <family val="1"/>
      </rPr>
      <t>Plan de Acción Encuesta CEP.</t>
    </r>
  </si>
  <si>
    <r>
      <rPr>
        <b/>
        <sz val="9"/>
        <color theme="1"/>
        <rFont val="Times New Roman"/>
        <family val="1"/>
      </rPr>
      <t>CEP-59.1.2</t>
    </r>
    <r>
      <rPr>
        <sz val="9"/>
        <color theme="1"/>
        <rFont val="Times New Roman"/>
        <family val="1"/>
      </rPr>
      <t xml:space="preserve"> Evidencias sobre el cumplimiento del Plan</t>
    </r>
  </si>
  <si>
    <r>
      <rPr>
        <b/>
        <sz val="9"/>
        <color theme="1"/>
        <rFont val="Times New Roman"/>
        <family val="1"/>
      </rPr>
      <t>CEP-59.1.3</t>
    </r>
    <r>
      <rPr>
        <sz val="9"/>
        <color theme="1"/>
        <rFont val="Times New Roman"/>
        <family val="1"/>
      </rPr>
      <t xml:space="preserve"> Informe trimestral de avances. </t>
    </r>
  </si>
  <si>
    <t xml:space="preserve">60. Implementación de instrumentos para el monitoreo de la integridad de la gestión administrativa y la mejora del clima ético en la TN.                                                                                                                                                                                                                                                                                                                                                                                                                                                                                                                                                                                                                                                                                                                                                                                                                                                                                                                                                                                                                                                                                                                                                                                                                                                                                                                                                                                                                                                                                                                                                                                                                                                                                                                                                                                                                                                                                                                                                                                                                                                                                                                                                                                                                                                                                                                                                                                                                                                                                                                                                                                                                                                                                                                                                                                                                                                                                                                                                                                                                                                                                                                                                                                                                                                                                                                                                                                                                                                                                                                                                                                                                                                                                                                                                                                                                                                                                                                                                                                                                                                                                                                                                                                                                                                                                                                                                                                                                                                                                                                                                                                                                                                                                                                                                                                                                                                                                                                                                                                                                                                                                                                                                                                                                                                                                                                                                                                                                                                                                                                                                                                                                                                                                                                                                                                                                                                                                                                                                                                                                                                                                                                                                                                                                                                                                                                                                                                                                                                                                                                                                                                                                                                                                                                                                                                                                                                                                                                                                                                                                                                                                                                                                                                                                                                                                                                                                                                                                                                                                                                                                                                                                                                                                                                                                                                                                                                                                                                                                                                                                                                                                                                                                                                                                                                                                                                                                                                                                                                                                                                                                                                                                                                                                                                                                                                                                                                                                                                                                                                                                                                                                                                                                                                                                                                                                                                                                                                                                                                                                                                                                                                                                                                                                                                                                                                                                                                                                                                                                                                                                                                                                                                                                                                                                                                                                                                                                                                                                                                                                                                                                                                                                                                                                                                                                                                                                                                                                                                                                                                                                                                                                                                                                                                                                                                                                                                                                                                                                                                                                                                                                                                                                                                                                                                                                                                                                                                                                                                                                                                                                                                                                                                                                                                                                                                                                                                                                                                                                                                                                                                                                                                                                                                                                                                                                                                                                                                                                                                                                                                                                                                                                                                                                                                                                                                                                                                                                                                                                                                                                                                                                                                                                                                                                                                                                                                                                                                                                                                                                                                                                                                                                                                                                                                                                                                                                                                                                                                                                                                                                                                                                                                                                                                                                                                                                                                                                                                                                                                                                                                                                                                                                                                                                                                                                                                                                                                                                                                                                                                                                                                                                                                                                                                                                                                                                                                                                                                                                                                                                                                                                                                                                                                                                                                                                                                                                                                                                                                                                                                                                                                                                                                                                                                                                                                                                                                                                                                                                                                                                                                                                                                                                                                                                                                                                                                                                                                                                                                                                                                                                                                                                                                                                                                                                                                                                                                                                                                                                                                                                                                                                                                                   </t>
  </si>
  <si>
    <t xml:space="preserve">60.1 Gestionar y Administrar buzón de Denuncia sobre prácticas anti-éticas y corrupción administrativa.
</t>
  </si>
  <si>
    <t>60.1.1 Notificar a los servidores sobre la disponibilidad de un correo electrónico para la recepción de denuncias.</t>
  </si>
  <si>
    <t>60.1.2 Sensibilizar a los servidores sobre la forma en que deben presentar sus denuncias y promocionar los medios disponibles.</t>
  </si>
  <si>
    <t>60.1.4 Registrar las Denuncias recibidas</t>
  </si>
  <si>
    <t>60.1.5 Dar seguimiento para el cierre de las denuncias recibidas.</t>
  </si>
  <si>
    <t>60.1.6 Preparar reporte sobre el cierre de las denuncias recibidas</t>
  </si>
  <si>
    <t>60.1.3 Recibir de los servidores y/o de la Comisión de Buzón de Sugerencias las denuncias sobre prácticas anti-éticas y corrupción administrativa.</t>
  </si>
  <si>
    <r>
      <rPr>
        <b/>
        <sz val="9"/>
        <color theme="1"/>
        <rFont val="Times New Roman"/>
        <family val="1"/>
      </rPr>
      <t>CEP-60.1.1. A</t>
    </r>
    <r>
      <rPr>
        <sz val="9"/>
        <color theme="1"/>
        <rFont val="Times New Roman"/>
        <family val="1"/>
      </rPr>
      <t xml:space="preserve"> Correos electrónicos sobre la notificación a los servidores.
CEP-60.1.1. B Circular enviada a la TN sobre el uso del buzón. </t>
    </r>
  </si>
  <si>
    <r>
      <t xml:space="preserve">CEP-60.1.2.A </t>
    </r>
    <r>
      <rPr>
        <sz val="9"/>
        <color theme="1"/>
        <rFont val="Times New Roman"/>
        <family val="1"/>
      </rPr>
      <t>Registro de Participantes.</t>
    </r>
  </si>
  <si>
    <r>
      <rPr>
        <b/>
        <sz val="9"/>
        <color theme="1"/>
        <rFont val="Times New Roman"/>
        <family val="1"/>
      </rPr>
      <t>CEP-60.1.3. A</t>
    </r>
    <r>
      <rPr>
        <sz val="9"/>
        <color theme="1"/>
        <rFont val="Times New Roman"/>
        <family val="1"/>
      </rPr>
      <t xml:space="preserve"> Correos electrónicos sobre la recepción de denuncias de prácticas anti-éticas y corrupción administrativa.</t>
    </r>
  </si>
  <si>
    <r>
      <rPr>
        <b/>
        <sz val="9"/>
        <color theme="1"/>
        <rFont val="Times New Roman"/>
        <family val="1"/>
      </rPr>
      <t>CEP - 60.1.4. A</t>
    </r>
    <r>
      <rPr>
        <sz val="9"/>
        <color theme="1"/>
        <rFont val="Times New Roman"/>
        <family val="1"/>
      </rPr>
      <t xml:space="preserve"> Matriz/Registro de Denuncias  sobre prácticas anti-éticas y corrupción administrativa.</t>
    </r>
  </si>
  <si>
    <r>
      <rPr>
        <b/>
        <sz val="9"/>
        <color theme="1"/>
        <rFont val="Times New Roman"/>
        <family val="1"/>
      </rPr>
      <t>CEP-60.1.5.A</t>
    </r>
    <r>
      <rPr>
        <sz val="9"/>
        <color theme="1"/>
        <rFont val="Times New Roman"/>
        <family val="1"/>
      </rPr>
      <t xml:space="preserve"> Evidencias sobre el seguimiento para el cierre de las denuncias recibidas.</t>
    </r>
  </si>
  <si>
    <r>
      <rPr>
        <b/>
        <sz val="9"/>
        <color theme="1"/>
        <rFont val="Times New Roman"/>
        <family val="1"/>
      </rPr>
      <t>CEP-60.1.6.A</t>
    </r>
    <r>
      <rPr>
        <sz val="9"/>
        <color theme="1"/>
        <rFont val="Times New Roman"/>
        <family val="1"/>
      </rPr>
      <t xml:space="preserve"> Reportes sobre el cierre de las denuncias recibidas.</t>
    </r>
  </si>
  <si>
    <t xml:space="preserve">60.2 Gestionar base de datos sobre los funcionarios nombrados por decreto presidencial en la institución y monitorear el Cumplimiento del Código de Pautas Éticas. </t>
  </si>
  <si>
    <t>60.2.1  Elaborar y/o actualizar base de datos sobre los funcionarios nombrados por decreto presidencial en la institución.</t>
  </si>
  <si>
    <t xml:space="preserve">60.4 Verificar el cumplimiento de la Ley 41-08 y normativas aplicables a la Gestión de Recursos humanos.
</t>
  </si>
  <si>
    <t>60.4.1 Hacer Levantamiento con relación al cumplimiento de las Ley 41-08 dentro de la gestión de Recursos Humanos.</t>
  </si>
  <si>
    <t>60.4.2 Realizar informe Trimestral sobre los hallazgos con relación al cumplimiento de la Ley 41-08 dentro de la gestión de Recursos Humanos.</t>
  </si>
  <si>
    <r>
      <rPr>
        <b/>
        <sz val="9"/>
        <color theme="1"/>
        <rFont val="Times New Roman"/>
        <family val="1"/>
      </rPr>
      <t>CEP-60.2.1.A</t>
    </r>
    <r>
      <rPr>
        <sz val="9"/>
        <color theme="1"/>
        <rFont val="Times New Roman"/>
        <family val="1"/>
      </rPr>
      <t xml:space="preserve"> Base de datos actualizada (Matriz)</t>
    </r>
  </si>
  <si>
    <t>60.3 Monitorear y evaluar el contenido de los compromisos de comportamiento etico (Código de Pautas Éticas) en la gestión de los firmaste</t>
  </si>
  <si>
    <t xml:space="preserve">60.3.1 Preparar y presentar  informe del  Monitoreo Trimestral del cumplimiento del Código de Pautas Éticas. </t>
  </si>
  <si>
    <t>60.3.2 Generar el Informe de Monitoreo y Evaluación del cumplimiento del Código de Pautas Éticas por parte de los funcionarios nombrados por decreto.</t>
  </si>
  <si>
    <r>
      <rPr>
        <b/>
        <sz val="9"/>
        <color theme="1"/>
        <rFont val="Times New Roman"/>
        <family val="1"/>
      </rPr>
      <t xml:space="preserve">CEP 60.3.1 </t>
    </r>
    <r>
      <rPr>
        <sz val="9"/>
        <color theme="1"/>
        <rFont val="Times New Roman"/>
        <family val="1"/>
      </rPr>
      <t xml:space="preserve">Herramienta suministrada por la DIGEIG debidamente completada. </t>
    </r>
  </si>
  <si>
    <r>
      <rPr>
        <b/>
        <sz val="9"/>
        <color theme="1"/>
        <rFont val="Times New Roman"/>
        <family val="1"/>
      </rPr>
      <t>CEP 60.3.2</t>
    </r>
    <r>
      <rPr>
        <sz val="9"/>
        <color theme="1"/>
        <rFont val="Times New Roman"/>
        <family val="1"/>
      </rPr>
      <t xml:space="preserve"> Informe de Monitoreo y Evaluación del Cumplimiento del Código de Pautas Éticas</t>
    </r>
  </si>
  <si>
    <t>60.4.3 Realizar Informe Anual sobre los hallazgos con relación al cumplimiento de la Ley 41-08 dentro de la gestión de Recursos Humanos durante el 2020.</t>
  </si>
  <si>
    <r>
      <rPr>
        <b/>
        <sz val="9"/>
        <color theme="1"/>
        <rFont val="Times New Roman"/>
        <family val="1"/>
      </rPr>
      <t>CEP-60.4.1.A</t>
    </r>
    <r>
      <rPr>
        <sz val="9"/>
        <color theme="1"/>
        <rFont val="Times New Roman"/>
        <family val="1"/>
      </rPr>
      <t xml:space="preserve"> Correo o Comunicación solicitando Instrumento a la DIGEIG. 
</t>
    </r>
    <r>
      <rPr>
        <b/>
        <sz val="9"/>
        <color theme="1"/>
        <rFont val="Times New Roman"/>
        <family val="1"/>
      </rPr>
      <t>CEP-60.4.1.B</t>
    </r>
    <r>
      <rPr>
        <sz val="9"/>
        <color theme="1"/>
        <rFont val="Times New Roman"/>
        <family val="1"/>
      </rPr>
      <t xml:space="preserve"> Herramienta u orientaciones enviadas por la DIGEIG. </t>
    </r>
  </si>
  <si>
    <r>
      <rPr>
        <b/>
        <sz val="9"/>
        <color theme="1"/>
        <rFont val="Times New Roman"/>
        <family val="1"/>
      </rPr>
      <t>CEP-60.4.2.A</t>
    </r>
    <r>
      <rPr>
        <sz val="9"/>
        <color theme="1"/>
        <rFont val="Times New Roman"/>
        <family val="1"/>
      </rPr>
      <t xml:space="preserve"> Reporte Trimestral Actualizado.</t>
    </r>
  </si>
  <si>
    <r>
      <rPr>
        <b/>
        <sz val="9"/>
        <color theme="1"/>
        <rFont val="Times New Roman"/>
        <family val="1"/>
      </rPr>
      <t>CEP-60.4.3</t>
    </r>
    <r>
      <rPr>
        <sz val="9"/>
        <color theme="1"/>
        <rFont val="Times New Roman"/>
        <family val="1"/>
      </rPr>
      <t xml:space="preserve"> Informe del año 2020 remitido a la DIGEIG.</t>
    </r>
  </si>
  <si>
    <t>60.5 Verificar el cumplimiento de los procedimientos de selección a los que están sujetas las contrataciones públicas, según el artículo 16 de la ley 340-06.</t>
  </si>
  <si>
    <t>60.5.1 Hacer Levantamiento con relación al cumplimiento del artículo 16 de la ley 340-06.</t>
  </si>
  <si>
    <t>60.5.2 Realizar informe Trimestral sobre los hallazgos con relación al  cumplimiento del artículo 16 de la ley 340-06.</t>
  </si>
  <si>
    <t>60.5.3 Realizar Informe Anual sobre los hallazgos con relación al cumplimiento del artículo 16 de la ley 340-06.</t>
  </si>
  <si>
    <r>
      <rPr>
        <b/>
        <sz val="9"/>
        <color theme="1"/>
        <rFont val="Times New Roman"/>
        <family val="1"/>
      </rPr>
      <t>CEP-60.5.1.A</t>
    </r>
    <r>
      <rPr>
        <sz val="9"/>
        <color theme="1"/>
        <rFont val="Times New Roman"/>
        <family val="1"/>
      </rPr>
      <t xml:space="preserve"> Correo o Comunicación solicitando Instrumento a la DIGEIG. 
</t>
    </r>
    <r>
      <rPr>
        <b/>
        <sz val="9"/>
        <color theme="1"/>
        <rFont val="Times New Roman"/>
        <family val="1"/>
      </rPr>
      <t>CEP-60.5.1.B</t>
    </r>
    <r>
      <rPr>
        <sz val="9"/>
        <color theme="1"/>
        <rFont val="Times New Roman"/>
        <family val="1"/>
      </rPr>
      <t xml:space="preserve"> Herramienta u orientaciones enviadas por la DIGEIG. </t>
    </r>
  </si>
  <si>
    <r>
      <rPr>
        <b/>
        <sz val="9"/>
        <color theme="1"/>
        <rFont val="Times New Roman"/>
        <family val="1"/>
      </rPr>
      <t>CEP-60.5.2</t>
    </r>
    <r>
      <rPr>
        <sz val="9"/>
        <color theme="1"/>
        <rFont val="Times New Roman"/>
        <family val="1"/>
      </rPr>
      <t xml:space="preserve"> Reporte Trimestral Actualizado.</t>
    </r>
  </si>
  <si>
    <r>
      <rPr>
        <b/>
        <sz val="9"/>
        <color theme="1"/>
        <rFont val="Times New Roman"/>
        <family val="1"/>
      </rPr>
      <t>CEP-60.5.3</t>
    </r>
    <r>
      <rPr>
        <sz val="9"/>
        <color theme="1"/>
        <rFont val="Times New Roman"/>
        <family val="1"/>
      </rPr>
      <t xml:space="preserve"> Informe del año 2020 remitido a la DIGEIG.</t>
    </r>
  </si>
  <si>
    <t>61. Desarrollo de estrategias operativas que garanticen el buen funcionamiento de la Comisión de Ética Pública</t>
  </si>
  <si>
    <t xml:space="preserve">61.1 Realizar reuniones ordinarias mensuales para atender asuntos relativos al plan de acción. </t>
  </si>
  <si>
    <t>61.1.1 Realizar convocatoria de reuniones ordinarias de la CEP 2021.</t>
  </si>
  <si>
    <t>61.1.2 Llevar a cabo reuniones ordinarias de la CEP 2021.</t>
  </si>
  <si>
    <t>61.2 Elaborar el plan de trabajo 2022, gestionar la inclusión en el POA institucional y asignación de fondos a las actividades que lo ameriten.</t>
  </si>
  <si>
    <t xml:space="preserve">61.2.1 Convocar reunión para realizar levantamiento de información </t>
  </si>
  <si>
    <t xml:space="preserve">61.2.2 Preparar borrador del Plan de Trabajo CEP del 2022. </t>
  </si>
  <si>
    <t xml:space="preserve">61.2.3 Aprobar el Plan de Trabajo CEP del 2022. </t>
  </si>
  <si>
    <r>
      <rPr>
        <b/>
        <sz val="9"/>
        <color theme="1"/>
        <rFont val="Times New Roman"/>
        <family val="1"/>
      </rPr>
      <t>CEP-61.1.1.A</t>
    </r>
    <r>
      <rPr>
        <sz val="9"/>
        <color theme="1"/>
        <rFont val="Times New Roman"/>
        <family val="1"/>
      </rPr>
      <t xml:space="preserve"> Correos  de convocatoria.</t>
    </r>
  </si>
  <si>
    <r>
      <rPr>
        <b/>
        <sz val="9"/>
        <color theme="1"/>
        <rFont val="Times New Roman"/>
        <family val="1"/>
      </rPr>
      <t>CEP-61.1.2.A</t>
    </r>
    <r>
      <rPr>
        <sz val="9"/>
        <color theme="1"/>
        <rFont val="Times New Roman"/>
        <family val="1"/>
      </rPr>
      <t xml:space="preserve"> Acta de Reunión.  
</t>
    </r>
    <r>
      <rPr>
        <b/>
        <sz val="9"/>
        <color theme="1"/>
        <rFont val="Times New Roman"/>
        <family val="1"/>
      </rPr>
      <t xml:space="preserve">CEP-61.1.2.B </t>
    </r>
    <r>
      <rPr>
        <sz val="9"/>
        <color theme="1"/>
        <rFont val="Times New Roman"/>
        <family val="1"/>
      </rPr>
      <t>Registro de Participantes.</t>
    </r>
  </si>
  <si>
    <r>
      <rPr>
        <b/>
        <sz val="9"/>
        <color theme="1"/>
        <rFont val="Times New Roman"/>
        <family val="1"/>
      </rPr>
      <t>CEP-61.2.1.A.</t>
    </r>
    <r>
      <rPr>
        <sz val="9"/>
        <color theme="1"/>
        <rFont val="Times New Roman"/>
        <family val="1"/>
      </rPr>
      <t xml:space="preserve">Correo /Comunicación de Convocatoria. 
</t>
    </r>
    <r>
      <rPr>
        <b/>
        <sz val="9"/>
        <color theme="1"/>
        <rFont val="Times New Roman"/>
        <family val="1"/>
      </rPr>
      <t>CEP-61.2.1.B.</t>
    </r>
    <r>
      <rPr>
        <sz val="9"/>
        <color theme="1"/>
        <rFont val="Times New Roman"/>
        <family val="1"/>
      </rPr>
      <t xml:space="preserve">Registro d Participante. </t>
    </r>
  </si>
  <si>
    <r>
      <rPr>
        <b/>
        <sz val="9"/>
        <color theme="1"/>
        <rFont val="Times New Roman"/>
        <family val="1"/>
      </rPr>
      <t>CEP-61.2.2.A.</t>
    </r>
    <r>
      <rPr>
        <sz val="9"/>
        <color theme="1"/>
        <rFont val="Times New Roman"/>
        <family val="1"/>
      </rPr>
      <t xml:space="preserve"> Borrador del Plan de Trabajo CEP del 2022. </t>
    </r>
  </si>
  <si>
    <r>
      <rPr>
        <b/>
        <sz val="9"/>
        <color theme="1"/>
        <rFont val="Times New Roman"/>
        <family val="1"/>
      </rPr>
      <t>CEP-61.2.3.A.</t>
    </r>
    <r>
      <rPr>
        <sz val="9"/>
        <color theme="1"/>
        <rFont val="Times New Roman"/>
        <family val="1"/>
      </rPr>
      <t xml:space="preserve"> Borrador del Plan de Trabajo CEP del 2022. </t>
    </r>
  </si>
  <si>
    <t xml:space="preserve">61.2.4. Enviar a la DIGEIG Plan de Trabajo CEP del 2022. </t>
  </si>
  <si>
    <r>
      <rPr>
        <b/>
        <sz val="9"/>
        <color theme="1"/>
        <rFont val="Times New Roman"/>
        <family val="1"/>
      </rPr>
      <t>CEP-61.2.4.A</t>
    </r>
    <r>
      <rPr>
        <sz val="9"/>
        <color theme="1"/>
        <rFont val="Times New Roman"/>
        <family val="1"/>
      </rPr>
      <t xml:space="preserve"> Plan de trabajo 2022 validado por la DIGEIG.</t>
    </r>
  </si>
  <si>
    <t>62. Implementación y Monitoreo del Plan de Comunicación 2021.</t>
  </si>
  <si>
    <t>62.1 Socializar y Difundir el Plan de Comunicación Institucional 2021.</t>
  </si>
  <si>
    <t>62.1.1  Socializar Plan de Comunicación Institucional  (Comunicación Interna, Externa y Digital).</t>
  </si>
  <si>
    <t>62.1.2 Publicar el Plan de Comunicacion Institucional en el sistema ALFRESCO.</t>
  </si>
  <si>
    <r>
      <t xml:space="preserve">62.2.1 </t>
    </r>
    <r>
      <rPr>
        <sz val="9"/>
        <color theme="1"/>
        <rFont val="Times New Roman"/>
        <family val="1"/>
      </rPr>
      <t>Realizar</t>
    </r>
    <r>
      <rPr>
        <sz val="9"/>
        <color rgb="FFC00000"/>
        <rFont val="Times New Roman"/>
        <family val="1"/>
      </rPr>
      <t xml:space="preserve"> </t>
    </r>
    <r>
      <rPr>
        <sz val="9"/>
        <color rgb="FF000000"/>
        <rFont val="Times New Roman"/>
        <family val="1"/>
      </rPr>
      <t>las publicaciones y difusión de contenido  solicitada por las areas de difusión interno.</t>
    </r>
  </si>
  <si>
    <t>62.2 Publicar, Apoyar y Atender  los requerimientos solicitadas por las áreas funcionales de la TN en materia de comunicación .</t>
  </si>
  <si>
    <t>62.3 Monitorear y Presentar  la Implementación del Plan de Comunicación Institucional Octubre-Dieciembre 2020</t>
  </si>
  <si>
    <t>62.4  Monitorear la Implementación del Plan de Comunicación Institucional 2021</t>
  </si>
  <si>
    <t>62.4.5 Publicar Informe del Monitoreo Trimestral en el sistema ALFRESCO.</t>
  </si>
  <si>
    <t>62.4.4 Presentar a requerimiento Informe  al Cómite Directivo de la TN.</t>
  </si>
  <si>
    <t>62.4.3 Presentar Informe al CCI de la TN.</t>
  </si>
  <si>
    <t>62.4.2 Preparar Informe del Monitoreo Trimestral del PCI 2021.</t>
  </si>
  <si>
    <t>62.4.1 Preparar Matriz de Monitoreo Trimestral del Plan de Comunicación Inst. 2021</t>
  </si>
  <si>
    <t>62.3.5 Publicar Informe del Monitoreo Trimestral en el sistema ALFRESCO.</t>
  </si>
  <si>
    <t>62.3.4 Presentar Informe Octubre-Diciembre 2020 al CCI.</t>
  </si>
  <si>
    <t>62.3.3 Presentar Informe Octubre-Diciembre 2020 al Comité Directivo.</t>
  </si>
  <si>
    <t>62.3.2 Preparar Informe del Monitoreo Trimestral Octubre-Diciembre del PCI 2020.</t>
  </si>
  <si>
    <t>62.3.1 Preparar Matriz de Monitoreo Trimestral del Plan de Comunicación Inst. Octubre-Diciembre 2020</t>
  </si>
  <si>
    <t>62.2.2 Realizar las publicaciones y difusión de contenido  Externo requeridas por la areas a través  de (Prensa Escrita, Medios Digitales y  Redes Sociales).</t>
  </si>
  <si>
    <r>
      <rPr>
        <b/>
        <sz val="9"/>
        <rFont val="Times New Roman"/>
        <family val="1"/>
      </rPr>
      <t>DC-62.1.1.A</t>
    </r>
    <r>
      <rPr>
        <sz val="9"/>
        <rFont val="Times New Roman"/>
        <family val="1"/>
      </rPr>
      <t xml:space="preserve"> Plan de Comunicación Institucional Aprobado
</t>
    </r>
    <r>
      <rPr>
        <b/>
        <sz val="9"/>
        <rFont val="Times New Roman"/>
        <family val="1"/>
      </rPr>
      <t xml:space="preserve">'DC-62.1.1.B </t>
    </r>
    <r>
      <rPr>
        <sz val="9"/>
        <rFont val="Times New Roman"/>
        <family val="1"/>
      </rPr>
      <t xml:space="preserve">Registro de Participantes de la Socialización. 
</t>
    </r>
    <r>
      <rPr>
        <b/>
        <sz val="9"/>
        <rFont val="Times New Roman"/>
        <family val="1"/>
      </rPr>
      <t>DC-62.1.1.C</t>
    </r>
    <r>
      <rPr>
        <sz val="9"/>
        <rFont val="Times New Roman"/>
        <family val="1"/>
      </rPr>
      <t xml:space="preserve"> Fotos de la Socialización.</t>
    </r>
  </si>
  <si>
    <r>
      <rPr>
        <b/>
        <sz val="9"/>
        <color theme="1"/>
        <rFont val="Times New Roman"/>
        <family val="1"/>
      </rPr>
      <t xml:space="preserve">DC-62.1.2 </t>
    </r>
    <r>
      <rPr>
        <sz val="9"/>
        <color theme="1"/>
        <rFont val="Times New Roman"/>
        <family val="1"/>
      </rPr>
      <t xml:space="preserve">Print Screen de la Publicación del Plan de Comunicación 2021 por Alfresco. </t>
    </r>
  </si>
  <si>
    <r>
      <rPr>
        <b/>
        <sz val="9"/>
        <color theme="1"/>
        <rFont val="Times New Roman"/>
        <family val="1"/>
      </rPr>
      <t>DC-62.2.1</t>
    </r>
    <r>
      <rPr>
        <sz val="9"/>
        <color theme="1"/>
        <rFont val="Times New Roman"/>
        <family val="1"/>
      </rPr>
      <t xml:space="preserve"> Printscreen de las publicaciones realizadas.</t>
    </r>
  </si>
  <si>
    <r>
      <rPr>
        <b/>
        <sz val="9"/>
        <color theme="1"/>
        <rFont val="Times New Roman"/>
        <family val="1"/>
      </rPr>
      <t>DC-62.2.2.A</t>
    </r>
    <r>
      <rPr>
        <sz val="9"/>
        <color theme="1"/>
        <rFont val="Times New Roman"/>
        <family val="1"/>
      </rPr>
      <t xml:space="preserve"> Printscreen de las publicaciones realizadas en medios digitales y redes sociales.
</t>
    </r>
    <r>
      <rPr>
        <b/>
        <sz val="9"/>
        <color theme="1"/>
        <rFont val="Times New Roman"/>
        <family val="1"/>
      </rPr>
      <t>DC-62.2.2.B</t>
    </r>
    <r>
      <rPr>
        <sz val="9"/>
        <color theme="1"/>
        <rFont val="Times New Roman"/>
        <family val="1"/>
      </rPr>
      <t xml:space="preserve">  Link de Publicaciones en los Medios Masivos de Comunicación.
</t>
    </r>
    <r>
      <rPr>
        <b/>
        <sz val="9"/>
        <color theme="1"/>
        <rFont val="Times New Roman"/>
        <family val="1"/>
      </rPr>
      <t>DC-62.2.2.C</t>
    </r>
    <r>
      <rPr>
        <sz val="9"/>
        <color theme="1"/>
        <rFont val="Times New Roman"/>
        <family val="1"/>
      </rPr>
      <t xml:space="preserve"> Publicaciones de Prensa Escrita realizadas.</t>
    </r>
  </si>
  <si>
    <r>
      <rPr>
        <b/>
        <sz val="9"/>
        <color theme="1"/>
        <rFont val="Times New Roman"/>
        <family val="1"/>
      </rPr>
      <t xml:space="preserve">DC-62.3.1.A  </t>
    </r>
    <r>
      <rPr>
        <sz val="9"/>
        <color theme="1"/>
        <rFont val="Times New Roman"/>
        <family val="1"/>
      </rPr>
      <t xml:space="preserve">Matriz de Monitoreo Trimestral del PCI actualizada Octubre-Dciembre 2020. </t>
    </r>
  </si>
  <si>
    <r>
      <rPr>
        <b/>
        <sz val="9"/>
        <color theme="1"/>
        <rFont val="Times New Roman"/>
        <family val="1"/>
      </rPr>
      <t xml:space="preserve">DC-62.3.2 </t>
    </r>
    <r>
      <rPr>
        <sz val="9"/>
        <color theme="1"/>
        <rFont val="Times New Roman"/>
        <family val="1"/>
      </rPr>
      <t xml:space="preserve"> Informe del Monitoreo Trimestral del PCI 2020.</t>
    </r>
  </si>
  <si>
    <r>
      <rPr>
        <b/>
        <sz val="9"/>
        <color theme="1"/>
        <rFont val="Times New Roman"/>
        <family val="1"/>
      </rPr>
      <t xml:space="preserve">DC-62.3.3.A </t>
    </r>
    <r>
      <rPr>
        <sz val="9"/>
        <color theme="1"/>
        <rFont val="Times New Roman"/>
        <family val="1"/>
      </rPr>
      <t xml:space="preserve">Comunicación o correo enviando el informe. 
</t>
    </r>
    <r>
      <rPr>
        <b/>
        <sz val="9"/>
        <color theme="1"/>
        <rFont val="Times New Roman"/>
        <family val="1"/>
      </rPr>
      <t>DC-62.3.3.B</t>
    </r>
    <r>
      <rPr>
        <sz val="9"/>
        <color theme="1"/>
        <rFont val="Times New Roman"/>
        <family val="1"/>
      </rPr>
      <t xml:space="preserve"> Registro de Participante de la Socialización. 
</t>
    </r>
    <r>
      <rPr>
        <b/>
        <sz val="9"/>
        <color theme="1"/>
        <rFont val="Times New Roman"/>
        <family val="1"/>
      </rPr>
      <t>DC-62.3.3.C</t>
    </r>
    <r>
      <rPr>
        <sz val="9"/>
        <color theme="1"/>
        <rFont val="Times New Roman"/>
        <family val="1"/>
      </rPr>
      <t xml:space="preserve"> Fotos de la Socialización.</t>
    </r>
  </si>
  <si>
    <r>
      <rPr>
        <b/>
        <sz val="9"/>
        <color theme="1"/>
        <rFont val="Times New Roman"/>
        <family val="1"/>
      </rPr>
      <t xml:space="preserve">DC-62.3.4.A </t>
    </r>
    <r>
      <rPr>
        <sz val="9"/>
        <color theme="1"/>
        <rFont val="Times New Roman"/>
        <family val="1"/>
      </rPr>
      <t xml:space="preserve">Comunicación o correo enviando el informe. 
</t>
    </r>
    <r>
      <rPr>
        <b/>
        <sz val="9"/>
        <color theme="1"/>
        <rFont val="Times New Roman"/>
        <family val="1"/>
      </rPr>
      <t>DC-62.3.4.B</t>
    </r>
    <r>
      <rPr>
        <sz val="9"/>
        <color theme="1"/>
        <rFont val="Times New Roman"/>
        <family val="1"/>
      </rPr>
      <t xml:space="preserve"> Registro de Participante de la Socialización. 
</t>
    </r>
    <r>
      <rPr>
        <b/>
        <sz val="9"/>
        <color theme="1"/>
        <rFont val="Times New Roman"/>
        <family val="1"/>
      </rPr>
      <t>DC-62.3.4.C</t>
    </r>
    <r>
      <rPr>
        <sz val="9"/>
        <color theme="1"/>
        <rFont val="Times New Roman"/>
        <family val="1"/>
      </rPr>
      <t xml:space="preserve"> Fotos de la Socialización.</t>
    </r>
  </si>
  <si>
    <r>
      <rPr>
        <b/>
        <sz val="9"/>
        <color theme="1"/>
        <rFont val="Times New Roman"/>
        <family val="1"/>
      </rPr>
      <t xml:space="preserve">DC-62.3.5 </t>
    </r>
    <r>
      <rPr>
        <sz val="9"/>
        <color theme="1"/>
        <rFont val="Times New Roman"/>
        <family val="1"/>
      </rPr>
      <t xml:space="preserve">Print Screen de la Publicación del Informe por Alfresco. </t>
    </r>
  </si>
  <si>
    <r>
      <rPr>
        <b/>
        <sz val="9"/>
        <color theme="1"/>
        <rFont val="Times New Roman"/>
        <family val="1"/>
      </rPr>
      <t xml:space="preserve">DC-62.4.1.A </t>
    </r>
    <r>
      <rPr>
        <sz val="9"/>
        <color theme="1"/>
        <rFont val="Times New Roman"/>
        <family val="1"/>
      </rPr>
      <t>Matriz de Monitoreo Trimestral del Plan de CI 2021 elaborada.</t>
    </r>
  </si>
  <si>
    <r>
      <rPr>
        <b/>
        <sz val="9"/>
        <color theme="1"/>
        <rFont val="Times New Roman"/>
        <family val="1"/>
      </rPr>
      <t xml:space="preserve">DC-62.4.2.A </t>
    </r>
    <r>
      <rPr>
        <sz val="9"/>
        <color theme="1"/>
        <rFont val="Times New Roman"/>
        <family val="1"/>
      </rPr>
      <t>Informe del Monitoreo Trimestral del PCI 2021 elaborado.</t>
    </r>
  </si>
  <si>
    <r>
      <rPr>
        <b/>
        <sz val="9"/>
        <color theme="1"/>
        <rFont val="Times New Roman"/>
        <family val="1"/>
      </rPr>
      <t xml:space="preserve">DC-62.4.3.A </t>
    </r>
    <r>
      <rPr>
        <sz val="9"/>
        <color theme="1"/>
        <rFont val="Times New Roman"/>
        <family val="1"/>
      </rPr>
      <t xml:space="preserve">Comunicación o correo enviando el informe. 
</t>
    </r>
    <r>
      <rPr>
        <b/>
        <sz val="9"/>
        <color theme="1"/>
        <rFont val="Times New Roman"/>
        <family val="1"/>
      </rPr>
      <t>DC-62.4.3.B</t>
    </r>
    <r>
      <rPr>
        <sz val="9"/>
        <color theme="1"/>
        <rFont val="Times New Roman"/>
        <family val="1"/>
      </rPr>
      <t xml:space="preserve"> </t>
    </r>
    <r>
      <rPr>
        <sz val="9"/>
        <rFont val="Times New Roman"/>
        <family val="1"/>
      </rPr>
      <t>Captura de Pantalla de los Participantes.</t>
    </r>
    <r>
      <rPr>
        <sz val="9"/>
        <color theme="1"/>
        <rFont val="Times New Roman"/>
        <family val="1"/>
      </rPr>
      <t xml:space="preserve">
</t>
    </r>
    <r>
      <rPr>
        <b/>
        <sz val="9"/>
        <color theme="1"/>
        <rFont val="Times New Roman"/>
        <family val="1"/>
      </rPr>
      <t>DC-62.4.3.C</t>
    </r>
    <r>
      <rPr>
        <sz val="9"/>
        <color theme="1"/>
        <rFont val="Times New Roman"/>
        <family val="1"/>
      </rPr>
      <t xml:space="preserve"> Fotos de la Socialización.</t>
    </r>
  </si>
  <si>
    <r>
      <rPr>
        <b/>
        <sz val="9"/>
        <color theme="1"/>
        <rFont val="Times New Roman"/>
        <family val="1"/>
      </rPr>
      <t>DC-62.4.4.A</t>
    </r>
    <r>
      <rPr>
        <sz val="9"/>
        <color theme="1"/>
        <rFont val="Times New Roman"/>
        <family val="1"/>
      </rPr>
      <t xml:space="preserve"> Comunicación o correo enviando el informe. 
</t>
    </r>
    <r>
      <rPr>
        <b/>
        <sz val="9"/>
        <color theme="1"/>
        <rFont val="Times New Roman"/>
        <family val="1"/>
      </rPr>
      <t>DC-62.4.4.B</t>
    </r>
    <r>
      <rPr>
        <sz val="9"/>
        <color theme="1"/>
        <rFont val="Times New Roman"/>
        <family val="1"/>
      </rPr>
      <t xml:space="preserve"> Captura de Pantalla de los Participantes.
</t>
    </r>
    <r>
      <rPr>
        <b/>
        <sz val="9"/>
        <rFont val="Times New Roman"/>
        <family val="1"/>
      </rPr>
      <t>DC-62.4.4.C</t>
    </r>
    <r>
      <rPr>
        <b/>
        <sz val="9"/>
        <color theme="1"/>
        <rFont val="Times New Roman"/>
        <family val="1"/>
      </rPr>
      <t xml:space="preserve"> </t>
    </r>
    <r>
      <rPr>
        <sz val="9"/>
        <color theme="1"/>
        <rFont val="Times New Roman"/>
        <family val="1"/>
      </rPr>
      <t>Fotos de la Socialización.</t>
    </r>
  </si>
  <si>
    <r>
      <rPr>
        <b/>
        <sz val="9"/>
        <color theme="1"/>
        <rFont val="Times New Roman"/>
        <family val="1"/>
      </rPr>
      <t xml:space="preserve">DC-62.4.5 </t>
    </r>
    <r>
      <rPr>
        <sz val="9"/>
        <color theme="1"/>
        <rFont val="Times New Roman"/>
        <family val="1"/>
      </rPr>
      <t xml:space="preserve">Print Screen de la Publicación del Informe por Alfresco. </t>
    </r>
  </si>
  <si>
    <t>63. Elaboración del Plan de Comunicación Institucional  2022.</t>
  </si>
  <si>
    <t>63.1 Establecer la Estrátegia y Alineamientos para la elaboración del PCI 2022.</t>
  </si>
  <si>
    <t>63.2 Diseñar el Plan de Comunicacion Institucional 2022.</t>
  </si>
  <si>
    <t>63.1.1 Realizar levantamiento y Diagnóstico de la Situación Comunicacional de la TN.</t>
  </si>
  <si>
    <t xml:space="preserve">63.1.2  Realizar levantamiento de información de acuerdo con los POAs y Proyectos Institucionales. </t>
  </si>
  <si>
    <t>63.1.3 Establecer la Estrátegia comunicacional 2022.</t>
  </si>
  <si>
    <r>
      <rPr>
        <b/>
        <sz val="9"/>
        <color theme="1"/>
        <rFont val="Times New Roman"/>
        <family val="1"/>
      </rPr>
      <t xml:space="preserve">DC-63.1.1.A </t>
    </r>
    <r>
      <rPr>
        <sz val="9"/>
        <color theme="1"/>
        <rFont val="Times New Roman"/>
        <family val="1"/>
      </rPr>
      <t>Analisis FODA de la comunicación en la TN</t>
    </r>
    <r>
      <rPr>
        <b/>
        <sz val="9"/>
        <color theme="1"/>
        <rFont val="Times New Roman"/>
        <family val="1"/>
      </rPr>
      <t xml:space="preserve"> </t>
    </r>
    <r>
      <rPr>
        <sz val="9"/>
        <color theme="1"/>
        <rFont val="Times New Roman"/>
        <family val="1"/>
      </rPr>
      <t xml:space="preserve">. </t>
    </r>
    <r>
      <rPr>
        <b/>
        <sz val="9"/>
        <color theme="1"/>
        <rFont val="Times New Roman"/>
        <family val="1"/>
      </rPr>
      <t xml:space="preserve">
</t>
    </r>
  </si>
  <si>
    <r>
      <rPr>
        <b/>
        <sz val="9"/>
        <color theme="1"/>
        <rFont val="Times New Roman"/>
        <family val="1"/>
      </rPr>
      <t xml:space="preserve">DC-63.1.2.A </t>
    </r>
    <r>
      <rPr>
        <sz val="9"/>
        <color theme="1"/>
        <rFont val="Times New Roman"/>
        <family val="1"/>
      </rPr>
      <t xml:space="preserve">Correos de Solicitud y Respuesta de las areas. </t>
    </r>
    <r>
      <rPr>
        <b/>
        <sz val="9"/>
        <color theme="1"/>
        <rFont val="Times New Roman"/>
        <family val="1"/>
      </rPr>
      <t xml:space="preserve">
DC-63.1.2.B </t>
    </r>
    <r>
      <rPr>
        <sz val="9"/>
        <color theme="1"/>
        <rFont val="Times New Roman"/>
        <family val="1"/>
      </rPr>
      <t xml:space="preserve">Informe del Levantamiento de Información con las áreas. </t>
    </r>
  </si>
  <si>
    <r>
      <t xml:space="preserve">DC-63.1.3.A  </t>
    </r>
    <r>
      <rPr>
        <sz val="9"/>
        <rFont val="Times New Roman"/>
        <family val="1"/>
      </rPr>
      <t xml:space="preserve">Borrador de la Estrátegia </t>
    </r>
    <r>
      <rPr>
        <sz val="9"/>
        <color theme="1"/>
        <rFont val="Times New Roman"/>
        <family val="1"/>
      </rPr>
      <t>establecida.</t>
    </r>
  </si>
  <si>
    <t xml:space="preserve">63.2.1. Preparar borrador del Plan de Comunicación Institucional. </t>
  </si>
  <si>
    <t>63.2.2 Realizar revisión del borrador del Plan.</t>
  </si>
  <si>
    <t>63.2.3  Aprobar el Plan de Comunicación Institucional 2022.</t>
  </si>
  <si>
    <r>
      <rPr>
        <b/>
        <sz val="9"/>
        <color theme="1"/>
        <rFont val="Times New Roman"/>
        <family val="1"/>
      </rPr>
      <t>DC-63.2.1.A</t>
    </r>
    <r>
      <rPr>
        <sz val="9"/>
        <color theme="1"/>
        <rFont val="Times New Roman"/>
        <family val="1"/>
      </rPr>
      <t xml:space="preserve"> Borrador del  Plan de Comunicación Institucional elaborado.</t>
    </r>
  </si>
  <si>
    <r>
      <rPr>
        <b/>
        <sz val="9"/>
        <rFont val="Times New Roman"/>
        <family val="1"/>
      </rPr>
      <t xml:space="preserve">DC-63.2.2 </t>
    </r>
    <r>
      <rPr>
        <sz val="9"/>
        <rFont val="Times New Roman"/>
        <family val="1"/>
      </rPr>
      <t>Registro de participantes de la reunión.</t>
    </r>
    <r>
      <rPr>
        <b/>
        <sz val="9"/>
        <rFont val="Times New Roman"/>
        <family val="1"/>
      </rPr>
      <t xml:space="preserve">
'DC-63.2.2</t>
    </r>
    <r>
      <rPr>
        <sz val="9"/>
        <rFont val="Times New Roman"/>
        <family val="1"/>
      </rPr>
      <t xml:space="preserve"> fotos de la reunión. 
</t>
    </r>
  </si>
  <si>
    <r>
      <rPr>
        <b/>
        <sz val="9"/>
        <color theme="1"/>
        <rFont val="Times New Roman"/>
        <family val="1"/>
      </rPr>
      <t>DC- 63.2.3.A</t>
    </r>
    <r>
      <rPr>
        <sz val="9"/>
        <color theme="1"/>
        <rFont val="Times New Roman"/>
        <family val="1"/>
      </rPr>
      <t xml:space="preserve"> Plan de Comunicación Institucional 2022   aprobado.</t>
    </r>
  </si>
  <si>
    <t>64. Elaboración y Difusión de la Guía de Uso de Identidad Institucional de la TN.</t>
  </si>
  <si>
    <t>64.1 Elaborar Guía de Uso de la Identidad Institucional  de la TN.</t>
  </si>
  <si>
    <t>64.2 Socializar y Difundir la Guía de uso  de la Identidad Institucional  con Involucrados.</t>
  </si>
  <si>
    <t>64.1.1 Preparar Borrador de la Guía de Uso.</t>
  </si>
  <si>
    <t>64.1.2 Validar  el Borrador.</t>
  </si>
  <si>
    <t>64.1.3 Aprobar la Guía de Uso de la Identidad Institucional.</t>
  </si>
  <si>
    <t xml:space="preserve">64.2.1 Realizar Plan de Socialización y Difusión de la Guía de uso  de la Identidad Institucional. </t>
  </si>
  <si>
    <r>
      <rPr>
        <b/>
        <sz val="9"/>
        <color theme="1"/>
        <rFont val="Times New Roman"/>
        <family val="1"/>
      </rPr>
      <t>DC- 64.1.1.A</t>
    </r>
    <r>
      <rPr>
        <sz val="9"/>
        <color theme="1"/>
        <rFont val="Times New Roman"/>
        <family val="1"/>
      </rPr>
      <t xml:space="preserve"> Borrador de la  Guía de Uso.</t>
    </r>
  </si>
  <si>
    <r>
      <rPr>
        <b/>
        <sz val="9"/>
        <color theme="1"/>
        <rFont val="Times New Roman"/>
        <family val="1"/>
      </rPr>
      <t xml:space="preserve">DC-64.1.2.A  </t>
    </r>
    <r>
      <rPr>
        <sz val="9"/>
        <color theme="1"/>
        <rFont val="Times New Roman"/>
        <family val="1"/>
      </rPr>
      <t xml:space="preserve"> Guía de Uso de la Identidad Institucional  de laTN validada.</t>
    </r>
  </si>
  <si>
    <r>
      <rPr>
        <b/>
        <sz val="9"/>
        <color theme="1"/>
        <rFont val="Times New Roman"/>
        <family val="1"/>
      </rPr>
      <t>'DC-64.1.3.A</t>
    </r>
    <r>
      <rPr>
        <sz val="9"/>
        <color theme="1"/>
        <rFont val="Times New Roman"/>
        <family val="1"/>
      </rPr>
      <t xml:space="preserve"> Guía de Uso de la Identidad Institucional de la TN aprobada.</t>
    </r>
  </si>
  <si>
    <r>
      <rPr>
        <b/>
        <sz val="9"/>
        <color theme="1"/>
        <rFont val="Times New Roman"/>
        <family val="1"/>
      </rPr>
      <t>DC-64.2.1</t>
    </r>
    <r>
      <rPr>
        <sz val="9"/>
        <color theme="1"/>
        <rFont val="Times New Roman"/>
        <family val="1"/>
      </rPr>
      <t xml:space="preserve"> Borrador del Plan de Socialización y Difusión de la  Guía  de uso de la Identidad Institucional  de la TN.</t>
    </r>
  </si>
  <si>
    <t xml:space="preserve">64.2.2 Validar y Aprobar Plan de Socialización y Difusión. </t>
  </si>
  <si>
    <t>64.2.3 Ejecutar Plan de Socialización y Difusión</t>
  </si>
  <si>
    <r>
      <rPr>
        <b/>
        <sz val="9"/>
        <color theme="1"/>
        <rFont val="Times New Roman"/>
        <family val="1"/>
      </rPr>
      <t>DC-64.2.2</t>
    </r>
    <r>
      <rPr>
        <sz val="9"/>
        <color theme="1"/>
        <rFont val="Times New Roman"/>
        <family val="1"/>
      </rPr>
      <t xml:space="preserve"> Plan de Socialización y Difusión validado y aprobado.</t>
    </r>
  </si>
  <si>
    <r>
      <rPr>
        <b/>
        <sz val="9"/>
        <color theme="1"/>
        <rFont val="Times New Roman"/>
        <family val="1"/>
      </rPr>
      <t>DC-64.2.3.A</t>
    </r>
    <r>
      <rPr>
        <sz val="9"/>
        <color theme="1"/>
        <rFont val="Times New Roman"/>
        <family val="1"/>
      </rPr>
      <t xml:space="preserve"> Registros de participantes
</t>
    </r>
    <r>
      <rPr>
        <b/>
        <sz val="9"/>
        <color theme="1"/>
        <rFont val="Times New Roman"/>
        <family val="1"/>
      </rPr>
      <t>DC-64.2.3.B</t>
    </r>
    <r>
      <rPr>
        <sz val="9"/>
        <color theme="1"/>
        <rFont val="Times New Roman"/>
        <family val="1"/>
      </rPr>
      <t xml:space="preserve"> Fotos de las Socializaciones
</t>
    </r>
    <r>
      <rPr>
        <b/>
        <sz val="9"/>
        <color theme="1"/>
        <rFont val="Times New Roman"/>
        <family val="1"/>
      </rPr>
      <t>DC-64.2.3.C</t>
    </r>
    <r>
      <rPr>
        <sz val="9"/>
        <color theme="1"/>
        <rFont val="Times New Roman"/>
        <family val="1"/>
      </rPr>
      <t xml:space="preserve">  Pantallazos de las Publicaciones
</t>
    </r>
  </si>
  <si>
    <t xml:space="preserve">65.  Revisión y Actualización de la Guía de Protocolo Institucional </t>
  </si>
  <si>
    <t>65.1 Actualizar la guía de protocolo institucional.</t>
  </si>
  <si>
    <t>65.1.1 Revisar y Actualizar la guía de protocolo institucional.</t>
  </si>
  <si>
    <t>65.1.2 Validar  la guía actualizada.</t>
  </si>
  <si>
    <t>65.1.3 Aprobar  guía actualizada.</t>
  </si>
  <si>
    <t xml:space="preserve">65.2 Socializar y Difundir la guía de protocolo institucional actualizada. </t>
  </si>
  <si>
    <t>65.2.1 Socializar y Difundir guía de protocolo actualizada con involucrados y  todo el personalservidores de la TN.</t>
  </si>
  <si>
    <r>
      <rPr>
        <b/>
        <sz val="9"/>
        <color theme="1"/>
        <rFont val="Times New Roman"/>
        <family val="1"/>
      </rPr>
      <t>DC-65.1.1.A</t>
    </r>
    <r>
      <rPr>
        <sz val="9"/>
        <color theme="1"/>
        <rFont val="Times New Roman"/>
        <family val="1"/>
      </rPr>
      <t xml:space="preserve"> Borrador de la guía de protocolo institucional con las actualizaciones/cambios realizados.</t>
    </r>
  </si>
  <si>
    <r>
      <rPr>
        <b/>
        <sz val="9"/>
        <color theme="1"/>
        <rFont val="Times New Roman"/>
        <family val="1"/>
      </rPr>
      <t>DC-65.1.2.A</t>
    </r>
    <r>
      <rPr>
        <sz val="9"/>
        <color theme="1"/>
        <rFont val="Times New Roman"/>
        <family val="1"/>
      </rPr>
      <t xml:space="preserve"> Guía de Protocolo Institucional con las actualizaciones validada.</t>
    </r>
  </si>
  <si>
    <r>
      <rPr>
        <b/>
        <sz val="9"/>
        <color theme="1"/>
        <rFont val="Times New Roman"/>
        <family val="1"/>
      </rPr>
      <t>DC-65.1.3.A</t>
    </r>
    <r>
      <rPr>
        <sz val="9"/>
        <color theme="1"/>
        <rFont val="Times New Roman"/>
        <family val="1"/>
      </rPr>
      <t xml:space="preserve"> Guía de Protocolo Institucional aprobada.</t>
    </r>
  </si>
  <si>
    <r>
      <rPr>
        <b/>
        <sz val="9"/>
        <color theme="1"/>
        <rFont val="Times New Roman"/>
        <family val="1"/>
      </rPr>
      <t xml:space="preserve">DC-.65.2.1A </t>
    </r>
    <r>
      <rPr>
        <sz val="9"/>
        <color theme="1"/>
        <rFont val="Times New Roman"/>
        <family val="1"/>
      </rPr>
      <t xml:space="preserve">Registros de participantes
</t>
    </r>
    <r>
      <rPr>
        <b/>
        <sz val="9"/>
        <color theme="1"/>
        <rFont val="Times New Roman"/>
        <family val="1"/>
      </rPr>
      <t>DC-65.2.2.B</t>
    </r>
    <r>
      <rPr>
        <sz val="9"/>
        <color theme="1"/>
        <rFont val="Times New Roman"/>
        <family val="1"/>
      </rPr>
      <t xml:space="preserve"> Fotos de las Socializaciones
</t>
    </r>
    <r>
      <rPr>
        <b/>
        <sz val="9"/>
        <color theme="1"/>
        <rFont val="Times New Roman"/>
        <family val="1"/>
      </rPr>
      <t>DC-65.2.3.C</t>
    </r>
    <r>
      <rPr>
        <sz val="9"/>
        <color theme="1"/>
        <rFont val="Times New Roman"/>
        <family val="1"/>
      </rPr>
      <t xml:space="preserve">  Pantallazos de las Publicaciones
</t>
    </r>
  </si>
  <si>
    <t>66. Implementación de Plan de Mejora a partir de Resultados Medición de Satisfacción de Servidores con Servicios de la Division de Comunicacion Institucional 2021</t>
  </si>
  <si>
    <t>66.1 Preparar Plan de acción de mejora a partir de informe de resultados elaborado por DPyD.</t>
  </si>
  <si>
    <t>66.2 Ejecutar Plan de Acción de Mejora elaborado en coordinación con DPyD.</t>
  </si>
  <si>
    <t>66.1.1 Preparar Borrador del Plan de Mejoras conjuntamente con DPyD.</t>
  </si>
  <si>
    <t>66.1.2 Validar  y Aprobor el Plan de Mejoras.</t>
  </si>
  <si>
    <t>66.2.1 Ejecutar las Acciones del Plan de Mejoras.</t>
  </si>
  <si>
    <t>66.2.2 Elaborar de Informe Avances de la implementación del Plan de Mejora</t>
  </si>
  <si>
    <t>66.2.3  Presentar de Informe de Avances  al CCI</t>
  </si>
  <si>
    <r>
      <rPr>
        <b/>
        <sz val="9"/>
        <color theme="1"/>
        <rFont val="Times New Roman"/>
        <family val="1"/>
      </rPr>
      <t>DAF-66.1.1</t>
    </r>
    <r>
      <rPr>
        <sz val="9"/>
        <color theme="1"/>
        <rFont val="Times New Roman"/>
        <family val="1"/>
      </rPr>
      <t xml:space="preserve"> Borrador del Plan de Mejora.</t>
    </r>
  </si>
  <si>
    <r>
      <rPr>
        <b/>
        <sz val="9"/>
        <color theme="1"/>
        <rFont val="Times New Roman"/>
        <family val="1"/>
      </rPr>
      <t>DAF-66.1.2</t>
    </r>
    <r>
      <rPr>
        <sz val="9"/>
        <color theme="1"/>
        <rFont val="Times New Roman"/>
        <family val="1"/>
      </rPr>
      <t xml:space="preserve"> Borrador Validado y Aprobado. </t>
    </r>
  </si>
  <si>
    <r>
      <rPr>
        <b/>
        <sz val="9"/>
        <color theme="1"/>
        <rFont val="Times New Roman"/>
        <family val="1"/>
      </rPr>
      <t>DC-66.2.1.A</t>
    </r>
    <r>
      <rPr>
        <sz val="9"/>
        <color theme="1"/>
        <rFont val="Times New Roman"/>
        <family val="1"/>
      </rPr>
      <t xml:space="preserve">  Evidencias de la ejecución del Plan de Mejoras.
</t>
    </r>
  </si>
  <si>
    <r>
      <rPr>
        <b/>
        <sz val="9"/>
        <color theme="1"/>
        <rFont val="Times New Roman"/>
        <family val="1"/>
      </rPr>
      <t xml:space="preserve">DC-66.2.2.A </t>
    </r>
    <r>
      <rPr>
        <sz val="9"/>
        <color theme="1"/>
        <rFont val="Times New Roman"/>
        <family val="1"/>
      </rPr>
      <t xml:space="preserve">Informe de Avances de la implementación del Plan de Acción.  </t>
    </r>
  </si>
  <si>
    <r>
      <rPr>
        <b/>
        <sz val="9"/>
        <color theme="1"/>
        <rFont val="Times New Roman"/>
        <family val="1"/>
      </rPr>
      <t>DC-66.2.3.A</t>
    </r>
    <r>
      <rPr>
        <sz val="9"/>
        <color theme="1"/>
        <rFont val="Times New Roman"/>
        <family val="1"/>
      </rPr>
      <t xml:space="preserve"> Comunicación o correo enviando el informe. 
</t>
    </r>
    <r>
      <rPr>
        <b/>
        <sz val="9"/>
        <color theme="1"/>
        <rFont val="Times New Roman"/>
        <family val="1"/>
      </rPr>
      <t xml:space="preserve">DC-66.2.3.B </t>
    </r>
    <r>
      <rPr>
        <sz val="9"/>
        <color theme="1"/>
        <rFont val="Times New Roman"/>
        <family val="1"/>
      </rPr>
      <t xml:space="preserve">Registro de Participante de la Socialización. 
</t>
    </r>
    <r>
      <rPr>
        <b/>
        <sz val="9"/>
        <color theme="1"/>
        <rFont val="Times New Roman"/>
        <family val="1"/>
      </rPr>
      <t>DC-66.2.3.C</t>
    </r>
    <r>
      <rPr>
        <sz val="9"/>
        <color theme="1"/>
        <rFont val="Times New Roman"/>
        <family val="1"/>
      </rPr>
      <t xml:space="preserve"> Fotos de la Socialización.</t>
    </r>
  </si>
  <si>
    <r>
      <t xml:space="preserve">2.2.4 Elaborar Reporte Diagnóstico para la incorporación Instituciones al Sistema de Recaudación de Ingresos del Tesoro (SIRITE) de acuerdo a las visitas técnicas realizadas  (Segundo Grupo: </t>
    </r>
    <r>
      <rPr>
        <b/>
        <sz val="9"/>
        <color theme="1"/>
        <rFont val="Times New Roman"/>
        <family val="1"/>
      </rPr>
      <t xml:space="preserve">4 </t>
    </r>
    <r>
      <rPr>
        <sz val="9"/>
        <color theme="1"/>
        <rFont val="Times New Roman"/>
        <family val="1"/>
      </rPr>
      <t xml:space="preserve">instituciones) </t>
    </r>
  </si>
  <si>
    <r>
      <t xml:space="preserve">2.2.5 Realizar visitas técnicas para levantamiento de información respecto a la capacidad de los sistemas de gestión de servicios de las instituciones (Tercer Grupo: </t>
    </r>
    <r>
      <rPr>
        <b/>
        <sz val="9"/>
        <color theme="1"/>
        <rFont val="Times New Roman"/>
        <family val="1"/>
      </rPr>
      <t>4</t>
    </r>
    <r>
      <rPr>
        <sz val="9"/>
        <color theme="1"/>
        <rFont val="Times New Roman"/>
        <family val="1"/>
      </rPr>
      <t xml:space="preserve">  instituciones)</t>
    </r>
  </si>
  <si>
    <r>
      <t xml:space="preserve">2.2.6 Elaborar Reporte Diagnóstico para la incorporación Instituciones al Sistema de Recaudación de Ingresos del Tesoro (SIRITE) de acuerdo a las visitas técnicas realizadas  (Tercer Grupo: </t>
    </r>
    <r>
      <rPr>
        <b/>
        <sz val="9"/>
        <color theme="1"/>
        <rFont val="Times New Roman"/>
        <family val="1"/>
      </rPr>
      <t>4</t>
    </r>
    <r>
      <rPr>
        <sz val="9"/>
        <color theme="1"/>
        <rFont val="Times New Roman"/>
        <family val="1"/>
      </rPr>
      <t xml:space="preserve"> instituciones) </t>
    </r>
  </si>
  <si>
    <t>5.3  Establecer los Convenios e  Incorporar Tercer Grupo de UEPEX (5 Proyectos).</t>
  </si>
  <si>
    <r>
      <rPr>
        <b/>
        <sz val="9"/>
        <color theme="1"/>
        <rFont val="Times New Roman"/>
        <family val="1"/>
      </rPr>
      <t>-DNyCTI-6.2.3.A</t>
    </r>
    <r>
      <rPr>
        <sz val="9"/>
        <color theme="1"/>
        <rFont val="Times New Roman"/>
        <family val="1"/>
      </rPr>
      <t xml:space="preserve">  Registros de Participantes de las Jornadas de Capacitación a  las Unidades Ejecutoras de Proyectos con Recursos Externos respecto al Pago de Terceros a través del Webservice</t>
    </r>
    <r>
      <rPr>
        <b/>
        <sz val="9"/>
        <color theme="1"/>
        <rFont val="Times New Roman"/>
        <family val="1"/>
      </rPr>
      <t xml:space="preserve">
-DNyCTI-6.2.3.B</t>
    </r>
    <r>
      <rPr>
        <sz val="9"/>
        <color theme="1"/>
        <rFont val="Times New Roman"/>
        <family val="1"/>
      </rPr>
      <t xml:space="preserve"> Fotografías de los encuentros</t>
    </r>
  </si>
  <si>
    <r>
      <rPr>
        <b/>
        <sz val="9"/>
        <color theme="1"/>
        <rFont val="Times New Roman"/>
        <family val="1"/>
      </rPr>
      <t>-DNyCTI-6.2.1.A</t>
    </r>
    <r>
      <rPr>
        <sz val="9"/>
        <color theme="1"/>
        <rFont val="Times New Roman"/>
        <family val="1"/>
      </rPr>
      <t xml:space="preserve">  Registros de Participantes de las Jornadas de Capacitación a  las Unidades Ejecutoras de Proyectos con Recursos Externos respecto al Pago de Terceros a través del Webservice</t>
    </r>
    <r>
      <rPr>
        <b/>
        <sz val="9"/>
        <color theme="1"/>
        <rFont val="Times New Roman"/>
        <family val="1"/>
      </rPr>
      <t xml:space="preserve">
-DNyCTI-6.2.1.B</t>
    </r>
    <r>
      <rPr>
        <sz val="9"/>
        <color theme="1"/>
        <rFont val="Times New Roman"/>
        <family val="1"/>
      </rPr>
      <t xml:space="preserve"> Fotografías de los encuentros</t>
    </r>
  </si>
  <si>
    <r>
      <rPr>
        <b/>
        <sz val="9"/>
        <color theme="1"/>
        <rFont val="Times New Roman"/>
        <family val="1"/>
      </rPr>
      <t>-DNyCTI-6.2.2.A</t>
    </r>
    <r>
      <rPr>
        <sz val="9"/>
        <color theme="1"/>
        <rFont val="Times New Roman"/>
        <family val="1"/>
      </rPr>
      <t xml:space="preserve">  Registros de Participantes de las Jornadas de Capacitación a  las Unidades Ejecutoras de Proyectos con Recursos Externos respecto al Pago de Terceros a través del Webservice
</t>
    </r>
    <r>
      <rPr>
        <b/>
        <sz val="9"/>
        <color theme="1"/>
        <rFont val="Times New Roman"/>
        <family val="1"/>
      </rPr>
      <t>-DNyCTI-6.2.2.B</t>
    </r>
    <r>
      <rPr>
        <sz val="9"/>
        <color theme="1"/>
        <rFont val="Times New Roman"/>
        <family val="1"/>
      </rPr>
      <t xml:space="preserve"> Fotografías de los encuentros</t>
    </r>
  </si>
  <si>
    <r>
      <rPr>
        <b/>
        <sz val="9"/>
        <color theme="1"/>
        <rFont val="Times New Roman"/>
        <family val="1"/>
      </rPr>
      <t xml:space="preserve">1. Juan Carlos Jerez </t>
    </r>
    <r>
      <rPr>
        <b/>
        <sz val="9"/>
        <color rgb="FFFF0000"/>
        <rFont val="Times New Roman"/>
        <family val="1"/>
      </rPr>
      <t xml:space="preserve">
</t>
    </r>
    <r>
      <rPr>
        <sz val="9"/>
        <color theme="1"/>
        <rFont val="Times New Roman"/>
        <family val="1"/>
      </rPr>
      <t xml:space="preserve">Enc. Div. de Administración de Fondos
</t>
    </r>
    <r>
      <rPr>
        <b/>
        <sz val="9"/>
        <color theme="1"/>
        <rFont val="Times New Roman"/>
        <family val="1"/>
      </rPr>
      <t>2. Consultor Internacional</t>
    </r>
  </si>
  <si>
    <r>
      <rPr>
        <b/>
        <sz val="9"/>
        <color theme="1"/>
        <rFont val="Times New Roman"/>
        <family val="1"/>
      </rPr>
      <t xml:space="preserve">1. Juan Carlos Jerez </t>
    </r>
    <r>
      <rPr>
        <sz val="9"/>
        <color rgb="FFFF0000"/>
        <rFont val="Times New Roman"/>
        <family val="1"/>
      </rPr>
      <t xml:space="preserve">
</t>
    </r>
    <r>
      <rPr>
        <sz val="9"/>
        <color theme="1"/>
        <rFont val="Times New Roman"/>
        <family val="1"/>
      </rPr>
      <t xml:space="preserve">Enc. Div. de Administración de Fondos
</t>
    </r>
    <r>
      <rPr>
        <b/>
        <sz val="9"/>
        <color theme="1"/>
        <rFont val="Times New Roman"/>
        <family val="1"/>
      </rPr>
      <t>2. Jose Reynoso -</t>
    </r>
    <r>
      <rPr>
        <sz val="9"/>
        <color theme="1"/>
        <rFont val="Times New Roman"/>
        <family val="1"/>
      </rPr>
      <t xml:space="preserve">
Analista Div. de Administración de Fondos
</t>
    </r>
    <r>
      <rPr>
        <b/>
        <sz val="9"/>
        <color theme="1"/>
        <rFont val="Times New Roman"/>
        <family val="1"/>
      </rPr>
      <t>3. Denny Mercedes -</t>
    </r>
    <r>
      <rPr>
        <sz val="9"/>
        <color theme="1"/>
        <rFont val="Times New Roman"/>
        <family val="1"/>
      </rPr>
      <t xml:space="preserve">
Analista Div. de Administración de Fondos</t>
    </r>
  </si>
  <si>
    <r>
      <rPr>
        <b/>
        <sz val="9"/>
        <color theme="1"/>
        <rFont val="Times New Roman"/>
        <family val="1"/>
      </rPr>
      <t>DPyD-35.1.1.A</t>
    </r>
    <r>
      <rPr>
        <sz val="9"/>
        <color theme="1"/>
        <rFont val="Times New Roman"/>
        <family val="1"/>
      </rPr>
      <t xml:space="preserve"> Plan de Trabajo para la revisión y actualización de procesos y procedimientos.</t>
    </r>
  </si>
  <si>
    <r>
      <t xml:space="preserve">DPyD-35.1.2.A </t>
    </r>
    <r>
      <rPr>
        <sz val="9"/>
        <color theme="1"/>
        <rFont val="Times New Roman"/>
        <family val="1"/>
      </rPr>
      <t xml:space="preserve">Fichas de Procesos
</t>
    </r>
    <r>
      <rPr>
        <b/>
        <sz val="9"/>
        <color theme="1"/>
        <rFont val="Times New Roman"/>
        <family val="1"/>
      </rPr>
      <t xml:space="preserve">DPyD-35.1.2.B </t>
    </r>
    <r>
      <rPr>
        <sz val="9"/>
        <color theme="1"/>
        <rFont val="Times New Roman"/>
        <family val="1"/>
      </rPr>
      <t>Procedimientos actualizados y aprobados</t>
    </r>
  </si>
  <si>
    <r>
      <rPr>
        <b/>
        <sz val="9"/>
        <color theme="1"/>
        <rFont val="Times New Roman"/>
        <family val="1"/>
      </rPr>
      <t>DPyD-35.2.1A</t>
    </r>
    <r>
      <rPr>
        <sz val="9"/>
        <color theme="1"/>
        <rFont val="Times New Roman"/>
        <family val="1"/>
      </rPr>
      <t xml:space="preserve"> Plan de Trabajo para la revisión y actualización de procesos y procedimientos.</t>
    </r>
  </si>
  <si>
    <r>
      <t xml:space="preserve">DPyD-35.2.2.A </t>
    </r>
    <r>
      <rPr>
        <sz val="9"/>
        <color theme="1"/>
        <rFont val="Times New Roman"/>
        <family val="1"/>
      </rPr>
      <t xml:space="preserve">Fichas de Procesos
</t>
    </r>
    <r>
      <rPr>
        <b/>
        <sz val="9"/>
        <color theme="1"/>
        <rFont val="Times New Roman"/>
        <family val="1"/>
      </rPr>
      <t xml:space="preserve">DPyD-35.2.2.B </t>
    </r>
    <r>
      <rPr>
        <sz val="9"/>
        <color theme="1"/>
        <rFont val="Times New Roman"/>
        <family val="1"/>
      </rPr>
      <t>Procedimientos actualizados y aprobados</t>
    </r>
  </si>
  <si>
    <r>
      <rPr>
        <b/>
        <sz val="9"/>
        <rFont val="Times New Roman"/>
        <family val="1"/>
      </rPr>
      <t xml:space="preserve">1. Cándida Ortega-
</t>
    </r>
    <r>
      <rPr>
        <sz val="9"/>
        <rFont val="Times New Roman"/>
        <family val="1"/>
      </rPr>
      <t xml:space="preserve">Coordinadora de Prensa
</t>
    </r>
    <r>
      <rPr>
        <b/>
        <sz val="9"/>
        <rFont val="Times New Roman"/>
        <family val="1"/>
      </rPr>
      <t>2.  Nicauris Guzmán-</t>
    </r>
    <r>
      <rPr>
        <sz val="9"/>
        <rFont val="Times New Roman"/>
        <family val="1"/>
      </rPr>
      <t xml:space="preserve">
Encargada Div. Desarrollo Institucional y Gestión de Calidad</t>
    </r>
  </si>
  <si>
    <r>
      <rPr>
        <b/>
        <sz val="9"/>
        <color theme="1"/>
        <rFont val="Times New Roman"/>
        <family val="1"/>
      </rPr>
      <t xml:space="preserve">DPyD-39.1.1.A </t>
    </r>
    <r>
      <rPr>
        <sz val="9"/>
        <color theme="1"/>
        <rFont val="Times New Roman"/>
        <family val="1"/>
      </rPr>
      <t xml:space="preserve"> Printscreen de recordatorios semanales.</t>
    </r>
  </si>
  <si>
    <r>
      <rPr>
        <b/>
        <sz val="9"/>
        <color theme="1"/>
        <rFont val="Times New Roman"/>
        <family val="1"/>
      </rPr>
      <t>DPyD-39.1.2.A</t>
    </r>
    <r>
      <rPr>
        <sz val="9"/>
        <color theme="1"/>
        <rFont val="Times New Roman"/>
        <family val="1"/>
      </rPr>
      <t xml:space="preserve">  Evidencias remitidas por las áreas y/o responsables correspondientes.</t>
    </r>
  </si>
  <si>
    <r>
      <rPr>
        <b/>
        <sz val="9"/>
        <color theme="1"/>
        <rFont val="Times New Roman"/>
        <family val="1"/>
      </rPr>
      <t xml:space="preserve">DPyD-39.1.3.A </t>
    </r>
    <r>
      <rPr>
        <sz val="9"/>
        <color theme="1"/>
        <rFont val="Times New Roman"/>
        <family val="1"/>
      </rPr>
      <t xml:space="preserve"> Reporte Trimestral  de Cumplimiento del Balanced Scorecard elaborado.</t>
    </r>
  </si>
  <si>
    <r>
      <rPr>
        <b/>
        <sz val="9"/>
        <color theme="1"/>
        <rFont val="Times New Roman"/>
        <family val="1"/>
      </rPr>
      <t>DPyD-39.1.4.A</t>
    </r>
    <r>
      <rPr>
        <sz val="9"/>
        <color theme="1"/>
        <rFont val="Times New Roman"/>
        <family val="1"/>
      </rPr>
      <t xml:space="preserve"> Registro de participantes de Talleres Trimestrales de Monitoreo POA. 
</t>
    </r>
    <r>
      <rPr>
        <b/>
        <sz val="9"/>
        <color theme="1"/>
        <rFont val="Times New Roman"/>
        <family val="1"/>
      </rPr>
      <t>DPyD-39.1.4.B</t>
    </r>
    <r>
      <rPr>
        <sz val="9"/>
        <color theme="1"/>
        <rFont val="Times New Roman"/>
        <family val="1"/>
      </rPr>
      <t xml:space="preserve"> Fotografías de  de Talleres Trimestrales de Monitoreo POA. </t>
    </r>
  </si>
  <si>
    <t xml:space="preserve">
40.1.1 Realizar análisis de ejecutoria del PEI 2018-2021 contemplando:
1. FODA
2. Cumplimiento Estimado de Ejes
3. Metodologías y/o herrameintas que sirvieron de soporte en ejecución del Plan</t>
  </si>
  <si>
    <t>RD$ 2,348,906.63</t>
  </si>
  <si>
    <t>RD$ 3,252,332.25</t>
  </si>
  <si>
    <t>RD$ 2.379936.27</t>
  </si>
  <si>
    <t>RD$ 492.056.25</t>
  </si>
  <si>
    <t>30/06/202</t>
  </si>
  <si>
    <t>________________________________</t>
  </si>
  <si>
    <t>Patricia del Castillo</t>
  </si>
  <si>
    <t>Encargada de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</si>
</sst>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RD$&quot;#,##0_);[Red]\(&quot;RD$&quot;#,##0\)"/>
    <numFmt numFmtId="165" formatCode="&quot;RD$&quot;#,##0.00_);[Red]\(&quot;RD$&quot;#,##0.00\)"/>
    <numFmt numFmtId="166" formatCode="_-* #,##0.00\ _€_-;\-* #,##0.00\ _€_-;_-* &quot;-&quot;??\ _€_-;_-@_-"/>
    <numFmt numFmtId="167" formatCode="0.0%"/>
    <numFmt numFmtId="168" formatCode="ddd\ dd/mm/yyyy"/>
    <numFmt numFmtId="169" formatCode="dd\-mm\-yy;@"/>
    <numFmt numFmtId="170" formatCode="d\-m\-yy;@"/>
    <numFmt numFmtId="171" formatCode="dd/mm/yy;@"/>
    <numFmt numFmtId="172" formatCode="d/m/yy;@"/>
    <numFmt numFmtId="173" formatCode="dd/mm/yyyy;@"/>
    <numFmt numFmtId="174" formatCode="d\-m;@"/>
  </numFmts>
  <fonts count="6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Times New Roman"/>
      <family val="1"/>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b/>
      <sz val="72"/>
      <color theme="1"/>
      <name val="Times New Roman"/>
      <family val="1"/>
    </font>
    <font>
      <b/>
      <sz val="18"/>
      <color theme="0"/>
      <name val="Times New Roman"/>
      <family val="1"/>
    </font>
    <font>
      <b/>
      <sz val="12"/>
      <color theme="1"/>
      <name val="Times New Roman"/>
      <family val="1"/>
    </font>
    <font>
      <b/>
      <sz val="9"/>
      <color theme="1"/>
      <name val="Times New Roman"/>
      <family val="1"/>
    </font>
    <font>
      <sz val="9"/>
      <color theme="1"/>
      <name val="Times New Roman"/>
      <family val="1"/>
    </font>
    <font>
      <sz val="9"/>
      <color rgb="FF000000"/>
      <name val="Times New Roman"/>
      <family val="1"/>
    </font>
    <font>
      <sz val="11"/>
      <color rgb="FF9C0006"/>
      <name val="Calibri"/>
      <family val="2"/>
      <scheme val="minor"/>
    </font>
    <font>
      <b/>
      <sz val="9"/>
      <name val="Arial"/>
      <family val="2"/>
    </font>
    <font>
      <sz val="9"/>
      <name val="Arial"/>
      <family val="2"/>
    </font>
    <font>
      <b/>
      <sz val="11"/>
      <color theme="1"/>
      <name val="Times New Roman"/>
      <family val="1"/>
    </font>
    <font>
      <sz val="10"/>
      <name val="Times New Roman"/>
      <family val="1"/>
    </font>
    <font>
      <b/>
      <sz val="10"/>
      <name val="Times New Roman"/>
      <family val="1"/>
    </font>
    <font>
      <b/>
      <sz val="8"/>
      <color rgb="FF000000"/>
      <name val="Times New Roman"/>
      <family val="1"/>
    </font>
    <font>
      <sz val="9"/>
      <color theme="1"/>
      <name val="Arial"/>
      <family val="2"/>
    </font>
    <font>
      <sz val="10"/>
      <color theme="1"/>
      <name val="Times New Roman"/>
      <family val="1"/>
    </font>
    <font>
      <b/>
      <sz val="20"/>
      <name val="Times New Roman"/>
      <family val="1"/>
    </font>
    <font>
      <b/>
      <sz val="16"/>
      <name val="Times New Roman"/>
      <family val="1"/>
    </font>
    <font>
      <b/>
      <sz val="13"/>
      <name val="Times New Roman"/>
      <family val="1"/>
    </font>
    <font>
      <b/>
      <sz val="18"/>
      <name val="Times New Roman"/>
      <family val="1"/>
    </font>
    <font>
      <sz val="14"/>
      <name val="Times New Roman"/>
      <family val="1"/>
    </font>
    <font>
      <sz val="13"/>
      <name val="Times New Roman"/>
      <family val="1"/>
    </font>
    <font>
      <sz val="12"/>
      <name val="Times New Roman"/>
      <family val="1"/>
    </font>
    <font>
      <b/>
      <sz val="15"/>
      <color theme="0"/>
      <name val="Times New Roman"/>
      <family val="1"/>
    </font>
    <font>
      <b/>
      <sz val="15"/>
      <name val="Times New Roman"/>
      <family val="1"/>
    </font>
    <font>
      <sz val="9"/>
      <color indexed="81"/>
      <name val="Tahoma"/>
      <family val="2"/>
    </font>
    <font>
      <b/>
      <sz val="9"/>
      <color indexed="81"/>
      <name val="Tahoma"/>
      <family val="2"/>
    </font>
    <font>
      <b/>
      <sz val="9"/>
      <color theme="0"/>
      <name val="Times New Roman"/>
      <family val="1"/>
    </font>
    <font>
      <b/>
      <sz val="9"/>
      <color rgb="FF000000"/>
      <name val="Times New Roman"/>
      <family val="1"/>
    </font>
    <font>
      <sz val="36"/>
      <name val="Impact"/>
      <family val="2"/>
    </font>
    <font>
      <b/>
      <sz val="14"/>
      <name val="Times New Roman"/>
      <family val="1"/>
    </font>
    <font>
      <b/>
      <sz val="16"/>
      <color theme="1"/>
      <name val="Times New Roman"/>
      <family val="1"/>
    </font>
    <font>
      <b/>
      <sz val="36"/>
      <color theme="1"/>
      <name val="Impact"/>
      <family val="2"/>
    </font>
    <font>
      <sz val="48"/>
      <name val="Impact"/>
      <family val="2"/>
    </font>
    <font>
      <sz val="9"/>
      <color rgb="FFFF0000"/>
      <name val="Times New Roman"/>
      <family val="1"/>
    </font>
    <font>
      <sz val="11"/>
      <name val="Times New Roman"/>
      <family val="1"/>
    </font>
    <font>
      <sz val="11"/>
      <color rgb="FF000000"/>
      <name val="Times New Roman"/>
      <family val="1"/>
    </font>
    <font>
      <sz val="47"/>
      <color theme="0"/>
      <name val="Impact"/>
      <family val="2"/>
    </font>
    <font>
      <sz val="9"/>
      <name val="Impact"/>
      <family val="2"/>
    </font>
    <font>
      <sz val="10"/>
      <color rgb="FF000000"/>
      <name val="Times New Roman"/>
      <family val="1"/>
    </font>
    <font>
      <sz val="9"/>
      <color theme="1"/>
      <name val="Calibri"/>
      <family val="2"/>
    </font>
    <font>
      <b/>
      <sz val="8"/>
      <color theme="1"/>
      <name val="Times New Roman"/>
      <family val="1"/>
    </font>
    <font>
      <b/>
      <sz val="10"/>
      <color rgb="FF000000"/>
      <name val="Times New Roman"/>
      <family val="1"/>
    </font>
    <font>
      <b/>
      <i/>
      <sz val="11"/>
      <color theme="1"/>
      <name val="Times New Roman"/>
      <family val="1"/>
    </font>
    <font>
      <b/>
      <sz val="11"/>
      <color rgb="FF000000"/>
      <name val="Times New Roman"/>
      <family val="1"/>
    </font>
    <font>
      <b/>
      <sz val="9"/>
      <color rgb="FFFF0000"/>
      <name val="Times New Roman"/>
      <family val="1"/>
    </font>
    <font>
      <sz val="10"/>
      <name val="Arial"/>
      <family val="2"/>
    </font>
    <font>
      <sz val="9"/>
      <color rgb="FFC00000"/>
      <name val="Times New Roman"/>
      <family val="1"/>
    </font>
    <font>
      <sz val="9"/>
      <color rgb="FF003876"/>
      <name val="Artifex CF Extra Light"/>
    </font>
    <font>
      <sz val="13"/>
      <name val="Artifex CF Extra Light"/>
    </font>
    <font>
      <b/>
      <sz val="13"/>
      <name val="Artifex CF Regular"/>
    </font>
    <font>
      <sz val="13"/>
      <name val="Artifex CF Regular"/>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E26B0A"/>
        <bgColor indexed="64"/>
      </patternFill>
    </fill>
    <fill>
      <patternFill patternType="solid">
        <fgColor rgb="FFF2F2F2"/>
        <bgColor indexed="64"/>
      </patternFill>
    </fill>
    <fill>
      <patternFill patternType="solid">
        <fgColor theme="0" tint="-0.249977111117893"/>
        <bgColor indexed="64"/>
      </patternFill>
    </fill>
    <fill>
      <patternFill patternType="solid">
        <fgColor rgb="FF003876"/>
        <bgColor indexed="64"/>
      </patternFill>
    </fill>
    <fill>
      <patternFill patternType="solid">
        <fgColor rgb="FFFFFFCC"/>
      </patternFill>
    </fill>
    <fill>
      <patternFill patternType="solid">
        <fgColor theme="0" tint="-0.14999847407452621"/>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theme="1"/>
      </bottom>
      <diagonal/>
    </border>
    <border>
      <left/>
      <right style="thin">
        <color theme="1"/>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theme="1"/>
      </right>
      <top style="thin">
        <color theme="1"/>
      </top>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indexed="64"/>
      </right>
      <top/>
      <bottom style="thin">
        <color theme="2" tint="-0.499984740745262"/>
      </bottom>
      <diagonal/>
    </border>
    <border>
      <left/>
      <right style="thin">
        <color indexed="64"/>
      </right>
      <top/>
      <bottom style="thin">
        <color theme="2" tint="-0.499984740745262"/>
      </bottom>
      <diagonal/>
    </border>
    <border>
      <left style="thin">
        <color indexed="64"/>
      </left>
      <right/>
      <top/>
      <bottom style="thin">
        <color theme="2" tint="-0.499984740745262"/>
      </bottom>
      <diagonal/>
    </border>
    <border>
      <left/>
      <right style="thin">
        <color indexed="64"/>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thin">
        <color indexed="64"/>
      </right>
      <top/>
      <bottom style="medium">
        <color theme="2" tint="-0.499984740745262"/>
      </bottom>
      <diagonal/>
    </border>
    <border>
      <left style="thin">
        <color indexed="64"/>
      </left>
      <right style="thin">
        <color indexed="64"/>
      </right>
      <top/>
      <bottom style="medium">
        <color theme="2" tint="-0.499984740745262"/>
      </bottom>
      <diagonal/>
    </border>
    <border>
      <left style="thin">
        <color indexed="64"/>
      </left>
      <right/>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diagonal/>
    </border>
    <border>
      <left style="medium">
        <color theme="2" tint="-0.499984740745262"/>
      </left>
      <right style="thin">
        <color indexed="64"/>
      </right>
      <top style="medium">
        <color theme="2" tint="-0.499984740745262"/>
      </top>
      <bottom style="medium">
        <color theme="2" tint="-0.499984740745262"/>
      </bottom>
      <diagonal/>
    </border>
    <border>
      <left style="thin">
        <color indexed="64"/>
      </left>
      <right style="thin">
        <color indexed="64"/>
      </right>
      <top style="medium">
        <color theme="2" tint="-0.499984740745262"/>
      </top>
      <bottom style="medium">
        <color theme="2" tint="-0.499984740745262"/>
      </bottom>
      <diagonal/>
    </border>
    <border>
      <left style="thin">
        <color indexed="64"/>
      </left>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style="thin">
        <color indexed="64"/>
      </bottom>
      <diagonal/>
    </border>
    <border>
      <left style="medium">
        <color theme="2" tint="-0.499984740745262"/>
      </left>
      <right style="medium">
        <color theme="2" tint="-0.499984740745262"/>
      </right>
      <top style="thin">
        <color indexed="64"/>
      </top>
      <bottom style="medium">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thin">
        <color theme="2" tint="-0.499984740745262"/>
      </bottom>
      <diagonal/>
    </border>
    <border>
      <left/>
      <right/>
      <top/>
      <bottom style="thin">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medium">
        <color theme="2" tint="-0.499984740745262"/>
      </right>
      <top style="medium">
        <color theme="2" tint="-0.499984740745262"/>
      </top>
      <bottom style="thin">
        <color indexed="64"/>
      </bottom>
      <diagonal/>
    </border>
    <border>
      <left style="medium">
        <color theme="2" tint="-0.499984740745262"/>
      </left>
      <right/>
      <top/>
      <bottom style="thin">
        <color theme="2" tint="-0.499984740745262"/>
      </bottom>
      <diagonal/>
    </border>
    <border>
      <left style="medium">
        <color theme="2" tint="-0.499984740745262"/>
      </left>
      <right/>
      <top style="thin">
        <color theme="2" tint="-0.499984740745262"/>
      </top>
      <bottom style="thin">
        <color theme="2" tint="-0.499984740745262"/>
      </bottom>
      <diagonal/>
    </border>
    <border>
      <left/>
      <right style="medium">
        <color theme="2" tint="-0.499984740745262"/>
      </right>
      <top style="thin">
        <color indexed="64"/>
      </top>
      <bottom/>
      <diagonal/>
    </border>
    <border>
      <left style="medium">
        <color theme="2" tint="-0.499984740745262"/>
      </left>
      <right style="medium">
        <color theme="2" tint="-0.499984740745262"/>
      </right>
      <top style="thin">
        <color theme="2" tint="-0.499984740745262"/>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indexed="64"/>
      </top>
      <bottom style="thin">
        <color theme="1"/>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theme="2" tint="-0.499984740745262"/>
      </left>
      <right style="medium">
        <color theme="2" tint="-0.499984740745262"/>
      </right>
      <top style="thin">
        <color indexed="64"/>
      </top>
      <bottom/>
      <diagonal/>
    </border>
    <border>
      <left style="medium">
        <color theme="2" tint="-0.499984740745262"/>
      </left>
      <right style="thin">
        <color indexed="64"/>
      </right>
      <top style="thin">
        <color indexed="64"/>
      </top>
      <bottom/>
      <diagonal/>
    </border>
    <border>
      <left style="thin">
        <color indexed="64"/>
      </left>
      <right style="medium">
        <color theme="2" tint="-0.499984740745262"/>
      </right>
      <top style="thin">
        <color indexed="64"/>
      </top>
      <bottom/>
      <diagonal/>
    </border>
    <border>
      <left/>
      <right style="thin">
        <color indexed="64"/>
      </right>
      <top style="medium">
        <color theme="2" tint="-0.499984740745262"/>
      </top>
      <bottom style="medium">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medium">
        <color theme="2" tint="-0.499984740745262"/>
      </left>
      <right/>
      <top style="thin">
        <color theme="2" tint="-0.499984740745262"/>
      </top>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medium">
        <color theme="2" tint="-0.499984740745262"/>
      </bottom>
      <diagonal/>
    </border>
    <border>
      <left/>
      <right style="thin">
        <color theme="2" tint="-0.499984740745262"/>
      </right>
      <top/>
      <bottom style="thin">
        <color theme="2" tint="-0.499984740745262"/>
      </bottom>
      <diagonal/>
    </border>
    <border>
      <left/>
      <right style="thin">
        <color indexed="64"/>
      </right>
      <top style="medium">
        <color theme="2" tint="-0.499984740745262"/>
      </top>
      <bottom style="thin">
        <color theme="2" tint="-0.499984740745262"/>
      </bottom>
      <diagonal/>
    </border>
    <border>
      <left style="thin">
        <color indexed="64"/>
      </left>
      <right/>
      <top style="medium">
        <color theme="2" tint="-0.499984740745262"/>
      </top>
      <bottom style="thin">
        <color theme="2" tint="-0.499984740745262"/>
      </bottom>
      <diagonal/>
    </border>
    <border>
      <left/>
      <right style="thin">
        <color indexed="64"/>
      </right>
      <top style="thin">
        <color theme="2" tint="-0.499984740745262"/>
      </top>
      <bottom style="medium">
        <color theme="2" tint="-0.499984740745262"/>
      </bottom>
      <diagonal/>
    </border>
    <border>
      <left style="thin">
        <color indexed="64"/>
      </left>
      <right/>
      <top style="thin">
        <color theme="2" tint="-0.499984740745262"/>
      </top>
      <bottom style="medium">
        <color theme="2" tint="-0.499984740745262"/>
      </bottom>
      <diagonal/>
    </border>
    <border>
      <left style="thin">
        <color theme="2" tint="-0.499984740745262"/>
      </left>
      <right style="medium">
        <color theme="2" tint="-0.499984740745262"/>
      </right>
      <top/>
      <bottom/>
      <diagonal/>
    </border>
    <border>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style="medium">
        <color theme="2" tint="-0.499984740745262"/>
      </left>
      <right/>
      <top style="thin">
        <color indexed="64"/>
      </top>
      <bottom/>
      <diagonal/>
    </border>
    <border>
      <left style="thin">
        <color indexed="64"/>
      </left>
      <right/>
      <top style="thin">
        <color theme="2" tint="-0.499984740745262"/>
      </top>
      <bottom/>
      <diagonal/>
    </border>
    <border>
      <left/>
      <right style="medium">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right style="thin">
        <color theme="2" tint="-0.499984740745262"/>
      </right>
      <top style="thin">
        <color theme="2" tint="-0.499984740745262"/>
      </top>
      <bottom/>
      <diagonal/>
    </border>
    <border>
      <left/>
      <right style="thin">
        <color theme="2" tint="-0.499984740745262"/>
      </right>
      <top/>
      <bottom/>
      <diagonal/>
    </border>
    <border>
      <left style="thin">
        <color theme="2" tint="-0.499984740745262"/>
      </left>
      <right/>
      <top style="thin">
        <color theme="2" tint="-0.499984740745262"/>
      </top>
      <bottom/>
      <diagonal/>
    </border>
    <border>
      <left style="thin">
        <color theme="2" tint="-0.499984740745262"/>
      </left>
      <right/>
      <top/>
      <bottom/>
      <diagonal/>
    </border>
    <border>
      <left style="thin">
        <color theme="2" tint="-0.499984740745262"/>
      </left>
      <right/>
      <top/>
      <bottom style="thin">
        <color theme="2" tint="-0.499984740745262"/>
      </bottom>
      <diagonal/>
    </border>
    <border>
      <left/>
      <right/>
      <top style="thin">
        <color theme="2" tint="-0.499984740745262"/>
      </top>
      <bottom/>
      <diagonal/>
    </border>
    <border>
      <left style="thin">
        <color rgb="FFB2B2B2"/>
      </left>
      <right style="thin">
        <color rgb="FFB2B2B2"/>
      </right>
      <top style="thin">
        <color rgb="FFB2B2B2"/>
      </top>
      <bottom style="thin">
        <color rgb="FFB2B2B2"/>
      </bottom>
      <diagonal/>
    </border>
  </borders>
  <cellStyleXfs count="14">
    <xf numFmtId="0" fontId="0" fillId="0" borderId="0"/>
    <xf numFmtId="166" fontId="8" fillId="0" borderId="0" applyFont="0" applyFill="0" applyBorder="0" applyAlignment="0" applyProtection="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21" fillId="9" borderId="0" applyNumberFormat="0" applyBorder="0" applyAlignment="0" applyProtection="0"/>
    <xf numFmtId="0" fontId="2" fillId="0" borderId="0"/>
    <xf numFmtId="0" fontId="3" fillId="0" borderId="0"/>
    <xf numFmtId="0" fontId="3" fillId="0" borderId="0"/>
    <xf numFmtId="0" fontId="1" fillId="0" borderId="0"/>
    <xf numFmtId="0" fontId="60" fillId="18" borderId="121" applyNumberFormat="0" applyFont="0" applyAlignment="0" applyProtection="0"/>
    <xf numFmtId="0" fontId="3" fillId="0" borderId="0"/>
  </cellStyleXfs>
  <cellXfs count="1615">
    <xf numFmtId="0" fontId="0" fillId="0" borderId="0" xfId="0"/>
    <xf numFmtId="0" fontId="11" fillId="2" borderId="0" xfId="0" applyFont="1" applyFill="1" applyProtection="1">
      <protection locked="0"/>
    </xf>
    <xf numFmtId="0" fontId="11" fillId="0" borderId="0" xfId="0" applyFont="1" applyProtection="1">
      <protection locked="0"/>
    </xf>
    <xf numFmtId="0" fontId="11" fillId="2" borderId="1" xfId="0" applyFont="1" applyFill="1" applyBorder="1" applyAlignment="1" applyProtection="1">
      <alignment horizontal="center" vertical="center"/>
      <protection locked="0"/>
    </xf>
    <xf numFmtId="9" fontId="11" fillId="2" borderId="1" xfId="6" applyFont="1" applyFill="1" applyBorder="1" applyAlignment="1" applyProtection="1">
      <alignment horizontal="center" vertical="center"/>
      <protection locked="0"/>
    </xf>
    <xf numFmtId="0" fontId="11" fillId="4" borderId="0" xfId="0" applyFont="1" applyFill="1" applyProtection="1">
      <protection locked="0"/>
    </xf>
    <xf numFmtId="0" fontId="11" fillId="5" borderId="0" xfId="0" applyFont="1" applyFill="1" applyProtection="1">
      <protection locked="0"/>
    </xf>
    <xf numFmtId="0" fontId="11" fillId="8" borderId="0" xfId="0" applyFont="1" applyFill="1" applyProtection="1">
      <protection locked="0"/>
    </xf>
    <xf numFmtId="0" fontId="19" fillId="2" borderId="0" xfId="0" applyFont="1" applyFill="1" applyProtection="1">
      <protection locked="0"/>
    </xf>
    <xf numFmtId="0" fontId="0" fillId="0" borderId="0" xfId="0" applyAlignment="1">
      <alignment wrapText="1"/>
    </xf>
    <xf numFmtId="9" fontId="0" fillId="0" borderId="0" xfId="0" applyNumberFormat="1"/>
    <xf numFmtId="0" fontId="0" fillId="0" borderId="0" xfId="0" applyAlignment="1"/>
    <xf numFmtId="0" fontId="4" fillId="7" borderId="17" xfId="0" applyFont="1" applyFill="1" applyBorder="1" applyAlignment="1">
      <alignment horizontal="center" wrapText="1"/>
    </xf>
    <xf numFmtId="0" fontId="4" fillId="7" borderId="18" xfId="0" applyFont="1" applyFill="1" applyBorder="1" applyAlignment="1">
      <alignment horizontal="center" wrapText="1"/>
    </xf>
    <xf numFmtId="0" fontId="4" fillId="7" borderId="19" xfId="0" applyFont="1" applyFill="1" applyBorder="1" applyAlignment="1">
      <alignment horizontal="center" wrapText="1"/>
    </xf>
    <xf numFmtId="9" fontId="3" fillId="0" borderId="1" xfId="6"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6" applyFont="1" applyBorder="1" applyAlignment="1">
      <alignment horizontal="center" vertical="center"/>
    </xf>
    <xf numFmtId="0" fontId="0" fillId="0" borderId="1" xfId="0" applyBorder="1" applyAlignment="1">
      <alignment horizontal="center" vertical="center"/>
    </xf>
    <xf numFmtId="0" fontId="3" fillId="0" borderId="0" xfId="0" applyFont="1" applyFill="1" applyBorder="1" applyAlignment="1">
      <alignment horizontal="left" vertical="center" wrapText="1"/>
    </xf>
    <xf numFmtId="0" fontId="0" fillId="0" borderId="13" xfId="0" applyBorder="1" applyAlignment="1">
      <alignment horizontal="center"/>
    </xf>
    <xf numFmtId="0" fontId="3" fillId="0" borderId="0" xfId="0" applyFont="1"/>
    <xf numFmtId="9" fontId="19" fillId="0" borderId="1" xfId="6" applyNumberFormat="1" applyFont="1" applyFill="1" applyBorder="1" applyAlignment="1" applyProtection="1">
      <alignment horizontal="center" vertical="center"/>
      <protection locked="0"/>
    </xf>
    <xf numFmtId="0" fontId="20" fillId="0" borderId="5" xfId="0" applyFont="1" applyFill="1" applyBorder="1" applyAlignment="1">
      <alignment horizontal="center" vertical="center" wrapText="1"/>
    </xf>
    <xf numFmtId="14" fontId="10" fillId="2" borderId="1" xfId="8" applyNumberFormat="1" applyFont="1" applyFill="1" applyBorder="1" applyAlignment="1">
      <alignment horizontal="center" vertical="center" wrapText="1"/>
    </xf>
    <xf numFmtId="0" fontId="9" fillId="3" borderId="8" xfId="3" applyFont="1" applyFill="1" applyBorder="1" applyAlignment="1">
      <alignment horizontal="left" vertical="center" wrapText="1"/>
    </xf>
    <xf numFmtId="17" fontId="7" fillId="3" borderId="1"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wrapText="1"/>
      <protection locked="0"/>
    </xf>
    <xf numFmtId="9" fontId="19" fillId="2" borderId="1" xfId="6" applyFont="1" applyFill="1" applyBorder="1" applyAlignment="1" applyProtection="1">
      <alignment horizontal="center" vertical="center"/>
      <protection locked="0"/>
    </xf>
    <xf numFmtId="0" fontId="11" fillId="2" borderId="0" xfId="0" applyFont="1" applyFill="1" applyAlignment="1" applyProtection="1">
      <alignment vertical="center"/>
      <protection locked="0"/>
    </xf>
    <xf numFmtId="0" fontId="11" fillId="0" borderId="0" xfId="0" applyFont="1" applyAlignment="1" applyProtection="1">
      <alignment vertical="center"/>
      <protection locked="0"/>
    </xf>
    <xf numFmtId="0" fontId="10" fillId="0" borderId="0" xfId="0" applyFont="1" applyFill="1" applyBorder="1" applyAlignment="1">
      <alignment horizontal="center" vertical="center" wrapText="1"/>
    </xf>
    <xf numFmtId="0" fontId="25" fillId="0" borderId="1" xfId="0" applyFont="1" applyBorder="1" applyAlignment="1">
      <alignment horizontal="center" vertical="center"/>
    </xf>
    <xf numFmtId="0" fontId="24" fillId="2" borderId="0" xfId="0" applyFont="1" applyFill="1" applyAlignment="1" applyProtection="1">
      <alignment horizontal="center" vertical="center" wrapText="1"/>
      <protection locked="0"/>
    </xf>
    <xf numFmtId="0" fontId="25" fillId="0" borderId="0" xfId="0" applyFont="1"/>
    <xf numFmtId="0" fontId="9" fillId="3" borderId="1" xfId="0" applyFont="1" applyFill="1" applyBorder="1" applyAlignment="1">
      <alignment horizontal="center" vertical="center" wrapText="1"/>
    </xf>
    <xf numFmtId="0" fontId="11" fillId="0" borderId="0" xfId="0" applyFont="1" applyFill="1" applyProtection="1">
      <protection locked="0"/>
    </xf>
    <xf numFmtId="0" fontId="0" fillId="0" borderId="0" xfId="0" applyFill="1"/>
    <xf numFmtId="0" fontId="11" fillId="0" borderId="40" xfId="0" applyFont="1" applyFill="1" applyBorder="1" applyAlignment="1" applyProtection="1">
      <alignment horizontal="center" vertical="center"/>
      <protection locked="0"/>
    </xf>
    <xf numFmtId="0" fontId="10" fillId="0" borderId="39" xfId="6" applyNumberFormat="1" applyFont="1" applyFill="1" applyBorder="1" applyAlignment="1" applyProtection="1">
      <alignment horizontal="center" vertical="center" wrapText="1"/>
    </xf>
    <xf numFmtId="9" fontId="10" fillId="0" borderId="41" xfId="0" applyNumberFormat="1"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protection locked="0"/>
    </xf>
    <xf numFmtId="0" fontId="10" fillId="0" borderId="38" xfId="6" applyNumberFormat="1" applyFont="1" applyFill="1" applyBorder="1" applyAlignment="1" applyProtection="1">
      <alignment horizontal="center" vertical="center" wrapText="1"/>
    </xf>
    <xf numFmtId="9" fontId="10" fillId="0" borderId="43" xfId="0" applyNumberFormat="1"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protection locked="0"/>
    </xf>
    <xf numFmtId="0" fontId="10" fillId="0" borderId="7" xfId="6" applyNumberFormat="1" applyFont="1" applyFill="1" applyBorder="1" applyAlignment="1" applyProtection="1">
      <alignment horizontal="center" vertical="center" wrapText="1"/>
    </xf>
    <xf numFmtId="9" fontId="10" fillId="0" borderId="26" xfId="0" applyNumberFormat="1" applyFont="1" applyFill="1" applyBorder="1" applyAlignment="1" applyProtection="1">
      <alignment horizontal="center" vertical="center" wrapText="1"/>
    </xf>
    <xf numFmtId="9" fontId="10" fillId="0" borderId="43" xfId="6" applyNumberFormat="1" applyFont="1" applyFill="1" applyBorder="1" applyAlignment="1" applyProtection="1">
      <alignment vertical="center" wrapText="1"/>
    </xf>
    <xf numFmtId="9" fontId="10" fillId="0" borderId="26" xfId="6" applyNumberFormat="1" applyFont="1" applyFill="1" applyBorder="1" applyAlignment="1" applyProtection="1">
      <alignment vertical="center" wrapText="1"/>
    </xf>
    <xf numFmtId="49" fontId="9" fillId="0" borderId="42" xfId="0" applyNumberFormat="1" applyFont="1" applyFill="1" applyBorder="1" applyAlignment="1" applyProtection="1">
      <alignment vertical="center" wrapText="1"/>
    </xf>
    <xf numFmtId="49" fontId="9" fillId="0" borderId="38" xfId="0" applyNumberFormat="1" applyFont="1" applyFill="1" applyBorder="1" applyAlignment="1" applyProtection="1">
      <alignment vertical="center" wrapText="1"/>
    </xf>
    <xf numFmtId="49" fontId="9" fillId="0" borderId="43" xfId="0" applyNumberFormat="1" applyFont="1" applyFill="1" applyBorder="1" applyAlignment="1" applyProtection="1">
      <alignment vertical="center" wrapText="1"/>
    </xf>
    <xf numFmtId="9" fontId="10" fillId="0" borderId="26" xfId="6" applyNumberFormat="1" applyFont="1" applyFill="1" applyBorder="1" applyAlignment="1" applyProtection="1">
      <alignment horizontal="center" vertical="center" wrapText="1"/>
    </xf>
    <xf numFmtId="9" fontId="10" fillId="0" borderId="43" xfId="6" applyNumberFormat="1" applyFont="1" applyFill="1" applyBorder="1" applyAlignment="1" applyProtection="1">
      <alignment horizontal="center" vertical="center" wrapText="1"/>
    </xf>
    <xf numFmtId="9" fontId="11" fillId="0" borderId="42" xfId="0" applyNumberFormat="1"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167" fontId="10" fillId="0" borderId="43" xfId="6" quotePrefix="1" applyNumberFormat="1" applyFont="1" applyFill="1" applyBorder="1" applyAlignment="1" applyProtection="1">
      <alignment horizontal="center" vertical="center" wrapText="1"/>
    </xf>
    <xf numFmtId="0" fontId="11" fillId="0" borderId="42" xfId="0" applyFont="1" applyFill="1" applyBorder="1" applyAlignment="1" applyProtection="1">
      <alignment vertical="center" wrapText="1"/>
      <protection locked="0"/>
    </xf>
    <xf numFmtId="9" fontId="10" fillId="0" borderId="43" xfId="6" applyFont="1" applyFill="1" applyBorder="1" applyAlignment="1" applyProtection="1">
      <alignment horizontal="center" vertical="center" wrapText="1"/>
    </xf>
    <xf numFmtId="0" fontId="11" fillId="0" borderId="42" xfId="0" applyFont="1" applyFill="1" applyBorder="1" applyAlignment="1" applyProtection="1">
      <alignment vertical="center"/>
      <protection locked="0"/>
    </xf>
    <xf numFmtId="9" fontId="10" fillId="0" borderId="43" xfId="6" quotePrefix="1" applyFont="1" applyFill="1" applyBorder="1" applyAlignment="1" applyProtection="1">
      <alignment horizontal="center" vertical="center" wrapText="1"/>
    </xf>
    <xf numFmtId="0" fontId="11" fillId="0" borderId="34" xfId="0" applyFont="1" applyFill="1" applyBorder="1" applyAlignment="1" applyProtection="1">
      <alignment vertical="center"/>
      <protection locked="0"/>
    </xf>
    <xf numFmtId="9" fontId="10" fillId="0" borderId="26" xfId="6" quotePrefix="1" applyFont="1" applyFill="1" applyBorder="1" applyAlignment="1" applyProtection="1">
      <alignment horizontal="center" vertical="center" wrapText="1"/>
    </xf>
    <xf numFmtId="14" fontId="19" fillId="0" borderId="42" xfId="7" applyNumberFormat="1" applyFont="1" applyFill="1" applyBorder="1" applyAlignment="1">
      <alignment horizontal="center" vertical="center" wrapText="1"/>
    </xf>
    <xf numFmtId="14" fontId="28" fillId="0" borderId="42" xfId="7" applyNumberFormat="1" applyFont="1" applyFill="1" applyBorder="1" applyAlignment="1">
      <alignment horizontal="center" vertical="center" wrapText="1"/>
    </xf>
    <xf numFmtId="14" fontId="28" fillId="0" borderId="34" xfId="7" applyNumberFormat="1" applyFont="1" applyFill="1" applyBorder="1" applyAlignment="1">
      <alignment horizontal="center" vertical="center" wrapText="1"/>
    </xf>
    <xf numFmtId="14" fontId="19" fillId="0" borderId="42" xfId="0" applyNumberFormat="1" applyFont="1" applyFill="1" applyBorder="1" applyAlignment="1" applyProtection="1">
      <alignment horizontal="center" vertical="center"/>
    </xf>
    <xf numFmtId="14" fontId="19" fillId="0" borderId="34" xfId="0" applyNumberFormat="1" applyFont="1" applyFill="1" applyBorder="1" applyAlignment="1" applyProtection="1">
      <alignment horizontal="center" vertical="center"/>
    </xf>
    <xf numFmtId="14" fontId="29" fillId="0" borderId="34" xfId="0" applyNumberFormat="1" applyFont="1" applyFill="1" applyBorder="1" applyAlignment="1" applyProtection="1">
      <alignment horizontal="center" vertical="center"/>
    </xf>
    <xf numFmtId="14" fontId="29" fillId="0" borderId="42" xfId="0" applyNumberFormat="1" applyFont="1" applyFill="1" applyBorder="1" applyAlignment="1" applyProtection="1">
      <alignment horizontal="center" vertical="center"/>
    </xf>
    <xf numFmtId="14" fontId="29" fillId="0" borderId="40" xfId="0" applyNumberFormat="1" applyFont="1" applyFill="1" applyBorder="1" applyAlignment="1" applyProtection="1">
      <alignment horizontal="center" vertical="center"/>
    </xf>
    <xf numFmtId="0" fontId="22" fillId="11" borderId="33" xfId="0" applyFont="1" applyFill="1" applyBorder="1" applyAlignment="1">
      <alignment horizontal="center" vertical="center" wrapText="1"/>
    </xf>
    <xf numFmtId="14" fontId="28" fillId="0" borderId="52" xfId="7" applyNumberFormat="1" applyFont="1" applyFill="1" applyBorder="1" applyAlignment="1">
      <alignment horizontal="center" vertical="center" wrapText="1"/>
    </xf>
    <xf numFmtId="0" fontId="11" fillId="0" borderId="52" xfId="0" applyFont="1" applyFill="1" applyBorder="1" applyAlignment="1" applyProtection="1">
      <alignment horizontal="center" vertical="center"/>
      <protection locked="0"/>
    </xf>
    <xf numFmtId="0" fontId="10" fillId="0" borderId="53" xfId="6" applyNumberFormat="1" applyFont="1" applyFill="1" applyBorder="1" applyAlignment="1" applyProtection="1">
      <alignment horizontal="center" vertical="center" wrapText="1"/>
    </xf>
    <xf numFmtId="9" fontId="10" fillId="0" borderId="54" xfId="0" applyNumberFormat="1" applyFont="1" applyFill="1" applyBorder="1" applyAlignment="1" applyProtection="1">
      <alignment horizontal="center" vertical="center" wrapText="1"/>
    </xf>
    <xf numFmtId="49" fontId="9" fillId="0" borderId="65" xfId="0" applyNumberFormat="1" applyFont="1" applyFill="1" applyBorder="1" applyAlignment="1" applyProtection="1">
      <alignment vertical="center" wrapText="1"/>
    </xf>
    <xf numFmtId="0" fontId="9" fillId="0" borderId="66" xfId="0" applyFont="1" applyFill="1" applyBorder="1" applyAlignment="1" applyProtection="1">
      <alignment vertical="center" wrapText="1"/>
    </xf>
    <xf numFmtId="0" fontId="9" fillId="0" borderId="65" xfId="0" applyFont="1" applyFill="1" applyBorder="1" applyAlignment="1" applyProtection="1">
      <alignment vertical="center" wrapText="1"/>
    </xf>
    <xf numFmtId="0" fontId="9" fillId="0" borderId="67" xfId="0" applyFont="1" applyFill="1" applyBorder="1" applyAlignment="1" applyProtection="1">
      <alignment vertical="center" wrapText="1"/>
    </xf>
    <xf numFmtId="0" fontId="9" fillId="0" borderId="62" xfId="0" applyFont="1" applyFill="1" applyBorder="1" applyAlignment="1" applyProtection="1">
      <alignment vertical="center" wrapText="1"/>
    </xf>
    <xf numFmtId="49" fontId="9" fillId="0" borderId="37" xfId="0" applyNumberFormat="1" applyFont="1" applyFill="1" applyBorder="1" applyAlignment="1" applyProtection="1">
      <alignment vertical="center" wrapText="1"/>
    </xf>
    <xf numFmtId="0" fontId="10" fillId="0" borderId="37" xfId="0" applyFont="1" applyFill="1" applyBorder="1" applyAlignment="1">
      <alignment vertical="center" wrapText="1"/>
    </xf>
    <xf numFmtId="0" fontId="23" fillId="0" borderId="37" xfId="0" applyFont="1" applyFill="1" applyBorder="1" applyAlignment="1">
      <alignment horizontal="justify" vertical="center" wrapText="1"/>
    </xf>
    <xf numFmtId="0" fontId="10" fillId="0" borderId="0" xfId="0" applyFont="1" applyFill="1" applyBorder="1" applyAlignment="1">
      <alignment vertical="center" wrapText="1"/>
    </xf>
    <xf numFmtId="0" fontId="23" fillId="0" borderId="0" xfId="0" applyFont="1" applyFill="1" applyBorder="1" applyAlignment="1">
      <alignment horizontal="justify" vertical="center" wrapText="1"/>
    </xf>
    <xf numFmtId="0" fontId="10" fillId="0" borderId="3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23" fillId="0" borderId="51" xfId="0" applyFont="1" applyFill="1" applyBorder="1" applyAlignment="1">
      <alignment horizontal="justify" vertical="center" wrapText="1"/>
    </xf>
    <xf numFmtId="0" fontId="10" fillId="0" borderId="65" xfId="0" applyFont="1" applyFill="1" applyBorder="1" applyAlignment="1">
      <alignment horizontal="justify" vertical="center" wrapText="1"/>
    </xf>
    <xf numFmtId="0" fontId="10" fillId="0" borderId="66" xfId="0" applyFont="1" applyFill="1" applyBorder="1" applyAlignment="1">
      <alignment horizontal="justify" vertical="center" wrapText="1"/>
    </xf>
    <xf numFmtId="9" fontId="10" fillId="0" borderId="66" xfId="6" applyFont="1" applyFill="1" applyBorder="1" applyAlignment="1" applyProtection="1">
      <alignment vertical="center" wrapText="1"/>
    </xf>
    <xf numFmtId="9" fontId="10" fillId="0" borderId="65" xfId="6" applyFont="1" applyFill="1" applyBorder="1" applyAlignment="1" applyProtection="1">
      <alignment vertical="center" wrapText="1"/>
    </xf>
    <xf numFmtId="0" fontId="10" fillId="0" borderId="66"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2" fillId="0" borderId="44" xfId="0" applyFont="1" applyFill="1" applyBorder="1" applyAlignment="1" applyProtection="1">
      <alignment vertical="center"/>
    </xf>
    <xf numFmtId="0" fontId="12" fillId="0" borderId="65" xfId="0" applyFont="1" applyFill="1" applyBorder="1" applyAlignment="1" applyProtection="1">
      <alignment vertical="center"/>
    </xf>
    <xf numFmtId="0" fontId="12" fillId="0" borderId="65" xfId="0" applyFont="1" applyFill="1" applyBorder="1" applyAlignment="1" applyProtection="1">
      <alignment horizontal="center" vertical="center"/>
    </xf>
    <xf numFmtId="0" fontId="12" fillId="0" borderId="66" xfId="0" applyFont="1" applyFill="1" applyBorder="1" applyAlignment="1" applyProtection="1">
      <alignment vertical="center"/>
    </xf>
    <xf numFmtId="0" fontId="12" fillId="0" borderId="62" xfId="0" applyFont="1" applyFill="1" applyBorder="1" applyAlignment="1" applyProtection="1">
      <alignment horizontal="center" vertical="center"/>
    </xf>
    <xf numFmtId="0" fontId="7" fillId="11" borderId="57" xfId="0" applyFont="1" applyFill="1" applyBorder="1" applyAlignment="1" applyProtection="1">
      <alignment horizontal="right" vertical="center" wrapText="1"/>
    </xf>
    <xf numFmtId="0" fontId="7" fillId="11" borderId="57" xfId="3" applyFont="1" applyFill="1" applyBorder="1" applyAlignment="1">
      <alignment horizontal="right" vertical="center" wrapText="1"/>
    </xf>
    <xf numFmtId="0" fontId="22" fillId="11" borderId="3" xfId="0" applyFont="1" applyFill="1" applyBorder="1" applyAlignment="1">
      <alignment horizontal="center" vertical="center" wrapText="1"/>
    </xf>
    <xf numFmtId="14" fontId="19" fillId="0" borderId="43" xfId="7" applyNumberFormat="1" applyFont="1" applyFill="1" applyBorder="1" applyAlignment="1">
      <alignment horizontal="center" vertical="center" wrapText="1"/>
    </xf>
    <xf numFmtId="14" fontId="28" fillId="0" borderId="43" xfId="7" applyNumberFormat="1" applyFont="1" applyFill="1" applyBorder="1" applyAlignment="1">
      <alignment horizontal="center" vertical="center" wrapText="1"/>
    </xf>
    <xf numFmtId="14" fontId="28" fillId="0" borderId="26" xfId="7" applyNumberFormat="1" applyFont="1" applyFill="1" applyBorder="1" applyAlignment="1">
      <alignment horizontal="center" vertical="center" wrapText="1"/>
    </xf>
    <xf numFmtId="14" fontId="19" fillId="0" borderId="43" xfId="0" applyNumberFormat="1" applyFont="1" applyFill="1" applyBorder="1" applyAlignment="1" applyProtection="1">
      <alignment horizontal="center" vertical="center"/>
    </xf>
    <xf numFmtId="14" fontId="19" fillId="0" borderId="26" xfId="0" applyNumberFormat="1" applyFont="1" applyFill="1" applyBorder="1" applyAlignment="1" applyProtection="1">
      <alignment horizontal="center" vertical="center"/>
    </xf>
    <xf numFmtId="14" fontId="29" fillId="0" borderId="26" xfId="0" applyNumberFormat="1" applyFont="1" applyFill="1" applyBorder="1" applyAlignment="1" applyProtection="1">
      <alignment horizontal="center" vertical="center"/>
    </xf>
    <xf numFmtId="14" fontId="29" fillId="0" borderId="43" xfId="0" applyNumberFormat="1" applyFont="1" applyFill="1" applyBorder="1" applyAlignment="1" applyProtection="1">
      <alignment horizontal="center" vertical="center"/>
    </xf>
    <xf numFmtId="14" fontId="29" fillId="0" borderId="41" xfId="0" applyNumberFormat="1" applyFont="1" applyFill="1" applyBorder="1" applyAlignment="1" applyProtection="1">
      <alignment horizontal="center" vertical="center"/>
    </xf>
    <xf numFmtId="14" fontId="28" fillId="0" borderId="54" xfId="7" applyNumberFormat="1" applyFont="1" applyFill="1" applyBorder="1" applyAlignment="1">
      <alignment horizontal="center" vertical="center" wrapText="1"/>
    </xf>
    <xf numFmtId="49" fontId="9" fillId="0" borderId="72" xfId="0" applyNumberFormat="1" applyFont="1" applyFill="1" applyBorder="1" applyAlignment="1" applyProtection="1">
      <alignment vertical="center" wrapText="1"/>
    </xf>
    <xf numFmtId="0" fontId="10" fillId="0" borderId="7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vertical="center" wrapText="1"/>
    </xf>
    <xf numFmtId="0" fontId="10" fillId="0" borderId="46" xfId="0" applyFont="1" applyFill="1" applyBorder="1" applyAlignment="1">
      <alignment vertical="center" wrapText="1"/>
    </xf>
    <xf numFmtId="3" fontId="10" fillId="0" borderId="46" xfId="7" applyNumberFormat="1" applyFont="1" applyFill="1" applyBorder="1" applyAlignment="1">
      <alignment horizontal="center" vertical="center" wrapText="1"/>
    </xf>
    <xf numFmtId="3" fontId="10" fillId="0" borderId="72" xfId="7" applyNumberFormat="1" applyFont="1" applyFill="1" applyBorder="1" applyAlignment="1">
      <alignment horizontal="center" vertical="center" wrapText="1"/>
    </xf>
    <xf numFmtId="3" fontId="10" fillId="0" borderId="50" xfId="7" applyNumberFormat="1" applyFont="1" applyFill="1" applyBorder="1" applyAlignment="1">
      <alignment horizontal="center" vertical="center" wrapText="1"/>
    </xf>
    <xf numFmtId="0" fontId="0" fillId="0" borderId="44" xfId="0" applyBorder="1" applyAlignment="1">
      <alignment horizontal="center" vertical="center"/>
    </xf>
    <xf numFmtId="0" fontId="0" fillId="0" borderId="65" xfId="0" applyBorder="1" applyAlignment="1">
      <alignment horizontal="center" vertical="center"/>
    </xf>
    <xf numFmtId="0" fontId="0" fillId="0" borderId="45" xfId="0" applyBorder="1" applyAlignment="1">
      <alignment horizontal="center" vertical="center"/>
    </xf>
    <xf numFmtId="0" fontId="35" fillId="0" borderId="65" xfId="0" applyFont="1" applyFill="1" applyBorder="1" applyAlignment="1" applyProtection="1">
      <alignment horizontal="center" vertical="center" wrapText="1"/>
    </xf>
    <xf numFmtId="0" fontId="36" fillId="0" borderId="71" xfId="0" applyFont="1" applyFill="1" applyBorder="1" applyAlignment="1" applyProtection="1">
      <alignment horizontal="center" vertical="center" wrapText="1"/>
    </xf>
    <xf numFmtId="0" fontId="36" fillId="0" borderId="72" xfId="0" applyFont="1" applyFill="1" applyBorder="1" applyAlignment="1" applyProtection="1">
      <alignment horizontal="center" vertical="center" wrapText="1"/>
    </xf>
    <xf numFmtId="0" fontId="36" fillId="0" borderId="72" xfId="0" applyFont="1" applyFill="1" applyBorder="1" applyAlignment="1">
      <alignment horizontal="center" vertical="center" wrapText="1"/>
    </xf>
    <xf numFmtId="0" fontId="36" fillId="0" borderId="46" xfId="0" applyFont="1" applyFill="1" applyBorder="1" applyAlignment="1">
      <alignment horizontal="center" vertical="center" wrapText="1"/>
    </xf>
    <xf numFmtId="0" fontId="0" fillId="0" borderId="0" xfId="0" applyAlignment="1">
      <alignment vertical="center"/>
    </xf>
    <xf numFmtId="0" fontId="7" fillId="11" borderId="75" xfId="3" applyFont="1" applyFill="1" applyBorder="1" applyAlignment="1">
      <alignment horizontal="right" vertical="center" wrapText="1"/>
    </xf>
    <xf numFmtId="14" fontId="10" fillId="0" borderId="1" xfId="8" applyNumberFormat="1" applyFont="1" applyFill="1" applyBorder="1" applyAlignment="1">
      <alignment horizontal="center" vertical="center" wrapText="1"/>
    </xf>
    <xf numFmtId="9" fontId="10" fillId="0" borderId="1" xfId="6" applyFont="1" applyFill="1" applyBorder="1" applyAlignment="1" applyProtection="1">
      <alignment horizontal="center" vertical="center" wrapText="1"/>
    </xf>
    <xf numFmtId="0" fontId="11" fillId="2" borderId="0" xfId="0" applyFont="1" applyFill="1" applyAlignment="1" applyProtection="1">
      <alignment horizontal="center"/>
      <protection locked="0"/>
    </xf>
    <xf numFmtId="0" fontId="9" fillId="3" borderId="1" xfId="3" applyFont="1" applyFill="1" applyBorder="1" applyAlignment="1">
      <alignment horizontal="left" vertical="center" wrapText="1"/>
    </xf>
    <xf numFmtId="0" fontId="7" fillId="3" borderId="1" xfId="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7" fillId="3" borderId="1" xfId="0" applyFont="1" applyFill="1" applyBorder="1" applyAlignment="1" applyProtection="1">
      <alignment horizontal="center" vertical="center" wrapText="1"/>
    </xf>
    <xf numFmtId="9" fontId="20" fillId="0" borderId="1" xfId="0" applyNumberFormat="1" applyFont="1" applyFill="1" applyBorder="1" applyAlignment="1">
      <alignment horizontal="center" vertical="center" wrapText="1"/>
    </xf>
    <xf numFmtId="9" fontId="19" fillId="2" borderId="7" xfId="0" applyNumberFormat="1"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14" fontId="10" fillId="0" borderId="6" xfId="8" applyNumberFormat="1" applyFont="1" applyFill="1" applyBorder="1" applyAlignment="1">
      <alignment horizontal="center" vertical="center" wrapText="1"/>
    </xf>
    <xf numFmtId="0" fontId="20" fillId="0" borderId="1" xfId="0" applyFont="1" applyFill="1" applyBorder="1" applyAlignment="1">
      <alignment horizontal="justify" vertical="center" wrapText="1"/>
    </xf>
    <xf numFmtId="9" fontId="20" fillId="0" borderId="6" xfId="0" applyNumberFormat="1"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19" fillId="2" borderId="1" xfId="0" quotePrefix="1" applyFont="1" applyFill="1" applyBorder="1" applyAlignment="1" applyProtection="1">
      <alignment horizontal="center" vertical="center" wrapText="1"/>
      <protection locked="0"/>
    </xf>
    <xf numFmtId="14" fontId="10" fillId="2" borderId="1" xfId="0" applyNumberFormat="1" applyFont="1" applyFill="1" applyBorder="1" applyAlignment="1">
      <alignment horizontal="center" vertical="center" wrapText="1"/>
    </xf>
    <xf numFmtId="9" fontId="19" fillId="2" borderId="1" xfId="0" applyNumberFormat="1" applyFont="1" applyFill="1" applyBorder="1" applyAlignment="1" applyProtection="1">
      <alignment horizontal="center" vertical="center" wrapText="1"/>
    </xf>
    <xf numFmtId="9" fontId="10" fillId="7" borderId="1" xfId="0" applyNumberFormat="1" applyFont="1" applyFill="1" applyBorder="1" applyAlignment="1" applyProtection="1">
      <alignment horizontal="center" vertical="center" wrapText="1"/>
    </xf>
    <xf numFmtId="167" fontId="10" fillId="0" borderId="1" xfId="0" applyNumberFormat="1" applyFont="1" applyFill="1" applyBorder="1" applyAlignment="1" applyProtection="1">
      <alignment horizontal="center" vertical="center" wrapText="1"/>
    </xf>
    <xf numFmtId="14" fontId="10" fillId="2" borderId="1" xfId="8" quotePrefix="1" applyNumberFormat="1"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9" fontId="43" fillId="0" borderId="1" xfId="6" applyFont="1" applyBorder="1" applyAlignment="1">
      <alignment horizontal="center" vertical="center"/>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7" borderId="81" xfId="0" applyFont="1" applyFill="1" applyBorder="1" applyAlignment="1">
      <alignment horizontal="center" wrapText="1"/>
    </xf>
    <xf numFmtId="0" fontId="0" fillId="0" borderId="22" xfId="0" applyBorder="1" applyAlignment="1">
      <alignment horizontal="center"/>
    </xf>
    <xf numFmtId="0" fontId="0" fillId="0" borderId="82" xfId="0" applyBorder="1" applyAlignment="1">
      <alignment horizontal="center"/>
    </xf>
    <xf numFmtId="9" fontId="0" fillId="12" borderId="23" xfId="0" applyNumberFormat="1" applyFill="1" applyBorder="1" applyAlignment="1">
      <alignment horizontal="center" vertical="center"/>
    </xf>
    <xf numFmtId="0" fontId="0" fillId="12" borderId="23" xfId="0" applyFill="1" applyBorder="1" applyAlignment="1">
      <alignment horizontal="center"/>
    </xf>
    <xf numFmtId="0" fontId="0" fillId="12" borderId="83" xfId="0" applyFill="1" applyBorder="1" applyAlignment="1">
      <alignment horizontal="center"/>
    </xf>
    <xf numFmtId="0" fontId="12" fillId="0" borderId="66" xfId="0" applyFont="1" applyFill="1" applyBorder="1" applyAlignment="1" applyProtection="1">
      <alignment horizontal="center" vertical="center"/>
    </xf>
    <xf numFmtId="0" fontId="12" fillId="0" borderId="67" xfId="0" applyFont="1" applyFill="1" applyBorder="1" applyAlignment="1" applyProtection="1">
      <alignment horizontal="center" vertical="center"/>
    </xf>
    <xf numFmtId="9" fontId="10" fillId="0" borderId="1" xfId="6" applyNumberFormat="1" applyFont="1" applyFill="1" applyBorder="1" applyAlignment="1" applyProtection="1">
      <alignment horizontal="center" vertical="center" wrapText="1"/>
    </xf>
    <xf numFmtId="0" fontId="11" fillId="0" borderId="0" xfId="0" applyFont="1" applyFill="1" applyBorder="1" applyProtection="1">
      <protection locked="0"/>
    </xf>
    <xf numFmtId="0" fontId="22" fillId="11" borderId="85" xfId="0" applyFont="1" applyFill="1" applyBorder="1" applyAlignment="1">
      <alignment horizontal="center" vertical="center" wrapText="1"/>
    </xf>
    <xf numFmtId="0" fontId="22" fillId="11" borderId="86" xfId="0" applyFont="1" applyFill="1" applyBorder="1" applyAlignment="1">
      <alignment horizontal="center" vertical="center" wrapText="1"/>
    </xf>
    <xf numFmtId="49" fontId="44" fillId="0" borderId="75" xfId="0" applyNumberFormat="1" applyFont="1" applyFill="1" applyBorder="1" applyAlignment="1" applyProtection="1">
      <alignment horizontal="center" vertical="center" wrapText="1"/>
    </xf>
    <xf numFmtId="0" fontId="34" fillId="0" borderId="75" xfId="0" applyFont="1" applyFill="1" applyBorder="1" applyAlignment="1" applyProtection="1">
      <alignment horizontal="center" vertical="center" wrapText="1"/>
    </xf>
    <xf numFmtId="0" fontId="35" fillId="0" borderId="75" xfId="0" applyFont="1" applyFill="1" applyBorder="1" applyAlignment="1" applyProtection="1">
      <alignment horizontal="center" vertical="center" wrapText="1"/>
    </xf>
    <xf numFmtId="14" fontId="19" fillId="0" borderId="87" xfId="7" applyNumberFormat="1" applyFont="1" applyFill="1" applyBorder="1" applyAlignment="1">
      <alignment horizontal="center" vertical="center" wrapText="1"/>
    </xf>
    <xf numFmtId="14" fontId="19" fillId="0" borderId="60" xfId="7" applyNumberFormat="1" applyFont="1" applyFill="1" applyBorder="1" applyAlignment="1">
      <alignment horizontal="center" vertical="center" wrapText="1"/>
    </xf>
    <xf numFmtId="0" fontId="36" fillId="0" borderId="69" xfId="0" applyFont="1" applyFill="1" applyBorder="1" applyAlignment="1" applyProtection="1">
      <alignment horizontal="center" vertical="center" wrapText="1"/>
    </xf>
    <xf numFmtId="0" fontId="0" fillId="0" borderId="75" xfId="0" applyBorder="1" applyAlignment="1">
      <alignment horizontal="center" vertical="center"/>
    </xf>
    <xf numFmtId="9" fontId="11" fillId="0" borderId="87" xfId="0" applyNumberFormat="1" applyFont="1" applyFill="1" applyBorder="1" applyAlignment="1" applyProtection="1">
      <alignment horizontal="center" vertical="center" wrapText="1"/>
      <protection locked="0"/>
    </xf>
    <xf numFmtId="0" fontId="12" fillId="0" borderId="75" xfId="0" applyFont="1" applyFill="1" applyBorder="1" applyAlignment="1" applyProtection="1">
      <alignment horizontal="center" vertical="center"/>
    </xf>
    <xf numFmtId="0" fontId="12" fillId="0" borderId="75" xfId="0" applyFont="1" applyFill="1" applyBorder="1" applyAlignment="1" applyProtection="1">
      <alignment vertical="center"/>
    </xf>
    <xf numFmtId="9" fontId="10" fillId="0" borderId="59" xfId="6" applyFont="1" applyFill="1" applyBorder="1" applyAlignment="1" applyProtection="1">
      <alignment horizontal="center" vertical="center" wrapText="1"/>
    </xf>
    <xf numFmtId="9" fontId="10" fillId="0" borderId="60" xfId="6" applyNumberFormat="1" applyFont="1" applyFill="1" applyBorder="1" applyAlignment="1" applyProtection="1">
      <alignment horizontal="center" vertical="center" wrapText="1"/>
    </xf>
    <xf numFmtId="0" fontId="12" fillId="0" borderId="56" xfId="0" applyFont="1" applyFill="1" applyBorder="1" applyAlignment="1" applyProtection="1">
      <alignment horizontal="center" vertical="center"/>
    </xf>
    <xf numFmtId="0" fontId="0" fillId="0" borderId="67" xfId="0" applyBorder="1" applyAlignment="1">
      <alignment horizontal="center" vertical="center"/>
    </xf>
    <xf numFmtId="0" fontId="11" fillId="0" borderId="40" xfId="0" applyFont="1" applyFill="1" applyBorder="1" applyAlignment="1" applyProtection="1">
      <alignment horizontal="center" vertical="center" wrapText="1"/>
      <protection locked="0"/>
    </xf>
    <xf numFmtId="167" fontId="10" fillId="0" borderId="41" xfId="6" quotePrefix="1" applyNumberFormat="1" applyFont="1" applyFill="1" applyBorder="1" applyAlignment="1" applyProtection="1">
      <alignment horizontal="center" vertical="center" wrapText="1"/>
    </xf>
    <xf numFmtId="9" fontId="10" fillId="0" borderId="91" xfId="6" applyFont="1" applyFill="1" applyBorder="1" applyAlignment="1" applyProtection="1">
      <alignment horizontal="center" vertical="center" wrapText="1"/>
    </xf>
    <xf numFmtId="9" fontId="10" fillId="0" borderId="93" xfId="6" applyFont="1" applyFill="1" applyBorder="1" applyAlignment="1" applyProtection="1">
      <alignment horizontal="center" vertical="center" wrapText="1"/>
    </xf>
    <xf numFmtId="9" fontId="11" fillId="0" borderId="96" xfId="0" applyNumberFormat="1" applyFont="1" applyFill="1" applyBorder="1" applyAlignment="1" applyProtection="1">
      <alignment horizontal="center" vertical="center" wrapText="1"/>
      <protection locked="0"/>
    </xf>
    <xf numFmtId="0" fontId="35" fillId="0" borderId="67" xfId="0" applyFont="1" applyFill="1" applyBorder="1" applyAlignment="1" applyProtection="1">
      <alignment horizontal="center" vertical="center" wrapText="1"/>
    </xf>
    <xf numFmtId="14" fontId="19" fillId="0" borderId="40" xfId="7" applyNumberFormat="1" applyFont="1" applyFill="1" applyBorder="1" applyAlignment="1">
      <alignment horizontal="center" vertical="center" wrapText="1"/>
    </xf>
    <xf numFmtId="14" fontId="19" fillId="0" borderId="41" xfId="7" applyNumberFormat="1" applyFont="1" applyFill="1" applyBorder="1" applyAlignment="1">
      <alignment horizontal="center" vertical="center" wrapText="1"/>
    </xf>
    <xf numFmtId="9" fontId="11" fillId="0" borderId="97" xfId="0" applyNumberFormat="1" applyFont="1" applyFill="1" applyBorder="1" applyAlignment="1" applyProtection="1">
      <alignment horizontal="center" vertical="center" wrapText="1"/>
      <protection locked="0"/>
    </xf>
    <xf numFmtId="9" fontId="10" fillId="0" borderId="88" xfId="6" applyFont="1" applyFill="1" applyBorder="1" applyAlignment="1" applyProtection="1">
      <alignment horizontal="center" vertical="center" wrapText="1"/>
    </xf>
    <xf numFmtId="0" fontId="12" fillId="0" borderId="67" xfId="0" applyFont="1" applyFill="1" applyBorder="1" applyAlignment="1" applyProtection="1">
      <alignment vertical="center"/>
    </xf>
    <xf numFmtId="0" fontId="35" fillId="0" borderId="44" xfId="0" applyFont="1" applyFill="1" applyBorder="1" applyAlignment="1" applyProtection="1">
      <alignment horizontal="center" vertical="center" wrapText="1"/>
    </xf>
    <xf numFmtId="14" fontId="19" fillId="0" borderId="98" xfId="7" applyNumberFormat="1" applyFont="1" applyFill="1" applyBorder="1" applyAlignment="1">
      <alignment horizontal="center" vertical="center" wrapText="1"/>
    </xf>
    <xf numFmtId="14" fontId="19" fillId="0" borderId="99" xfId="7" applyNumberFormat="1" applyFont="1" applyFill="1" applyBorder="1" applyAlignment="1">
      <alignment horizontal="center" vertical="center" wrapText="1"/>
    </xf>
    <xf numFmtId="0" fontId="35" fillId="0" borderId="45" xfId="0" applyFont="1" applyFill="1" applyBorder="1" applyAlignment="1" applyProtection="1">
      <alignment horizontal="center" vertical="center" wrapText="1"/>
    </xf>
    <xf numFmtId="14" fontId="19" fillId="0" borderId="100" xfId="7" applyNumberFormat="1" applyFont="1" applyFill="1" applyBorder="1" applyAlignment="1">
      <alignment horizontal="center" vertical="center" wrapText="1"/>
    </xf>
    <xf numFmtId="14" fontId="19" fillId="0" borderId="101" xfId="7" applyNumberFormat="1" applyFont="1" applyFill="1" applyBorder="1" applyAlignment="1">
      <alignment horizontal="center" vertical="center" wrapText="1"/>
    </xf>
    <xf numFmtId="0" fontId="12" fillId="0" borderId="45" xfId="0" applyFont="1" applyFill="1" applyBorder="1" applyAlignment="1" applyProtection="1">
      <alignment vertical="center"/>
    </xf>
    <xf numFmtId="9" fontId="11" fillId="0" borderId="103" xfId="0" applyNumberFormat="1" applyFont="1" applyFill="1" applyBorder="1" applyAlignment="1" applyProtection="1">
      <alignment horizontal="center" vertical="center" wrapText="1"/>
      <protection locked="0"/>
    </xf>
    <xf numFmtId="9" fontId="10" fillId="0" borderId="89" xfId="6" applyFont="1" applyFill="1" applyBorder="1" applyAlignment="1" applyProtection="1">
      <alignment horizontal="center" vertical="center" wrapText="1"/>
    </xf>
    <xf numFmtId="9" fontId="10" fillId="0" borderId="104" xfId="6" applyNumberFormat="1" applyFont="1" applyFill="1" applyBorder="1" applyAlignment="1" applyProtection="1">
      <alignment horizontal="center" vertical="center" wrapText="1"/>
    </xf>
    <xf numFmtId="9" fontId="11" fillId="0" borderId="95" xfId="0" quotePrefix="1" applyNumberFormat="1" applyFont="1" applyFill="1" applyBorder="1" applyAlignment="1" applyProtection="1">
      <alignment horizontal="center" vertical="center" wrapText="1"/>
      <protection locked="0"/>
    </xf>
    <xf numFmtId="9" fontId="11" fillId="0" borderId="96" xfId="0" quotePrefix="1" applyNumberFormat="1" applyFont="1" applyFill="1" applyBorder="1" applyAlignment="1" applyProtection="1">
      <alignment horizontal="center" vertical="center" wrapText="1"/>
      <protection locked="0"/>
    </xf>
    <xf numFmtId="9" fontId="10" fillId="0" borderId="1" xfId="0" applyNumberFormat="1" applyFont="1" applyFill="1" applyBorder="1" applyAlignment="1" applyProtection="1">
      <alignment horizontal="center" vertical="center" wrapText="1"/>
    </xf>
    <xf numFmtId="9" fontId="10" fillId="0" borderId="1" xfId="6" applyFont="1" applyFill="1" applyBorder="1" applyAlignment="1" applyProtection="1">
      <alignment horizontal="center" vertical="center" wrapText="1"/>
    </xf>
    <xf numFmtId="9" fontId="10" fillId="2" borderId="1" xfId="0" applyNumberFormat="1" applyFont="1" applyFill="1" applyBorder="1" applyAlignment="1" applyProtection="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75" xfId="0" applyFill="1" applyBorder="1" applyAlignment="1">
      <alignment horizontal="center" vertical="center"/>
    </xf>
    <xf numFmtId="0" fontId="0" fillId="0" borderId="67" xfId="0" applyFill="1" applyBorder="1" applyAlignment="1">
      <alignment horizontal="center" vertical="center"/>
    </xf>
    <xf numFmtId="9" fontId="45" fillId="3" borderId="75" xfId="0" applyNumberFormat="1" applyFont="1" applyFill="1" applyBorder="1" applyAlignment="1" applyProtection="1">
      <alignment horizontal="center" vertical="center" wrapText="1"/>
      <protection locked="0"/>
    </xf>
    <xf numFmtId="9" fontId="46" fillId="2" borderId="75" xfId="0" applyNumberFormat="1" applyFont="1" applyFill="1" applyBorder="1" applyAlignment="1" applyProtection="1">
      <alignment horizontal="center" vertical="center"/>
      <protection locked="0"/>
    </xf>
    <xf numFmtId="0" fontId="7" fillId="0" borderId="75" xfId="0" applyFont="1" applyFill="1" applyBorder="1" applyAlignment="1" applyProtection="1">
      <alignment horizontal="center" vertical="center" wrapText="1"/>
    </xf>
    <xf numFmtId="9" fontId="10" fillId="0" borderId="38" xfId="6" applyNumberFormat="1" applyFont="1" applyFill="1" applyBorder="1" applyAlignment="1" applyProtection="1">
      <alignment horizontal="center" vertical="center" wrapText="1"/>
    </xf>
    <xf numFmtId="0" fontId="0" fillId="0" borderId="105" xfId="0" applyBorder="1" applyAlignment="1">
      <alignment horizontal="center" vertical="center"/>
    </xf>
    <xf numFmtId="9" fontId="11" fillId="0" borderId="1" xfId="0" applyNumberFormat="1" applyFont="1" applyFill="1" applyBorder="1" applyAlignment="1" applyProtection="1">
      <alignment horizontal="center" vertical="center" wrapText="1"/>
      <protection locked="0"/>
    </xf>
    <xf numFmtId="0" fontId="34" fillId="0" borderId="49" xfId="0" applyFont="1" applyFill="1" applyBorder="1" applyAlignment="1" applyProtection="1">
      <alignment horizontal="center" vertical="center" wrapText="1"/>
    </xf>
    <xf numFmtId="49" fontId="44" fillId="0" borderId="1" xfId="0" applyNumberFormat="1" applyFont="1" applyFill="1" applyBorder="1" applyAlignment="1" applyProtection="1">
      <alignment horizontal="center" vertical="center" wrapText="1"/>
    </xf>
    <xf numFmtId="0" fontId="35" fillId="0" borderId="106"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14" fontId="28" fillId="0" borderId="0" xfId="7" applyNumberFormat="1" applyFont="1" applyFill="1" applyBorder="1" applyAlignment="1">
      <alignment horizontal="center" vertical="center" wrapText="1"/>
    </xf>
    <xf numFmtId="0" fontId="35" fillId="13" borderId="106" xfId="0" applyFont="1" applyFill="1" applyBorder="1" applyAlignment="1" applyProtection="1">
      <alignment horizontal="center" vertical="center" wrapText="1"/>
    </xf>
    <xf numFmtId="0" fontId="35" fillId="0" borderId="109"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9" fontId="35" fillId="13" borderId="106" xfId="6" applyFont="1" applyFill="1" applyBorder="1" applyAlignment="1" applyProtection="1">
      <alignment horizontal="center" vertical="center" wrapText="1"/>
    </xf>
    <xf numFmtId="0" fontId="7" fillId="11" borderId="110" xfId="0" applyFont="1" applyFill="1" applyBorder="1" applyAlignment="1" applyProtection="1">
      <alignment horizontal="center" vertical="center" wrapText="1"/>
    </xf>
    <xf numFmtId="0" fontId="19" fillId="0" borderId="110" xfId="0" applyFont="1" applyFill="1" applyBorder="1" applyAlignment="1" applyProtection="1">
      <alignment horizontal="center"/>
    </xf>
    <xf numFmtId="0" fontId="7" fillId="11" borderId="110" xfId="0" applyFont="1" applyFill="1" applyBorder="1" applyAlignment="1" applyProtection="1">
      <alignment horizontal="right" vertical="center" wrapText="1"/>
    </xf>
    <xf numFmtId="0" fontId="19" fillId="0" borderId="110" xfId="0" quotePrefix="1" applyFont="1" applyFill="1" applyBorder="1" applyAlignment="1" applyProtection="1">
      <alignment horizontal="justify" vertical="center" wrapText="1"/>
    </xf>
    <xf numFmtId="0" fontId="19" fillId="2" borderId="110" xfId="0" quotePrefix="1" applyFont="1" applyFill="1" applyBorder="1" applyAlignment="1" applyProtection="1">
      <alignment horizontal="justify" vertical="center" wrapText="1"/>
    </xf>
    <xf numFmtId="9" fontId="10" fillId="0" borderId="113" xfId="6" applyFont="1" applyFill="1" applyBorder="1" applyAlignment="1" applyProtection="1">
      <alignment horizontal="center" vertical="center" wrapText="1"/>
    </xf>
    <xf numFmtId="0" fontId="7" fillId="2" borderId="9"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110" xfId="0" applyFont="1" applyFill="1" applyBorder="1" applyAlignment="1" applyProtection="1">
      <alignment vertical="center"/>
    </xf>
    <xf numFmtId="0" fontId="7" fillId="0" borderId="110" xfId="0" applyFont="1" applyFill="1" applyBorder="1" applyAlignment="1" applyProtection="1">
      <alignment vertical="center"/>
    </xf>
    <xf numFmtId="0" fontId="7" fillId="11" borderId="110" xfId="0" applyFont="1" applyFill="1" applyBorder="1" applyAlignment="1" applyProtection="1">
      <alignment horizontal="left" vertical="center" wrapText="1"/>
    </xf>
    <xf numFmtId="0" fontId="9" fillId="11" borderId="110" xfId="0" applyFont="1" applyFill="1" applyBorder="1" applyAlignment="1" applyProtection="1">
      <alignment horizontal="right" vertical="center" wrapText="1"/>
    </xf>
    <xf numFmtId="0" fontId="9" fillId="0" borderId="110" xfId="0" applyFont="1" applyFill="1" applyBorder="1" applyAlignment="1" applyProtection="1">
      <alignment vertical="center"/>
    </xf>
    <xf numFmtId="9" fontId="3" fillId="0" borderId="22" xfId="0" applyNumberFormat="1" applyFont="1" applyBorder="1" applyAlignment="1">
      <alignment horizontal="center" vertical="center"/>
    </xf>
    <xf numFmtId="0" fontId="11" fillId="2" borderId="0" xfId="0" applyFont="1" applyFill="1" applyProtection="1"/>
    <xf numFmtId="0" fontId="11" fillId="2" borderId="0" xfId="0" applyFont="1" applyFill="1" applyAlignment="1" applyProtection="1">
      <alignment horizontal="center"/>
    </xf>
    <xf numFmtId="0" fontId="11" fillId="0" borderId="0" xfId="0" applyFont="1" applyProtection="1"/>
    <xf numFmtId="9" fontId="11" fillId="2" borderId="0" xfId="0" applyNumberFormat="1" applyFont="1" applyFill="1" applyProtection="1"/>
    <xf numFmtId="0" fontId="11" fillId="8" borderId="0" xfId="0" applyFont="1" applyFill="1" applyProtection="1"/>
    <xf numFmtId="0" fontId="19" fillId="2" borderId="0" xfId="0" applyFont="1" applyFill="1" applyProtection="1"/>
    <xf numFmtId="0" fontId="9" fillId="0" borderId="110" xfId="9" applyFont="1" applyFill="1" applyBorder="1" applyAlignment="1" applyProtection="1">
      <alignment vertical="center" wrapText="1"/>
    </xf>
    <xf numFmtId="0" fontId="11" fillId="4" borderId="0" xfId="0" applyFont="1" applyFill="1" applyProtection="1"/>
    <xf numFmtId="0" fontId="11" fillId="5" borderId="0" xfId="0" applyFont="1" applyFill="1" applyProtection="1"/>
    <xf numFmtId="0" fontId="9" fillId="11" borderId="110" xfId="9" applyFont="1" applyFill="1" applyBorder="1" applyAlignment="1" applyProtection="1">
      <alignment horizontal="right" vertical="center" wrapText="1"/>
    </xf>
    <xf numFmtId="0" fontId="0" fillId="2" borderId="0" xfId="0" applyFill="1" applyProtection="1"/>
    <xf numFmtId="9" fontId="46" fillId="2" borderId="75" xfId="0" applyNumberFormat="1" applyFont="1" applyFill="1" applyBorder="1" applyAlignment="1" applyProtection="1">
      <alignment horizontal="center" vertical="center"/>
    </xf>
    <xf numFmtId="0" fontId="0" fillId="0" borderId="0" xfId="0" applyProtection="1"/>
    <xf numFmtId="0" fontId="25" fillId="0" borderId="0" xfId="0" applyFont="1" applyProtection="1"/>
    <xf numFmtId="0" fontId="11" fillId="2" borderId="0" xfId="0" applyFont="1" applyFill="1" applyAlignment="1" applyProtection="1">
      <alignment vertical="center"/>
    </xf>
    <xf numFmtId="0" fontId="11" fillId="0" borderId="0" xfId="0" applyFont="1" applyAlignment="1" applyProtection="1">
      <alignment vertical="center"/>
    </xf>
    <xf numFmtId="0" fontId="9" fillId="11" borderId="110" xfId="0" applyFont="1" applyFill="1" applyBorder="1" applyAlignment="1" applyProtection="1">
      <alignment horizontal="center" vertical="center" wrapText="1"/>
    </xf>
    <xf numFmtId="0" fontId="9" fillId="11" borderId="110" xfId="9" applyFont="1" applyFill="1" applyBorder="1" applyAlignment="1" applyProtection="1">
      <alignment horizontal="left" vertical="center" wrapText="1"/>
    </xf>
    <xf numFmtId="9" fontId="11" fillId="2" borderId="0" xfId="6" applyFont="1" applyFill="1" applyBorder="1" applyAlignment="1" applyProtection="1">
      <alignment horizontal="center" vertical="center"/>
    </xf>
    <xf numFmtId="0" fontId="19" fillId="8" borderId="0" xfId="0" applyFont="1" applyFill="1" applyProtection="1"/>
    <xf numFmtId="0" fontId="19" fillId="4" borderId="0" xfId="0" applyFont="1" applyFill="1" applyProtection="1"/>
    <xf numFmtId="0" fontId="19" fillId="5" borderId="0" xfId="0" applyFont="1" applyFill="1" applyProtection="1"/>
    <xf numFmtId="0" fontId="11" fillId="0" borderId="110" xfId="0" applyFont="1" applyBorder="1" applyProtection="1"/>
    <xf numFmtId="9" fontId="11" fillId="2" borderId="0" xfId="0" applyNumberFormat="1" applyFont="1" applyFill="1" applyAlignment="1" applyProtection="1">
      <alignment horizontal="center"/>
    </xf>
    <xf numFmtId="0" fontId="11" fillId="2" borderId="0" xfId="0" applyFont="1" applyFill="1" applyBorder="1" applyAlignment="1" applyProtection="1">
      <alignment horizontal="center" vertical="center" wrapText="1"/>
    </xf>
    <xf numFmtId="0" fontId="19" fillId="0" borderId="0" xfId="0" applyFont="1" applyProtection="1"/>
    <xf numFmtId="0" fontId="19" fillId="2" borderId="11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9" fontId="19" fillId="2" borderId="0" xfId="6" applyFont="1" applyFill="1" applyBorder="1" applyAlignment="1" applyProtection="1">
      <alignment horizontal="center" vertical="center"/>
    </xf>
    <xf numFmtId="0" fontId="11" fillId="0" borderId="0" xfId="0" applyFont="1" applyAlignment="1" applyProtection="1">
      <alignment horizontal="left"/>
    </xf>
    <xf numFmtId="0" fontId="9" fillId="11" borderId="110" xfId="3" applyFont="1" applyFill="1" applyBorder="1" applyAlignment="1" applyProtection="1">
      <alignment horizontal="right" vertical="center" wrapText="1"/>
    </xf>
    <xf numFmtId="0" fontId="9" fillId="0" borderId="110" xfId="3" applyFont="1" applyFill="1" applyBorder="1" applyAlignment="1" applyProtection="1">
      <alignment vertical="center" wrapText="1"/>
    </xf>
    <xf numFmtId="9" fontId="45" fillId="3" borderId="75" xfId="0" applyNumberFormat="1" applyFont="1" applyFill="1" applyBorder="1" applyAlignment="1" applyProtection="1">
      <alignment horizontal="center" vertical="center" wrapText="1"/>
    </xf>
    <xf numFmtId="0" fontId="25" fillId="8" borderId="0" xfId="0" applyFont="1" applyFill="1" applyProtection="1"/>
    <xf numFmtId="9" fontId="25" fillId="0" borderId="0" xfId="0" applyNumberFormat="1" applyFont="1" applyProtection="1"/>
    <xf numFmtId="9" fontId="11" fillId="2" borderId="0" xfId="6"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1" fillId="2" borderId="0" xfId="0" applyFont="1" applyFill="1" applyBorder="1" applyProtection="1"/>
    <xf numFmtId="0" fontId="11" fillId="0" borderId="0" xfId="0" applyFont="1" applyBorder="1" applyProtection="1"/>
    <xf numFmtId="0" fontId="20" fillId="0" borderId="0" xfId="0" applyFont="1" applyFill="1" applyBorder="1" applyAlignment="1" applyProtection="1">
      <alignment vertical="center" wrapText="1"/>
    </xf>
    <xf numFmtId="168" fontId="19"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justify" vertical="center" wrapText="1"/>
    </xf>
    <xf numFmtId="168" fontId="11" fillId="2" borderId="0" xfId="0" applyNumberFormat="1" applyFont="1" applyFill="1" applyBorder="1" applyProtection="1"/>
    <xf numFmtId="168" fontId="11" fillId="0" borderId="0" xfId="0" applyNumberFormat="1" applyFont="1" applyProtection="1"/>
    <xf numFmtId="9" fontId="11" fillId="0" borderId="0" xfId="0" applyNumberFormat="1" applyFont="1" applyAlignment="1" applyProtection="1">
      <alignment horizontal="center"/>
    </xf>
    <xf numFmtId="0" fontId="11" fillId="2" borderId="1" xfId="0" applyFont="1" applyFill="1" applyBorder="1" applyAlignment="1" applyProtection="1">
      <alignment horizontal="center" vertical="center" wrapText="1"/>
    </xf>
    <xf numFmtId="9" fontId="11" fillId="2" borderId="1" xfId="6" applyFont="1" applyFill="1" applyBorder="1" applyAlignment="1" applyProtection="1">
      <alignment horizontal="center" vertical="center"/>
    </xf>
    <xf numFmtId="0" fontId="9" fillId="3" borderId="10" xfId="9" applyFont="1" applyFill="1" applyBorder="1" applyAlignment="1" applyProtection="1">
      <alignment vertical="center" wrapText="1"/>
    </xf>
    <xf numFmtId="0" fontId="9" fillId="3" borderId="11" xfId="9" applyFont="1" applyFill="1" applyBorder="1" applyAlignment="1" applyProtection="1">
      <alignment vertical="center" wrapText="1"/>
    </xf>
    <xf numFmtId="0" fontId="9" fillId="3" borderId="77" xfId="9" applyFont="1" applyFill="1" applyBorder="1" applyAlignment="1" applyProtection="1">
      <alignment vertical="center" wrapText="1"/>
    </xf>
    <xf numFmtId="0" fontId="9" fillId="3" borderId="28" xfId="9" applyFont="1" applyFill="1" applyBorder="1" applyAlignment="1" applyProtection="1">
      <alignment vertical="center" wrapText="1"/>
    </xf>
    <xf numFmtId="0" fontId="9" fillId="3" borderId="79" xfId="9" applyFont="1" applyFill="1" applyBorder="1" applyAlignment="1" applyProtection="1">
      <alignment vertical="center" wrapText="1"/>
    </xf>
    <xf numFmtId="0" fontId="9" fillId="3" borderId="27" xfId="9" applyFont="1" applyFill="1" applyBorder="1" applyAlignment="1" applyProtection="1">
      <alignment vertical="center" wrapText="1"/>
    </xf>
    <xf numFmtId="0" fontId="11" fillId="0" borderId="0" xfId="0" applyFont="1" applyFill="1" applyProtection="1"/>
    <xf numFmtId="0" fontId="11" fillId="2" borderId="0" xfId="0" applyFont="1" applyFill="1" applyAlignment="1" applyProtection="1">
      <alignment horizontal="center"/>
    </xf>
    <xf numFmtId="0" fontId="25" fillId="0" borderId="110" xfId="0" applyFont="1" applyBorder="1" applyAlignment="1" applyProtection="1">
      <alignment horizontal="center" vertical="center"/>
    </xf>
    <xf numFmtId="0" fontId="19" fillId="2" borderId="110" xfId="0" applyFont="1" applyFill="1" applyBorder="1" applyAlignment="1" applyProtection="1">
      <alignment vertical="center" wrapText="1"/>
    </xf>
    <xf numFmtId="0" fontId="13" fillId="10" borderId="110" xfId="0" applyFont="1" applyFill="1" applyBorder="1" applyAlignment="1" applyProtection="1">
      <alignment vertical="center" wrapText="1"/>
    </xf>
    <xf numFmtId="0" fontId="18" fillId="3" borderId="110" xfId="0" applyFont="1" applyFill="1" applyBorder="1" applyAlignment="1" applyProtection="1">
      <alignment vertical="center" wrapText="1"/>
    </xf>
    <xf numFmtId="0" fontId="9" fillId="11" borderId="113" xfId="0" applyFont="1" applyFill="1" applyBorder="1" applyAlignment="1" applyProtection="1">
      <alignment horizontal="center" vertical="center" wrapText="1"/>
    </xf>
    <xf numFmtId="0" fontId="25" fillId="0" borderId="110" xfId="0" applyFont="1" applyBorder="1" applyAlignment="1" applyProtection="1">
      <alignment horizontal="center" vertical="center"/>
      <protection locked="0"/>
    </xf>
    <xf numFmtId="0" fontId="25" fillId="0" borderId="110" xfId="0" applyFont="1" applyBorder="1" applyAlignment="1">
      <alignment horizontal="center" vertical="center"/>
    </xf>
    <xf numFmtId="0" fontId="19" fillId="0" borderId="110" xfId="0" applyFont="1" applyFill="1" applyBorder="1" applyAlignment="1" applyProtection="1">
      <alignment vertical="center" wrapText="1"/>
      <protection locked="0"/>
    </xf>
    <xf numFmtId="0" fontId="11" fillId="0" borderId="110" xfId="0" applyFont="1" applyBorder="1" applyProtection="1">
      <protection locked="0"/>
    </xf>
    <xf numFmtId="0" fontId="19" fillId="2" borderId="110" xfId="0" applyFont="1" applyFill="1" applyBorder="1" applyProtection="1">
      <protection locked="0"/>
    </xf>
    <xf numFmtId="0" fontId="11" fillId="2" borderId="110" xfId="0" applyFont="1" applyFill="1" applyBorder="1" applyProtection="1">
      <protection locked="0"/>
    </xf>
    <xf numFmtId="0" fontId="11" fillId="2" borderId="110" xfId="0" applyFont="1" applyFill="1" applyBorder="1" applyAlignment="1" applyProtection="1">
      <alignment horizontal="center" vertical="center" wrapText="1"/>
      <protection locked="0"/>
    </xf>
    <xf numFmtId="0" fontId="11" fillId="2" borderId="110" xfId="0" applyFont="1" applyFill="1" applyBorder="1" applyAlignment="1" applyProtection="1">
      <alignment vertical="center" wrapText="1"/>
      <protection locked="0"/>
    </xf>
    <xf numFmtId="0" fontId="19" fillId="2" borderId="110" xfId="0" quotePrefix="1" applyFont="1" applyFill="1" applyBorder="1" applyAlignment="1" applyProtection="1">
      <alignment horizontal="left" vertical="center" wrapText="1"/>
      <protection locked="0"/>
    </xf>
    <xf numFmtId="0" fontId="19" fillId="0" borderId="110" xfId="0" applyFont="1" applyBorder="1" applyAlignment="1" applyProtection="1">
      <alignment horizontal="center" vertical="center"/>
    </xf>
    <xf numFmtId="14" fontId="19" fillId="0" borderId="110" xfId="0" applyNumberFormat="1" applyFont="1" applyBorder="1" applyAlignment="1" applyProtection="1">
      <alignment horizontal="center" vertical="center"/>
      <protection locked="0"/>
    </xf>
    <xf numFmtId="0" fontId="11" fillId="14" borderId="0" xfId="0" applyFont="1" applyFill="1" applyProtection="1"/>
    <xf numFmtId="0" fontId="25" fillId="14" borderId="0" xfId="0" applyFont="1" applyFill="1" applyProtection="1"/>
    <xf numFmtId="0" fontId="19" fillId="2" borderId="110" xfId="0" applyFont="1" applyFill="1" applyBorder="1" applyAlignment="1" applyProtection="1">
      <alignment vertical="center" wrapText="1"/>
      <protection locked="0"/>
    </xf>
    <xf numFmtId="167" fontId="19" fillId="0" borderId="110" xfId="0" applyNumberFormat="1" applyFont="1" applyFill="1" applyBorder="1" applyAlignment="1" applyProtection="1">
      <alignment horizontal="center" vertical="center" wrapText="1"/>
    </xf>
    <xf numFmtId="9" fontId="19" fillId="0" borderId="110" xfId="0" applyNumberFormat="1" applyFont="1" applyFill="1" applyBorder="1" applyAlignment="1" applyProtection="1">
      <alignment horizontal="center" vertical="center"/>
      <protection locked="0"/>
    </xf>
    <xf numFmtId="0" fontId="20" fillId="0" borderId="110" xfId="0" applyFont="1" applyFill="1" applyBorder="1" applyAlignment="1">
      <alignment vertical="center" wrapText="1"/>
    </xf>
    <xf numFmtId="0" fontId="18"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justify" vertical="center" wrapText="1"/>
    </xf>
    <xf numFmtId="9" fontId="43" fillId="0" borderId="113" xfId="6" applyFont="1" applyBorder="1" applyAlignment="1" applyProtection="1">
      <alignment horizontal="center" vertical="center"/>
    </xf>
    <xf numFmtId="0" fontId="25" fillId="0" borderId="113" xfId="0" applyFont="1" applyBorder="1" applyAlignment="1" applyProtection="1">
      <alignment horizontal="center" vertical="center"/>
    </xf>
    <xf numFmtId="0" fontId="19" fillId="0" borderId="113" xfId="0" applyFont="1" applyFill="1" applyBorder="1" applyAlignment="1" applyProtection="1">
      <alignment horizontal="center" vertical="center" wrapText="1"/>
      <protection locked="0"/>
    </xf>
    <xf numFmtId="9" fontId="19" fillId="0" borderId="113" xfId="6" applyFont="1" applyFill="1" applyBorder="1" applyAlignment="1" applyProtection="1">
      <alignment horizontal="center" vertical="center" wrapText="1"/>
      <protection locked="0"/>
    </xf>
    <xf numFmtId="0" fontId="19" fillId="0" borderId="113" xfId="0" applyFont="1" applyFill="1" applyBorder="1" applyAlignment="1" applyProtection="1">
      <alignment horizontal="justify" vertical="center" wrapText="1"/>
      <protection locked="0"/>
    </xf>
    <xf numFmtId="9" fontId="20" fillId="0" borderId="113" xfId="0" applyNumberFormat="1" applyFont="1" applyFill="1" applyBorder="1" applyAlignment="1">
      <alignment horizontal="center" vertical="center" wrapText="1"/>
    </xf>
    <xf numFmtId="14" fontId="10" fillId="0" borderId="113" xfId="8" applyNumberFormat="1"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9" fillId="2" borderId="113" xfId="0" applyFont="1" applyFill="1" applyBorder="1" applyAlignment="1" applyProtection="1">
      <alignment horizontal="center" vertical="center"/>
    </xf>
    <xf numFmtId="0" fontId="11" fillId="0" borderId="113" xfId="0" applyFont="1" applyFill="1" applyBorder="1" applyProtection="1">
      <protection locked="0"/>
    </xf>
    <xf numFmtId="9" fontId="19" fillId="2" borderId="113" xfId="6" applyFont="1" applyFill="1" applyBorder="1" applyAlignment="1" applyProtection="1">
      <alignment horizontal="center" vertical="center"/>
      <protection locked="0"/>
    </xf>
    <xf numFmtId="0" fontId="18" fillId="3" borderId="112" xfId="0" applyFont="1" applyFill="1" applyBorder="1" applyAlignment="1" applyProtection="1">
      <alignment vertical="center" wrapText="1"/>
    </xf>
    <xf numFmtId="0" fontId="9" fillId="11" borderId="110" xfId="9" applyFont="1" applyFill="1" applyBorder="1" applyAlignment="1" applyProtection="1">
      <alignment horizontal="center" vertical="center" wrapText="1"/>
    </xf>
    <xf numFmtId="170" fontId="10" fillId="0" borderId="110" xfId="0" applyNumberFormat="1" applyFont="1" applyFill="1" applyBorder="1" applyAlignment="1">
      <alignment horizontal="center" vertical="center" wrapText="1"/>
    </xf>
    <xf numFmtId="169" fontId="20" fillId="0" borderId="110" xfId="0" applyNumberFormat="1" applyFont="1" applyFill="1" applyBorder="1" applyAlignment="1">
      <alignment horizontal="justify" vertical="center" wrapText="1"/>
    </xf>
    <xf numFmtId="169" fontId="19" fillId="2" borderId="110" xfId="0" applyNumberFormat="1" applyFont="1" applyFill="1" applyBorder="1" applyAlignment="1" applyProtection="1">
      <alignment horizontal="center" vertical="center" wrapText="1"/>
      <protection locked="0"/>
    </xf>
    <xf numFmtId="0" fontId="25" fillId="0" borderId="113" xfId="0" applyFont="1" applyBorder="1" applyAlignment="1" applyProtection="1">
      <alignment horizontal="center" vertical="center"/>
      <protection locked="0"/>
    </xf>
    <xf numFmtId="169" fontId="19" fillId="2" borderId="110" xfId="7" applyNumberFormat="1" applyFont="1" applyFill="1" applyBorder="1" applyAlignment="1">
      <alignment horizontal="center" vertical="center" wrapText="1"/>
    </xf>
    <xf numFmtId="0" fontId="22" fillId="11" borderId="110" xfId="0" applyFont="1" applyFill="1" applyBorder="1" applyAlignment="1" applyProtection="1">
      <alignment horizontal="center" vertical="center" wrapText="1"/>
    </xf>
    <xf numFmtId="9" fontId="10" fillId="0" borderId="110" xfId="6" quotePrefix="1" applyNumberFormat="1" applyFont="1" applyFill="1" applyBorder="1" applyAlignment="1" applyProtection="1">
      <alignment horizontal="center" vertical="center" wrapText="1"/>
    </xf>
    <xf numFmtId="9" fontId="19" fillId="2" borderId="110" xfId="0" applyNumberFormat="1" applyFont="1" applyFill="1" applyBorder="1" applyAlignment="1" applyProtection="1">
      <alignment horizontal="center" vertical="center"/>
      <protection locked="0"/>
    </xf>
    <xf numFmtId="9" fontId="43" fillId="0" borderId="110" xfId="6" applyFont="1" applyBorder="1" applyAlignment="1" applyProtection="1">
      <alignment horizontal="center" vertical="center"/>
    </xf>
    <xf numFmtId="9" fontId="10" fillId="0" borderId="110" xfId="6" applyFont="1" applyFill="1" applyBorder="1" applyAlignment="1" applyProtection="1">
      <alignment horizontal="center" vertical="center" wrapText="1"/>
    </xf>
    <xf numFmtId="9" fontId="10" fillId="0" borderId="110" xfId="6" applyNumberFormat="1" applyFont="1" applyFill="1" applyBorder="1" applyAlignment="1" applyProtection="1">
      <alignment horizontal="center" vertical="center" wrapText="1"/>
    </xf>
    <xf numFmtId="0" fontId="12" fillId="6" borderId="110" xfId="0" applyFont="1" applyFill="1" applyBorder="1" applyAlignment="1" applyProtection="1">
      <alignment horizontal="center" vertical="center"/>
    </xf>
    <xf numFmtId="0" fontId="10" fillId="0" borderId="110" xfId="0" applyFont="1" applyFill="1" applyBorder="1" applyAlignment="1" applyProtection="1">
      <alignment horizontal="justify" vertical="center" wrapText="1"/>
    </xf>
    <xf numFmtId="9" fontId="10" fillId="0" borderId="110" xfId="0" applyNumberFormat="1" applyFont="1" applyFill="1" applyBorder="1" applyAlignment="1" applyProtection="1">
      <alignment horizontal="center" vertical="center" wrapText="1"/>
    </xf>
    <xf numFmtId="0" fontId="10" fillId="0" borderId="110" xfId="0" applyFont="1" applyFill="1" applyBorder="1" applyAlignment="1" applyProtection="1">
      <alignment horizontal="center" vertical="center" wrapText="1"/>
    </xf>
    <xf numFmtId="0" fontId="10" fillId="0" borderId="110" xfId="0" applyFont="1" applyBorder="1" applyAlignment="1" applyProtection="1">
      <alignment horizontal="justify" vertical="center" wrapText="1"/>
    </xf>
    <xf numFmtId="0" fontId="13" fillId="11" borderId="110" xfId="0" applyFont="1" applyFill="1" applyBorder="1" applyAlignment="1" applyProtection="1">
      <alignment horizontal="center" vertical="center"/>
    </xf>
    <xf numFmtId="0" fontId="10" fillId="0" borderId="110" xfId="0" applyFont="1" applyBorder="1" applyAlignment="1" applyProtection="1">
      <alignment horizontal="center" vertical="center"/>
    </xf>
    <xf numFmtId="9" fontId="19" fillId="2" borderId="110" xfId="6" applyFont="1" applyFill="1" applyBorder="1" applyAlignment="1" applyProtection="1">
      <alignment horizontal="center" vertical="center"/>
      <protection locked="0"/>
    </xf>
    <xf numFmtId="169" fontId="19" fillId="0" borderId="110" xfId="7" applyNumberFormat="1"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9" fillId="0" borderId="110" xfId="0" applyFont="1" applyFill="1" applyBorder="1" applyAlignment="1">
      <alignment horizontal="center" vertical="center" wrapText="1"/>
    </xf>
    <xf numFmtId="9" fontId="20" fillId="0" borderId="110" xfId="6" applyFont="1" applyFill="1" applyBorder="1" applyAlignment="1">
      <alignment horizontal="center" vertical="center" wrapText="1"/>
    </xf>
    <xf numFmtId="169" fontId="10" fillId="0" borderId="110" xfId="0" applyNumberFormat="1" applyFont="1" applyFill="1" applyBorder="1" applyAlignment="1">
      <alignment horizontal="center" vertical="center" wrapText="1"/>
    </xf>
    <xf numFmtId="9" fontId="19" fillId="0" borderId="110" xfId="6" applyNumberFormat="1" applyFont="1" applyFill="1" applyBorder="1" applyAlignment="1" applyProtection="1">
      <alignment horizontal="center" vertical="center"/>
      <protection locked="0"/>
    </xf>
    <xf numFmtId="0" fontId="19" fillId="0" borderId="110" xfId="0" applyFont="1" applyBorder="1" applyAlignment="1" applyProtection="1">
      <alignment horizontal="center" vertical="center" wrapText="1"/>
      <protection locked="0"/>
    </xf>
    <xf numFmtId="0" fontId="25" fillId="0" borderId="110" xfId="0" applyFont="1" applyBorder="1" applyAlignment="1" applyProtection="1">
      <alignment horizontal="center" vertical="center"/>
    </xf>
    <xf numFmtId="0" fontId="9" fillId="2" borderId="110" xfId="0" applyFont="1" applyFill="1" applyBorder="1" applyAlignment="1">
      <alignment horizontal="center" vertical="center" wrapText="1"/>
    </xf>
    <xf numFmtId="0" fontId="19" fillId="2" borderId="110" xfId="0" quotePrefix="1" applyFont="1" applyFill="1" applyBorder="1" applyAlignment="1" applyProtection="1">
      <alignment horizontal="justify" vertical="center" wrapText="1"/>
      <protection locked="0"/>
    </xf>
    <xf numFmtId="0" fontId="19" fillId="2" borderId="110" xfId="0" quotePrefix="1" applyFont="1" applyFill="1" applyBorder="1" applyAlignment="1" applyProtection="1">
      <alignment horizontal="justify" vertical="center" wrapText="1"/>
    </xf>
    <xf numFmtId="0" fontId="20" fillId="0" borderId="110" xfId="0" applyFont="1" applyFill="1" applyBorder="1" applyAlignment="1">
      <alignment horizontal="justify" vertical="center" wrapText="1"/>
    </xf>
    <xf numFmtId="0" fontId="19" fillId="2" borderId="110" xfId="0" applyFont="1" applyFill="1" applyBorder="1" applyAlignment="1" applyProtection="1">
      <alignment horizontal="center" vertical="center" wrapText="1"/>
      <protection locked="0"/>
    </xf>
    <xf numFmtId="9" fontId="19" fillId="2" borderId="110" xfId="6" applyFont="1" applyFill="1" applyBorder="1" applyAlignment="1" applyProtection="1">
      <alignment horizontal="justify" vertical="center"/>
      <protection locked="0"/>
    </xf>
    <xf numFmtId="0" fontId="18" fillId="0" borderId="113" xfId="0" applyFont="1" applyFill="1" applyBorder="1" applyAlignment="1" applyProtection="1">
      <alignment horizontal="center" vertical="center" wrapText="1"/>
      <protection locked="0"/>
    </xf>
    <xf numFmtId="9" fontId="19" fillId="0" borderId="110" xfId="0" applyNumberFormat="1" applyFont="1" applyBorder="1" applyAlignment="1" applyProtection="1">
      <alignment horizontal="center" vertical="center"/>
      <protection locked="0"/>
    </xf>
    <xf numFmtId="0" fontId="19" fillId="2" borderId="110" xfId="6" applyNumberFormat="1" applyFont="1" applyFill="1" applyBorder="1" applyAlignment="1" applyProtection="1">
      <alignment vertical="center"/>
      <protection locked="0"/>
    </xf>
    <xf numFmtId="0" fontId="10" fillId="0" borderId="110" xfId="0" applyFont="1" applyBorder="1" applyAlignment="1">
      <alignment horizontal="center" vertical="center"/>
    </xf>
    <xf numFmtId="0" fontId="19" fillId="0" borderId="110" xfId="0" applyFont="1" applyBorder="1" applyProtection="1">
      <protection locked="0"/>
    </xf>
    <xf numFmtId="0" fontId="19" fillId="0" borderId="110" xfId="0" quotePrefix="1" applyFont="1" applyFill="1" applyBorder="1" applyAlignment="1" applyProtection="1">
      <alignment horizontal="justify" vertical="center" wrapText="1"/>
      <protection locked="0"/>
    </xf>
    <xf numFmtId="0" fontId="9" fillId="2" borderId="110" xfId="0" applyFont="1" applyFill="1" applyBorder="1" applyAlignment="1" applyProtection="1">
      <alignment vertical="center" wrapText="1"/>
    </xf>
    <xf numFmtId="0" fontId="11" fillId="2" borderId="0" xfId="0" applyFont="1" applyFill="1" applyBorder="1" applyProtection="1">
      <protection locked="0"/>
    </xf>
    <xf numFmtId="0" fontId="11" fillId="0" borderId="0" xfId="0" applyFont="1" applyBorder="1" applyProtection="1">
      <protection locked="0"/>
    </xf>
    <xf numFmtId="172" fontId="19" fillId="0" borderId="110" xfId="7" applyNumberFormat="1" applyFont="1" applyFill="1" applyBorder="1" applyAlignment="1">
      <alignment horizontal="center" vertical="center" wrapText="1"/>
    </xf>
    <xf numFmtId="49" fontId="9" fillId="2" borderId="110" xfId="0" quotePrefix="1" applyNumberFormat="1" applyFont="1" applyFill="1" applyBorder="1" applyAlignment="1" applyProtection="1">
      <alignment vertical="center" wrapText="1"/>
    </xf>
    <xf numFmtId="9" fontId="10" fillId="2" borderId="110" xfId="0" applyNumberFormat="1" applyFont="1" applyFill="1" applyBorder="1" applyAlignment="1" applyProtection="1">
      <alignment horizontal="justify" vertical="center" wrapText="1"/>
    </xf>
    <xf numFmtId="0" fontId="11" fillId="0" borderId="1" xfId="0" applyFont="1" applyBorder="1" applyProtection="1">
      <protection locked="0"/>
    </xf>
    <xf numFmtId="0" fontId="10" fillId="2" borderId="110" xfId="0" quotePrefix="1" applyFont="1" applyFill="1" applyBorder="1" applyAlignment="1" applyProtection="1">
      <alignment horizontal="justify" vertical="center" wrapText="1"/>
      <protection locked="0"/>
    </xf>
    <xf numFmtId="0" fontId="10" fillId="0" borderId="110" xfId="0" quotePrefix="1" applyFont="1" applyFill="1" applyBorder="1" applyAlignment="1" applyProtection="1">
      <alignment horizontal="justify" vertical="center" wrapText="1"/>
      <protection locked="0"/>
    </xf>
    <xf numFmtId="0" fontId="9" fillId="2" borderId="110" xfId="8" applyFont="1" applyFill="1" applyBorder="1" applyAlignment="1">
      <alignment horizontal="center" vertical="center" wrapText="1"/>
    </xf>
    <xf numFmtId="0" fontId="9" fillId="15" borderId="110" xfId="9" applyFont="1" applyFill="1" applyBorder="1" applyAlignment="1">
      <alignment horizontal="left" vertical="center" wrapText="1"/>
    </xf>
    <xf numFmtId="0" fontId="0" fillId="0" borderId="110" xfId="0" applyBorder="1"/>
    <xf numFmtId="0" fontId="25" fillId="0" borderId="110" xfId="0" applyFont="1" applyBorder="1"/>
    <xf numFmtId="0" fontId="19" fillId="0" borderId="110" xfId="0" quotePrefix="1" applyFont="1" applyBorder="1" applyAlignment="1" applyProtection="1">
      <alignment horizontal="justify" vertical="center" wrapText="1"/>
      <protection locked="0"/>
    </xf>
    <xf numFmtId="9" fontId="19" fillId="0" borderId="110" xfId="6" applyNumberFormat="1" applyFont="1" applyBorder="1" applyAlignment="1" applyProtection="1">
      <alignment horizontal="center" vertical="center"/>
      <protection locked="0"/>
    </xf>
    <xf numFmtId="9" fontId="47" fillId="0" borderId="110" xfId="6" applyFont="1" applyBorder="1" applyAlignment="1">
      <alignment horizontal="center" vertical="center"/>
    </xf>
    <xf numFmtId="0" fontId="10" fillId="0" borderId="110" xfId="0" applyFont="1" applyBorder="1" applyAlignment="1">
      <alignment horizontal="justify" vertical="center"/>
    </xf>
    <xf numFmtId="0" fontId="0" fillId="2" borderId="0" xfId="0" applyFill="1"/>
    <xf numFmtId="0" fontId="7" fillId="11" borderId="111" xfId="0" applyFont="1" applyFill="1" applyBorder="1" applyAlignment="1" applyProtection="1">
      <alignment horizontal="right" vertical="center" wrapText="1"/>
    </xf>
    <xf numFmtId="0" fontId="9" fillId="11" borderId="111" xfId="9" applyFont="1" applyFill="1" applyBorder="1" applyAlignment="1" applyProtection="1">
      <alignment horizontal="right" vertical="center" wrapText="1"/>
    </xf>
    <xf numFmtId="169" fontId="19" fillId="0" borderId="110" xfId="0" quotePrefix="1" applyNumberFormat="1" applyFont="1" applyFill="1" applyBorder="1" applyAlignment="1" applyProtection="1">
      <alignment horizontal="justify" vertical="center" wrapText="1"/>
      <protection locked="0"/>
    </xf>
    <xf numFmtId="0" fontId="19" fillId="0" borderId="110" xfId="0" applyFont="1" applyFill="1" applyBorder="1" applyAlignment="1">
      <alignment vertical="center" wrapText="1"/>
    </xf>
    <xf numFmtId="169" fontId="20" fillId="2" borderId="110" xfId="0" applyNumberFormat="1" applyFont="1" applyFill="1" applyBorder="1" applyAlignment="1">
      <alignment horizontal="justify" vertical="center" wrapText="1"/>
    </xf>
    <xf numFmtId="0" fontId="22" fillId="15" borderId="110" xfId="0" applyFont="1" applyFill="1" applyBorder="1" applyAlignment="1">
      <alignment horizontal="center" vertical="center" wrapText="1"/>
    </xf>
    <xf numFmtId="9" fontId="19" fillId="0" borderId="110" xfId="6" applyFont="1" applyFill="1" applyBorder="1" applyAlignment="1" applyProtection="1">
      <alignment vertical="center"/>
      <protection locked="0"/>
    </xf>
    <xf numFmtId="9" fontId="25" fillId="2" borderId="110" xfId="0" applyNumberFormat="1" applyFont="1" applyFill="1" applyBorder="1" applyAlignment="1" applyProtection="1">
      <alignment horizontal="center" vertical="center" wrapText="1"/>
    </xf>
    <xf numFmtId="169" fontId="19" fillId="0" borderId="110" xfId="0" quotePrefix="1" applyNumberFormat="1" applyFont="1" applyFill="1" applyBorder="1" applyAlignment="1" applyProtection="1">
      <alignment horizontal="justify" vertical="center" wrapText="1"/>
    </xf>
    <xf numFmtId="0" fontId="10" fillId="2" borderId="110" xfId="0" applyFont="1" applyFill="1" applyBorder="1" applyAlignment="1" applyProtection="1">
      <alignment horizontal="justify" vertical="center" wrapText="1"/>
    </xf>
    <xf numFmtId="0" fontId="19" fillId="0" borderId="0" xfId="0" applyFont="1" applyBorder="1" applyProtection="1">
      <protection locked="0"/>
    </xf>
    <xf numFmtId="9" fontId="47" fillId="0" borderId="110" xfId="6" applyFont="1" applyBorder="1" applyAlignment="1">
      <alignment vertical="center"/>
    </xf>
    <xf numFmtId="9" fontId="10" fillId="0" borderId="110" xfId="6" applyFont="1" applyFill="1" applyBorder="1" applyAlignment="1" applyProtection="1">
      <alignment horizontal="center" vertical="center" wrapText="1"/>
    </xf>
    <xf numFmtId="0" fontId="12" fillId="6" borderId="110" xfId="0" applyFont="1" applyFill="1" applyBorder="1" applyAlignment="1" applyProtection="1">
      <alignment horizontal="center" vertical="center"/>
    </xf>
    <xf numFmtId="0" fontId="19" fillId="0" borderId="110" xfId="0" quotePrefix="1" applyFont="1" applyFill="1" applyBorder="1" applyAlignment="1" applyProtection="1">
      <alignment horizontal="justify" vertical="center" wrapText="1"/>
      <protection locked="0"/>
    </xf>
    <xf numFmtId="0" fontId="9" fillId="0" borderId="110" xfId="9" applyFont="1" applyFill="1" applyBorder="1" applyAlignment="1" applyProtection="1">
      <alignment horizontal="left" vertical="center" wrapText="1"/>
    </xf>
    <xf numFmtId="9" fontId="19" fillId="2" borderId="110" xfId="6" applyFont="1" applyFill="1" applyBorder="1" applyAlignment="1" applyProtection="1">
      <alignment horizontal="center" vertical="center"/>
      <protection locked="0"/>
    </xf>
    <xf numFmtId="49" fontId="9" fillId="2" borderId="113" xfId="0" applyNumberFormat="1" applyFont="1" applyFill="1" applyBorder="1" applyAlignment="1" applyProtection="1">
      <alignment vertical="center" wrapText="1"/>
    </xf>
    <xf numFmtId="0" fontId="19" fillId="0" borderId="113" xfId="0" applyFont="1" applyFill="1" applyBorder="1" applyAlignment="1" applyProtection="1">
      <alignment vertical="center" wrapText="1"/>
      <protection locked="0"/>
    </xf>
    <xf numFmtId="9" fontId="19" fillId="0" borderId="113" xfId="6" applyFont="1" applyFill="1" applyBorder="1" applyAlignment="1" applyProtection="1">
      <alignment vertical="center" wrapText="1"/>
      <protection locked="0"/>
    </xf>
    <xf numFmtId="9" fontId="20" fillId="0" borderId="113" xfId="6" applyFont="1" applyFill="1" applyBorder="1" applyAlignment="1">
      <alignment horizontal="center" vertical="center" wrapText="1"/>
    </xf>
    <xf numFmtId="169" fontId="19" fillId="0" borderId="113" xfId="7" applyNumberFormat="1" applyFont="1" applyFill="1" applyBorder="1" applyAlignment="1">
      <alignment horizontal="center" vertical="center" wrapText="1"/>
    </xf>
    <xf numFmtId="0" fontId="10" fillId="0" borderId="113" xfId="8" applyFont="1" applyFill="1" applyBorder="1" applyAlignment="1">
      <alignment horizontal="center" vertical="center" wrapText="1"/>
    </xf>
    <xf numFmtId="9" fontId="19" fillId="2" borderId="110" xfId="6" applyFont="1" applyFill="1" applyBorder="1" applyAlignment="1" applyProtection="1">
      <alignment vertical="center"/>
      <protection locked="0"/>
    </xf>
    <xf numFmtId="9" fontId="43" fillId="0" borderId="110" xfId="6" applyFont="1" applyBorder="1" applyAlignment="1" applyProtection="1">
      <alignment vertical="center"/>
    </xf>
    <xf numFmtId="0" fontId="11" fillId="0" borderId="112" xfId="0" applyFont="1" applyBorder="1" applyProtection="1">
      <protection locked="0"/>
    </xf>
    <xf numFmtId="0" fontId="19" fillId="2" borderId="112" xfId="0" applyFont="1" applyFill="1" applyBorder="1" applyAlignment="1" applyProtection="1">
      <alignment horizontal="center" vertical="center"/>
    </xf>
    <xf numFmtId="49" fontId="10" fillId="2" borderId="110" xfId="0" applyNumberFormat="1" applyFont="1" applyFill="1" applyBorder="1" applyAlignment="1" applyProtection="1">
      <alignment horizontal="justify" vertical="center" wrapText="1"/>
    </xf>
    <xf numFmtId="0" fontId="11" fillId="2" borderId="0" xfId="0" applyFont="1" applyFill="1" applyAlignment="1" applyProtection="1">
      <alignment wrapText="1"/>
    </xf>
    <xf numFmtId="0" fontId="11" fillId="0" borderId="0" xfId="0" applyFont="1" applyAlignment="1" applyProtection="1">
      <alignment wrapText="1"/>
    </xf>
    <xf numFmtId="0" fontId="7" fillId="2" borderId="112" xfId="0" applyFont="1" applyFill="1" applyBorder="1" applyAlignment="1" applyProtection="1">
      <alignment vertical="center"/>
    </xf>
    <xf numFmtId="0" fontId="9" fillId="0" borderId="112" xfId="9" applyFont="1" applyFill="1" applyBorder="1" applyAlignment="1" applyProtection="1">
      <alignment vertical="center" wrapText="1"/>
    </xf>
    <xf numFmtId="0" fontId="12" fillId="6" borderId="88" xfId="0" applyFont="1" applyFill="1" applyBorder="1" applyAlignment="1" applyProtection="1">
      <alignment horizontal="center" vertical="center"/>
    </xf>
    <xf numFmtId="9" fontId="10" fillId="0" borderId="110" xfId="6" applyFont="1" applyFill="1" applyBorder="1" applyAlignment="1" applyProtection="1">
      <alignment horizontal="center" vertical="center" wrapText="1"/>
    </xf>
    <xf numFmtId="0" fontId="18" fillId="2" borderId="110" xfId="0" applyFont="1" applyFill="1" applyBorder="1" applyAlignment="1" applyProtection="1">
      <alignment horizontal="center" vertical="center" wrapText="1"/>
    </xf>
    <xf numFmtId="0" fontId="18" fillId="2" borderId="110" xfId="0" applyFont="1" applyFill="1" applyBorder="1" applyAlignment="1" applyProtection="1">
      <alignment horizontal="center" vertical="center" wrapText="1"/>
      <protection locked="0"/>
    </xf>
    <xf numFmtId="0" fontId="11" fillId="2" borderId="112" xfId="0" applyFont="1" applyFill="1" applyBorder="1" applyProtection="1">
      <protection locked="0"/>
    </xf>
    <xf numFmtId="9" fontId="43" fillId="0" borderId="88" xfId="6" applyFont="1" applyBorder="1" applyAlignment="1" applyProtection="1">
      <alignment vertical="center"/>
    </xf>
    <xf numFmtId="0" fontId="19" fillId="0" borderId="88" xfId="0" quotePrefix="1" applyFont="1" applyFill="1" applyBorder="1" applyAlignment="1" applyProtection="1">
      <alignment vertical="center" wrapText="1"/>
      <protection locked="0"/>
    </xf>
    <xf numFmtId="9" fontId="10" fillId="0" borderId="110" xfId="6" applyNumberFormat="1" applyFont="1" applyFill="1" applyBorder="1" applyAlignment="1" applyProtection="1">
      <alignment horizontal="center" vertical="center" wrapText="1"/>
    </xf>
    <xf numFmtId="0" fontId="10" fillId="0" borderId="110" xfId="0" applyFont="1" applyFill="1" applyBorder="1" applyAlignment="1" applyProtection="1">
      <alignment horizontal="justify" vertical="center" wrapText="1"/>
    </xf>
    <xf numFmtId="9" fontId="10" fillId="0" borderId="110" xfId="6" quotePrefix="1" applyNumberFormat="1" applyFont="1" applyFill="1" applyBorder="1" applyAlignment="1" applyProtection="1">
      <alignment horizontal="center" vertical="center" wrapText="1"/>
    </xf>
    <xf numFmtId="0" fontId="18" fillId="0" borderId="110" xfId="0" applyFont="1" applyFill="1" applyBorder="1" applyAlignment="1" applyProtection="1">
      <alignment horizontal="center" vertical="center" wrapText="1"/>
    </xf>
    <xf numFmtId="9" fontId="10" fillId="0" borderId="110" xfId="6" applyFont="1" applyFill="1" applyBorder="1" applyAlignment="1" applyProtection="1">
      <alignment horizontal="center" vertical="center" wrapText="1"/>
    </xf>
    <xf numFmtId="0" fontId="10" fillId="2" borderId="110" xfId="0" applyFont="1" applyFill="1" applyBorder="1" applyAlignment="1" applyProtection="1">
      <alignment horizontal="center" vertical="center" wrapText="1"/>
    </xf>
    <xf numFmtId="9" fontId="19" fillId="0" borderId="110" xfId="0" applyNumberFormat="1" applyFont="1" applyBorder="1" applyAlignment="1" applyProtection="1">
      <alignment horizontal="center" vertical="center"/>
      <protection locked="0"/>
    </xf>
    <xf numFmtId="9" fontId="47" fillId="0" borderId="113" xfId="6" applyFont="1" applyBorder="1" applyAlignment="1">
      <alignment horizontal="center" vertical="center"/>
    </xf>
    <xf numFmtId="0" fontId="19" fillId="2" borderId="110" xfId="0" applyFont="1" applyFill="1" applyBorder="1" applyAlignment="1" applyProtection="1">
      <alignment horizontal="center" vertical="center" wrapText="1"/>
      <protection locked="0"/>
    </xf>
    <xf numFmtId="0" fontId="19" fillId="0" borderId="110" xfId="0" applyFont="1" applyBorder="1" applyAlignment="1" applyProtection="1">
      <alignment horizontal="center" vertical="center" wrapText="1"/>
      <protection locked="0"/>
    </xf>
    <xf numFmtId="9" fontId="10" fillId="2" borderId="110" xfId="0" applyNumberFormat="1" applyFont="1" applyFill="1" applyBorder="1" applyAlignment="1" applyProtection="1">
      <alignment horizontal="center" vertical="center" wrapText="1"/>
    </xf>
    <xf numFmtId="9" fontId="47" fillId="0" borderId="110" xfId="6" applyFont="1" applyBorder="1" applyAlignment="1">
      <alignment horizontal="center" vertical="center"/>
    </xf>
    <xf numFmtId="169" fontId="29" fillId="0" borderId="110" xfId="7" applyNumberFormat="1" applyFont="1" applyFill="1" applyBorder="1" applyAlignment="1">
      <alignment horizontal="center" vertical="center" wrapText="1"/>
    </xf>
    <xf numFmtId="9" fontId="19" fillId="2" borderId="110" xfId="6" applyFont="1" applyFill="1" applyBorder="1" applyAlignment="1" applyProtection="1">
      <alignment horizontal="center" vertical="center"/>
      <protection locked="0"/>
    </xf>
    <xf numFmtId="9" fontId="10" fillId="0" borderId="113" xfId="6" applyFont="1" applyFill="1" applyBorder="1" applyAlignment="1" applyProtection="1">
      <alignment horizontal="center" vertical="center" wrapText="1"/>
    </xf>
    <xf numFmtId="9" fontId="19" fillId="0" borderId="113" xfId="0" applyNumberFormat="1" applyFont="1" applyBorder="1" applyAlignment="1" applyProtection="1">
      <alignment horizontal="center" vertical="center"/>
      <protection locked="0"/>
    </xf>
    <xf numFmtId="9" fontId="10" fillId="0" borderId="110" xfId="6" applyFont="1" applyFill="1" applyBorder="1" applyAlignment="1" applyProtection="1">
      <alignment horizontal="center" vertical="center" wrapText="1"/>
    </xf>
    <xf numFmtId="0" fontId="10" fillId="0" borderId="110" xfId="0" applyFont="1" applyFill="1" applyBorder="1" applyAlignment="1" applyProtection="1">
      <alignment horizontal="justify" vertical="center" wrapText="1"/>
    </xf>
    <xf numFmtId="0" fontId="19" fillId="0" borderId="110" xfId="0" quotePrefix="1" applyFont="1" applyFill="1" applyBorder="1" applyAlignment="1" applyProtection="1">
      <alignment horizontal="justify" vertical="center" wrapText="1"/>
      <protection locked="0"/>
    </xf>
    <xf numFmtId="0" fontId="10" fillId="0" borderId="110" xfId="0" applyFont="1" applyFill="1" applyBorder="1" applyAlignment="1">
      <alignment horizontal="justify" vertical="center" wrapText="1"/>
    </xf>
    <xf numFmtId="169" fontId="9" fillId="15" borderId="88" xfId="9" applyNumberFormat="1" applyFont="1" applyFill="1" applyBorder="1" applyAlignment="1">
      <alignment horizontal="left" vertical="center" wrapText="1"/>
    </xf>
    <xf numFmtId="9" fontId="49" fillId="0" borderId="110" xfId="6" applyFont="1" applyFill="1" applyBorder="1" applyAlignment="1" applyProtection="1">
      <alignment horizontal="center" vertical="center" wrapText="1"/>
    </xf>
    <xf numFmtId="0" fontId="11" fillId="0" borderId="110" xfId="0" applyFont="1" applyBorder="1" applyAlignment="1" applyProtection="1">
      <alignment horizontal="center" vertical="center" wrapText="1"/>
      <protection locked="0"/>
    </xf>
    <xf numFmtId="9" fontId="11" fillId="0" borderId="110" xfId="0" applyNumberFormat="1" applyFont="1" applyBorder="1" applyAlignment="1" applyProtection="1">
      <alignment horizontal="center" vertical="center"/>
      <protection locked="0"/>
    </xf>
    <xf numFmtId="0" fontId="11" fillId="0" borderId="110" xfId="0" quotePrefix="1" applyFont="1" applyFill="1" applyBorder="1" applyAlignment="1" applyProtection="1">
      <alignment horizontal="justify" vertical="center" wrapText="1"/>
      <protection locked="0"/>
    </xf>
    <xf numFmtId="169" fontId="19" fillId="0" borderId="110" xfId="0" quotePrefix="1" applyNumberFormat="1" applyFont="1" applyFill="1" applyBorder="1" applyAlignment="1" applyProtection="1">
      <alignment horizontal="justify" vertical="center" wrapText="1"/>
      <protection locked="0"/>
    </xf>
    <xf numFmtId="0" fontId="49" fillId="0" borderId="110" xfId="0" applyFont="1" applyFill="1" applyBorder="1" applyAlignment="1" applyProtection="1">
      <alignment horizontal="justify" vertical="center" wrapText="1"/>
    </xf>
    <xf numFmtId="0" fontId="49" fillId="0" borderId="110" xfId="0" applyFont="1" applyBorder="1" applyAlignment="1">
      <alignment horizontal="center" vertical="center"/>
    </xf>
    <xf numFmtId="0" fontId="9" fillId="0" borderId="110" xfId="0" applyFont="1" applyBorder="1" applyAlignment="1" applyProtection="1">
      <alignment horizontal="justify" vertical="center" wrapText="1"/>
    </xf>
    <xf numFmtId="0" fontId="10" fillId="0" borderId="88" xfId="0" applyFont="1" applyBorder="1" applyAlignment="1">
      <alignment horizontal="center" vertical="center" wrapText="1"/>
    </xf>
    <xf numFmtId="9" fontId="19" fillId="0" borderId="110" xfId="0" applyNumberFormat="1" applyFont="1" applyFill="1" applyBorder="1" applyAlignment="1" applyProtection="1">
      <alignment horizontal="justify" vertical="center" wrapText="1"/>
      <protection locked="0"/>
    </xf>
    <xf numFmtId="49" fontId="9" fillId="0" borderId="110" xfId="0" quotePrefix="1" applyNumberFormat="1" applyFont="1" applyFill="1" applyBorder="1" applyAlignment="1" applyProtection="1">
      <alignment horizontal="justify" vertical="center" wrapText="1"/>
    </xf>
    <xf numFmtId="49" fontId="9" fillId="0" borderId="110" xfId="0" applyNumberFormat="1" applyFont="1" applyFill="1" applyBorder="1" applyAlignment="1" applyProtection="1">
      <alignment horizontal="justify" vertical="center" wrapText="1"/>
    </xf>
    <xf numFmtId="0" fontId="10" fillId="0" borderId="110" xfId="0" applyFont="1" applyBorder="1" applyAlignment="1">
      <alignment horizontal="center" vertical="center" wrapText="1"/>
    </xf>
    <xf numFmtId="0" fontId="23" fillId="0" borderId="110" xfId="0" applyFont="1" applyBorder="1" applyAlignment="1">
      <alignment horizontal="center" vertical="center" wrapText="1"/>
    </xf>
    <xf numFmtId="0" fontId="10" fillId="0" borderId="110" xfId="0" applyFont="1" applyBorder="1" applyAlignment="1" applyProtection="1">
      <alignment horizontal="justify" vertical="center"/>
    </xf>
    <xf numFmtId="9" fontId="19" fillId="0" borderId="110" xfId="6" applyFont="1" applyFill="1" applyBorder="1" applyAlignment="1" applyProtection="1">
      <alignment horizontal="justify" vertical="center"/>
      <protection locked="0"/>
    </xf>
    <xf numFmtId="0" fontId="20" fillId="2" borderId="110" xfId="0" applyFont="1" applyFill="1" applyBorder="1" applyAlignment="1">
      <alignment horizontal="left" vertical="center" wrapText="1"/>
    </xf>
    <xf numFmtId="169" fontId="10" fillId="0" borderId="88" xfId="8" applyNumberFormat="1" applyFont="1" applyFill="1" applyBorder="1" applyAlignment="1">
      <alignment horizontal="center" vertical="center" wrapText="1"/>
    </xf>
    <xf numFmtId="0" fontId="19" fillId="0" borderId="88" xfId="0" applyFont="1" applyBorder="1" applyAlignment="1" applyProtection="1">
      <alignment horizontal="center" vertical="center"/>
    </xf>
    <xf numFmtId="0" fontId="19" fillId="0" borderId="88" xfId="0" applyFont="1" applyBorder="1" applyAlignment="1" applyProtection="1">
      <alignment horizontal="center" vertical="center" wrapText="1"/>
      <protection locked="0"/>
    </xf>
    <xf numFmtId="169" fontId="10" fillId="0" borderId="113" xfId="8" applyNumberFormat="1" applyFont="1" applyFill="1" applyBorder="1" applyAlignment="1">
      <alignment horizontal="center" vertical="center" wrapText="1"/>
    </xf>
    <xf numFmtId="0" fontId="19" fillId="0" borderId="113" xfId="0" applyFont="1" applyBorder="1" applyAlignment="1" applyProtection="1">
      <alignment horizontal="center" vertical="center"/>
    </xf>
    <xf numFmtId="0" fontId="19" fillId="0" borderId="113" xfId="0" applyFont="1" applyBorder="1" applyAlignment="1" applyProtection="1">
      <alignment horizontal="center" vertical="center" wrapText="1"/>
      <protection locked="0"/>
    </xf>
    <xf numFmtId="0" fontId="10" fillId="0" borderId="88" xfId="0" applyFont="1" applyFill="1" applyBorder="1" applyAlignment="1" applyProtection="1">
      <alignment horizontal="justify" vertical="center" wrapText="1"/>
    </xf>
    <xf numFmtId="169" fontId="25" fillId="2" borderId="110" xfId="8" applyNumberFormat="1" applyFont="1" applyFill="1" applyBorder="1" applyAlignment="1">
      <alignment horizontal="center" vertical="center" wrapText="1"/>
    </xf>
    <xf numFmtId="0" fontId="13" fillId="2" borderId="110"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justify" vertical="center" wrapText="1"/>
    </xf>
    <xf numFmtId="0" fontId="10" fillId="0" borderId="110" xfId="0" quotePrefix="1" applyFont="1" applyFill="1" applyBorder="1" applyAlignment="1">
      <alignment horizontal="justify" vertical="center" wrapText="1"/>
    </xf>
    <xf numFmtId="0" fontId="10" fillId="2" borderId="110" xfId="0" applyFont="1" applyFill="1" applyBorder="1" applyAlignment="1" applyProtection="1">
      <alignment vertical="center" wrapText="1"/>
    </xf>
    <xf numFmtId="0" fontId="24" fillId="0" borderId="110" xfId="0" applyFont="1" applyFill="1" applyBorder="1" applyAlignment="1" applyProtection="1">
      <alignment horizontal="center" vertical="center" wrapText="1"/>
      <protection locked="0"/>
    </xf>
    <xf numFmtId="9" fontId="50" fillId="0" borderId="110" xfId="0" applyNumberFormat="1" applyFont="1" applyFill="1" applyBorder="1" applyAlignment="1">
      <alignment horizontal="center" vertical="center" wrapText="1"/>
    </xf>
    <xf numFmtId="0" fontId="19" fillId="0" borderId="0" xfId="0" applyFont="1" applyProtection="1">
      <protection locked="0"/>
    </xf>
    <xf numFmtId="0" fontId="19" fillId="2" borderId="0" xfId="0" applyFont="1" applyFill="1" applyBorder="1" applyProtection="1">
      <protection locked="0"/>
    </xf>
    <xf numFmtId="0" fontId="19" fillId="0" borderId="0" xfId="0" applyFont="1" applyFill="1" applyProtection="1">
      <protection locked="0"/>
    </xf>
    <xf numFmtId="0" fontId="19" fillId="0" borderId="0" xfId="0" applyFont="1" applyFill="1" applyBorder="1" applyProtection="1">
      <protection locked="0"/>
    </xf>
    <xf numFmtId="0" fontId="20" fillId="2" borderId="113" xfId="0" applyFont="1" applyFill="1" applyBorder="1" applyAlignment="1">
      <alignment horizontal="justify" vertical="center" wrapText="1"/>
    </xf>
    <xf numFmtId="169" fontId="29" fillId="2" borderId="113" xfId="7" applyNumberFormat="1" applyFont="1" applyFill="1" applyBorder="1" applyAlignment="1">
      <alignment horizontal="center" vertical="center" wrapText="1"/>
    </xf>
    <xf numFmtId="0" fontId="25" fillId="0" borderId="113" xfId="0" applyFont="1" applyBorder="1" applyAlignment="1">
      <alignment horizontal="center" vertical="center"/>
    </xf>
    <xf numFmtId="0" fontId="0" fillId="0" borderId="113" xfId="0" applyBorder="1"/>
    <xf numFmtId="0" fontId="9" fillId="2" borderId="113" xfId="0" applyFont="1" applyFill="1" applyBorder="1" applyAlignment="1" applyProtection="1">
      <alignment vertical="center" wrapText="1"/>
    </xf>
    <xf numFmtId="0" fontId="23" fillId="0" borderId="110" xfId="0" applyFont="1" applyBorder="1"/>
    <xf numFmtId="169" fontId="19" fillId="2" borderId="113" xfId="7" applyNumberFormat="1" applyFont="1" applyFill="1" applyBorder="1" applyAlignment="1">
      <alignment horizontal="center" vertical="center" wrapText="1"/>
    </xf>
    <xf numFmtId="0" fontId="23" fillId="0" borderId="113" xfId="0" applyFont="1" applyBorder="1"/>
    <xf numFmtId="0" fontId="9" fillId="0" borderId="112" xfId="0" applyFont="1" applyFill="1" applyBorder="1" applyAlignment="1" applyProtection="1">
      <alignment vertical="center"/>
    </xf>
    <xf numFmtId="0" fontId="9" fillId="0" borderId="112" xfId="3" applyFont="1" applyFill="1" applyBorder="1" applyAlignment="1" applyProtection="1">
      <alignment vertical="center" wrapText="1"/>
    </xf>
    <xf numFmtId="0" fontId="7" fillId="0" borderId="112" xfId="0" applyFont="1" applyFill="1" applyBorder="1" applyAlignment="1" applyProtection="1">
      <alignment vertical="center"/>
    </xf>
    <xf numFmtId="0" fontId="19" fillId="0" borderId="110" xfId="0" applyFont="1" applyBorder="1" applyAlignment="1" applyProtection="1">
      <alignment horizontal="center" vertical="center" wrapText="1"/>
      <protection locked="0"/>
    </xf>
    <xf numFmtId="0" fontId="10" fillId="0" borderId="110" xfId="0" applyFont="1" applyFill="1" applyBorder="1" applyAlignment="1" applyProtection="1">
      <alignment horizontal="center" vertical="center" wrapText="1"/>
    </xf>
    <xf numFmtId="0" fontId="19" fillId="0" borderId="110" xfId="0" quotePrefix="1" applyFont="1" applyFill="1" applyBorder="1" applyAlignment="1" applyProtection="1">
      <alignment horizontal="justify" vertical="center" wrapText="1"/>
      <protection locked="0"/>
    </xf>
    <xf numFmtId="0" fontId="10" fillId="2" borderId="110" xfId="0" applyFont="1" applyFill="1" applyBorder="1" applyAlignment="1" applyProtection="1">
      <alignment horizontal="justify" vertical="center" wrapText="1"/>
    </xf>
    <xf numFmtId="0" fontId="19" fillId="0" borderId="110" xfId="0" quotePrefix="1" applyFont="1" applyFill="1" applyBorder="1" applyAlignment="1" applyProtection="1">
      <alignment horizontal="justify" vertical="center" wrapText="1"/>
      <protection locked="0"/>
    </xf>
    <xf numFmtId="0" fontId="10" fillId="0" borderId="110" xfId="0" applyFont="1" applyFill="1" applyBorder="1" applyAlignment="1" applyProtection="1">
      <alignment horizontal="justify" vertical="center" wrapText="1"/>
    </xf>
    <xf numFmtId="0" fontId="19" fillId="0" borderId="110" xfId="0" applyFont="1" applyFill="1" applyBorder="1" applyAlignment="1" applyProtection="1">
      <alignment horizontal="center" vertical="center" wrapText="1"/>
    </xf>
    <xf numFmtId="0" fontId="10" fillId="2" borderId="110" xfId="0" applyFont="1" applyFill="1" applyBorder="1" applyAlignment="1">
      <alignment horizontal="justify" vertical="center" wrapText="1"/>
    </xf>
    <xf numFmtId="9" fontId="29" fillId="2" borderId="110" xfId="6" applyFont="1" applyFill="1" applyBorder="1" applyAlignment="1" applyProtection="1">
      <alignment horizontal="center" vertical="center" wrapText="1"/>
    </xf>
    <xf numFmtId="0" fontId="18" fillId="0" borderId="110" xfId="0" applyFont="1" applyFill="1" applyBorder="1" applyAlignment="1" applyProtection="1">
      <alignment horizontal="center" vertical="center" wrapText="1"/>
    </xf>
    <xf numFmtId="9" fontId="10" fillId="2" borderId="110" xfId="6" applyFont="1" applyFill="1" applyBorder="1" applyAlignment="1" applyProtection="1">
      <alignment horizontal="center" vertical="center" wrapText="1"/>
    </xf>
    <xf numFmtId="0" fontId="19" fillId="0" borderId="110" xfId="0" applyFont="1" applyFill="1" applyBorder="1" applyAlignment="1" applyProtection="1">
      <alignment horizontal="justify" vertical="center" wrapText="1"/>
    </xf>
    <xf numFmtId="0" fontId="19" fillId="0" borderId="110" xfId="0" applyFont="1" applyFill="1" applyBorder="1" applyAlignment="1" applyProtection="1">
      <alignment horizontal="justify" vertical="center" wrapText="1"/>
      <protection locked="0"/>
    </xf>
    <xf numFmtId="0" fontId="19" fillId="2" borderId="110" xfId="0" applyFont="1" applyFill="1" applyBorder="1" applyAlignment="1" applyProtection="1">
      <alignment horizontal="justify" vertical="center" wrapText="1"/>
      <protection locked="0"/>
    </xf>
    <xf numFmtId="0" fontId="10" fillId="2" borderId="110" xfId="0" applyFont="1" applyFill="1" applyBorder="1" applyAlignment="1" applyProtection="1">
      <alignment horizontal="center" vertical="center" wrapText="1"/>
    </xf>
    <xf numFmtId="9" fontId="10" fillId="0" borderId="110" xfId="6" applyFont="1" applyFill="1" applyBorder="1" applyAlignment="1" applyProtection="1">
      <alignment horizontal="center" vertical="center" wrapText="1"/>
    </xf>
    <xf numFmtId="0" fontId="10" fillId="0" borderId="110" xfId="0" applyFont="1" applyFill="1" applyBorder="1" applyAlignment="1">
      <alignment horizontal="justify" vertical="center" wrapText="1"/>
    </xf>
    <xf numFmtId="0" fontId="18" fillId="2" borderId="110" xfId="0" applyFont="1" applyFill="1" applyBorder="1" applyAlignment="1" applyProtection="1">
      <alignment horizontal="center" vertical="center" wrapText="1"/>
    </xf>
    <xf numFmtId="0" fontId="19" fillId="0" borderId="113" xfId="0" quotePrefix="1" applyFont="1" applyFill="1" applyBorder="1" applyAlignment="1" applyProtection="1">
      <alignment horizontal="justify" vertical="center" wrapText="1"/>
      <protection locked="0"/>
    </xf>
    <xf numFmtId="9" fontId="10" fillId="0" borderId="110" xfId="0" applyNumberFormat="1" applyFont="1" applyFill="1" applyBorder="1" applyAlignment="1" applyProtection="1">
      <alignment horizontal="center" vertical="center" wrapText="1"/>
    </xf>
    <xf numFmtId="0" fontId="10" fillId="0" borderId="110" xfId="0" applyFont="1" applyFill="1" applyBorder="1" applyAlignment="1" applyProtection="1">
      <alignment horizontal="center" vertical="center" wrapText="1"/>
    </xf>
    <xf numFmtId="169" fontId="19" fillId="0" borderId="110" xfId="7" applyNumberFormat="1" applyFont="1" applyFill="1" applyBorder="1" applyAlignment="1">
      <alignment horizontal="center" vertical="center" wrapText="1"/>
    </xf>
    <xf numFmtId="9" fontId="19" fillId="0" borderId="110" xfId="0" applyNumberFormat="1" applyFont="1" applyBorder="1" applyAlignment="1" applyProtection="1">
      <alignment horizontal="center" vertical="center"/>
      <protection locked="0"/>
    </xf>
    <xf numFmtId="0" fontId="10" fillId="0" borderId="110" xfId="0" applyFont="1" applyFill="1" applyBorder="1" applyAlignment="1">
      <alignment horizontal="center" vertical="center" wrapText="1"/>
    </xf>
    <xf numFmtId="0" fontId="20" fillId="0" borderId="110" xfId="0" applyFont="1" applyFill="1" applyBorder="1" applyAlignment="1">
      <alignment horizontal="justify" vertical="center" wrapText="1"/>
    </xf>
    <xf numFmtId="9" fontId="20" fillId="0" borderId="110" xfId="6"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19" fillId="2" borderId="110" xfId="0" applyFont="1" applyFill="1" applyBorder="1" applyAlignment="1" applyProtection="1">
      <alignment horizontal="center" vertical="center" wrapText="1"/>
      <protection locked="0"/>
    </xf>
    <xf numFmtId="49" fontId="9" fillId="0" borderId="110" xfId="0" applyNumberFormat="1" applyFont="1" applyFill="1" applyBorder="1" applyAlignment="1" applyProtection="1">
      <alignment horizontal="center" vertical="center" wrapText="1"/>
    </xf>
    <xf numFmtId="0" fontId="9" fillId="0" borderId="110" xfId="0" applyFont="1" applyFill="1" applyBorder="1" applyAlignment="1" applyProtection="1">
      <alignment horizontal="center" vertical="center" wrapText="1"/>
    </xf>
    <xf numFmtId="0" fontId="19" fillId="0" borderId="110" xfId="0" applyFont="1" applyBorder="1" applyAlignment="1" applyProtection="1">
      <alignment horizontal="center" vertical="center" wrapText="1"/>
      <protection locked="0"/>
    </xf>
    <xf numFmtId="9" fontId="10" fillId="2" borderId="110" xfId="0" applyNumberFormat="1" applyFont="1" applyFill="1" applyBorder="1" applyAlignment="1" applyProtection="1">
      <alignment horizontal="center" vertical="center" wrapText="1"/>
    </xf>
    <xf numFmtId="169" fontId="19" fillId="0" borderId="110" xfId="0" applyNumberFormat="1" applyFont="1" applyFill="1" applyBorder="1" applyAlignment="1" applyProtection="1">
      <alignment horizontal="center" vertical="center" wrapText="1"/>
      <protection locked="0"/>
    </xf>
    <xf numFmtId="9" fontId="19" fillId="0" borderId="113" xfId="0" applyNumberFormat="1" applyFont="1" applyBorder="1" applyAlignment="1" applyProtection="1">
      <alignment horizontal="center" vertical="center"/>
      <protection locked="0"/>
    </xf>
    <xf numFmtId="9" fontId="10" fillId="2" borderId="113" xfId="0" applyNumberFormat="1" applyFont="1" applyFill="1" applyBorder="1" applyAlignment="1" applyProtection="1">
      <alignment horizontal="center" vertical="center" wrapText="1"/>
    </xf>
    <xf numFmtId="0" fontId="10" fillId="0" borderId="113" xfId="0" applyFont="1" applyFill="1" applyBorder="1" applyAlignment="1" applyProtection="1">
      <alignment horizontal="center" vertical="center" wrapText="1"/>
    </xf>
    <xf numFmtId="0" fontId="10" fillId="0" borderId="110" xfId="0" applyFont="1" applyFill="1" applyBorder="1" applyAlignment="1" applyProtection="1">
      <alignment vertical="center" wrapText="1"/>
    </xf>
    <xf numFmtId="169" fontId="10" fillId="0" borderId="110" xfId="8" applyNumberFormat="1" applyFont="1" applyFill="1" applyBorder="1" applyAlignment="1">
      <alignment horizontal="center" vertical="center" wrapText="1"/>
    </xf>
    <xf numFmtId="0" fontId="19" fillId="2" borderId="113" xfId="0" quotePrefix="1" applyFont="1" applyFill="1" applyBorder="1" applyAlignment="1" applyProtection="1">
      <alignment horizontal="justify" vertical="center" wrapText="1"/>
      <protection locked="0"/>
    </xf>
    <xf numFmtId="49" fontId="10" fillId="0" borderId="110" xfId="0" applyNumberFormat="1" applyFont="1" applyFill="1" applyBorder="1" applyAlignment="1" applyProtection="1">
      <alignment horizontal="center" vertical="center" wrapText="1"/>
    </xf>
    <xf numFmtId="0" fontId="19" fillId="0" borderId="110" xfId="0" applyFont="1" applyFill="1" applyBorder="1" applyAlignment="1">
      <alignment horizontal="justify" vertical="center" wrapText="1"/>
    </xf>
    <xf numFmtId="49" fontId="10" fillId="0" borderId="110" xfId="0" applyNumberFormat="1" applyFont="1" applyFill="1" applyBorder="1" applyAlignment="1" applyProtection="1">
      <alignment horizontal="justify" vertical="center" wrapText="1"/>
    </xf>
    <xf numFmtId="0" fontId="9" fillId="0" borderId="113" xfId="0" applyFont="1" applyFill="1" applyBorder="1" applyAlignment="1">
      <alignment horizontal="center" vertical="center" wrapText="1"/>
    </xf>
    <xf numFmtId="0" fontId="10" fillId="2" borderId="113" xfId="0" applyFont="1" applyFill="1" applyBorder="1" applyAlignment="1" applyProtection="1">
      <alignment horizontal="center" vertical="center" wrapText="1"/>
    </xf>
    <xf numFmtId="0" fontId="20" fillId="0" borderId="113" xfId="0" applyFont="1" applyFill="1" applyBorder="1" applyAlignment="1">
      <alignment horizontal="justify" vertical="center" wrapText="1"/>
    </xf>
    <xf numFmtId="9" fontId="19" fillId="0" borderId="110" xfId="6" applyFont="1" applyFill="1" applyBorder="1" applyAlignment="1" applyProtection="1">
      <alignment horizontal="center" vertical="center" wrapText="1"/>
    </xf>
    <xf numFmtId="0" fontId="19" fillId="2" borderId="110" xfId="0" applyFont="1" applyFill="1" applyBorder="1" applyAlignment="1" applyProtection="1">
      <alignment horizontal="justify" vertical="center" wrapText="1"/>
    </xf>
    <xf numFmtId="14" fontId="10" fillId="0" borderId="110" xfId="0" applyNumberFormat="1" applyFont="1" applyFill="1" applyBorder="1" applyAlignment="1">
      <alignment horizontal="center" vertical="center" wrapText="1"/>
    </xf>
    <xf numFmtId="171" fontId="19" fillId="0" borderId="110" xfId="7" applyNumberFormat="1" applyFont="1" applyFill="1" applyBorder="1" applyAlignment="1">
      <alignment horizontal="center" vertical="center" wrapText="1"/>
    </xf>
    <xf numFmtId="9" fontId="29" fillId="0" borderId="110" xfId="6" applyFont="1" applyFill="1" applyBorder="1" applyAlignment="1" applyProtection="1">
      <alignment horizontal="center" vertical="center" wrapText="1"/>
    </xf>
    <xf numFmtId="0" fontId="19" fillId="2" borderId="110" xfId="0" quotePrefix="1" applyFont="1" applyFill="1" applyBorder="1" applyAlignment="1" applyProtection="1">
      <alignment horizontal="justify" vertical="center" wrapText="1"/>
    </xf>
    <xf numFmtId="0" fontId="19" fillId="2" borderId="113" xfId="0" quotePrefix="1" applyFont="1" applyFill="1" applyBorder="1" applyAlignment="1" applyProtection="1">
      <alignment horizontal="justify" vertical="center" wrapText="1"/>
    </xf>
    <xf numFmtId="0" fontId="20" fillId="2" borderId="110" xfId="0" applyFont="1" applyFill="1" applyBorder="1" applyAlignment="1">
      <alignment horizontal="justify" vertical="center" wrapText="1"/>
    </xf>
    <xf numFmtId="9" fontId="53" fillId="2" borderId="110" xfId="6" applyFont="1" applyFill="1" applyBorder="1" applyAlignment="1">
      <alignment horizontal="center" vertical="center" wrapText="1"/>
    </xf>
    <xf numFmtId="9" fontId="10" fillId="0" borderId="88" xfId="0" applyNumberFormat="1" applyFont="1" applyFill="1" applyBorder="1" applyAlignment="1" applyProtection="1">
      <alignment horizontal="center" vertical="center" wrapText="1"/>
    </xf>
    <xf numFmtId="9" fontId="10" fillId="0" borderId="113" xfId="0" applyNumberFormat="1" applyFont="1" applyFill="1" applyBorder="1" applyAlignment="1" applyProtection="1">
      <alignment horizontal="center" vertical="center" wrapText="1"/>
    </xf>
    <xf numFmtId="0" fontId="10" fillId="0" borderId="113" xfId="0" applyFont="1" applyBorder="1" applyAlignment="1">
      <alignment horizontal="justify" vertical="center"/>
    </xf>
    <xf numFmtId="0" fontId="10" fillId="0" borderId="88" xfId="0" applyFont="1" applyBorder="1" applyAlignment="1">
      <alignment horizontal="justify" vertical="center"/>
    </xf>
    <xf numFmtId="9" fontId="10" fillId="0" borderId="110" xfId="6" applyFont="1" applyFill="1" applyBorder="1" applyAlignment="1" applyProtection="1">
      <alignment horizontal="center" vertical="center" wrapText="1"/>
    </xf>
    <xf numFmtId="9" fontId="10" fillId="0" borderId="110" xfId="0" applyNumberFormat="1" applyFont="1" applyFill="1" applyBorder="1" applyAlignment="1" applyProtection="1">
      <alignment horizontal="center" vertical="center" wrapText="1"/>
    </xf>
    <xf numFmtId="0" fontId="10" fillId="2" borderId="110" xfId="0" applyFont="1" applyFill="1" applyBorder="1" applyAlignment="1">
      <alignment horizontal="center" vertical="center" wrapText="1"/>
    </xf>
    <xf numFmtId="9" fontId="43" fillId="0" borderId="110" xfId="6" applyFont="1" applyBorder="1" applyAlignment="1" applyProtection="1">
      <alignment horizontal="center" vertical="center"/>
    </xf>
    <xf numFmtId="0" fontId="10" fillId="0" borderId="110" xfId="0" applyFont="1" applyFill="1" applyBorder="1" applyAlignment="1" applyProtection="1">
      <alignment horizontal="justify" vertical="center" wrapText="1"/>
    </xf>
    <xf numFmtId="9" fontId="10" fillId="2" borderId="110" xfId="6" applyFont="1" applyFill="1" applyBorder="1" applyAlignment="1" applyProtection="1">
      <alignment horizontal="center" vertical="center" wrapText="1"/>
    </xf>
    <xf numFmtId="9" fontId="19" fillId="2" borderId="110" xfId="0" applyNumberFormat="1" applyFont="1" applyFill="1" applyBorder="1" applyAlignment="1" applyProtection="1">
      <alignment horizontal="center" vertical="center"/>
      <protection locked="0"/>
    </xf>
    <xf numFmtId="0" fontId="18" fillId="0" borderId="110" xfId="0" applyFont="1" applyFill="1" applyBorder="1" applyAlignment="1" applyProtection="1">
      <alignment horizontal="center" vertical="center" wrapText="1"/>
    </xf>
    <xf numFmtId="9" fontId="19" fillId="0" borderId="110" xfId="0" applyNumberFormat="1" applyFont="1" applyBorder="1" applyAlignment="1" applyProtection="1">
      <alignment horizontal="center" vertical="center"/>
      <protection locked="0"/>
    </xf>
    <xf numFmtId="0" fontId="10" fillId="0" borderId="110" xfId="0" applyFont="1" applyFill="1" applyBorder="1" applyAlignment="1" applyProtection="1">
      <alignment horizontal="center" vertical="center" wrapText="1"/>
    </xf>
    <xf numFmtId="9" fontId="11" fillId="0" borderId="110" xfId="0" applyNumberFormat="1" applyFont="1" applyBorder="1" applyAlignment="1" applyProtection="1">
      <alignment horizontal="center" vertical="center"/>
      <protection locked="0"/>
    </xf>
    <xf numFmtId="9" fontId="47" fillId="0" borderId="113" xfId="6" applyFont="1" applyBorder="1" applyAlignment="1">
      <alignment horizontal="center" vertical="center"/>
    </xf>
    <xf numFmtId="9" fontId="19" fillId="0" borderId="113" xfId="0" applyNumberFormat="1" applyFont="1" applyBorder="1" applyAlignment="1" applyProtection="1">
      <alignment horizontal="center" vertical="center"/>
      <protection locked="0"/>
    </xf>
    <xf numFmtId="9" fontId="47" fillId="0" borderId="88" xfId="6" applyFont="1" applyBorder="1" applyAlignment="1">
      <alignment horizontal="center" vertical="center"/>
    </xf>
    <xf numFmtId="9" fontId="10" fillId="2" borderId="110" xfId="0" applyNumberFormat="1" applyFont="1" applyFill="1" applyBorder="1" applyAlignment="1" applyProtection="1">
      <alignment horizontal="center" vertical="center" wrapText="1"/>
    </xf>
    <xf numFmtId="0" fontId="10" fillId="0" borderId="110" xfId="0"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20" fillId="0" borderId="110" xfId="0" applyFont="1" applyFill="1" applyBorder="1" applyAlignment="1">
      <alignment horizontal="justify" vertical="center" wrapText="1"/>
    </xf>
    <xf numFmtId="49" fontId="10" fillId="0" borderId="110" xfId="0" applyNumberFormat="1" applyFont="1" applyFill="1" applyBorder="1" applyAlignment="1" applyProtection="1">
      <alignment horizontal="justify" vertical="center" wrapText="1"/>
    </xf>
    <xf numFmtId="0" fontId="19" fillId="0" borderId="110" xfId="0" quotePrefix="1" applyFont="1" applyFill="1" applyBorder="1" applyAlignment="1" applyProtection="1">
      <alignment horizontal="justify" vertical="center" wrapText="1"/>
      <protection locked="0"/>
    </xf>
    <xf numFmtId="9" fontId="47" fillId="0" borderId="110" xfId="6" applyFont="1" applyBorder="1" applyAlignment="1">
      <alignment horizontal="center" vertical="center"/>
    </xf>
    <xf numFmtId="9" fontId="20" fillId="2" borderId="110" xfId="6" applyFont="1" applyFill="1" applyBorder="1" applyAlignment="1">
      <alignment horizontal="center" vertical="center" wrapText="1"/>
    </xf>
    <xf numFmtId="9" fontId="10" fillId="0" borderId="113" xfId="6" applyFont="1" applyFill="1" applyBorder="1" applyAlignment="1" applyProtection="1">
      <alignment horizontal="center" vertical="center" wrapText="1"/>
    </xf>
    <xf numFmtId="9" fontId="10" fillId="0" borderId="88" xfId="6" applyFont="1" applyFill="1" applyBorder="1" applyAlignment="1" applyProtection="1">
      <alignment horizontal="center" vertical="center" wrapText="1"/>
    </xf>
    <xf numFmtId="0" fontId="10" fillId="2" borderId="110" xfId="0" applyFont="1" applyFill="1" applyBorder="1" applyAlignment="1" applyProtection="1">
      <alignment horizontal="justify" vertical="center" wrapText="1"/>
    </xf>
    <xf numFmtId="0" fontId="10" fillId="0" borderId="113" xfId="0" applyFont="1" applyBorder="1" applyAlignment="1" applyProtection="1">
      <alignment horizontal="justify" vertical="center" wrapText="1"/>
    </xf>
    <xf numFmtId="9" fontId="29" fillId="0" borderId="110" xfId="6" applyFont="1" applyFill="1" applyBorder="1" applyAlignment="1" applyProtection="1">
      <alignment horizontal="center" vertical="center" wrapText="1"/>
    </xf>
    <xf numFmtId="9" fontId="19" fillId="2" borderId="110" xfId="6" applyFont="1" applyFill="1" applyBorder="1" applyAlignment="1" applyProtection="1">
      <alignment horizontal="center" vertical="center"/>
      <protection locked="0"/>
    </xf>
    <xf numFmtId="9" fontId="19" fillId="2" borderId="113" xfId="6" applyFont="1" applyFill="1" applyBorder="1" applyAlignment="1" applyProtection="1">
      <alignment horizontal="center" vertical="center"/>
      <protection locked="0"/>
    </xf>
    <xf numFmtId="0" fontId="19" fillId="0" borderId="110" xfId="0" quotePrefix="1" applyFont="1" applyFill="1" applyBorder="1" applyAlignment="1" applyProtection="1">
      <alignment horizontal="justify" vertical="center" wrapText="1"/>
    </xf>
    <xf numFmtId="9" fontId="19" fillId="2" borderId="113" xfId="0" applyNumberFormat="1" applyFont="1" applyFill="1" applyBorder="1" applyAlignment="1" applyProtection="1">
      <alignment horizontal="center" vertical="center"/>
      <protection locked="0"/>
    </xf>
    <xf numFmtId="0" fontId="20" fillId="2" borderId="110" xfId="0" applyFont="1" applyFill="1" applyBorder="1" applyAlignment="1">
      <alignment horizontal="justify" vertical="center" wrapText="1"/>
    </xf>
    <xf numFmtId="9" fontId="10" fillId="0" borderId="110" xfId="6" applyFont="1" applyFill="1" applyBorder="1" applyAlignment="1" applyProtection="1">
      <alignment vertical="center" wrapText="1"/>
    </xf>
    <xf numFmtId="0" fontId="19" fillId="0" borderId="110" xfId="0" applyFont="1" applyFill="1" applyBorder="1" applyAlignment="1" applyProtection="1">
      <alignment vertical="center" wrapText="1"/>
    </xf>
    <xf numFmtId="0" fontId="10" fillId="2" borderId="110" xfId="0" applyFont="1" applyFill="1" applyBorder="1" applyAlignment="1">
      <alignment vertical="center" wrapText="1"/>
    </xf>
    <xf numFmtId="0" fontId="10" fillId="0" borderId="110" xfId="0" applyFont="1" applyFill="1" applyBorder="1" applyAlignment="1">
      <alignment vertical="center" wrapText="1"/>
    </xf>
    <xf numFmtId="0" fontId="18" fillId="0" borderId="110" xfId="0" applyFont="1" applyFill="1" applyBorder="1" applyAlignment="1" applyProtection="1">
      <alignment vertical="center" wrapText="1"/>
    </xf>
    <xf numFmtId="9" fontId="29" fillId="2" borderId="110" xfId="6" applyFont="1" applyFill="1" applyBorder="1" applyAlignment="1" applyProtection="1">
      <alignment vertical="center" wrapText="1"/>
    </xf>
    <xf numFmtId="0" fontId="19" fillId="2" borderId="88" xfId="0" applyFont="1" applyFill="1" applyBorder="1" applyAlignment="1" applyProtection="1">
      <alignment vertical="center" wrapText="1"/>
    </xf>
    <xf numFmtId="9" fontId="10" fillId="2" borderId="110" xfId="6" applyFont="1" applyFill="1" applyBorder="1" applyAlignment="1" applyProtection="1">
      <alignment vertical="center" wrapText="1"/>
    </xf>
    <xf numFmtId="0" fontId="18" fillId="0" borderId="110" xfId="0" applyFont="1" applyFill="1" applyBorder="1" applyAlignment="1" applyProtection="1">
      <alignment vertical="center" wrapText="1"/>
      <protection locked="0"/>
    </xf>
    <xf numFmtId="9" fontId="10" fillId="0" borderId="110" xfId="0" applyNumberFormat="1" applyFont="1" applyFill="1" applyBorder="1" applyAlignment="1" applyProtection="1">
      <alignment vertical="center" wrapText="1"/>
    </xf>
    <xf numFmtId="0" fontId="18" fillId="2" borderId="114" xfId="0" applyFont="1" applyFill="1" applyBorder="1" applyAlignment="1" applyProtection="1">
      <alignment vertical="center" wrapText="1"/>
    </xf>
    <xf numFmtId="0" fontId="9" fillId="0" borderId="110" xfId="0" applyFont="1" applyFill="1" applyBorder="1" applyAlignment="1">
      <alignment vertical="center" wrapText="1"/>
    </xf>
    <xf numFmtId="9" fontId="20" fillId="0" borderId="110" xfId="6" applyFont="1" applyFill="1" applyBorder="1" applyAlignment="1">
      <alignment vertical="center" wrapText="1"/>
    </xf>
    <xf numFmtId="169" fontId="19" fillId="0" borderId="110" xfId="7" applyNumberFormat="1" applyFont="1" applyFill="1" applyBorder="1" applyAlignment="1">
      <alignment vertical="center" wrapText="1"/>
    </xf>
    <xf numFmtId="0" fontId="10" fillId="0" borderId="110" xfId="8" applyFont="1" applyFill="1" applyBorder="1" applyAlignment="1">
      <alignment vertical="center" wrapText="1"/>
    </xf>
    <xf numFmtId="49" fontId="9" fillId="0" borderId="110" xfId="0" applyNumberFormat="1" applyFont="1" applyFill="1" applyBorder="1" applyAlignment="1" applyProtection="1">
      <alignment vertical="center" wrapText="1"/>
    </xf>
    <xf numFmtId="0" fontId="9" fillId="0" borderId="110" xfId="0" applyFont="1" applyFill="1" applyBorder="1" applyAlignment="1" applyProtection="1">
      <alignment vertical="center" wrapText="1"/>
    </xf>
    <xf numFmtId="9" fontId="10" fillId="2" borderId="110" xfId="0" applyNumberFormat="1" applyFont="1" applyFill="1" applyBorder="1" applyAlignment="1" applyProtection="1">
      <alignment vertical="center" wrapText="1"/>
    </xf>
    <xf numFmtId="0" fontId="19" fillId="0" borderId="110" xfId="0" applyFont="1" applyBorder="1" applyAlignment="1" applyProtection="1">
      <alignment vertical="center" wrapText="1"/>
      <protection locked="0"/>
    </xf>
    <xf numFmtId="0" fontId="19" fillId="0" borderId="110" xfId="0" applyFont="1" applyBorder="1" applyAlignment="1" applyProtection="1">
      <alignment vertical="center"/>
      <protection locked="0"/>
    </xf>
    <xf numFmtId="169" fontId="19" fillId="0" borderId="110" xfId="0" applyNumberFormat="1" applyFont="1" applyFill="1" applyBorder="1" applyAlignment="1" applyProtection="1">
      <alignment vertical="center" wrapText="1"/>
      <protection locked="0"/>
    </xf>
    <xf numFmtId="169" fontId="19" fillId="0" borderId="113" xfId="0" quotePrefix="1" applyNumberFormat="1" applyFont="1" applyFill="1" applyBorder="1" applyAlignment="1" applyProtection="1">
      <alignment vertical="center" wrapText="1"/>
      <protection locked="0"/>
    </xf>
    <xf numFmtId="0" fontId="19" fillId="0" borderId="113" xfId="0" quotePrefix="1" applyFont="1" applyFill="1" applyBorder="1" applyAlignment="1" applyProtection="1">
      <alignment vertical="center" wrapText="1"/>
      <protection locked="0"/>
    </xf>
    <xf numFmtId="9" fontId="19" fillId="0" borderId="110" xfId="0" applyNumberFormat="1" applyFont="1" applyBorder="1" applyAlignment="1" applyProtection="1">
      <alignment vertical="center"/>
      <protection locked="0"/>
    </xf>
    <xf numFmtId="9" fontId="47" fillId="0" borderId="113" xfId="6" applyFont="1" applyBorder="1" applyAlignment="1">
      <alignment vertical="center"/>
    </xf>
    <xf numFmtId="49" fontId="10" fillId="0" borderId="110" xfId="0" applyNumberFormat="1" applyFont="1" applyFill="1" applyBorder="1" applyAlignment="1" applyProtection="1">
      <alignment vertical="center" wrapText="1"/>
    </xf>
    <xf numFmtId="0" fontId="20" fillId="2" borderId="110" xfId="0" applyFont="1" applyFill="1" applyBorder="1" applyAlignment="1">
      <alignment vertical="center" wrapText="1"/>
    </xf>
    <xf numFmtId="0" fontId="19" fillId="2" borderId="113" xfId="0" quotePrefix="1" applyFont="1" applyFill="1" applyBorder="1" applyAlignment="1" applyProtection="1">
      <alignment vertical="center" wrapText="1"/>
      <protection locked="0"/>
    </xf>
    <xf numFmtId="0" fontId="19" fillId="2" borderId="114" xfId="0" quotePrefix="1" applyFont="1" applyFill="1" applyBorder="1" applyAlignment="1" applyProtection="1">
      <alignment vertical="center" wrapText="1"/>
      <protection locked="0"/>
    </xf>
    <xf numFmtId="0" fontId="19" fillId="2" borderId="88" xfId="0" quotePrefix="1" applyFont="1" applyFill="1" applyBorder="1" applyAlignment="1" applyProtection="1">
      <alignment vertical="center" wrapText="1"/>
      <protection locked="0"/>
    </xf>
    <xf numFmtId="0" fontId="19" fillId="0" borderId="114" xfId="0" quotePrefix="1" applyFont="1" applyFill="1" applyBorder="1" applyAlignment="1" applyProtection="1">
      <alignment vertical="center" wrapText="1"/>
      <protection locked="0"/>
    </xf>
    <xf numFmtId="0" fontId="19" fillId="0" borderId="110" xfId="0" quotePrefix="1" applyFont="1" applyFill="1" applyBorder="1" applyAlignment="1" applyProtection="1">
      <alignment vertical="center" wrapText="1"/>
      <protection locked="0"/>
    </xf>
    <xf numFmtId="9" fontId="52" fillId="0" borderId="113" xfId="6" applyFont="1" applyBorder="1" applyAlignment="1">
      <alignment vertical="center"/>
    </xf>
    <xf numFmtId="9" fontId="52" fillId="0" borderId="114" xfId="6" applyFont="1" applyBorder="1" applyAlignment="1">
      <alignment vertical="center"/>
    </xf>
    <xf numFmtId="9" fontId="52" fillId="0" borderId="88" xfId="6" applyFont="1" applyBorder="1" applyAlignment="1">
      <alignment vertical="center"/>
    </xf>
    <xf numFmtId="9" fontId="52" fillId="0" borderId="110" xfId="6" applyFont="1" applyBorder="1" applyAlignment="1">
      <alignment vertical="center"/>
    </xf>
    <xf numFmtId="0" fontId="9" fillId="0" borderId="113" xfId="0" applyFont="1" applyFill="1" applyBorder="1" applyAlignment="1">
      <alignment vertical="center" wrapText="1"/>
    </xf>
    <xf numFmtId="0" fontId="10" fillId="2" borderId="113" xfId="0" applyFont="1" applyFill="1" applyBorder="1" applyAlignment="1" applyProtection="1">
      <alignment vertical="center" wrapText="1"/>
    </xf>
    <xf numFmtId="0" fontId="10" fillId="2" borderId="113" xfId="0" quotePrefix="1" applyFont="1" applyFill="1" applyBorder="1" applyAlignment="1" applyProtection="1">
      <alignment vertical="center" wrapText="1"/>
      <protection locked="0"/>
    </xf>
    <xf numFmtId="0" fontId="10" fillId="2" borderId="88" xfId="0" quotePrefix="1" applyFont="1" applyFill="1" applyBorder="1" applyAlignment="1" applyProtection="1">
      <alignment vertical="center" wrapText="1"/>
      <protection locked="0"/>
    </xf>
    <xf numFmtId="0" fontId="10" fillId="2" borderId="88" xfId="0" applyFont="1" applyFill="1" applyBorder="1" applyAlignment="1" applyProtection="1">
      <alignment vertical="center" wrapText="1"/>
    </xf>
    <xf numFmtId="0" fontId="19" fillId="0" borderId="113" xfId="0" applyFont="1" applyFill="1" applyBorder="1" applyAlignment="1">
      <alignment vertical="center" wrapText="1"/>
    </xf>
    <xf numFmtId="9" fontId="10" fillId="0" borderId="113" xfId="0" applyNumberFormat="1" applyFont="1" applyFill="1" applyBorder="1" applyAlignment="1" applyProtection="1">
      <alignment vertical="center" wrapText="1"/>
    </xf>
    <xf numFmtId="0" fontId="9" fillId="0" borderId="113" xfId="0" applyFont="1" applyFill="1" applyBorder="1" applyAlignment="1" applyProtection="1">
      <alignment vertical="center" wrapText="1"/>
    </xf>
    <xf numFmtId="0" fontId="19" fillId="2" borderId="111" xfId="0" applyFont="1" applyFill="1" applyBorder="1" applyAlignment="1" applyProtection="1">
      <alignment vertical="center" wrapText="1"/>
      <protection locked="0"/>
    </xf>
    <xf numFmtId="0" fontId="19" fillId="0" borderId="88" xfId="0" applyFont="1" applyFill="1" applyBorder="1" applyAlignment="1">
      <alignment vertical="center" wrapText="1"/>
    </xf>
    <xf numFmtId="9" fontId="10" fillId="0" borderId="88" xfId="0" applyNumberFormat="1" applyFont="1" applyFill="1" applyBorder="1" applyAlignment="1" applyProtection="1">
      <alignment vertical="center" wrapText="1"/>
    </xf>
    <xf numFmtId="0" fontId="19" fillId="0" borderId="88" xfId="0" applyFont="1" applyBorder="1" applyAlignment="1" applyProtection="1">
      <alignment vertical="center" wrapText="1"/>
      <protection locked="0"/>
    </xf>
    <xf numFmtId="0" fontId="10" fillId="0" borderId="113" xfId="0" applyFont="1" applyBorder="1" applyAlignment="1">
      <alignment vertical="center"/>
    </xf>
    <xf numFmtId="9" fontId="10" fillId="0" borderId="113" xfId="6" applyFont="1" applyFill="1" applyBorder="1" applyAlignment="1" applyProtection="1">
      <alignment vertical="center" wrapText="1"/>
    </xf>
    <xf numFmtId="0" fontId="42" fillId="0" borderId="110" xfId="0" applyFont="1" applyFill="1" applyBorder="1" applyAlignment="1">
      <alignment vertical="center" wrapText="1"/>
    </xf>
    <xf numFmtId="0" fontId="19" fillId="0" borderId="110" xfId="0" quotePrefix="1" applyFont="1" applyBorder="1" applyAlignment="1" applyProtection="1">
      <alignment vertical="center" wrapText="1"/>
      <protection locked="0"/>
    </xf>
    <xf numFmtId="0" fontId="10" fillId="0" borderId="88" xfId="0" applyFont="1" applyBorder="1" applyAlignment="1" applyProtection="1">
      <alignment vertical="center" wrapText="1"/>
    </xf>
    <xf numFmtId="49" fontId="10" fillId="2" borderId="110" xfId="0" applyNumberFormat="1" applyFont="1" applyFill="1" applyBorder="1" applyAlignment="1" applyProtection="1">
      <alignment vertical="center" wrapText="1"/>
    </xf>
    <xf numFmtId="9" fontId="18" fillId="0" borderId="110" xfId="6" applyFont="1" applyFill="1" applyBorder="1" applyAlignment="1" applyProtection="1">
      <alignment vertical="center" wrapText="1"/>
    </xf>
    <xf numFmtId="49" fontId="9" fillId="2" borderId="110" xfId="0" applyNumberFormat="1" applyFont="1" applyFill="1" applyBorder="1" applyAlignment="1" applyProtection="1">
      <alignment vertical="center" wrapText="1"/>
    </xf>
    <xf numFmtId="0" fontId="19" fillId="0" borderId="113" xfId="0" quotePrefix="1" applyFont="1" applyFill="1" applyBorder="1" applyAlignment="1" applyProtection="1">
      <alignment vertical="center" wrapText="1"/>
    </xf>
    <xf numFmtId="0" fontId="19" fillId="0" borderId="114" xfId="0" quotePrefix="1" applyFont="1" applyFill="1" applyBorder="1" applyAlignment="1" applyProtection="1">
      <alignment vertical="center" wrapText="1"/>
    </xf>
    <xf numFmtId="0" fontId="19" fillId="0" borderId="88" xfId="0" quotePrefix="1" applyFont="1" applyFill="1" applyBorder="1" applyAlignment="1" applyProtection="1">
      <alignment vertical="center" wrapText="1"/>
    </xf>
    <xf numFmtId="0" fontId="19" fillId="2" borderId="110" xfId="0" quotePrefix="1" applyFont="1" applyFill="1" applyBorder="1" applyAlignment="1" applyProtection="1">
      <alignment vertical="center" wrapText="1"/>
    </xf>
    <xf numFmtId="0" fontId="0" fillId="0" borderId="110" xfId="0" applyBorder="1" applyAlignment="1">
      <alignment horizontal="center"/>
    </xf>
    <xf numFmtId="9" fontId="10" fillId="0" borderId="110" xfId="6" quotePrefix="1" applyNumberFormat="1" applyFont="1" applyFill="1" applyBorder="1" applyAlignment="1" applyProtection="1">
      <alignment horizontal="center" vertical="center" wrapText="1"/>
    </xf>
    <xf numFmtId="9" fontId="10" fillId="0" borderId="110" xfId="6" applyNumberFormat="1" applyFont="1" applyFill="1" applyBorder="1" applyAlignment="1" applyProtection="1">
      <alignment horizontal="center" vertical="center" wrapText="1"/>
    </xf>
    <xf numFmtId="9" fontId="43" fillId="0" borderId="110" xfId="6" applyFont="1" applyBorder="1" applyAlignment="1" applyProtection="1">
      <alignment horizontal="center" vertical="center"/>
    </xf>
    <xf numFmtId="0" fontId="11" fillId="2" borderId="0" xfId="0" applyFont="1" applyFill="1" applyAlignment="1" applyProtection="1">
      <alignment horizontal="center"/>
    </xf>
    <xf numFmtId="9" fontId="19" fillId="0" borderId="110" xfId="0" applyNumberFormat="1" applyFont="1" applyBorder="1" applyAlignment="1" applyProtection="1">
      <alignment horizontal="center" vertical="center"/>
      <protection locked="0"/>
    </xf>
    <xf numFmtId="9" fontId="19" fillId="0" borderId="113" xfId="0" applyNumberFormat="1" applyFont="1" applyBorder="1" applyAlignment="1" applyProtection="1">
      <alignment horizontal="center" vertical="center"/>
      <protection locked="0"/>
    </xf>
    <xf numFmtId="9" fontId="11" fillId="0" borderId="110" xfId="0" applyNumberFormat="1" applyFont="1" applyBorder="1" applyAlignment="1" applyProtection="1">
      <alignment horizontal="center" vertical="center"/>
      <protection locked="0"/>
    </xf>
    <xf numFmtId="9" fontId="11" fillId="0" borderId="113" xfId="0" applyNumberFormat="1" applyFont="1" applyBorder="1" applyAlignment="1" applyProtection="1">
      <alignment horizontal="center" vertical="center"/>
      <protection locked="0"/>
    </xf>
    <xf numFmtId="0" fontId="11" fillId="0" borderId="110" xfId="0" applyFont="1" applyBorder="1" applyAlignment="1" applyProtection="1">
      <alignment horizontal="center" vertical="center" wrapText="1"/>
      <protection locked="0"/>
    </xf>
    <xf numFmtId="0" fontId="9" fillId="0" borderId="110" xfId="0" applyFont="1" applyBorder="1" applyAlignment="1">
      <alignment vertical="center" wrapText="1"/>
    </xf>
    <xf numFmtId="9" fontId="11" fillId="0" borderId="110" xfId="6" applyFont="1" applyBorder="1" applyAlignment="1" applyProtection="1">
      <alignment vertical="center"/>
      <protection locked="0"/>
    </xf>
    <xf numFmtId="9" fontId="43" fillId="0" borderId="113" xfId="6" applyFont="1" applyBorder="1" applyAlignment="1" applyProtection="1">
      <alignment vertical="center"/>
    </xf>
    <xf numFmtId="9" fontId="20" fillId="0" borderId="110" xfId="0" applyNumberFormat="1" applyFont="1" applyFill="1" applyBorder="1" applyAlignment="1">
      <alignment vertical="center" wrapText="1"/>
    </xf>
    <xf numFmtId="9" fontId="11" fillId="0" borderId="110" xfId="6" applyFont="1" applyFill="1" applyBorder="1" applyAlignment="1" applyProtection="1">
      <alignment vertical="center"/>
      <protection locked="0"/>
    </xf>
    <xf numFmtId="9" fontId="10" fillId="0" borderId="88" xfId="6" applyFont="1" applyFill="1" applyBorder="1" applyAlignment="1" applyProtection="1">
      <alignment vertical="center" wrapText="1"/>
    </xf>
    <xf numFmtId="0" fontId="19" fillId="0" borderId="113" xfId="0" quotePrefix="1" applyFont="1" applyFill="1" applyBorder="1" applyAlignment="1" applyProtection="1">
      <alignment horizontal="center" vertical="center" wrapText="1"/>
      <protection locked="0"/>
    </xf>
    <xf numFmtId="0" fontId="19" fillId="0" borderId="88" xfId="0" quotePrefix="1" applyFont="1" applyFill="1" applyBorder="1" applyAlignment="1" applyProtection="1">
      <alignment horizontal="center" vertical="center" wrapText="1"/>
      <protection locked="0"/>
    </xf>
    <xf numFmtId="0" fontId="19" fillId="0" borderId="110" xfId="0" quotePrefix="1" applyFont="1" applyFill="1" applyBorder="1" applyAlignment="1" applyProtection="1">
      <alignment horizontal="center" vertical="center" wrapText="1"/>
      <protection locked="0"/>
    </xf>
    <xf numFmtId="0" fontId="29" fillId="2" borderId="110" xfId="0" quotePrefix="1" applyFont="1" applyFill="1" applyBorder="1" applyAlignment="1" applyProtection="1">
      <alignment horizontal="center" vertical="center" wrapText="1"/>
      <protection locked="0"/>
    </xf>
    <xf numFmtId="9" fontId="19" fillId="0" borderId="110" xfId="0" applyNumberFormat="1" applyFont="1" applyBorder="1" applyAlignment="1" applyProtection="1">
      <alignment horizontal="center" vertical="center"/>
      <protection locked="0"/>
    </xf>
    <xf numFmtId="9" fontId="52" fillId="0" borderId="110" xfId="6" applyFont="1" applyBorder="1" applyAlignment="1">
      <alignment horizontal="center" vertical="center"/>
    </xf>
    <xf numFmtId="0" fontId="19" fillId="0" borderId="110" xfId="0" quotePrefix="1" applyFont="1" applyFill="1" applyBorder="1" applyAlignment="1" applyProtection="1">
      <alignment horizontal="justify" vertical="center" wrapText="1"/>
      <protection locked="0"/>
    </xf>
    <xf numFmtId="9" fontId="47" fillId="0" borderId="110" xfId="6" applyFont="1" applyBorder="1" applyAlignment="1">
      <alignment horizontal="center" vertical="center"/>
    </xf>
    <xf numFmtId="9" fontId="19" fillId="0" borderId="113" xfId="0" applyNumberFormat="1" applyFont="1" applyBorder="1" applyAlignment="1" applyProtection="1">
      <alignment horizontal="center" vertical="center"/>
      <protection locked="0"/>
    </xf>
    <xf numFmtId="9" fontId="43" fillId="0" borderId="114" xfId="6" applyFont="1" applyBorder="1" applyAlignment="1" applyProtection="1">
      <alignment vertical="center"/>
    </xf>
    <xf numFmtId="0" fontId="11" fillId="0" borderId="110" xfId="0" applyFont="1" applyBorder="1" applyAlignment="1" applyProtection="1">
      <alignment vertical="center" wrapText="1"/>
      <protection locked="0"/>
    </xf>
    <xf numFmtId="0" fontId="11" fillId="0" borderId="110" xfId="0" quotePrefix="1" applyFont="1" applyFill="1" applyBorder="1" applyAlignment="1" applyProtection="1">
      <alignment horizontal="center" vertical="center" wrapText="1"/>
      <protection locked="0"/>
    </xf>
    <xf numFmtId="0" fontId="11" fillId="0" borderId="112" xfId="0" applyFont="1" applyBorder="1" applyAlignment="1" applyProtection="1">
      <alignment horizontal="center"/>
      <protection locked="0"/>
    </xf>
    <xf numFmtId="0" fontId="11" fillId="2" borderId="110" xfId="0" applyFont="1" applyFill="1" applyBorder="1" applyAlignment="1" applyProtection="1">
      <alignment horizontal="center"/>
      <protection locked="0"/>
    </xf>
    <xf numFmtId="0" fontId="10" fillId="0" borderId="110" xfId="0" applyFont="1" applyBorder="1" applyAlignment="1" applyProtection="1">
      <alignment horizontal="center" vertical="center" wrapText="1"/>
    </xf>
    <xf numFmtId="0" fontId="10" fillId="0" borderId="113" xfId="0" applyFont="1" applyBorder="1" applyAlignment="1" applyProtection="1">
      <alignment horizontal="center" vertical="center" wrapText="1"/>
    </xf>
    <xf numFmtId="0" fontId="10" fillId="0" borderId="114" xfId="0" applyFont="1" applyBorder="1" applyAlignment="1" applyProtection="1">
      <alignment horizontal="center" vertical="center" wrapText="1"/>
    </xf>
    <xf numFmtId="0" fontId="11" fillId="0" borderId="113" xfId="0" quotePrefix="1" applyFont="1" applyFill="1" applyBorder="1" applyAlignment="1" applyProtection="1">
      <alignment horizontal="center" vertical="center" wrapText="1"/>
      <protection locked="0"/>
    </xf>
    <xf numFmtId="9" fontId="10" fillId="0" borderId="113" xfId="6" quotePrefix="1" applyNumberFormat="1" applyFont="1" applyFill="1" applyBorder="1" applyAlignment="1" applyProtection="1">
      <alignment horizontal="center" vertical="center" wrapText="1"/>
    </xf>
    <xf numFmtId="9" fontId="43" fillId="0" borderId="113" xfId="6" applyFont="1" applyBorder="1" applyAlignment="1" applyProtection="1">
      <alignment horizontal="center" vertical="center"/>
    </xf>
    <xf numFmtId="9" fontId="47" fillId="0" borderId="110" xfId="6" applyFont="1" applyBorder="1" applyAlignment="1">
      <alignment horizontal="center" vertical="center"/>
    </xf>
    <xf numFmtId="9" fontId="19" fillId="0" borderId="110" xfId="0" applyNumberFormat="1" applyFont="1" applyBorder="1" applyAlignment="1" applyProtection="1">
      <alignment horizontal="center" vertical="center"/>
      <protection locked="0"/>
    </xf>
    <xf numFmtId="9" fontId="43" fillId="0" borderId="110" xfId="6" applyFont="1" applyBorder="1" applyAlignment="1" applyProtection="1">
      <alignment horizontal="center" vertical="center"/>
    </xf>
    <xf numFmtId="9" fontId="19" fillId="0" borderId="113" xfId="0" applyNumberFormat="1" applyFont="1" applyBorder="1" applyAlignment="1" applyProtection="1">
      <alignment horizontal="center" vertical="center"/>
      <protection locked="0"/>
    </xf>
    <xf numFmtId="0" fontId="19" fillId="0" borderId="110" xfId="0" applyFont="1" applyBorder="1" applyAlignment="1" applyProtection="1">
      <alignment horizontal="justify" wrapText="1"/>
      <protection locked="0"/>
    </xf>
    <xf numFmtId="0" fontId="19" fillId="0" borderId="110" xfId="0" applyFont="1" applyBorder="1" applyAlignment="1" applyProtection="1">
      <alignment horizontal="justify" vertical="center" wrapText="1"/>
      <protection locked="0"/>
    </xf>
    <xf numFmtId="169" fontId="20" fillId="0" borderId="110" xfId="0" applyNumberFormat="1" applyFont="1" applyFill="1" applyBorder="1" applyAlignment="1" applyProtection="1">
      <alignment horizontal="justify" vertical="center" wrapText="1"/>
    </xf>
    <xf numFmtId="0" fontId="19" fillId="0" borderId="110" xfId="0" applyFont="1" applyBorder="1" applyAlignment="1" applyProtection="1">
      <alignment horizontal="justify" vertical="center" wrapText="1"/>
    </xf>
    <xf numFmtId="9" fontId="19" fillId="0" borderId="110" xfId="6" applyFont="1" applyFill="1" applyBorder="1" applyAlignment="1" applyProtection="1">
      <alignment horizontal="center" vertical="center"/>
    </xf>
    <xf numFmtId="169" fontId="19" fillId="0" borderId="110" xfId="7" applyNumberFormat="1" applyFont="1" applyFill="1" applyBorder="1" applyAlignment="1" applyProtection="1">
      <alignment horizontal="center" vertical="center" wrapText="1"/>
    </xf>
    <xf numFmtId="9" fontId="20" fillId="0" borderId="110" xfId="0" applyNumberFormat="1" applyFont="1" applyFill="1" applyBorder="1" applyAlignment="1">
      <alignment horizontal="justify" vertical="center" wrapText="1"/>
    </xf>
    <xf numFmtId="0" fontId="9" fillId="2" borderId="110" xfId="0" applyFont="1" applyFill="1" applyBorder="1" applyAlignment="1" applyProtection="1">
      <alignment horizontal="justify" vertical="center" wrapText="1"/>
    </xf>
    <xf numFmtId="49" fontId="9" fillId="0" borderId="110" xfId="0" applyNumberFormat="1" applyFont="1" applyFill="1" applyBorder="1" applyAlignment="1">
      <alignment horizontal="center" vertical="center" wrapText="1"/>
    </xf>
    <xf numFmtId="0" fontId="19" fillId="0" borderId="112" xfId="0" applyFont="1" applyBorder="1" applyAlignment="1" applyProtection="1">
      <alignment horizontal="justify" vertical="center" wrapText="1"/>
      <protection locked="0"/>
    </xf>
    <xf numFmtId="0" fontId="10" fillId="0" borderId="113" xfId="0" applyFont="1" applyFill="1" applyBorder="1" applyAlignment="1" applyProtection="1">
      <alignment vertical="center" wrapText="1"/>
    </xf>
    <xf numFmtId="0" fontId="18" fillId="2" borderId="110" xfId="0" applyFont="1" applyFill="1" applyBorder="1" applyAlignment="1" applyProtection="1">
      <alignment horizontal="justify" vertical="center" wrapText="1"/>
    </xf>
    <xf numFmtId="0" fontId="18" fillId="0" borderId="110" xfId="0" applyFont="1" applyFill="1" applyBorder="1" applyAlignment="1" applyProtection="1">
      <alignment horizontal="center" vertical="center" wrapText="1"/>
      <protection locked="0"/>
    </xf>
    <xf numFmtId="9" fontId="20" fillId="0" borderId="110" xfId="0" applyNumberFormat="1" applyFont="1" applyFill="1" applyBorder="1" applyAlignment="1">
      <alignment horizontal="center" vertical="center" wrapText="1"/>
    </xf>
    <xf numFmtId="0" fontId="11" fillId="0" borderId="110" xfId="0" applyFont="1" applyBorder="1" applyAlignment="1" applyProtection="1">
      <alignment horizontal="justify" vertical="center" wrapText="1"/>
      <protection locked="0"/>
    </xf>
    <xf numFmtId="0" fontId="9" fillId="2" borderId="110" xfId="0" applyFont="1" applyFill="1" applyBorder="1" applyAlignment="1" applyProtection="1">
      <alignment horizontal="center" vertical="center" wrapText="1"/>
    </xf>
    <xf numFmtId="0" fontId="19" fillId="2" borderId="110" xfId="0" applyFont="1" applyFill="1" applyBorder="1" applyAlignment="1">
      <alignment horizontal="justify" vertical="center" wrapText="1"/>
    </xf>
    <xf numFmtId="9" fontId="43" fillId="0" borderId="113" xfId="6" applyNumberFormat="1" applyFont="1" applyBorder="1" applyAlignment="1" applyProtection="1">
      <alignment horizontal="center" vertical="center"/>
    </xf>
    <xf numFmtId="9" fontId="10" fillId="2" borderId="88" xfId="6" applyFont="1" applyFill="1" applyBorder="1" applyAlignment="1" applyProtection="1">
      <alignment vertical="center" wrapText="1"/>
    </xf>
    <xf numFmtId="49" fontId="18" fillId="0" borderId="113" xfId="0" applyNumberFormat="1" applyFont="1" applyFill="1" applyBorder="1" applyAlignment="1" applyProtection="1">
      <alignment vertical="center" wrapText="1"/>
    </xf>
    <xf numFmtId="49" fontId="19" fillId="2" borderId="113" xfId="0" applyNumberFormat="1" applyFont="1" applyFill="1" applyBorder="1" applyAlignment="1" applyProtection="1">
      <alignment vertical="center" wrapText="1"/>
    </xf>
    <xf numFmtId="0" fontId="11" fillId="0" borderId="112" xfId="0" applyFont="1" applyBorder="1" applyAlignment="1" applyProtection="1">
      <alignment horizontal="justify" vertical="center" wrapText="1"/>
      <protection locked="0"/>
    </xf>
    <xf numFmtId="0" fontId="24" fillId="0" borderId="68" xfId="0" applyFont="1" applyFill="1" applyBorder="1" applyAlignment="1" applyProtection="1">
      <alignment horizontal="center" vertical="center" wrapText="1"/>
      <protection locked="0"/>
    </xf>
    <xf numFmtId="0" fontId="9" fillId="11" borderId="110" xfId="9" applyFont="1" applyFill="1" applyBorder="1" applyAlignment="1">
      <alignment horizontal="left" vertical="center" wrapText="1"/>
    </xf>
    <xf numFmtId="0" fontId="22" fillId="11" borderId="110" xfId="0" applyFont="1" applyFill="1" applyBorder="1" applyAlignment="1">
      <alignment horizontal="center" vertical="center" wrapText="1"/>
    </xf>
    <xf numFmtId="0" fontId="7" fillId="11" borderId="110" xfId="9" applyFont="1" applyFill="1" applyBorder="1" applyAlignment="1" applyProtection="1">
      <alignment horizontal="right" vertical="center" wrapText="1"/>
    </xf>
    <xf numFmtId="0" fontId="9" fillId="11" borderId="110" xfId="9" applyFont="1" applyFill="1" applyBorder="1" applyAlignment="1">
      <alignment horizontal="right" vertical="center" wrapText="1"/>
    </xf>
    <xf numFmtId="168" fontId="9" fillId="11" borderId="110" xfId="0" applyNumberFormat="1" applyFont="1" applyFill="1" applyBorder="1" applyAlignment="1">
      <alignment horizontal="center" vertical="center" wrapText="1"/>
    </xf>
    <xf numFmtId="0" fontId="9" fillId="11" borderId="110" xfId="9" applyFont="1" applyFill="1" applyBorder="1" applyAlignment="1">
      <alignment vertical="center" wrapText="1"/>
    </xf>
    <xf numFmtId="9" fontId="43" fillId="0" borderId="113" xfId="6" applyFont="1" applyBorder="1" applyAlignment="1" applyProtection="1">
      <alignment horizontal="center" vertical="center"/>
    </xf>
    <xf numFmtId="49" fontId="9" fillId="2" borderId="110" xfId="0" applyNumberFormat="1" applyFont="1" applyFill="1" applyBorder="1" applyAlignment="1" applyProtection="1">
      <alignment horizontal="center" vertical="center" wrapText="1"/>
    </xf>
    <xf numFmtId="49" fontId="9" fillId="2" borderId="110" xfId="0" applyNumberFormat="1" applyFont="1" applyFill="1" applyBorder="1" applyAlignment="1" applyProtection="1">
      <alignment horizontal="center" vertical="top" wrapText="1"/>
    </xf>
    <xf numFmtId="0" fontId="19" fillId="2" borderId="114" xfId="0" applyFont="1" applyFill="1" applyBorder="1" applyAlignment="1" applyProtection="1">
      <alignment vertical="center" wrapText="1"/>
    </xf>
    <xf numFmtId="0" fontId="13" fillId="10" borderId="0" xfId="0" applyFont="1" applyFill="1" applyBorder="1" applyAlignment="1" applyProtection="1">
      <alignment horizontal="center" vertical="center" wrapText="1"/>
    </xf>
    <xf numFmtId="0" fontId="13" fillId="2" borderId="110" xfId="0" applyFont="1" applyFill="1" applyBorder="1" applyAlignment="1" applyProtection="1">
      <alignment horizontal="center" vertical="center" wrapText="1"/>
    </xf>
    <xf numFmtId="0" fontId="10" fillId="4" borderId="110" xfId="0" applyFont="1" applyFill="1" applyBorder="1" applyAlignment="1">
      <alignment horizontal="justify" vertical="center" wrapText="1"/>
    </xf>
    <xf numFmtId="9" fontId="29" fillId="4" borderId="110" xfId="6" applyFont="1" applyFill="1" applyBorder="1" applyAlignment="1" applyProtection="1">
      <alignment horizontal="center" vertical="center" wrapText="1"/>
    </xf>
    <xf numFmtId="169" fontId="10" fillId="4" borderId="110" xfId="0" applyNumberFormat="1" applyFont="1" applyFill="1" applyBorder="1" applyAlignment="1">
      <alignment horizontal="center" vertical="center" wrapText="1"/>
    </xf>
    <xf numFmtId="0" fontId="18" fillId="4" borderId="110" xfId="0" applyFont="1" applyFill="1" applyBorder="1" applyAlignment="1" applyProtection="1">
      <alignment horizontal="center" vertical="center" wrapText="1"/>
    </xf>
    <xf numFmtId="0" fontId="10" fillId="2" borderId="88" xfId="0" applyFont="1" applyFill="1" applyBorder="1" applyAlignment="1">
      <alignment vertical="center" wrapText="1"/>
    </xf>
    <xf numFmtId="9" fontId="19" fillId="0" borderId="113" xfId="0" applyNumberFormat="1" applyFont="1" applyBorder="1" applyAlignment="1" applyProtection="1">
      <alignment horizontal="center" vertical="center"/>
      <protection locked="0"/>
    </xf>
    <xf numFmtId="9" fontId="43" fillId="0" borderId="113" xfId="6" applyFont="1" applyBorder="1" applyAlignment="1" applyProtection="1">
      <alignment horizontal="center" vertical="center"/>
    </xf>
    <xf numFmtId="9" fontId="43" fillId="0" borderId="113" xfId="6" applyNumberFormat="1" applyFont="1" applyBorder="1" applyAlignment="1" applyProtection="1">
      <alignment horizontal="center" vertical="center"/>
    </xf>
    <xf numFmtId="9" fontId="19" fillId="0" borderId="113" xfId="0" applyNumberFormat="1" applyFont="1" applyBorder="1" applyAlignment="1" applyProtection="1">
      <alignment horizontal="center" vertical="center"/>
      <protection locked="0"/>
    </xf>
    <xf numFmtId="9" fontId="47" fillId="0" borderId="110" xfId="6" applyFont="1" applyBorder="1" applyAlignment="1">
      <alignment horizontal="center" vertical="center"/>
    </xf>
    <xf numFmtId="0" fontId="12" fillId="6" borderId="88" xfId="0" applyFont="1" applyFill="1" applyBorder="1" applyAlignment="1" applyProtection="1">
      <alignment horizontal="center" vertical="center"/>
    </xf>
    <xf numFmtId="9" fontId="19" fillId="2" borderId="110" xfId="0" applyNumberFormat="1" applyFont="1" applyFill="1" applyBorder="1" applyAlignment="1" applyProtection="1">
      <alignment horizontal="center" vertical="center"/>
      <protection locked="0"/>
    </xf>
    <xf numFmtId="9" fontId="43" fillId="0" borderId="110" xfId="6" applyFont="1" applyBorder="1" applyAlignment="1" applyProtection="1">
      <alignment horizontal="center" vertical="center"/>
    </xf>
    <xf numFmtId="0" fontId="12" fillId="6" borderId="88" xfId="0" applyFont="1" applyFill="1" applyBorder="1" applyAlignment="1" applyProtection="1">
      <alignment horizontal="center" vertical="center"/>
    </xf>
    <xf numFmtId="0" fontId="7" fillId="15" borderId="110" xfId="9" applyFont="1" applyFill="1" applyBorder="1" applyAlignment="1">
      <alignment horizontal="left" vertical="center" wrapText="1"/>
    </xf>
    <xf numFmtId="0" fontId="10" fillId="2" borderId="112" xfId="0" applyFont="1" applyFill="1" applyBorder="1" applyAlignment="1">
      <alignment horizontal="justify" vertical="center" wrapText="1"/>
    </xf>
    <xf numFmtId="0" fontId="9" fillId="11" borderId="1" xfId="9" applyFont="1" applyFill="1" applyBorder="1" applyAlignment="1" applyProtection="1">
      <alignment horizontal="right" vertical="center" wrapText="1"/>
    </xf>
    <xf numFmtId="0" fontId="7" fillId="11" borderId="1" xfId="9" applyFont="1" applyFill="1" applyBorder="1" applyAlignment="1" applyProtection="1">
      <alignment horizontal="right" vertical="center" wrapText="1"/>
    </xf>
    <xf numFmtId="0" fontId="9" fillId="11" borderId="1" xfId="0" applyFont="1" applyFill="1" applyBorder="1" applyAlignment="1" applyProtection="1">
      <alignment horizontal="center" vertical="center" wrapText="1"/>
    </xf>
    <xf numFmtId="168" fontId="9" fillId="11" borderId="1" xfId="0" applyNumberFormat="1" applyFont="1" applyFill="1" applyBorder="1" applyAlignment="1">
      <alignment horizontal="center" vertical="center" wrapText="1"/>
    </xf>
    <xf numFmtId="0" fontId="22" fillId="11" borderId="1" xfId="0" applyFont="1" applyFill="1" applyBorder="1" applyAlignment="1" applyProtection="1">
      <alignment horizontal="center" vertical="center" wrapText="1"/>
    </xf>
    <xf numFmtId="49" fontId="19" fillId="2" borderId="1" xfId="0" applyNumberFormat="1" applyFont="1" applyFill="1" applyBorder="1" applyAlignment="1" applyProtection="1">
      <alignment vertical="center" wrapText="1"/>
    </xf>
    <xf numFmtId="169" fontId="10" fillId="0" borderId="1" xfId="8" applyNumberFormat="1" applyFont="1" applyFill="1" applyBorder="1" applyAlignment="1">
      <alignment horizontal="center" vertical="center" wrapText="1"/>
    </xf>
    <xf numFmtId="171" fontId="19" fillId="0" borderId="1" xfId="7" applyNumberFormat="1" applyFont="1" applyFill="1" applyBorder="1" applyAlignment="1">
      <alignment horizontal="center" vertical="center" wrapText="1"/>
    </xf>
    <xf numFmtId="171" fontId="19" fillId="2" borderId="1" xfId="7" applyNumberFormat="1" applyFont="1" applyFill="1" applyBorder="1" applyAlignment="1">
      <alignment horizontal="center" vertical="center" wrapText="1"/>
    </xf>
    <xf numFmtId="169" fontId="29" fillId="2" borderId="1" xfId="7" applyNumberFormat="1" applyFont="1" applyFill="1" applyBorder="1" applyAlignment="1">
      <alignment horizontal="center" vertical="center" wrapText="1"/>
    </xf>
    <xf numFmtId="0" fontId="53" fillId="2" borderId="1" xfId="0" applyFont="1" applyFill="1" applyBorder="1" applyAlignment="1" applyProtection="1">
      <alignment horizontal="justify" vertical="center" wrapText="1"/>
    </xf>
    <xf numFmtId="169" fontId="29" fillId="2" borderId="1" xfId="7" applyNumberFormat="1" applyFont="1" applyFill="1" applyBorder="1" applyAlignment="1" applyProtection="1">
      <alignment horizontal="center" vertical="center" wrapText="1"/>
    </xf>
    <xf numFmtId="169" fontId="10" fillId="2"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169" fontId="19" fillId="2" borderId="1" xfId="7" applyNumberFormat="1" applyFont="1" applyFill="1" applyBorder="1" applyAlignment="1" applyProtection="1">
      <alignment horizontal="center" vertical="center" wrapText="1"/>
    </xf>
    <xf numFmtId="14" fontId="10" fillId="2" borderId="1" xfId="0" applyNumberFormat="1" applyFont="1" applyFill="1" applyBorder="1" applyAlignment="1" applyProtection="1">
      <alignment horizontal="center" vertical="center" wrapText="1"/>
    </xf>
    <xf numFmtId="169" fontId="29" fillId="0" borderId="1" xfId="7"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xf>
    <xf numFmtId="170" fontId="19" fillId="2" borderId="1" xfId="7" applyNumberFormat="1" applyFont="1" applyFill="1" applyBorder="1" applyAlignment="1">
      <alignment horizontal="center" vertical="center" wrapText="1"/>
    </xf>
    <xf numFmtId="49" fontId="10" fillId="2" borderId="1" xfId="0" applyNumberFormat="1" applyFont="1" applyFill="1" applyBorder="1" applyAlignment="1" applyProtection="1">
      <alignment horizontal="justify" vertical="center" wrapText="1"/>
    </xf>
    <xf numFmtId="9" fontId="18" fillId="2" borderId="1" xfId="0" quotePrefix="1" applyNumberFormat="1" applyFont="1" applyFill="1" applyBorder="1" applyAlignment="1" applyProtection="1">
      <alignment horizontal="center" vertical="center" wrapText="1"/>
    </xf>
    <xf numFmtId="0" fontId="19" fillId="2" borderId="1" xfId="0" applyFont="1" applyFill="1" applyBorder="1" applyAlignment="1" applyProtection="1">
      <alignment horizontal="justify" vertical="center" wrapText="1"/>
      <protection locked="0"/>
    </xf>
    <xf numFmtId="0" fontId="29" fillId="2" borderId="1" xfId="0" applyFont="1" applyFill="1" applyBorder="1" applyAlignment="1" applyProtection="1">
      <alignment vertical="center" wrapText="1"/>
    </xf>
    <xf numFmtId="0" fontId="53" fillId="0" borderId="1" xfId="0" applyFont="1" applyFill="1" applyBorder="1" applyAlignment="1">
      <alignment horizontal="justify" vertical="center" wrapText="1"/>
    </xf>
    <xf numFmtId="169" fontId="10" fillId="2" borderId="1" xfId="8" applyNumberFormat="1" applyFont="1" applyFill="1" applyBorder="1" applyAlignment="1">
      <alignment horizontal="center" vertical="center" wrapText="1"/>
    </xf>
    <xf numFmtId="14" fontId="10" fillId="0" borderId="1" xfId="0" applyNumberFormat="1" applyFont="1" applyFill="1" applyBorder="1" applyAlignment="1" applyProtection="1">
      <alignment horizontal="center" vertical="center" wrapText="1"/>
    </xf>
    <xf numFmtId="9" fontId="10" fillId="0" borderId="1" xfId="0" applyNumberFormat="1" applyFont="1" applyFill="1" applyBorder="1" applyAlignment="1" applyProtection="1">
      <alignment horizontal="justify" vertical="center" wrapText="1"/>
    </xf>
    <xf numFmtId="49" fontId="25" fillId="2"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0" borderId="1" xfId="0" applyNumberFormat="1" applyFont="1" applyFill="1" applyBorder="1" applyAlignment="1" applyProtection="1">
      <alignment horizontal="justify" vertical="center" wrapText="1"/>
    </xf>
    <xf numFmtId="0" fontId="42"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protection locked="0"/>
    </xf>
    <xf numFmtId="0" fontId="19" fillId="0" borderId="1" xfId="0" applyFont="1" applyFill="1" applyBorder="1" applyAlignment="1">
      <alignment horizontal="justify" vertical="center" wrapText="1"/>
    </xf>
    <xf numFmtId="0" fontId="53" fillId="2" borderId="1" xfId="0" applyFont="1" applyFill="1" applyBorder="1" applyAlignment="1">
      <alignment horizontal="justify" vertical="center" wrapText="1"/>
    </xf>
    <xf numFmtId="0" fontId="25" fillId="0" borderId="1" xfId="0" applyFont="1" applyFill="1" applyBorder="1" applyAlignment="1" applyProtection="1">
      <alignment horizontal="justify" vertical="center" wrapText="1"/>
    </xf>
    <xf numFmtId="0" fontId="9" fillId="0" borderId="1" xfId="0" applyFont="1" applyFill="1" applyBorder="1" applyAlignment="1">
      <alignment horizontal="center" vertical="center" wrapText="1"/>
    </xf>
    <xf numFmtId="169" fontId="20" fillId="0" borderId="1" xfId="0" applyNumberFormat="1" applyFont="1" applyFill="1" applyBorder="1" applyAlignment="1" applyProtection="1">
      <alignment horizontal="justify" vertical="center" wrapText="1"/>
    </xf>
    <xf numFmtId="169" fontId="19" fillId="0" borderId="1" xfId="7" applyNumberFormat="1" applyFont="1" applyFill="1" applyBorder="1" applyAlignment="1" applyProtection="1">
      <alignment horizontal="center" vertical="center" wrapText="1"/>
    </xf>
    <xf numFmtId="0" fontId="29" fillId="2" borderId="1" xfId="0" applyFont="1" applyFill="1" applyBorder="1" applyAlignment="1" applyProtection="1">
      <alignment horizontal="justify" vertical="center" wrapText="1"/>
    </xf>
    <xf numFmtId="0" fontId="19" fillId="2" borderId="1" xfId="0" applyFont="1" applyFill="1" applyBorder="1" applyAlignment="1" applyProtection="1">
      <alignment horizontal="justify" vertical="center" wrapText="1"/>
    </xf>
    <xf numFmtId="0" fontId="10" fillId="0" borderId="1" xfId="0" applyFont="1" applyFill="1" applyBorder="1" applyAlignment="1">
      <alignment horizontal="center" vertical="center" wrapText="1"/>
    </xf>
    <xf numFmtId="169" fontId="20" fillId="0" borderId="1" xfId="0" applyNumberFormat="1" applyFont="1" applyFill="1" applyBorder="1" applyAlignment="1">
      <alignment horizontal="justify" vertical="center" wrapText="1"/>
    </xf>
    <xf numFmtId="169" fontId="19" fillId="0" borderId="1" xfId="7" applyNumberFormat="1" applyFont="1" applyFill="1" applyBorder="1" applyAlignment="1">
      <alignment horizontal="center" vertical="center" wrapText="1"/>
    </xf>
    <xf numFmtId="0" fontId="19" fillId="0" borderId="1" xfId="0" applyFont="1" applyFill="1" applyBorder="1" applyAlignment="1" applyProtection="1">
      <alignment horizontal="justify" vertical="center" wrapText="1"/>
      <protection locked="0"/>
    </xf>
    <xf numFmtId="0" fontId="12" fillId="17" borderId="1" xfId="0" applyFont="1" applyFill="1" applyBorder="1" applyAlignment="1" applyProtection="1">
      <alignment horizontal="center" vertical="center"/>
    </xf>
    <xf numFmtId="0" fontId="19" fillId="0" borderId="1"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7" fillId="15" borderId="1" xfId="9" applyFont="1" applyFill="1" applyBorder="1" applyAlignment="1">
      <alignment horizontal="left" vertical="center" wrapText="1"/>
    </xf>
    <xf numFmtId="0" fontId="18" fillId="2"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0" fillId="0" borderId="1" xfId="0" applyFont="1" applyFill="1" applyBorder="1" applyAlignment="1">
      <alignment horizontal="justify" vertical="center" wrapText="1"/>
    </xf>
    <xf numFmtId="0" fontId="10" fillId="2" borderId="1" xfId="0"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169" fontId="20" fillId="2" borderId="1" xfId="0" applyNumberFormat="1" applyFont="1" applyFill="1" applyBorder="1" applyAlignment="1">
      <alignment horizontal="justify" vertical="center" wrapText="1"/>
    </xf>
    <xf numFmtId="49" fontId="10" fillId="0" borderId="1" xfId="0" applyNumberFormat="1" applyFont="1" applyFill="1" applyBorder="1" applyAlignment="1" applyProtection="1">
      <alignment horizontal="center" vertical="center" wrapText="1"/>
    </xf>
    <xf numFmtId="0" fontId="20" fillId="2" borderId="1" xfId="0" applyFont="1" applyFill="1" applyBorder="1" applyAlignment="1">
      <alignment horizontal="justify" vertical="center" wrapText="1"/>
    </xf>
    <xf numFmtId="0" fontId="18" fillId="0"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169" fontId="19" fillId="2" borderId="1" xfId="7" applyNumberFormat="1" applyFont="1" applyFill="1" applyBorder="1" applyAlignment="1">
      <alignment horizontal="center" vertical="center" wrapText="1"/>
    </xf>
    <xf numFmtId="0" fontId="20" fillId="2" borderId="1" xfId="0" applyFont="1" applyFill="1" applyBorder="1" applyAlignment="1" applyProtection="1">
      <alignment horizontal="justify" vertical="center" wrapText="1"/>
    </xf>
    <xf numFmtId="0" fontId="20" fillId="0" borderId="1" xfId="0" applyFont="1" applyFill="1" applyBorder="1" applyAlignment="1">
      <alignment horizontal="center" vertical="center" wrapText="1"/>
    </xf>
    <xf numFmtId="0" fontId="26" fillId="11" borderId="1" xfId="0" applyFont="1" applyFill="1" applyBorder="1" applyAlignment="1" applyProtection="1">
      <alignment horizontal="left" vertical="center" wrapText="1"/>
    </xf>
    <xf numFmtId="0" fontId="9" fillId="11" borderId="1" xfId="9" applyFont="1" applyFill="1" applyBorder="1" applyAlignment="1" applyProtection="1">
      <alignment horizontal="left" vertical="center" wrapText="1"/>
    </xf>
    <xf numFmtId="0" fontId="12" fillId="17" borderId="1" xfId="0" applyFont="1" applyFill="1" applyBorder="1" applyAlignment="1" applyProtection="1">
      <alignment horizontal="center" vertical="center" wrapText="1"/>
    </xf>
    <xf numFmtId="0" fontId="19" fillId="0" borderId="1" xfId="0" quotePrefix="1" applyFont="1" applyFill="1" applyBorder="1" applyAlignment="1" applyProtection="1">
      <alignment horizontal="justify" vertical="center" wrapText="1"/>
    </xf>
    <xf numFmtId="0" fontId="29" fillId="0" borderId="1" xfId="0" applyFont="1" applyFill="1" applyBorder="1" applyAlignment="1" applyProtection="1">
      <alignment horizontal="justify" vertical="center" wrapText="1"/>
    </xf>
    <xf numFmtId="9" fontId="19" fillId="2" borderId="1" xfId="0" quotePrefix="1" applyNumberFormat="1" applyFont="1" applyFill="1" applyBorder="1" applyAlignment="1" applyProtection="1">
      <alignment horizontal="justify" vertical="center" wrapText="1"/>
    </xf>
    <xf numFmtId="0" fontId="10" fillId="2" borderId="1" xfId="0" quotePrefix="1" applyFont="1" applyFill="1" applyBorder="1" applyAlignment="1" applyProtection="1">
      <alignment horizontal="justify" vertical="center" wrapText="1"/>
    </xf>
    <xf numFmtId="0" fontId="7" fillId="11" borderId="1" xfId="0" applyFont="1" applyFill="1" applyBorder="1" applyAlignment="1" applyProtection="1">
      <alignment horizontal="right" vertical="center" wrapText="1"/>
    </xf>
    <xf numFmtId="173" fontId="19" fillId="0" borderId="1" xfId="7" applyNumberFormat="1" applyFont="1" applyFill="1" applyBorder="1" applyAlignment="1">
      <alignment horizontal="center" vertical="center" wrapText="1"/>
    </xf>
    <xf numFmtId="9" fontId="19" fillId="0" borderId="1" xfId="0" quotePrefix="1" applyNumberFormat="1" applyFont="1" applyFill="1" applyBorder="1" applyAlignment="1" applyProtection="1">
      <alignment horizontal="justify" vertical="center" wrapText="1"/>
    </xf>
    <xf numFmtId="173" fontId="19" fillId="0" borderId="1" xfId="7" applyNumberFormat="1" applyFont="1" applyFill="1" applyBorder="1" applyAlignment="1">
      <alignment horizontal="justify" vertical="center" wrapText="1"/>
    </xf>
    <xf numFmtId="173" fontId="18" fillId="0" borderId="1" xfId="7" applyNumberFormat="1" applyFont="1" applyFill="1" applyBorder="1" applyAlignment="1">
      <alignment horizontal="center" vertical="center" wrapText="1"/>
    </xf>
    <xf numFmtId="0" fontId="20" fillId="0" borderId="1" xfId="0" applyFont="1" applyFill="1" applyBorder="1" applyAlignment="1" applyProtection="1">
      <alignment horizontal="justify" vertical="center" wrapText="1"/>
    </xf>
    <xf numFmtId="0" fontId="20" fillId="2" borderId="1" xfId="0" applyFont="1" applyFill="1" applyBorder="1" applyAlignment="1" applyProtection="1">
      <alignment horizontal="center" vertical="center" wrapText="1"/>
    </xf>
    <xf numFmtId="0" fontId="42" fillId="2" borderId="1" xfId="0" applyFont="1" applyFill="1" applyBorder="1" applyAlignment="1" applyProtection="1">
      <alignment horizontal="center" vertical="center" wrapText="1"/>
    </xf>
    <xf numFmtId="0" fontId="10" fillId="0" borderId="1"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10" fillId="0" borderId="1" xfId="0" quotePrefix="1" applyFont="1" applyFill="1" applyBorder="1" applyAlignment="1" applyProtection="1">
      <alignment horizontal="justify" vertical="center" wrapText="1"/>
      <protection locked="0"/>
    </xf>
    <xf numFmtId="0" fontId="10" fillId="2" borderId="1" xfId="0" quotePrefix="1" applyFont="1" applyFill="1" applyBorder="1" applyAlignment="1" applyProtection="1">
      <alignment horizontal="justify" vertical="center" wrapText="1"/>
      <protection locked="0"/>
    </xf>
    <xf numFmtId="169" fontId="10" fillId="0" borderId="1" xfId="0" applyNumberFormat="1" applyFont="1" applyFill="1" applyBorder="1" applyAlignment="1" applyProtection="1">
      <alignment horizontal="justify" vertical="center" wrapText="1"/>
    </xf>
    <xf numFmtId="169" fontId="18" fillId="0" borderId="1" xfId="7" applyNumberFormat="1" applyFont="1" applyFill="1" applyBorder="1" applyAlignment="1" applyProtection="1">
      <alignment horizontal="center" vertical="center" wrapText="1"/>
    </xf>
    <xf numFmtId="49" fontId="10" fillId="0" borderId="1" xfId="0" quotePrefix="1" applyNumberFormat="1" applyFont="1" applyFill="1" applyBorder="1" applyAlignment="1" applyProtection="1">
      <alignment horizontal="justify" vertical="center" wrapText="1"/>
    </xf>
    <xf numFmtId="173" fontId="10" fillId="0" borderId="1" xfId="7" applyNumberFormat="1" applyFont="1" applyFill="1" applyBorder="1" applyAlignment="1">
      <alignment horizontal="justify" vertical="center" wrapText="1"/>
    </xf>
    <xf numFmtId="0" fontId="48" fillId="2" borderId="1" xfId="0" applyFont="1" applyFill="1" applyBorder="1" applyAlignment="1" applyProtection="1">
      <alignment horizontal="center" vertical="center" wrapText="1"/>
    </xf>
    <xf numFmtId="0" fontId="18" fillId="2" borderId="1" xfId="9" applyFont="1" applyFill="1" applyBorder="1" applyAlignment="1" applyProtection="1">
      <alignment horizontal="center" vertical="center" wrapText="1"/>
    </xf>
    <xf numFmtId="0" fontId="59" fillId="2" borderId="1" xfId="9" applyFont="1" applyFill="1" applyBorder="1" applyAlignment="1" applyProtection="1">
      <alignment horizontal="center" vertical="center" wrapText="1"/>
    </xf>
    <xf numFmtId="0" fontId="10" fillId="2" borderId="1" xfId="0" applyFont="1" applyFill="1" applyBorder="1" applyAlignment="1" applyProtection="1">
      <alignment horizontal="justify" vertical="center" wrapText="1"/>
    </xf>
    <xf numFmtId="0" fontId="19" fillId="2" borderId="1" xfId="8" applyFont="1" applyFill="1" applyBorder="1" applyAlignment="1" applyProtection="1">
      <alignment horizontal="center" vertical="center" wrapText="1"/>
    </xf>
    <xf numFmtId="0" fontId="59" fillId="2" borderId="1" xfId="0" applyFont="1" applyFill="1" applyBorder="1" applyAlignment="1" applyProtection="1">
      <alignment horizontal="center" vertical="center" wrapText="1"/>
    </xf>
    <xf numFmtId="14" fontId="19" fillId="0" borderId="1" xfId="7" applyNumberFormat="1" applyFont="1" applyFill="1" applyBorder="1" applyAlignment="1" applyProtection="1">
      <alignment horizontal="center" vertical="center" wrapText="1"/>
    </xf>
    <xf numFmtId="0" fontId="48" fillId="2" borderId="1" xfId="8" applyFont="1" applyFill="1" applyBorder="1" applyAlignment="1" applyProtection="1">
      <alignment horizontal="center" vertical="center" wrapText="1"/>
    </xf>
    <xf numFmtId="0" fontId="10" fillId="0" borderId="1" xfId="0" quotePrefix="1" applyFont="1" applyFill="1" applyBorder="1" applyAlignment="1" applyProtection="1">
      <alignment horizontal="justify" vertical="center" wrapText="1"/>
    </xf>
    <xf numFmtId="0" fontId="19" fillId="2" borderId="1" xfId="10" quotePrefix="1" applyFont="1" applyFill="1" applyBorder="1" applyAlignment="1" applyProtection="1">
      <alignment horizontal="justify" vertical="center" wrapText="1"/>
    </xf>
    <xf numFmtId="0" fontId="10" fillId="2" borderId="1" xfId="0" quotePrefix="1" applyFont="1" applyFill="1" applyBorder="1" applyAlignment="1" applyProtection="1">
      <alignment vertical="center" wrapText="1"/>
    </xf>
    <xf numFmtId="49" fontId="9" fillId="2" borderId="1" xfId="0" quotePrefix="1" applyNumberFormat="1" applyFont="1" applyFill="1" applyBorder="1" applyAlignment="1" applyProtection="1">
      <alignment horizontal="justify" vertical="center" wrapText="1"/>
    </xf>
    <xf numFmtId="0" fontId="26" fillId="11" borderId="1" xfId="0" applyFont="1" applyFill="1" applyBorder="1" applyAlignment="1" applyProtection="1">
      <alignment horizontal="right" vertical="center" wrapText="1"/>
    </xf>
    <xf numFmtId="0" fontId="19" fillId="2" borderId="1" xfId="0" quotePrefix="1" applyFont="1" applyFill="1" applyBorder="1" applyAlignment="1" applyProtection="1">
      <alignment horizontal="justify" vertical="center" wrapText="1"/>
      <protection locked="0"/>
    </xf>
    <xf numFmtId="9" fontId="19" fillId="2" borderId="1" xfId="0" quotePrefix="1" applyNumberFormat="1" applyFont="1" applyFill="1" applyBorder="1" applyAlignment="1" applyProtection="1">
      <alignment horizontal="justify" vertical="center" wrapText="1"/>
      <protection locked="0"/>
    </xf>
    <xf numFmtId="169" fontId="19" fillId="2" borderId="1" xfId="0" applyNumberFormat="1" applyFont="1" applyFill="1" applyBorder="1" applyAlignment="1" applyProtection="1">
      <alignment horizontal="center" vertical="center"/>
      <protection locked="0"/>
    </xf>
    <xf numFmtId="169" fontId="20" fillId="2" borderId="1" xfId="0" applyNumberFormat="1" applyFont="1" applyFill="1" applyBorder="1" applyAlignment="1">
      <alignment horizontal="center" vertical="center" wrapText="1"/>
    </xf>
    <xf numFmtId="169" fontId="19" fillId="2" borderId="1" xfId="0" applyNumberFormat="1" applyFont="1" applyFill="1" applyBorder="1" applyAlignment="1" applyProtection="1">
      <alignment horizontal="center" vertical="center" wrapText="1"/>
      <protection locked="0"/>
    </xf>
    <xf numFmtId="169" fontId="19" fillId="0" borderId="1" xfId="0" quotePrefix="1" applyNumberFormat="1" applyFont="1" applyFill="1" applyBorder="1" applyAlignment="1" applyProtection="1">
      <alignment horizontal="justify" vertical="center" wrapText="1"/>
      <protection locked="0"/>
    </xf>
    <xf numFmtId="169" fontId="19" fillId="2" borderId="1" xfId="0" quotePrefix="1" applyNumberFormat="1" applyFont="1" applyFill="1" applyBorder="1" applyAlignment="1" applyProtection="1">
      <alignment horizontal="justify" vertical="center" wrapText="1"/>
      <protection locked="0"/>
    </xf>
    <xf numFmtId="0" fontId="19" fillId="0" borderId="1" xfId="0" quotePrefix="1" applyFont="1" applyFill="1" applyBorder="1" applyAlignment="1" applyProtection="1">
      <alignment horizontal="justify" vertical="center" wrapText="1"/>
      <protection locked="0"/>
    </xf>
    <xf numFmtId="169" fontId="1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justify" vertical="center" wrapText="1"/>
    </xf>
    <xf numFmtId="49" fontId="18" fillId="2" borderId="1" xfId="0" applyNumberFormat="1" applyFont="1" applyFill="1" applyBorder="1" applyAlignment="1" applyProtection="1">
      <alignment horizontal="center" vertical="center" wrapText="1"/>
    </xf>
    <xf numFmtId="169" fontId="29" fillId="2" borderId="1" xfId="7" applyNumberFormat="1" applyFont="1" applyFill="1" applyBorder="1" applyAlignment="1" applyProtection="1">
      <alignment horizontal="center" vertical="center" wrapText="1"/>
      <protection locked="0"/>
    </xf>
    <xf numFmtId="0" fontId="29" fillId="2" borderId="1" xfId="0" quotePrefix="1" applyFont="1" applyFill="1" applyBorder="1" applyAlignment="1" applyProtection="1">
      <alignment horizontal="justify" vertical="center" wrapText="1"/>
    </xf>
    <xf numFmtId="0" fontId="53" fillId="0" borderId="1" xfId="0" applyFont="1" applyFill="1" applyBorder="1" applyAlignment="1" applyProtection="1">
      <alignment horizontal="justify" vertical="center" wrapText="1"/>
    </xf>
    <xf numFmtId="174" fontId="29" fillId="2" borderId="1" xfId="0" quotePrefix="1" applyNumberFormat="1" applyFont="1" applyFill="1" applyBorder="1" applyAlignment="1" applyProtection="1">
      <alignment horizontal="justify" vertical="center" wrapText="1"/>
    </xf>
    <xf numFmtId="0" fontId="29" fillId="2" borderId="1" xfId="10" quotePrefix="1" applyFont="1" applyFill="1" applyBorder="1" applyAlignment="1" applyProtection="1">
      <alignment horizontal="justify" vertical="center" wrapText="1"/>
    </xf>
    <xf numFmtId="174" fontId="29" fillId="2" borderId="1" xfId="7" applyNumberFormat="1" applyFont="1" applyFill="1" applyBorder="1" applyAlignment="1">
      <alignment horizontal="center" vertical="center" wrapText="1"/>
    </xf>
    <xf numFmtId="173" fontId="29" fillId="2" borderId="1" xfId="7" applyNumberFormat="1" applyFont="1" applyFill="1" applyBorder="1" applyAlignment="1">
      <alignment horizontal="center" vertical="center" wrapText="1"/>
    </xf>
    <xf numFmtId="14" fontId="29" fillId="2" borderId="1" xfId="7" applyNumberFormat="1" applyFont="1" applyFill="1" applyBorder="1" applyAlignment="1">
      <alignment horizontal="center" vertical="center" wrapText="1"/>
    </xf>
    <xf numFmtId="0" fontId="29" fillId="2" borderId="1" xfId="7"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171" fontId="19" fillId="0" borderId="1" xfId="10" applyNumberFormat="1"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wrapText="1"/>
    </xf>
    <xf numFmtId="0" fontId="19" fillId="0" borderId="1" xfId="10" applyFont="1" applyFill="1" applyBorder="1" applyAlignment="1" applyProtection="1">
      <alignment horizontal="justify" vertical="center" wrapText="1"/>
      <protection locked="0"/>
    </xf>
    <xf numFmtId="49" fontId="10" fillId="2" borderId="1" xfId="10" applyNumberFormat="1" applyFont="1" applyFill="1" applyBorder="1" applyAlignment="1" applyProtection="1">
      <alignment horizontal="justify" vertical="center" wrapText="1"/>
    </xf>
    <xf numFmtId="49" fontId="19" fillId="2" borderId="1" xfId="10" applyNumberFormat="1" applyFont="1" applyFill="1" applyBorder="1" applyAlignment="1" applyProtection="1">
      <alignment horizontal="justify" vertical="center" wrapText="1"/>
    </xf>
    <xf numFmtId="0" fontId="9" fillId="2" borderId="1" xfId="10" applyFont="1" applyFill="1" applyBorder="1" applyAlignment="1">
      <alignment horizontal="center" vertical="center" wrapText="1"/>
    </xf>
    <xf numFmtId="0" fontId="19" fillId="0" borderId="1" xfId="10" applyFont="1" applyFill="1" applyBorder="1" applyAlignment="1" applyProtection="1">
      <alignment horizontal="justify" vertical="center" wrapText="1"/>
    </xf>
    <xf numFmtId="169" fontId="19" fillId="0" borderId="1" xfId="10" applyNumberFormat="1" applyFont="1" applyFill="1" applyBorder="1" applyAlignment="1" applyProtection="1">
      <alignment horizontal="center" vertical="center" wrapText="1"/>
    </xf>
    <xf numFmtId="0" fontId="18" fillId="0" borderId="1" xfId="10" applyFont="1" applyFill="1" applyBorder="1" applyAlignment="1" applyProtection="1">
      <alignment horizontal="center" vertical="center" wrapText="1"/>
    </xf>
    <xf numFmtId="0" fontId="19" fillId="0" borderId="1" xfId="10" quotePrefix="1" applyFont="1" applyFill="1" applyBorder="1" applyAlignment="1" applyProtection="1">
      <alignment horizontal="justify" vertical="center" wrapText="1"/>
    </xf>
    <xf numFmtId="0" fontId="19" fillId="0" borderId="1" xfId="10" quotePrefix="1" applyFont="1" applyFill="1" applyBorder="1" applyAlignment="1" applyProtection="1">
      <alignment horizontal="justify" vertical="center" wrapText="1"/>
      <protection locked="0"/>
    </xf>
    <xf numFmtId="169" fontId="19" fillId="2" borderId="1" xfId="0" applyNumberFormat="1" applyFont="1" applyFill="1" applyBorder="1" applyAlignment="1">
      <alignment horizontal="center" vertical="center" wrapText="1"/>
    </xf>
    <xf numFmtId="169" fontId="18" fillId="2" borderId="1" xfId="0" applyNumberFormat="1" applyFont="1" applyFill="1" applyBorder="1" applyAlignment="1">
      <alignment horizontal="center" vertical="center" wrapText="1"/>
    </xf>
    <xf numFmtId="49" fontId="9" fillId="0" borderId="1" xfId="0" quotePrefix="1" applyNumberFormat="1" applyFont="1" applyFill="1" applyBorder="1" applyAlignment="1" applyProtection="1">
      <alignment horizontal="justify" vertical="center" wrapText="1"/>
    </xf>
    <xf numFmtId="49" fontId="9" fillId="0" borderId="1" xfId="0" applyNumberFormat="1" applyFont="1" applyFill="1" applyBorder="1" applyAlignment="1" applyProtection="1">
      <alignment horizontal="justify" vertical="center" wrapText="1"/>
    </xf>
    <xf numFmtId="0" fontId="24" fillId="2" borderId="0" xfId="0" applyFont="1" applyFill="1" applyProtection="1">
      <protection locked="0"/>
    </xf>
    <xf numFmtId="0" fontId="24" fillId="0" borderId="0" xfId="0" applyFont="1" applyProtection="1">
      <protection locked="0"/>
    </xf>
    <xf numFmtId="0" fontId="9" fillId="2" borderId="1" xfId="0" applyFont="1" applyFill="1" applyBorder="1" applyAlignment="1" applyProtection="1">
      <alignment horizontal="justify" vertical="center" wrapText="1"/>
    </xf>
    <xf numFmtId="0" fontId="20" fillId="2" borderId="1" xfId="0" applyFont="1" applyFill="1" applyBorder="1" applyAlignment="1">
      <alignment horizontal="center" vertical="center" wrapText="1"/>
    </xf>
    <xf numFmtId="0" fontId="9" fillId="2" borderId="1" xfId="8" applyFont="1" applyFill="1" applyBorder="1" applyAlignment="1">
      <alignment horizontal="center" vertical="center" wrapText="1"/>
    </xf>
    <xf numFmtId="169" fontId="25" fillId="0" borderId="1" xfId="8" applyNumberFormat="1" applyFont="1" applyFill="1" applyBorder="1" applyAlignment="1">
      <alignment horizontal="center" vertical="center" wrapText="1"/>
    </xf>
    <xf numFmtId="0" fontId="18" fillId="0" borderId="1" xfId="0" quotePrefix="1" applyFont="1" applyFill="1" applyBorder="1" applyAlignment="1" applyProtection="1">
      <alignment horizontal="justify" vertical="center" wrapText="1"/>
    </xf>
    <xf numFmtId="0" fontId="19" fillId="2" borderId="1" xfId="0" quotePrefix="1" applyFont="1" applyFill="1" applyBorder="1" applyAlignment="1" applyProtection="1">
      <alignment horizontal="justify" vertical="center" wrapText="1"/>
    </xf>
    <xf numFmtId="0" fontId="9" fillId="2" borderId="1" xfId="0" quotePrefix="1" applyFont="1" applyFill="1" applyBorder="1" applyAlignment="1" applyProtection="1">
      <alignment horizontal="justify" vertical="center" wrapText="1"/>
    </xf>
    <xf numFmtId="9" fontId="10" fillId="2" borderId="1" xfId="0" applyNumberFormat="1" applyFont="1" applyFill="1" applyBorder="1" applyAlignment="1" applyProtection="1">
      <alignment horizontal="justify" vertical="center" wrapText="1"/>
    </xf>
    <xf numFmtId="0" fontId="7" fillId="15" borderId="1" xfId="9" applyFont="1" applyFill="1" applyBorder="1" applyAlignment="1">
      <alignment horizontal="right" vertical="center" wrapText="1"/>
    </xf>
    <xf numFmtId="49" fontId="10" fillId="2" borderId="1" xfId="0" applyNumberFormat="1" applyFont="1" applyFill="1" applyBorder="1" applyAlignment="1" applyProtection="1">
      <alignment horizontal="justify" vertical="top" wrapText="1"/>
    </xf>
    <xf numFmtId="0" fontId="19" fillId="0" borderId="1" xfId="0" quotePrefix="1" applyFont="1" applyFill="1" applyBorder="1" applyAlignment="1" applyProtection="1">
      <alignment horizontal="center" vertical="top" wrapText="1"/>
    </xf>
    <xf numFmtId="0" fontId="10" fillId="2" borderId="1" xfId="0" quotePrefix="1" applyFont="1" applyFill="1" applyBorder="1" applyAlignment="1" applyProtection="1">
      <alignment horizontal="justify" vertical="top" wrapText="1"/>
    </xf>
    <xf numFmtId="49" fontId="9" fillId="0" borderId="1" xfId="0" applyNumberFormat="1" applyFont="1" applyFill="1" applyBorder="1" applyAlignment="1" applyProtection="1">
      <alignment vertical="center" wrapText="1"/>
    </xf>
    <xf numFmtId="49" fontId="10" fillId="2" borderId="1" xfId="0" applyNumberFormat="1" applyFont="1" applyFill="1" applyBorder="1" applyAlignment="1" applyProtection="1">
      <alignment vertical="center" wrapText="1"/>
    </xf>
    <xf numFmtId="0" fontId="19" fillId="0" borderId="1" xfId="0" quotePrefix="1" applyFont="1" applyFill="1" applyBorder="1" applyAlignment="1" applyProtection="1">
      <alignment horizontal="justify" vertical="top" wrapText="1"/>
    </xf>
    <xf numFmtId="0" fontId="18" fillId="0" borderId="1" xfId="0" applyFont="1" applyFill="1" applyBorder="1" applyAlignment="1" applyProtection="1">
      <alignment horizontal="center" vertical="top" wrapText="1"/>
    </xf>
    <xf numFmtId="0" fontId="18" fillId="0" borderId="1" xfId="0" applyFont="1" applyFill="1" applyBorder="1" applyAlignment="1" applyProtection="1">
      <alignment vertical="center" wrapText="1"/>
    </xf>
    <xf numFmtId="0" fontId="19" fillId="0" borderId="1" xfId="0" applyFont="1" applyFill="1" applyBorder="1" applyAlignment="1" applyProtection="1">
      <alignment vertical="center" wrapText="1"/>
    </xf>
    <xf numFmtId="173" fontId="19" fillId="0" borderId="1" xfId="7" applyNumberFormat="1" applyFont="1" applyFill="1" applyBorder="1" applyAlignment="1">
      <alignment horizontal="center" vertical="top" wrapText="1"/>
    </xf>
    <xf numFmtId="173" fontId="10" fillId="0" borderId="1" xfId="7" applyNumberFormat="1" applyFont="1" applyFill="1" applyBorder="1" applyAlignment="1">
      <alignment horizontal="justify" vertical="top" wrapText="1"/>
    </xf>
    <xf numFmtId="0" fontId="7" fillId="11" borderId="1" xfId="0" applyFont="1" applyFill="1" applyBorder="1" applyAlignment="1" applyProtection="1">
      <alignment horizontal="right" vertical="top" wrapText="1"/>
    </xf>
    <xf numFmtId="0" fontId="42" fillId="0" borderId="1" xfId="0" applyFont="1" applyFill="1" applyBorder="1" applyAlignment="1" applyProtection="1">
      <alignment horizontal="center" vertical="top" wrapText="1"/>
    </xf>
    <xf numFmtId="0" fontId="48" fillId="2" borderId="1" xfId="0" applyFont="1" applyFill="1" applyBorder="1" applyAlignment="1" applyProtection="1">
      <alignment horizontal="center" vertical="top" wrapText="1"/>
    </xf>
    <xf numFmtId="0" fontId="59" fillId="2" borderId="1" xfId="9" applyFont="1" applyFill="1" applyBorder="1" applyAlignment="1" applyProtection="1">
      <alignment horizontal="center" vertical="top" wrapText="1"/>
    </xf>
    <xf numFmtId="0" fontId="19" fillId="2" borderId="1" xfId="0" quotePrefix="1" applyFont="1" applyFill="1" applyBorder="1" applyAlignment="1" applyProtection="1">
      <alignment horizontal="justify" vertical="top" wrapText="1"/>
    </xf>
    <xf numFmtId="0" fontId="9" fillId="0" borderId="1" xfId="0" applyFont="1" applyFill="1" applyBorder="1" applyAlignment="1" applyProtection="1">
      <alignment horizontal="center" vertical="top" wrapText="1"/>
    </xf>
    <xf numFmtId="0" fontId="20" fillId="0" borderId="1" xfId="0" applyFont="1" applyFill="1" applyBorder="1" applyAlignment="1">
      <alignment horizontal="center" vertical="top" wrapText="1"/>
    </xf>
    <xf numFmtId="0" fontId="10" fillId="2" borderId="1" xfId="0" applyFont="1" applyFill="1" applyBorder="1" applyAlignment="1" applyProtection="1">
      <alignment horizontal="center" vertical="top" wrapText="1"/>
    </xf>
    <xf numFmtId="9" fontId="19" fillId="2" borderId="1" xfId="0" quotePrefix="1" applyNumberFormat="1" applyFont="1" applyFill="1" applyBorder="1" applyAlignment="1" applyProtection="1">
      <alignment horizontal="justify" vertical="top" wrapText="1"/>
    </xf>
    <xf numFmtId="169" fontId="19" fillId="2" borderId="1" xfId="0" quotePrefix="1" applyNumberFormat="1" applyFont="1" applyFill="1" applyBorder="1" applyAlignment="1" applyProtection="1">
      <alignment horizontal="justify" vertical="top" wrapText="1"/>
      <protection locked="0"/>
    </xf>
    <xf numFmtId="169" fontId="19" fillId="0" borderId="1" xfId="0" quotePrefix="1" applyNumberFormat="1" applyFont="1" applyFill="1" applyBorder="1" applyAlignment="1" applyProtection="1">
      <alignment horizontal="justify" vertical="top" wrapText="1"/>
      <protection locked="0"/>
    </xf>
    <xf numFmtId="169" fontId="19" fillId="2" borderId="1" xfId="7" applyNumberFormat="1" applyFont="1" applyFill="1" applyBorder="1" applyAlignment="1">
      <alignment horizontal="center" vertical="top" wrapText="1"/>
    </xf>
    <xf numFmtId="0" fontId="10" fillId="0" borderId="1" xfId="0" applyFont="1" applyFill="1" applyBorder="1" applyAlignment="1" applyProtection="1">
      <alignment horizontal="center" vertical="top" wrapText="1"/>
    </xf>
    <xf numFmtId="0" fontId="29" fillId="2" borderId="1" xfId="0" quotePrefix="1" applyFont="1" applyFill="1" applyBorder="1" applyAlignment="1" applyProtection="1">
      <alignment horizontal="justify" vertical="top" wrapText="1"/>
    </xf>
    <xf numFmtId="0" fontId="29" fillId="2" borderId="1" xfId="0" applyFont="1" applyFill="1" applyBorder="1" applyAlignment="1" applyProtection="1">
      <alignment horizontal="justify" vertical="top" wrapText="1"/>
    </xf>
    <xf numFmtId="0" fontId="56" fillId="2" borderId="1" xfId="0" applyFont="1" applyFill="1" applyBorder="1" applyAlignment="1" applyProtection="1">
      <alignment horizontal="justify" vertical="top" wrapText="1"/>
    </xf>
    <xf numFmtId="0" fontId="10" fillId="0" borderId="1" xfId="0" applyFont="1" applyFill="1" applyBorder="1" applyAlignment="1">
      <alignment horizontal="center" vertical="top" wrapText="1"/>
    </xf>
    <xf numFmtId="0" fontId="10" fillId="2" borderId="1" xfId="10" applyFont="1" applyFill="1" applyBorder="1" applyAlignment="1">
      <alignment horizontal="center" vertical="top" wrapText="1"/>
    </xf>
    <xf numFmtId="0" fontId="19" fillId="0" borderId="1" xfId="10" quotePrefix="1" applyFont="1" applyFill="1" applyBorder="1" applyAlignment="1" applyProtection="1">
      <alignment horizontal="justify" vertical="top" wrapText="1"/>
    </xf>
    <xf numFmtId="0" fontId="18" fillId="0" borderId="1" xfId="10" applyFont="1" applyFill="1" applyBorder="1" applyAlignment="1" applyProtection="1">
      <alignment horizontal="center" vertical="top" wrapText="1"/>
    </xf>
    <xf numFmtId="0" fontId="10" fillId="0" borderId="1" xfId="10" applyFont="1" applyFill="1" applyBorder="1" applyAlignment="1">
      <alignment horizontal="center" vertical="top" wrapText="1"/>
    </xf>
    <xf numFmtId="0" fontId="18" fillId="2" borderId="1" xfId="0" applyFont="1" applyFill="1" applyBorder="1" applyAlignment="1" applyProtection="1">
      <alignment horizontal="center" vertical="top" wrapText="1"/>
    </xf>
    <xf numFmtId="0" fontId="20" fillId="0" borderId="1" xfId="0" applyFont="1" applyFill="1" applyBorder="1" applyAlignment="1">
      <alignment horizontal="justify" vertical="top" wrapText="1"/>
    </xf>
    <xf numFmtId="49" fontId="18" fillId="2" borderId="1" xfId="0" applyNumberFormat="1" applyFont="1" applyFill="1" applyBorder="1" applyAlignment="1" applyProtection="1">
      <alignment horizontal="center" vertical="top" wrapText="1"/>
    </xf>
    <xf numFmtId="49" fontId="9" fillId="2" borderId="1" xfId="0" applyNumberFormat="1" applyFont="1" applyFill="1" applyBorder="1" applyAlignment="1" applyProtection="1">
      <alignment horizontal="center" vertical="top" wrapText="1"/>
    </xf>
    <xf numFmtId="0" fontId="19" fillId="0" borderId="1" xfId="0" quotePrefix="1" applyFont="1" applyFill="1" applyBorder="1" applyAlignment="1" applyProtection="1">
      <alignment horizontal="justify" vertical="top" wrapText="1"/>
      <protection locked="0"/>
    </xf>
    <xf numFmtId="0" fontId="10" fillId="2" borderId="1" xfId="0" applyFont="1" applyFill="1" applyBorder="1" applyAlignment="1">
      <alignment horizontal="center" vertical="top" wrapText="1"/>
    </xf>
    <xf numFmtId="49" fontId="9" fillId="2" borderId="1" xfId="0" applyNumberFormat="1" applyFont="1" applyFill="1" applyBorder="1" applyAlignment="1" applyProtection="1">
      <alignment vertical="center" wrapText="1"/>
    </xf>
    <xf numFmtId="0" fontId="20" fillId="2" borderId="1" xfId="0" applyFont="1" applyFill="1" applyBorder="1" applyAlignment="1">
      <alignment horizontal="center" vertical="top" wrapText="1"/>
    </xf>
    <xf numFmtId="0" fontId="19" fillId="2" borderId="1" xfId="0" quotePrefix="1" applyFont="1" applyFill="1" applyBorder="1" applyAlignment="1" applyProtection="1">
      <alignment horizontal="justify" vertical="top" wrapText="1"/>
      <protection locked="0"/>
    </xf>
    <xf numFmtId="49" fontId="10" fillId="2" borderId="1" xfId="0" applyNumberFormat="1" applyFont="1" applyFill="1" applyBorder="1" applyAlignment="1" applyProtection="1">
      <alignment horizontal="center" vertical="top" wrapText="1"/>
    </xf>
    <xf numFmtId="49" fontId="19" fillId="2" borderId="1" xfId="0" applyNumberFormat="1" applyFont="1" applyFill="1" applyBorder="1" applyAlignment="1" applyProtection="1">
      <alignment horizontal="center" vertical="center" wrapText="1"/>
    </xf>
    <xf numFmtId="0" fontId="10" fillId="0" borderId="1" xfId="0" quotePrefix="1" applyFont="1" applyFill="1" applyBorder="1" applyAlignment="1" applyProtection="1">
      <alignment vertical="center" wrapText="1"/>
    </xf>
    <xf numFmtId="173" fontId="19" fillId="0" borderId="1" xfId="7" applyNumberFormat="1" applyFont="1" applyFill="1" applyBorder="1" applyAlignment="1">
      <alignment vertical="center" wrapText="1"/>
    </xf>
    <xf numFmtId="0" fontId="10" fillId="2" borderId="1" xfId="0" applyFont="1" applyFill="1" applyBorder="1" applyAlignment="1" applyProtection="1">
      <alignment vertical="center" wrapText="1"/>
    </xf>
    <xf numFmtId="0" fontId="10" fillId="0" borderId="1" xfId="0" applyFont="1" applyFill="1" applyBorder="1" applyAlignment="1" applyProtection="1">
      <alignment horizontal="center" vertical="top" wrapText="1"/>
    </xf>
    <xf numFmtId="49" fontId="10" fillId="0" borderId="1" xfId="0" quotePrefix="1" applyNumberFormat="1" applyFont="1" applyFill="1" applyBorder="1" applyAlignment="1" applyProtection="1">
      <alignment vertical="center" wrapText="1"/>
    </xf>
    <xf numFmtId="49" fontId="10" fillId="4" borderId="1" xfId="0" applyNumberFormat="1" applyFont="1" applyFill="1" applyBorder="1" applyAlignment="1" applyProtection="1">
      <alignment vertical="center" wrapText="1"/>
    </xf>
    <xf numFmtId="169" fontId="29" fillId="2"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19" fillId="0" borderId="1" xfId="13" applyFont="1" applyFill="1" applyBorder="1" applyAlignment="1" applyProtection="1">
      <alignment horizontal="justify" vertical="center" wrapText="1"/>
      <protection locked="0"/>
    </xf>
    <xf numFmtId="0" fontId="10" fillId="2" borderId="1" xfId="0" quotePrefix="1" applyFont="1" applyFill="1" applyBorder="1" applyAlignment="1" applyProtection="1">
      <alignment horizontal="justify" vertical="center" wrapText="1"/>
    </xf>
    <xf numFmtId="169" fontId="20" fillId="0" borderId="1" xfId="0" applyNumberFormat="1" applyFont="1" applyFill="1" applyBorder="1" applyAlignment="1">
      <alignment horizontal="center" vertical="top" wrapText="1"/>
    </xf>
    <xf numFmtId="0" fontId="11" fillId="0" borderId="0" xfId="0" applyFont="1" applyAlignment="1" applyProtection="1">
      <alignment vertical="top"/>
      <protection locked="0"/>
    </xf>
    <xf numFmtId="0" fontId="29" fillId="2" borderId="1" xfId="10" quotePrefix="1" applyFont="1" applyFill="1" applyBorder="1" applyAlignment="1" applyProtection="1">
      <alignment horizontal="justify" vertical="top" wrapText="1"/>
    </xf>
    <xf numFmtId="0" fontId="10" fillId="2" borderId="1" xfId="0" quotePrefix="1" applyFont="1" applyFill="1" applyBorder="1" applyAlignment="1" applyProtection="1">
      <alignment horizontal="justify" vertical="center" wrapText="1"/>
    </xf>
    <xf numFmtId="0" fontId="13" fillId="11" borderId="1" xfId="0" applyFont="1" applyFill="1" applyBorder="1" applyAlignment="1" applyProtection="1">
      <alignment horizontal="center" vertical="center" wrapText="1"/>
    </xf>
    <xf numFmtId="0" fontId="20" fillId="2"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49" fontId="9" fillId="2"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12" fillId="17" borderId="1" xfId="0" applyFont="1" applyFill="1" applyBorder="1" applyAlignment="1" applyProtection="1">
      <alignment horizontal="center" vertical="center"/>
    </xf>
    <xf numFmtId="0" fontId="13" fillId="11" borderId="1" xfId="0" applyFont="1" applyFill="1" applyBorder="1" applyAlignment="1" applyProtection="1">
      <alignment horizontal="center" vertical="center"/>
    </xf>
    <xf numFmtId="0" fontId="13" fillId="11" borderId="1" xfId="0" applyFont="1" applyFill="1" applyBorder="1" applyAlignment="1" applyProtection="1">
      <alignment horizontal="center" vertical="top" wrapText="1"/>
    </xf>
    <xf numFmtId="165"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wrapText="1"/>
    </xf>
    <xf numFmtId="0" fontId="19" fillId="2" borderId="1" xfId="0" quotePrefix="1" applyFont="1" applyFill="1" applyBorder="1" applyAlignment="1" applyProtection="1">
      <alignment horizontal="justify" vertical="center" wrapText="1"/>
    </xf>
    <xf numFmtId="0" fontId="19" fillId="0" borderId="1" xfId="0" applyFont="1" applyFill="1" applyBorder="1" applyAlignment="1" applyProtection="1">
      <alignment horizontal="justify" vertical="center" wrapText="1"/>
    </xf>
    <xf numFmtId="0" fontId="18" fillId="19" borderId="1" xfId="0"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49" fontId="9" fillId="19"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9" fillId="2" borderId="1" xfId="10" applyFont="1" applyFill="1" applyBorder="1" applyAlignment="1" applyProtection="1">
      <alignment horizontal="justify" vertical="center" wrapText="1"/>
      <protection locked="0"/>
    </xf>
    <xf numFmtId="0" fontId="9" fillId="19" borderId="1" xfId="0" applyFont="1" applyFill="1" applyBorder="1" applyAlignment="1">
      <alignment horizontal="center" vertical="center" wrapText="1"/>
    </xf>
    <xf numFmtId="49" fontId="10" fillId="2" borderId="1" xfId="0" applyNumberFormat="1" applyFont="1" applyFill="1" applyBorder="1" applyAlignment="1" applyProtection="1">
      <alignment horizontal="justify" vertical="center" wrapText="1"/>
    </xf>
    <xf numFmtId="0" fontId="9" fillId="16" borderId="4" xfId="0" applyFont="1" applyFill="1" applyBorder="1" applyAlignment="1">
      <alignment horizontal="center" vertical="center" wrapText="1"/>
    </xf>
    <xf numFmtId="0" fontId="9" fillId="16" borderId="9"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6" borderId="0" xfId="0" applyFont="1" applyFill="1" applyBorder="1" applyAlignment="1">
      <alignment horizontal="center" vertical="center" wrapText="1"/>
    </xf>
    <xf numFmtId="165"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49" fontId="18" fillId="2"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49" fontId="26" fillId="2" borderId="1" xfId="0" applyNumberFormat="1"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53" fillId="2" borderId="1" xfId="0" applyFont="1" applyFill="1" applyBorder="1" applyAlignment="1">
      <alignment horizontal="justify" vertical="center" wrapText="1"/>
    </xf>
    <xf numFmtId="0" fontId="25" fillId="0" borderId="1" xfId="0" applyFont="1" applyFill="1" applyBorder="1" applyAlignment="1" applyProtection="1">
      <alignment horizontal="center" vertical="center" wrapText="1"/>
    </xf>
    <xf numFmtId="168" fontId="13" fillId="11" borderId="1" xfId="0" applyNumberFormat="1" applyFont="1" applyFill="1" applyBorder="1" applyAlignment="1" applyProtection="1">
      <alignment horizontal="center" vertical="top" wrapText="1"/>
    </xf>
    <xf numFmtId="168" fontId="13" fillId="11" borderId="1" xfId="0" applyNumberFormat="1" applyFont="1" applyFill="1" applyBorder="1" applyAlignment="1" applyProtection="1">
      <alignment horizontal="center" vertical="top"/>
    </xf>
    <xf numFmtId="0" fontId="10" fillId="2" borderId="1" xfId="0" applyFont="1" applyFill="1" applyBorder="1" applyAlignment="1" applyProtection="1">
      <alignment horizontal="justify" vertical="center" wrapText="1"/>
    </xf>
    <xf numFmtId="0" fontId="10" fillId="2" borderId="1" xfId="0" applyFont="1" applyFill="1" applyBorder="1" applyAlignment="1" applyProtection="1">
      <alignment horizontal="center" vertical="center" wrapText="1"/>
    </xf>
    <xf numFmtId="165"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9" fillId="11" borderId="1" xfId="9" applyFont="1" applyFill="1" applyBorder="1" applyAlignment="1">
      <alignment vertical="center" wrapText="1"/>
    </xf>
    <xf numFmtId="0" fontId="20" fillId="0" borderId="1" xfId="0" applyFont="1" applyFill="1" applyBorder="1" applyAlignment="1" applyProtection="1">
      <alignment horizontal="justify" vertical="center" wrapText="1"/>
    </xf>
    <xf numFmtId="0" fontId="48" fillId="2" borderId="1" xfId="8" applyFont="1" applyFill="1" applyBorder="1" applyAlignment="1" applyProtection="1">
      <alignment horizontal="center" vertical="center" wrapText="1"/>
    </xf>
    <xf numFmtId="165" fontId="13" fillId="2"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68" fontId="13" fillId="11" borderId="1" xfId="0" applyNumberFormat="1" applyFont="1" applyFill="1" applyBorder="1" applyAlignment="1" applyProtection="1">
      <alignment horizontal="center" vertical="center" wrapText="1"/>
    </xf>
    <xf numFmtId="168" fontId="13" fillId="11" borderId="1" xfId="0" applyNumberFormat="1" applyFont="1" applyFill="1" applyBorder="1" applyAlignment="1" applyProtection="1">
      <alignment horizontal="center" vertical="center"/>
    </xf>
    <xf numFmtId="173" fontId="18" fillId="2" borderId="1" xfId="7" applyNumberFormat="1" applyFont="1" applyFill="1" applyBorder="1" applyAlignment="1">
      <alignment horizontal="center" vertical="center" wrapText="1"/>
    </xf>
    <xf numFmtId="173" fontId="19" fillId="0" borderId="1" xfId="7" applyNumberFormat="1" applyFont="1" applyFill="1" applyBorder="1" applyAlignment="1">
      <alignment horizontal="justify" vertical="center" wrapText="1"/>
    </xf>
    <xf numFmtId="0" fontId="7" fillId="2" borderId="1" xfId="0" applyFont="1" applyFill="1" applyBorder="1" applyAlignment="1" applyProtection="1">
      <alignment horizontal="left" vertical="center"/>
    </xf>
    <xf numFmtId="164" fontId="26" fillId="0" borderId="1" xfId="0" applyNumberFormat="1"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0" fillId="2" borderId="1" xfId="0" applyFont="1" applyFill="1" applyBorder="1" applyAlignment="1" applyProtection="1">
      <alignment horizontal="justify" vertical="center" wrapText="1"/>
    </xf>
    <xf numFmtId="165" fontId="13" fillId="2" borderId="6" xfId="0" applyNumberFormat="1"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9" fillId="0" borderId="1" xfId="0" applyFont="1" applyFill="1" applyBorder="1" applyAlignment="1">
      <alignment horizontal="justify" vertical="center" wrapText="1"/>
    </xf>
    <xf numFmtId="0" fontId="9" fillId="11" borderId="1" xfId="9" applyFont="1" applyFill="1" applyBorder="1" applyAlignment="1" applyProtection="1">
      <alignment horizontal="left" vertical="center" wrapText="1"/>
    </xf>
    <xf numFmtId="49" fontId="18"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9" fontId="10" fillId="16" borderId="1" xfId="6" applyFont="1" applyFill="1" applyBorder="1" applyAlignment="1" applyProtection="1">
      <alignment horizontal="center" vertical="center" wrapText="1"/>
    </xf>
    <xf numFmtId="0" fontId="19" fillId="2" borderId="1" xfId="0" applyFont="1" applyFill="1" applyBorder="1" applyAlignment="1" applyProtection="1">
      <alignment horizontal="justify" vertical="center" wrapText="1"/>
    </xf>
    <xf numFmtId="0" fontId="13" fillId="5" borderId="1" xfId="0" applyFont="1" applyFill="1" applyBorder="1" applyAlignment="1" applyProtection="1">
      <alignment horizontal="center" vertical="center"/>
    </xf>
    <xf numFmtId="0" fontId="9" fillId="2"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11" fillId="2" borderId="0" xfId="0" applyFont="1" applyFill="1" applyAlignment="1" applyProtection="1">
      <alignment horizontal="center"/>
    </xf>
    <xf numFmtId="0" fontId="30" fillId="0" borderId="0" xfId="0" applyFont="1" applyBorder="1" applyAlignment="1" applyProtection="1">
      <alignment horizontal="center" wrapText="1"/>
    </xf>
    <xf numFmtId="0" fontId="31" fillId="0" borderId="0" xfId="0" applyFont="1" applyBorder="1" applyAlignment="1" applyProtection="1">
      <alignment horizontal="center" wrapText="1"/>
    </xf>
    <xf numFmtId="0" fontId="32" fillId="0" borderId="0" xfId="0" applyFont="1" applyBorder="1" applyAlignment="1" applyProtection="1">
      <alignment horizontal="center" wrapText="1"/>
    </xf>
    <xf numFmtId="0" fontId="9" fillId="16" borderId="1" xfId="0" applyFont="1" applyFill="1" applyBorder="1" applyAlignment="1">
      <alignment horizontal="center" vertical="center" wrapText="1"/>
    </xf>
    <xf numFmtId="169" fontId="19" fillId="2" borderId="1" xfId="7" applyNumberFormat="1" applyFont="1" applyFill="1" applyBorder="1" applyAlignment="1">
      <alignment horizontal="center" vertical="center" wrapText="1"/>
    </xf>
    <xf numFmtId="169" fontId="20" fillId="0" borderId="1" xfId="0" applyNumberFormat="1" applyFont="1" applyFill="1" applyBorder="1" applyAlignment="1">
      <alignment horizontal="center" vertical="center" wrapText="1"/>
    </xf>
    <xf numFmtId="0" fontId="42" fillId="0" borderId="1" xfId="0" applyFont="1" applyFill="1" applyBorder="1" applyAlignment="1" applyProtection="1">
      <alignment horizontal="center" vertical="center" wrapText="1"/>
    </xf>
    <xf numFmtId="0" fontId="48" fillId="2" borderId="1" xfId="0" applyFont="1" applyFill="1" applyBorder="1" applyAlignment="1" applyProtection="1">
      <alignment horizontal="center" vertical="center" wrapText="1"/>
    </xf>
    <xf numFmtId="49" fontId="19" fillId="2" borderId="1" xfId="0" applyNumberFormat="1" applyFont="1" applyFill="1" applyBorder="1" applyAlignment="1" applyProtection="1">
      <alignment horizontal="center" vertical="center" wrapText="1"/>
    </xf>
    <xf numFmtId="49" fontId="10" fillId="2" borderId="1" xfId="0" quotePrefix="1"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justify" vertical="center" wrapText="1"/>
    </xf>
    <xf numFmtId="49" fontId="10" fillId="0" borderId="1" xfId="0" applyNumberFormat="1"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top" wrapText="1"/>
    </xf>
    <xf numFmtId="169" fontId="10" fillId="0" borderId="1" xfId="0" applyNumberFormat="1" applyFont="1" applyFill="1" applyBorder="1" applyAlignment="1" applyProtection="1">
      <alignment horizontal="justify" vertical="center" wrapText="1"/>
    </xf>
    <xf numFmtId="49" fontId="9" fillId="2"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0" fontId="10" fillId="0" borderId="1" xfId="9" applyFont="1" applyFill="1" applyBorder="1" applyAlignment="1" applyProtection="1">
      <alignment horizontal="justify" vertical="center" wrapText="1"/>
    </xf>
    <xf numFmtId="49" fontId="9" fillId="19" borderId="1" xfId="0" applyNumberFormat="1"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vertical="center" wrapText="1"/>
    </xf>
    <xf numFmtId="49" fontId="9" fillId="2" borderId="8"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vertical="center" wrapText="1"/>
    </xf>
    <xf numFmtId="49" fontId="10" fillId="0" borderId="7" xfId="0" applyNumberFormat="1" applyFont="1" applyFill="1" applyBorder="1" applyAlignment="1" applyProtection="1">
      <alignment vertical="center" wrapText="1"/>
    </xf>
    <xf numFmtId="49" fontId="10" fillId="0" borderId="8" xfId="0" applyNumberFormat="1" applyFont="1" applyFill="1" applyBorder="1" applyAlignment="1" applyProtection="1">
      <alignment vertical="center" wrapText="1"/>
    </xf>
    <xf numFmtId="0" fontId="19" fillId="2" borderId="1" xfId="0" applyFont="1" applyFill="1" applyBorder="1" applyAlignment="1" applyProtection="1">
      <alignment horizontal="center" vertical="center" wrapText="1"/>
    </xf>
    <xf numFmtId="165" fontId="18" fillId="2" borderId="1" xfId="6" applyNumberFormat="1" applyFont="1" applyFill="1" applyBorder="1" applyAlignment="1" applyProtection="1">
      <alignment horizontal="center" vertical="center"/>
      <protection locked="0"/>
    </xf>
    <xf numFmtId="9" fontId="18" fillId="2" borderId="1" xfId="6" applyFont="1" applyFill="1" applyBorder="1" applyAlignment="1" applyProtection="1">
      <alignment horizontal="center" vertical="center"/>
      <protection locked="0"/>
    </xf>
    <xf numFmtId="0" fontId="7" fillId="15" borderId="1" xfId="9" applyFont="1" applyFill="1" applyBorder="1" applyAlignment="1">
      <alignment horizontal="left" vertical="center" wrapText="1"/>
    </xf>
    <xf numFmtId="165" fontId="13" fillId="2" borderId="1" xfId="6" applyNumberFormat="1" applyFont="1" applyFill="1" applyBorder="1" applyAlignment="1" applyProtection="1">
      <alignment horizontal="center" vertical="center"/>
      <protection locked="0"/>
    </xf>
    <xf numFmtId="9" fontId="13" fillId="2" borderId="1" xfId="6"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xf>
    <xf numFmtId="169" fontId="20" fillId="2" borderId="1" xfId="0" applyNumberFormat="1" applyFont="1" applyFill="1" applyBorder="1" applyAlignment="1">
      <alignment horizontal="center" vertical="center" wrapText="1"/>
    </xf>
    <xf numFmtId="0" fontId="25" fillId="2" borderId="1" xfId="12" applyFont="1" applyFill="1" applyBorder="1" applyAlignment="1" applyProtection="1">
      <alignment horizontal="center" vertical="center" wrapText="1"/>
    </xf>
    <xf numFmtId="0" fontId="29" fillId="2" borderId="1" xfId="0" applyFont="1" applyFill="1" applyBorder="1" applyAlignment="1" applyProtection="1">
      <alignment horizontal="justify" vertical="center" wrapText="1"/>
    </xf>
    <xf numFmtId="49" fontId="25" fillId="2" borderId="1" xfId="0" applyNumberFormat="1" applyFont="1" applyFill="1" applyBorder="1" applyAlignment="1" applyProtection="1">
      <alignment horizontal="center" vertical="center" wrapText="1"/>
    </xf>
    <xf numFmtId="0" fontId="25" fillId="4" borderId="1" xfId="12" applyFont="1" applyFill="1" applyBorder="1" applyAlignment="1" applyProtection="1">
      <alignment horizontal="center" vertical="center" wrapText="1"/>
    </xf>
    <xf numFmtId="0" fontId="29" fillId="2" borderId="1" xfId="12" applyFont="1" applyFill="1" applyBorder="1" applyAlignment="1" applyProtection="1">
      <alignment horizontal="center" vertical="center" wrapText="1"/>
    </xf>
    <xf numFmtId="49" fontId="13" fillId="2" borderId="1" xfId="0" applyNumberFormat="1" applyFont="1" applyFill="1" applyBorder="1" applyAlignment="1" applyProtection="1">
      <alignment horizontal="center" vertical="center" wrapText="1"/>
    </xf>
    <xf numFmtId="0" fontId="29" fillId="4" borderId="1" xfId="0" quotePrefix="1" applyFont="1" applyFill="1" applyBorder="1" applyAlignment="1">
      <alignment horizontal="center" vertical="center" wrapText="1"/>
    </xf>
    <xf numFmtId="0" fontId="25" fillId="2" borderId="1" xfId="0" quotePrefix="1" applyFont="1" applyFill="1" applyBorder="1" applyAlignment="1">
      <alignment horizontal="center" vertical="center" wrapText="1"/>
    </xf>
    <xf numFmtId="0" fontId="53" fillId="2" borderId="1" xfId="0" quotePrefix="1" applyFont="1" applyFill="1" applyBorder="1" applyAlignment="1">
      <alignment horizontal="center" vertical="center" wrapText="1"/>
    </xf>
    <xf numFmtId="49" fontId="26" fillId="19" borderId="1" xfId="0" applyNumberFormat="1" applyFont="1" applyFill="1" applyBorder="1" applyAlignment="1" applyProtection="1">
      <alignment horizontal="center" vertical="center" wrapText="1"/>
    </xf>
    <xf numFmtId="0" fontId="53" fillId="0" borderId="1" xfId="0" applyFont="1" applyFill="1" applyBorder="1" applyAlignment="1">
      <alignment horizontal="center" vertical="center" wrapText="1"/>
    </xf>
    <xf numFmtId="164" fontId="18" fillId="0" borderId="1" xfId="0" applyNumberFormat="1" applyFont="1" applyBorder="1" applyAlignment="1" applyProtection="1">
      <alignment horizontal="center" vertical="center" wrapText="1"/>
      <protection locked="0"/>
    </xf>
    <xf numFmtId="0" fontId="19" fillId="0" borderId="1" xfId="0" applyFont="1" applyFill="1" applyBorder="1" applyAlignment="1" applyProtection="1">
      <alignment horizontal="justify" vertical="center" wrapText="1"/>
      <protection locked="0"/>
    </xf>
    <xf numFmtId="49" fontId="9" fillId="5" borderId="1" xfId="0" applyNumberFormat="1" applyFont="1" applyFill="1" applyBorder="1" applyAlignment="1" applyProtection="1">
      <alignment horizontal="center" vertical="center" wrapText="1"/>
    </xf>
    <xf numFmtId="0" fontId="19" fillId="0" borderId="1" xfId="13" applyFont="1" applyFill="1" applyBorder="1" applyAlignment="1" applyProtection="1">
      <alignment horizontal="justify" vertical="center" wrapText="1"/>
      <protection locked="0"/>
    </xf>
    <xf numFmtId="0" fontId="19" fillId="0" borderId="1" xfId="10" applyFont="1" applyFill="1" applyBorder="1" applyAlignment="1" applyProtection="1">
      <alignment horizontal="justify" vertical="center" wrapText="1"/>
      <protection locked="0"/>
    </xf>
    <xf numFmtId="0" fontId="19" fillId="2" borderId="1" xfId="10" applyFont="1" applyFill="1" applyBorder="1" applyAlignment="1" applyProtection="1">
      <alignment horizontal="center" vertical="center" wrapText="1"/>
    </xf>
    <xf numFmtId="0" fontId="19" fillId="0" borderId="1" xfId="10" applyFont="1" applyFill="1" applyBorder="1" applyAlignment="1" applyProtection="1">
      <alignment horizontal="justify" vertical="center" wrapText="1"/>
    </xf>
    <xf numFmtId="169" fontId="20" fillId="2" borderId="1" xfId="0" applyNumberFormat="1"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48"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0" applyFont="1" applyBorder="1" applyAlignment="1" applyProtection="1">
      <alignment horizontal="center" vertical="center" wrapText="1"/>
      <protection locked="0"/>
    </xf>
    <xf numFmtId="169" fontId="19" fillId="0" borderId="1" xfId="7" applyNumberFormat="1" applyFont="1" applyFill="1" applyBorder="1" applyAlignment="1">
      <alignment horizontal="center" vertical="center" wrapText="1"/>
    </xf>
    <xf numFmtId="0" fontId="19" fillId="2" borderId="1" xfId="0" applyFont="1" applyFill="1" applyBorder="1" applyAlignment="1">
      <alignment horizontal="justify" vertical="center" wrapText="1"/>
    </xf>
    <xf numFmtId="0" fontId="10" fillId="0" borderId="1" xfId="8" applyFont="1" applyFill="1" applyBorder="1" applyAlignment="1">
      <alignment horizontal="center" vertical="center" wrapText="1"/>
    </xf>
    <xf numFmtId="169" fontId="10" fillId="0" borderId="1" xfId="8"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169" fontId="10" fillId="2" borderId="1" xfId="8" applyNumberFormat="1" applyFont="1" applyFill="1" applyBorder="1" applyAlignment="1">
      <alignment horizontal="center" vertical="center" wrapText="1"/>
    </xf>
    <xf numFmtId="0" fontId="42" fillId="2" borderId="1" xfId="0" applyFont="1" applyFill="1" applyBorder="1" applyAlignment="1">
      <alignment horizontal="center" vertical="center" wrapText="1"/>
    </xf>
    <xf numFmtId="0" fontId="19" fillId="0" borderId="1" xfId="0" quotePrefix="1" applyFont="1" applyFill="1" applyBorder="1" applyAlignment="1" applyProtection="1">
      <alignment horizontal="justify" vertical="center" wrapText="1"/>
    </xf>
    <xf numFmtId="9" fontId="10" fillId="2" borderId="1" xfId="0" applyNumberFormat="1" applyFont="1" applyFill="1" applyBorder="1" applyAlignment="1" applyProtection="1">
      <alignment horizontal="justify" vertical="center" wrapText="1"/>
    </xf>
    <xf numFmtId="0" fontId="19" fillId="2" borderId="1" xfId="0" applyFont="1" applyFill="1" applyBorder="1" applyAlignment="1" applyProtection="1">
      <alignment horizontal="center" vertical="center" wrapText="1"/>
      <protection locked="0"/>
    </xf>
    <xf numFmtId="165" fontId="24" fillId="0" borderId="6" xfId="0" applyNumberFormat="1"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165" fontId="13" fillId="2" borderId="6" xfId="6" applyNumberFormat="1" applyFont="1" applyFill="1" applyBorder="1" applyAlignment="1" applyProtection="1">
      <alignment horizontal="center" vertical="center"/>
      <protection locked="0"/>
    </xf>
    <xf numFmtId="9" fontId="13" fillId="2" borderId="7" xfId="6" applyFont="1" applyFill="1" applyBorder="1" applyAlignment="1" applyProtection="1">
      <alignment horizontal="center" vertical="center"/>
      <protection locked="0"/>
    </xf>
    <xf numFmtId="9" fontId="13" fillId="2" borderId="8" xfId="6" applyFont="1" applyFill="1" applyBorder="1" applyAlignment="1" applyProtection="1">
      <alignment horizontal="center" vertical="center"/>
      <protection locked="0"/>
    </xf>
    <xf numFmtId="165" fontId="13" fillId="2" borderId="7" xfId="6" applyNumberFormat="1" applyFont="1" applyFill="1" applyBorder="1" applyAlignment="1" applyProtection="1">
      <alignment horizontal="center" vertical="center"/>
      <protection locked="0"/>
    </xf>
    <xf numFmtId="165" fontId="13" fillId="2" borderId="8" xfId="6" applyNumberFormat="1" applyFont="1" applyFill="1" applyBorder="1" applyAlignment="1" applyProtection="1">
      <alignment horizontal="center" vertical="center"/>
      <protection locked="0"/>
    </xf>
    <xf numFmtId="165" fontId="13" fillId="2" borderId="6" xfId="6" applyNumberFormat="1" applyFont="1" applyFill="1" applyBorder="1" applyAlignment="1" applyProtection="1">
      <alignment horizontal="center" vertical="center" wrapText="1"/>
      <protection locked="0"/>
    </xf>
    <xf numFmtId="9" fontId="13" fillId="2" borderId="7" xfId="6" applyFont="1" applyFill="1" applyBorder="1" applyAlignment="1" applyProtection="1">
      <alignment horizontal="center" vertical="center" wrapText="1"/>
      <protection locked="0"/>
    </xf>
    <xf numFmtId="9" fontId="13" fillId="2" borderId="8" xfId="6" applyFont="1" applyFill="1" applyBorder="1" applyAlignment="1" applyProtection="1">
      <alignment horizontal="center" vertical="center" wrapText="1"/>
      <protection locked="0"/>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165" fontId="18" fillId="2" borderId="6" xfId="0" applyNumberFormat="1"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49" fontId="13" fillId="2" borderId="6" xfId="0" applyNumberFormat="1" applyFont="1" applyFill="1" applyBorder="1" applyAlignment="1" applyProtection="1">
      <alignment horizontal="center" vertical="center" wrapText="1"/>
    </xf>
    <xf numFmtId="165" fontId="9" fillId="2" borderId="6"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165" fontId="18" fillId="2" borderId="6" xfId="0" applyNumberFormat="1"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9" fillId="19" borderId="1" xfId="0" applyFont="1" applyFill="1" applyBorder="1" applyAlignment="1" applyProtection="1">
      <alignment horizontal="center" vertical="center" wrapText="1"/>
    </xf>
    <xf numFmtId="169" fontId="29" fillId="0" borderId="1" xfId="7" applyNumberFormat="1" applyFont="1" applyFill="1" applyBorder="1" applyAlignment="1">
      <alignment horizontal="center" vertical="center" wrapText="1"/>
    </xf>
    <xf numFmtId="0" fontId="26" fillId="0" borderId="0" xfId="0" applyFont="1" applyAlignment="1">
      <alignment horizontal="center"/>
    </xf>
    <xf numFmtId="0" fontId="27"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center"/>
    </xf>
    <xf numFmtId="0" fontId="4" fillId="3" borderId="24" xfId="0" applyFont="1" applyFill="1" applyBorder="1" applyAlignment="1">
      <alignment horizontal="center"/>
    </xf>
    <xf numFmtId="0" fontId="4" fillId="3" borderId="18" xfId="0" applyFont="1" applyFill="1" applyBorder="1" applyAlignment="1">
      <alignment horizontal="center"/>
    </xf>
    <xf numFmtId="0" fontId="4" fillId="3" borderId="25" xfId="0" applyFont="1" applyFill="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horizontal="center"/>
    </xf>
    <xf numFmtId="49" fontId="44" fillId="0" borderId="1" xfId="0" applyNumberFormat="1" applyFont="1" applyFill="1" applyBorder="1" applyAlignment="1" applyProtection="1">
      <alignment horizontal="center" vertical="center" wrapText="1"/>
    </xf>
    <xf numFmtId="49" fontId="44" fillId="0" borderId="6" xfId="0" applyNumberFormat="1" applyFont="1" applyFill="1" applyBorder="1" applyAlignment="1" applyProtection="1">
      <alignment horizontal="center" vertical="center" wrapText="1"/>
    </xf>
    <xf numFmtId="9" fontId="10" fillId="0" borderId="108" xfId="6" quotePrefix="1" applyFont="1" applyFill="1" applyBorder="1" applyAlignment="1" applyProtection="1">
      <alignment horizontal="center" vertical="center" wrapText="1"/>
    </xf>
    <xf numFmtId="9" fontId="10" fillId="0" borderId="26" xfId="6" quotePrefix="1" applyFont="1" applyFill="1" applyBorder="1" applyAlignment="1" applyProtection="1">
      <alignment horizontal="center" vertical="center" wrapText="1"/>
    </xf>
    <xf numFmtId="9" fontId="10" fillId="0" borderId="41" xfId="6" quotePrefix="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9" fontId="10" fillId="0" borderId="108" xfId="6" quotePrefix="1" applyNumberFormat="1" applyFont="1" applyFill="1" applyBorder="1" applyAlignment="1" applyProtection="1">
      <alignment horizontal="center" vertical="center" wrapText="1"/>
    </xf>
    <xf numFmtId="9" fontId="10" fillId="0" borderId="26" xfId="6" quotePrefix="1" applyNumberFormat="1" applyFont="1" applyFill="1" applyBorder="1" applyAlignment="1" applyProtection="1">
      <alignment horizontal="center" vertical="center" wrapText="1"/>
    </xf>
    <xf numFmtId="9" fontId="10" fillId="0" borderId="41" xfId="6" quotePrefix="1" applyNumberFormat="1" applyFont="1" applyFill="1" applyBorder="1" applyAlignment="1" applyProtection="1">
      <alignment horizontal="center" vertical="center" wrapText="1"/>
    </xf>
    <xf numFmtId="0" fontId="36" fillId="0" borderId="74" xfId="0" applyFont="1" applyFill="1" applyBorder="1" applyAlignment="1" applyProtection="1">
      <alignment horizontal="center" vertical="center" wrapText="1"/>
    </xf>
    <xf numFmtId="0" fontId="36" fillId="0" borderId="66" xfId="0" applyFont="1" applyFill="1" applyBorder="1" applyAlignment="1" applyProtection="1">
      <alignment horizontal="center" vertical="center" wrapText="1"/>
    </xf>
    <xf numFmtId="0" fontId="36" fillId="0" borderId="67"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49" fontId="44" fillId="0" borderId="107" xfId="0" applyNumberFormat="1" applyFont="1" applyFill="1" applyBorder="1" applyAlignment="1" applyProtection="1">
      <alignment horizontal="center" vertical="center" wrapText="1"/>
    </xf>
    <xf numFmtId="49" fontId="44" fillId="0" borderId="46" xfId="0" applyNumberFormat="1" applyFont="1" applyFill="1" applyBorder="1" applyAlignment="1" applyProtection="1">
      <alignment horizontal="center" vertical="center" wrapText="1"/>
    </xf>
    <xf numFmtId="167" fontId="10" fillId="0" borderId="3" xfId="6" quotePrefix="1" applyNumberFormat="1" applyFont="1" applyFill="1" applyBorder="1" applyAlignment="1" applyProtection="1">
      <alignment horizontal="center" vertical="center" wrapText="1"/>
    </xf>
    <xf numFmtId="167" fontId="10" fillId="0" borderId="26" xfId="6" quotePrefix="1" applyNumberFormat="1" applyFont="1" applyFill="1" applyBorder="1" applyAlignment="1" applyProtection="1">
      <alignment horizontal="center" vertical="center" wrapText="1"/>
    </xf>
    <xf numFmtId="167" fontId="10" fillId="0" borderId="41" xfId="6" quotePrefix="1" applyNumberFormat="1" applyFont="1" applyFill="1" applyBorder="1" applyAlignment="1" applyProtection="1">
      <alignment horizontal="center" vertical="center" wrapText="1"/>
    </xf>
    <xf numFmtId="9" fontId="46" fillId="2" borderId="61" xfId="0" applyNumberFormat="1" applyFont="1" applyFill="1" applyBorder="1" applyAlignment="1" applyProtection="1">
      <alignment horizontal="center" vertical="center"/>
      <protection locked="0"/>
    </xf>
    <xf numFmtId="9" fontId="46" fillId="2" borderId="66" xfId="0" applyNumberFormat="1" applyFont="1" applyFill="1" applyBorder="1" applyAlignment="1" applyProtection="1">
      <alignment horizontal="center" vertical="center"/>
      <protection locked="0"/>
    </xf>
    <xf numFmtId="9" fontId="46" fillId="2" borderId="62" xfId="0" applyNumberFormat="1" applyFont="1" applyFill="1" applyBorder="1" applyAlignment="1" applyProtection="1">
      <alignment horizontal="center" vertical="center"/>
      <protection locked="0"/>
    </xf>
    <xf numFmtId="0" fontId="34" fillId="0" borderId="61" xfId="0" applyFont="1" applyFill="1" applyBorder="1" applyAlignment="1" applyProtection="1">
      <alignment horizontal="center" vertical="center" wrapText="1"/>
    </xf>
    <xf numFmtId="0" fontId="34" fillId="0" borderId="66" xfId="0" applyFont="1" applyFill="1" applyBorder="1" applyAlignment="1" applyProtection="1">
      <alignment horizontal="center" vertical="center" wrapText="1"/>
    </xf>
    <xf numFmtId="0" fontId="13" fillId="11" borderId="63" xfId="0" applyFont="1" applyFill="1" applyBorder="1" applyAlignment="1" applyProtection="1">
      <alignment horizontal="center" vertical="center"/>
    </xf>
    <xf numFmtId="0" fontId="13" fillId="11" borderId="64" xfId="0" applyFont="1" applyFill="1" applyBorder="1" applyAlignment="1" applyProtection="1">
      <alignment horizontal="center" vertical="center"/>
    </xf>
    <xf numFmtId="0" fontId="13" fillId="11" borderId="61" xfId="0" applyFont="1" applyFill="1" applyBorder="1" applyAlignment="1" applyProtection="1">
      <alignment horizontal="center" vertical="center"/>
    </xf>
    <xf numFmtId="0" fontId="13" fillId="11" borderId="62" xfId="0" applyFont="1" applyFill="1" applyBorder="1" applyAlignment="1" applyProtection="1">
      <alignment horizontal="center" vertical="center"/>
    </xf>
    <xf numFmtId="0" fontId="13" fillId="11" borderId="31" xfId="0" applyFont="1" applyFill="1" applyBorder="1" applyAlignment="1" applyProtection="1">
      <alignment horizontal="center" vertical="center" wrapText="1"/>
    </xf>
    <xf numFmtId="0" fontId="13" fillId="11" borderId="31" xfId="0" applyFont="1" applyFill="1" applyBorder="1" applyAlignment="1" applyProtection="1">
      <alignment horizontal="center" vertical="center"/>
    </xf>
    <xf numFmtId="0" fontId="14" fillId="6" borderId="61" xfId="0" applyFont="1" applyFill="1" applyBorder="1" applyAlignment="1" applyProtection="1">
      <alignment horizontal="center" vertical="center" wrapText="1"/>
    </xf>
    <xf numFmtId="0" fontId="14" fillId="6" borderId="66" xfId="0" applyFont="1" applyFill="1" applyBorder="1" applyAlignment="1" applyProtection="1">
      <alignment horizontal="center" vertical="center" wrapText="1"/>
    </xf>
    <xf numFmtId="0" fontId="13" fillId="11" borderId="61" xfId="0" applyFont="1" applyFill="1" applyBorder="1" applyAlignment="1" applyProtection="1">
      <alignment horizontal="center" vertical="center" wrapText="1"/>
    </xf>
    <xf numFmtId="0" fontId="13" fillId="11" borderId="62" xfId="0" applyFont="1" applyFill="1" applyBorder="1" applyAlignment="1" applyProtection="1">
      <alignment horizontal="center" vertical="center" wrapText="1"/>
    </xf>
    <xf numFmtId="0" fontId="13" fillId="11" borderId="70" xfId="0" applyFont="1" applyFill="1" applyBorder="1" applyAlignment="1" applyProtection="1">
      <alignment horizontal="center" vertical="center" wrapText="1"/>
    </xf>
    <xf numFmtId="0" fontId="13" fillId="11" borderId="73"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10" borderId="7" xfId="0" applyFont="1" applyFill="1" applyBorder="1" applyAlignment="1" applyProtection="1">
      <alignment horizontal="center" vertical="center" wrapText="1"/>
    </xf>
    <xf numFmtId="0" fontId="13" fillId="10" borderId="26" xfId="0" applyFont="1" applyFill="1" applyBorder="1" applyAlignment="1" applyProtection="1">
      <alignment horizontal="center" vertical="center" wrapText="1"/>
    </xf>
    <xf numFmtId="0" fontId="6" fillId="0" borderId="0" xfId="0" applyFont="1" applyBorder="1" applyAlignment="1">
      <alignment horizontal="center" wrapText="1"/>
    </xf>
    <xf numFmtId="0" fontId="30" fillId="0" borderId="0" xfId="0" applyFont="1" applyBorder="1" applyAlignment="1">
      <alignment horizontal="center" wrapText="1"/>
    </xf>
    <xf numFmtId="0" fontId="31" fillId="0" borderId="0" xfId="0" applyFont="1" applyBorder="1" applyAlignment="1">
      <alignment horizontal="center" wrapText="1"/>
    </xf>
    <xf numFmtId="0" fontId="32" fillId="0" borderId="0" xfId="0" applyFont="1" applyBorder="1" applyAlignment="1">
      <alignment horizontal="center" wrapText="1"/>
    </xf>
    <xf numFmtId="0" fontId="11" fillId="2" borderId="51" xfId="0" applyFont="1" applyFill="1" applyBorder="1" applyAlignment="1" applyProtection="1">
      <alignment horizontal="center"/>
      <protection locked="0"/>
    </xf>
    <xf numFmtId="0" fontId="7" fillId="0" borderId="4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17" fontId="7" fillId="0" borderId="69" xfId="3" applyNumberFormat="1" applyFont="1" applyFill="1" applyBorder="1" applyAlignment="1">
      <alignment horizontal="left" vertical="center" wrapText="1"/>
    </xf>
    <xf numFmtId="17" fontId="7" fillId="0" borderId="55" xfId="3" applyNumberFormat="1" applyFont="1" applyFill="1" applyBorder="1" applyAlignment="1">
      <alignment horizontal="left" vertical="center" wrapText="1"/>
    </xf>
    <xf numFmtId="17" fontId="7" fillId="0" borderId="56" xfId="3" applyNumberFormat="1" applyFont="1" applyFill="1" applyBorder="1" applyAlignment="1">
      <alignment horizontal="left" vertical="center" wrapText="1"/>
    </xf>
    <xf numFmtId="0" fontId="12" fillId="6" borderId="58" xfId="0" applyFont="1" applyFill="1" applyBorder="1" applyAlignment="1" applyProtection="1">
      <alignment horizontal="center" vertical="center"/>
    </xf>
    <xf numFmtId="0" fontId="12" fillId="6" borderId="59" xfId="0" applyFont="1" applyFill="1" applyBorder="1" applyAlignment="1" applyProtection="1">
      <alignment horizontal="center" vertical="center"/>
    </xf>
    <xf numFmtId="0" fontId="12" fillId="6" borderId="60" xfId="0" applyFont="1" applyFill="1" applyBorder="1" applyAlignment="1" applyProtection="1">
      <alignment horizontal="center" vertical="center"/>
    </xf>
    <xf numFmtId="0" fontId="12" fillId="6" borderId="50" xfId="0" applyFont="1" applyFill="1" applyBorder="1" applyAlignment="1" applyProtection="1">
      <alignment horizontal="center" vertical="center"/>
    </xf>
    <xf numFmtId="0" fontId="12" fillId="6" borderId="51" xfId="0" applyFont="1" applyFill="1" applyBorder="1" applyAlignment="1" applyProtection="1">
      <alignment horizontal="center" vertical="center"/>
    </xf>
    <xf numFmtId="0" fontId="13" fillId="11" borderId="84" xfId="0" applyFont="1" applyFill="1" applyBorder="1" applyAlignment="1" applyProtection="1">
      <alignment horizontal="center" vertical="center"/>
    </xf>
    <xf numFmtId="0" fontId="13" fillId="11" borderId="63" xfId="0" applyFont="1" applyFill="1" applyBorder="1" applyAlignment="1" applyProtection="1">
      <alignment horizontal="center" vertical="center" wrapText="1"/>
    </xf>
    <xf numFmtId="0" fontId="13" fillId="11" borderId="64" xfId="0" applyFont="1" applyFill="1" applyBorder="1" applyAlignment="1" applyProtection="1">
      <alignment horizontal="center" vertical="center" wrapText="1"/>
    </xf>
    <xf numFmtId="0" fontId="7" fillId="0" borderId="55" xfId="3" applyFont="1" applyFill="1" applyBorder="1" applyAlignment="1">
      <alignment horizontal="left" vertical="center" wrapText="1"/>
    </xf>
    <xf numFmtId="0" fontId="7" fillId="0" borderId="56" xfId="3" applyFont="1" applyFill="1" applyBorder="1" applyAlignment="1">
      <alignment horizontal="left" vertical="center" wrapText="1"/>
    </xf>
    <xf numFmtId="0" fontId="13" fillId="10" borderId="1" xfId="0" applyFont="1" applyFill="1" applyBorder="1" applyAlignment="1" applyProtection="1">
      <alignment horizontal="center" vertical="center" wrapText="1"/>
    </xf>
    <xf numFmtId="0" fontId="9" fillId="3" borderId="11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112" xfId="0" applyFont="1" applyFill="1" applyBorder="1" applyAlignment="1">
      <alignment horizontal="center" vertical="center" wrapText="1"/>
    </xf>
    <xf numFmtId="49" fontId="42" fillId="0" borderId="113" xfId="0" applyNumberFormat="1" applyFont="1" applyFill="1" applyBorder="1" applyAlignment="1">
      <alignment horizontal="center" vertical="center" wrapText="1"/>
    </xf>
    <xf numFmtId="49" fontId="42" fillId="0" borderId="114" xfId="0" applyNumberFormat="1" applyFont="1" applyFill="1" applyBorder="1" applyAlignment="1">
      <alignment horizontal="center" vertical="center" wrapText="1"/>
    </xf>
    <xf numFmtId="49" fontId="42" fillId="0" borderId="88" xfId="0" applyNumberFormat="1" applyFont="1" applyFill="1" applyBorder="1" applyAlignment="1">
      <alignment horizontal="center" vertical="center" wrapText="1"/>
    </xf>
    <xf numFmtId="49" fontId="20" fillId="0" borderId="113" xfId="0" applyNumberFormat="1"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88" xfId="0" applyFont="1" applyFill="1" applyBorder="1" applyAlignment="1">
      <alignment horizontal="center" vertical="center" wrapText="1"/>
    </xf>
    <xf numFmtId="0" fontId="10" fillId="0" borderId="113" xfId="0" applyFont="1" applyFill="1" applyBorder="1" applyAlignment="1" applyProtection="1">
      <alignment horizontal="justify" vertical="center" wrapText="1"/>
    </xf>
    <xf numFmtId="0" fontId="10" fillId="0" borderId="114" xfId="0" applyFont="1" applyFill="1" applyBorder="1" applyAlignment="1" applyProtection="1">
      <alignment horizontal="justify" vertical="center" wrapText="1"/>
    </xf>
    <xf numFmtId="0" fontId="10" fillId="0" borderId="88" xfId="0" applyFont="1" applyFill="1" applyBorder="1" applyAlignment="1" applyProtection="1">
      <alignment horizontal="justify" vertical="center" wrapText="1"/>
    </xf>
    <xf numFmtId="9" fontId="10" fillId="0" borderId="113" xfId="6" applyFont="1" applyFill="1" applyBorder="1" applyAlignment="1" applyProtection="1">
      <alignment horizontal="center" vertical="center" wrapText="1"/>
    </xf>
    <xf numFmtId="9" fontId="10" fillId="0" borderId="114" xfId="6" applyFont="1" applyFill="1" applyBorder="1" applyAlignment="1" applyProtection="1">
      <alignment horizontal="center" vertical="center" wrapText="1"/>
    </xf>
    <xf numFmtId="9" fontId="10" fillId="0" borderId="88" xfId="6" applyFont="1" applyFill="1" applyBorder="1" applyAlignment="1" applyProtection="1">
      <alignment horizontal="center" vertical="center" wrapText="1"/>
    </xf>
    <xf numFmtId="9" fontId="47" fillId="0" borderId="113" xfId="6" applyFont="1" applyBorder="1" applyAlignment="1">
      <alignment horizontal="center" vertical="center"/>
    </xf>
    <xf numFmtId="9" fontId="47" fillId="0" borderId="114" xfId="6" applyFont="1" applyBorder="1" applyAlignment="1">
      <alignment horizontal="center" vertical="center"/>
    </xf>
    <xf numFmtId="9" fontId="47" fillId="0" borderId="88" xfId="6" applyFont="1" applyBorder="1" applyAlignment="1">
      <alignment horizontal="center" vertical="center"/>
    </xf>
    <xf numFmtId="0" fontId="7" fillId="0" borderId="111"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xf>
    <xf numFmtId="0" fontId="7" fillId="0" borderId="112" xfId="0" applyFont="1" applyFill="1" applyBorder="1" applyAlignment="1" applyProtection="1">
      <alignment horizontal="left" vertical="center" wrapText="1"/>
    </xf>
    <xf numFmtId="0" fontId="42" fillId="0" borderId="114" xfId="0" applyFont="1" applyFill="1" applyBorder="1" applyAlignment="1">
      <alignment horizontal="center" vertical="center" wrapText="1"/>
    </xf>
    <xf numFmtId="0" fontId="42" fillId="0" borderId="88" xfId="0" applyFont="1" applyFill="1" applyBorder="1" applyAlignment="1">
      <alignment horizontal="center" vertical="center" wrapText="1"/>
    </xf>
    <xf numFmtId="0" fontId="10" fillId="0" borderId="113" xfId="0" applyFont="1" applyFill="1" applyBorder="1" applyAlignment="1" applyProtection="1">
      <alignment horizontal="center" vertical="center" wrapText="1"/>
    </xf>
    <xf numFmtId="0" fontId="10" fillId="0" borderId="114"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20" fillId="0" borderId="113" xfId="0" applyFont="1" applyFill="1" applyBorder="1" applyAlignment="1">
      <alignment horizontal="center" vertical="center" wrapText="1"/>
    </xf>
    <xf numFmtId="0" fontId="13" fillId="11" borderId="113" xfId="0" applyFont="1" applyFill="1" applyBorder="1" applyAlignment="1" applyProtection="1">
      <alignment horizontal="center" vertical="center" wrapText="1"/>
    </xf>
    <xf numFmtId="0" fontId="13" fillId="11" borderId="88" xfId="0" applyFont="1" applyFill="1" applyBorder="1" applyAlignment="1" applyProtection="1">
      <alignment horizontal="center" vertical="center" wrapText="1"/>
    </xf>
    <xf numFmtId="49" fontId="9" fillId="0" borderId="113" xfId="0" applyNumberFormat="1" applyFont="1" applyFill="1" applyBorder="1" applyAlignment="1">
      <alignment horizontal="center" vertical="center" wrapText="1"/>
    </xf>
    <xf numFmtId="49" fontId="9" fillId="0" borderId="114" xfId="0" applyNumberFormat="1" applyFont="1" applyFill="1" applyBorder="1" applyAlignment="1">
      <alignment horizontal="center" vertical="center" wrapText="1"/>
    </xf>
    <xf numFmtId="0" fontId="20" fillId="0" borderId="113" xfId="0" applyFont="1" applyFill="1" applyBorder="1" applyAlignment="1">
      <alignment horizontal="justify" vertical="center" wrapText="1"/>
    </xf>
    <xf numFmtId="0" fontId="20" fillId="0" borderId="114" xfId="0" applyFont="1" applyFill="1" applyBorder="1" applyAlignment="1">
      <alignment horizontal="justify" vertical="center" wrapText="1"/>
    </xf>
    <xf numFmtId="9" fontId="20" fillId="0" borderId="113" xfId="6" applyFont="1" applyFill="1" applyBorder="1" applyAlignment="1">
      <alignment horizontal="center" vertical="center" wrapText="1"/>
    </xf>
    <xf numFmtId="9" fontId="20" fillId="0" borderId="114" xfId="6" applyFont="1" applyFill="1" applyBorder="1" applyAlignment="1">
      <alignment horizontal="center" vertical="center" wrapText="1"/>
    </xf>
    <xf numFmtId="0" fontId="10" fillId="4" borderId="113" xfId="0" applyFont="1" applyFill="1" applyBorder="1" applyAlignment="1" applyProtection="1">
      <alignment horizontal="justify" vertical="center" wrapText="1"/>
    </xf>
    <xf numFmtId="0" fontId="10" fillId="4" borderId="114" xfId="0" applyFont="1" applyFill="1" applyBorder="1" applyAlignment="1" applyProtection="1">
      <alignment horizontal="justify" vertical="center" wrapText="1"/>
    </xf>
    <xf numFmtId="0" fontId="10" fillId="4" borderId="88" xfId="0" applyFont="1" applyFill="1" applyBorder="1" applyAlignment="1" applyProtection="1">
      <alignment horizontal="justify" vertical="center" wrapText="1"/>
    </xf>
    <xf numFmtId="9" fontId="43" fillId="0" borderId="113" xfId="6" applyFont="1" applyBorder="1" applyAlignment="1" applyProtection="1">
      <alignment horizontal="center" vertical="center"/>
    </xf>
    <xf numFmtId="9" fontId="43" fillId="0" borderId="114" xfId="6" applyFont="1" applyBorder="1" applyAlignment="1" applyProtection="1">
      <alignment horizontal="center" vertical="center"/>
    </xf>
    <xf numFmtId="9" fontId="43" fillId="0" borderId="88" xfId="6" applyFont="1" applyBorder="1" applyAlignment="1" applyProtection="1">
      <alignment horizontal="center" vertical="center"/>
    </xf>
    <xf numFmtId="0" fontId="12" fillId="6" borderId="110" xfId="0" applyFont="1" applyFill="1" applyBorder="1" applyAlignment="1" applyProtection="1">
      <alignment horizontal="center" vertical="center"/>
    </xf>
    <xf numFmtId="0" fontId="12" fillId="6" borderId="88" xfId="0" applyFont="1" applyFill="1" applyBorder="1" applyAlignment="1" applyProtection="1">
      <alignment horizontal="center" vertical="center"/>
    </xf>
    <xf numFmtId="0" fontId="12" fillId="6" borderId="33" xfId="0" applyFont="1" applyFill="1" applyBorder="1" applyAlignment="1" applyProtection="1">
      <alignment horizontal="center" vertical="center"/>
    </xf>
    <xf numFmtId="0" fontId="12" fillId="6" borderId="6" xfId="0" applyFont="1" applyFill="1" applyBorder="1" applyAlignment="1" applyProtection="1">
      <alignment horizontal="center" vertical="center"/>
    </xf>
    <xf numFmtId="0" fontId="13" fillId="11" borderId="110" xfId="0" applyFont="1" applyFill="1" applyBorder="1" applyAlignment="1" applyProtection="1">
      <alignment horizontal="center" vertical="center"/>
    </xf>
    <xf numFmtId="0" fontId="13" fillId="10" borderId="110" xfId="0" applyFont="1" applyFill="1" applyBorder="1" applyAlignment="1" applyProtection="1">
      <alignment horizontal="center" vertical="center" wrapText="1"/>
    </xf>
    <xf numFmtId="0" fontId="13" fillId="11" borderId="110" xfId="0" applyFont="1" applyFill="1" applyBorder="1" applyAlignment="1" applyProtection="1">
      <alignment horizontal="center" vertical="center" wrapText="1"/>
    </xf>
    <xf numFmtId="0" fontId="14" fillId="6" borderId="110" xfId="0" applyFont="1" applyFill="1" applyBorder="1" applyAlignment="1" applyProtection="1">
      <alignment horizontal="center" vertical="center" wrapText="1"/>
    </xf>
    <xf numFmtId="49" fontId="9" fillId="3" borderId="110" xfId="0" applyNumberFormat="1" applyFont="1" applyFill="1" applyBorder="1" applyAlignment="1" applyProtection="1">
      <alignment horizontal="center" vertical="center" wrapText="1"/>
    </xf>
    <xf numFmtId="49" fontId="18" fillId="0" borderId="113" xfId="0" applyNumberFormat="1" applyFont="1" applyFill="1" applyBorder="1" applyAlignment="1" applyProtection="1">
      <alignment horizontal="center" vertical="center" wrapText="1"/>
      <protection locked="0"/>
    </xf>
    <xf numFmtId="0" fontId="18" fillId="0" borderId="88" xfId="0" applyFont="1" applyFill="1" applyBorder="1" applyAlignment="1" applyProtection="1">
      <alignment horizontal="center" vertical="center" wrapText="1"/>
      <protection locked="0"/>
    </xf>
    <xf numFmtId="49" fontId="19" fillId="0" borderId="113" xfId="0" applyNumberFormat="1" applyFont="1" applyFill="1" applyBorder="1" applyAlignment="1" applyProtection="1">
      <alignment horizontal="center" vertical="center" wrapText="1"/>
      <protection locked="0"/>
    </xf>
    <xf numFmtId="0" fontId="19" fillId="0" borderId="88" xfId="0" applyFont="1" applyFill="1" applyBorder="1" applyAlignment="1" applyProtection="1">
      <alignment horizontal="center" vertical="center" wrapText="1"/>
      <protection locked="0"/>
    </xf>
    <xf numFmtId="0" fontId="10" fillId="2" borderId="113" xfId="0" applyFont="1" applyFill="1" applyBorder="1" applyAlignment="1">
      <alignment horizontal="justify" vertical="center" wrapText="1"/>
    </xf>
    <xf numFmtId="0" fontId="10" fillId="2" borderId="88" xfId="0" applyFont="1" applyFill="1" applyBorder="1" applyAlignment="1">
      <alignment horizontal="justify" vertical="center" wrapText="1"/>
    </xf>
    <xf numFmtId="9" fontId="10" fillId="2" borderId="113" xfId="6" applyFont="1" applyFill="1" applyBorder="1" applyAlignment="1" applyProtection="1">
      <alignment horizontal="center" vertical="center" wrapText="1"/>
    </xf>
    <xf numFmtId="9" fontId="10" fillId="2" borderId="88" xfId="6" applyFont="1" applyFill="1" applyBorder="1" applyAlignment="1" applyProtection="1">
      <alignment horizontal="center" vertical="center" wrapText="1"/>
    </xf>
    <xf numFmtId="0" fontId="18" fillId="2" borderId="113" xfId="0" applyFont="1" applyFill="1" applyBorder="1" applyAlignment="1" applyProtection="1">
      <alignment horizontal="center" vertical="center" wrapText="1"/>
    </xf>
    <xf numFmtId="0" fontId="18" fillId="2" borderId="88" xfId="0" applyFont="1" applyFill="1" applyBorder="1" applyAlignment="1" applyProtection="1">
      <alignment horizontal="center" vertical="center" wrapText="1"/>
    </xf>
    <xf numFmtId="0" fontId="13" fillId="10" borderId="113" xfId="0" applyFont="1" applyFill="1" applyBorder="1" applyAlignment="1" applyProtection="1">
      <alignment horizontal="center" vertical="center" wrapText="1"/>
    </xf>
    <xf numFmtId="0" fontId="13" fillId="10" borderId="88" xfId="0" applyFont="1" applyFill="1" applyBorder="1" applyAlignment="1" applyProtection="1">
      <alignment horizontal="center" vertical="center" wrapText="1"/>
    </xf>
    <xf numFmtId="0" fontId="18" fillId="0" borderId="113" xfId="0" applyFont="1" applyFill="1" applyBorder="1" applyAlignment="1" applyProtection="1">
      <alignment horizontal="center" vertical="center" wrapText="1"/>
    </xf>
    <xf numFmtId="0" fontId="18" fillId="0" borderId="114" xfId="0" applyFont="1" applyFill="1" applyBorder="1" applyAlignment="1" applyProtection="1">
      <alignment horizontal="center" vertical="center" wrapText="1"/>
    </xf>
    <xf numFmtId="0" fontId="18" fillId="0" borderId="88" xfId="0" applyFont="1" applyFill="1" applyBorder="1" applyAlignment="1" applyProtection="1">
      <alignment horizontal="center" vertical="center" wrapText="1"/>
    </xf>
    <xf numFmtId="0" fontId="19" fillId="0" borderId="113" xfId="0" applyFont="1" applyFill="1" applyBorder="1" applyAlignment="1" applyProtection="1">
      <alignment horizontal="center" vertical="center" wrapText="1"/>
    </xf>
    <xf numFmtId="0" fontId="19" fillId="0" borderId="114" xfId="0" applyFont="1" applyFill="1" applyBorder="1" applyAlignment="1" applyProtection="1">
      <alignment horizontal="center" vertical="center" wrapText="1"/>
    </xf>
    <xf numFmtId="0" fontId="19" fillId="0" borderId="88" xfId="0" applyFont="1" applyFill="1" applyBorder="1" applyAlignment="1" applyProtection="1">
      <alignment horizontal="center" vertical="center" wrapText="1"/>
    </xf>
    <xf numFmtId="0" fontId="10" fillId="2" borderId="114" xfId="0" applyFont="1" applyFill="1" applyBorder="1" applyAlignment="1">
      <alignment horizontal="justify" vertical="center" wrapText="1"/>
    </xf>
    <xf numFmtId="9" fontId="29" fillId="2" borderId="113" xfId="6" applyFont="1" applyFill="1" applyBorder="1" applyAlignment="1" applyProtection="1">
      <alignment horizontal="center" vertical="center" wrapText="1"/>
    </xf>
    <xf numFmtId="9" fontId="29" fillId="2" borderId="114" xfId="6" applyFont="1" applyFill="1" applyBorder="1" applyAlignment="1" applyProtection="1">
      <alignment horizontal="center" vertical="center" wrapText="1"/>
    </xf>
    <xf numFmtId="9" fontId="29" fillId="2" borderId="88" xfId="6" applyFont="1" applyFill="1" applyBorder="1" applyAlignment="1" applyProtection="1">
      <alignment horizontal="center" vertical="center" wrapText="1"/>
    </xf>
    <xf numFmtId="49" fontId="18" fillId="0" borderId="113" xfId="0" applyNumberFormat="1" applyFont="1" applyFill="1" applyBorder="1" applyAlignment="1" applyProtection="1">
      <alignment horizontal="center" vertical="center" wrapText="1"/>
    </xf>
    <xf numFmtId="49" fontId="19" fillId="2" borderId="113" xfId="0" applyNumberFormat="1" applyFont="1" applyFill="1" applyBorder="1" applyAlignment="1" applyProtection="1">
      <alignment horizontal="center" vertical="center" wrapText="1"/>
    </xf>
    <xf numFmtId="0" fontId="19" fillId="2" borderId="114" xfId="0" applyFont="1" applyFill="1" applyBorder="1" applyAlignment="1" applyProtection="1">
      <alignment horizontal="center" vertical="center" wrapText="1"/>
    </xf>
    <xf numFmtId="0" fontId="19" fillId="2" borderId="88" xfId="0" applyFont="1" applyFill="1" applyBorder="1" applyAlignment="1" applyProtection="1">
      <alignment horizontal="center" vertical="center" wrapText="1"/>
    </xf>
    <xf numFmtId="9" fontId="19" fillId="0" borderId="113" xfId="0" applyNumberFormat="1" applyFont="1" applyFill="1" applyBorder="1" applyAlignment="1" applyProtection="1">
      <alignment horizontal="center" vertical="center" wrapText="1"/>
    </xf>
    <xf numFmtId="9" fontId="19" fillId="0" borderId="114" xfId="0" applyNumberFormat="1" applyFont="1" applyFill="1" applyBorder="1" applyAlignment="1" applyProtection="1">
      <alignment horizontal="center" vertical="center" wrapText="1"/>
    </xf>
    <xf numFmtId="9" fontId="19" fillId="0" borderId="88" xfId="0" applyNumberFormat="1" applyFont="1" applyFill="1" applyBorder="1" applyAlignment="1" applyProtection="1">
      <alignment horizontal="center" vertical="center" wrapText="1"/>
    </xf>
    <xf numFmtId="0" fontId="18" fillId="2" borderId="114" xfId="0" applyFont="1" applyFill="1" applyBorder="1" applyAlignment="1" applyProtection="1">
      <alignment horizontal="center" vertical="center" wrapText="1"/>
    </xf>
    <xf numFmtId="169" fontId="10" fillId="0" borderId="113" xfId="0" applyNumberFormat="1" applyFont="1" applyFill="1" applyBorder="1" applyAlignment="1">
      <alignment horizontal="center" vertical="center" wrapText="1"/>
    </xf>
    <xf numFmtId="169" fontId="10" fillId="0" borderId="114" xfId="0" applyNumberFormat="1" applyFont="1" applyFill="1" applyBorder="1" applyAlignment="1">
      <alignment horizontal="center" vertical="center" wrapText="1"/>
    </xf>
    <xf numFmtId="169" fontId="10" fillId="0" borderId="88" xfId="0" applyNumberFormat="1" applyFont="1" applyFill="1" applyBorder="1" applyAlignment="1">
      <alignment horizontal="center" vertical="center" wrapText="1"/>
    </xf>
    <xf numFmtId="0" fontId="14" fillId="6" borderId="113" xfId="0" applyFont="1" applyFill="1" applyBorder="1" applyAlignment="1" applyProtection="1">
      <alignment horizontal="center" vertical="center" wrapText="1"/>
    </xf>
    <xf numFmtId="0" fontId="13" fillId="11" borderId="113" xfId="0" applyFont="1" applyFill="1" applyBorder="1" applyAlignment="1" applyProtection="1">
      <alignment horizontal="center" vertical="center"/>
    </xf>
    <xf numFmtId="0" fontId="13" fillId="11" borderId="114" xfId="0" applyFont="1" applyFill="1" applyBorder="1" applyAlignment="1" applyProtection="1">
      <alignment horizontal="center" vertical="center"/>
    </xf>
    <xf numFmtId="9" fontId="10" fillId="3" borderId="111" xfId="6" applyFont="1" applyFill="1" applyBorder="1" applyAlignment="1" applyProtection="1">
      <alignment horizontal="center" vertical="center" wrapText="1"/>
    </xf>
    <xf numFmtId="9" fontId="10" fillId="3" borderId="37" xfId="6" applyFont="1" applyFill="1" applyBorder="1" applyAlignment="1" applyProtection="1">
      <alignment horizontal="center" vertical="center" wrapText="1"/>
    </xf>
    <xf numFmtId="9" fontId="10" fillId="3" borderId="112" xfId="6" applyFont="1" applyFill="1" applyBorder="1" applyAlignment="1" applyProtection="1">
      <alignment horizontal="center" vertical="center" wrapText="1"/>
    </xf>
    <xf numFmtId="49" fontId="9" fillId="3" borderId="119" xfId="0" applyNumberFormat="1" applyFont="1" applyFill="1" applyBorder="1" applyAlignment="1" applyProtection="1">
      <alignment horizontal="center" vertical="center" wrapText="1"/>
    </xf>
    <xf numFmtId="49" fontId="9" fillId="3" borderId="37" xfId="0" applyNumberFormat="1" applyFont="1" applyFill="1" applyBorder="1" applyAlignment="1" applyProtection="1">
      <alignment horizontal="center" vertical="center" wrapText="1"/>
    </xf>
    <xf numFmtId="49" fontId="9" fillId="3" borderId="112" xfId="0" applyNumberFormat="1" applyFont="1" applyFill="1" applyBorder="1" applyAlignment="1" applyProtection="1">
      <alignment horizontal="center" vertical="center" wrapText="1"/>
    </xf>
    <xf numFmtId="49" fontId="9" fillId="2" borderId="113" xfId="0" applyNumberFormat="1" applyFont="1" applyFill="1" applyBorder="1" applyAlignment="1" applyProtection="1">
      <alignment horizontal="center" vertical="center" wrapText="1"/>
    </xf>
    <xf numFmtId="49" fontId="9" fillId="2" borderId="114" xfId="0" applyNumberFormat="1" applyFont="1" applyFill="1" applyBorder="1" applyAlignment="1" applyProtection="1">
      <alignment horizontal="center" vertical="center" wrapText="1"/>
    </xf>
    <xf numFmtId="0" fontId="19" fillId="0" borderId="113" xfId="0" applyFont="1" applyFill="1" applyBorder="1" applyAlignment="1" applyProtection="1">
      <alignment horizontal="justify" vertical="center" wrapText="1"/>
      <protection locked="0"/>
    </xf>
    <xf numFmtId="0" fontId="19" fillId="0" borderId="114" xfId="0" applyFont="1" applyFill="1" applyBorder="1" applyAlignment="1" applyProtection="1">
      <alignment horizontal="justify" vertical="center" wrapText="1"/>
      <protection locked="0"/>
    </xf>
    <xf numFmtId="9" fontId="19" fillId="0" borderId="113" xfId="6" applyFont="1" applyFill="1" applyBorder="1" applyAlignment="1" applyProtection="1">
      <alignment horizontal="center" vertical="center" wrapText="1"/>
      <protection locked="0"/>
    </xf>
    <xf numFmtId="9" fontId="19" fillId="0" borderId="114" xfId="6" applyFont="1" applyFill="1" applyBorder="1" applyAlignment="1" applyProtection="1">
      <alignment horizontal="center" vertical="center" wrapText="1"/>
      <protection locked="0"/>
    </xf>
    <xf numFmtId="0" fontId="18" fillId="0" borderId="113" xfId="0" applyFont="1" applyFill="1" applyBorder="1" applyAlignment="1" applyProtection="1">
      <alignment horizontal="center" vertical="center" wrapText="1"/>
      <protection locked="0"/>
    </xf>
    <xf numFmtId="0" fontId="20" fillId="0" borderId="88" xfId="0" applyFont="1" applyFill="1" applyBorder="1" applyAlignment="1">
      <alignment horizontal="justify" vertical="center" wrapText="1"/>
    </xf>
    <xf numFmtId="9" fontId="20" fillId="0" borderId="113" xfId="0" applyNumberFormat="1" applyFont="1" applyFill="1" applyBorder="1" applyAlignment="1">
      <alignment horizontal="center" vertical="center" wrapText="1"/>
    </xf>
    <xf numFmtId="9" fontId="20" fillId="0" borderId="88" xfId="0" applyNumberFormat="1" applyFont="1" applyFill="1" applyBorder="1" applyAlignment="1">
      <alignment horizontal="center" vertical="center" wrapText="1"/>
    </xf>
    <xf numFmtId="0" fontId="12" fillId="6" borderId="111"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112" xfId="0" applyFont="1" applyFill="1" applyBorder="1" applyAlignment="1" applyProtection="1">
      <alignment horizontal="center" vertical="center"/>
    </xf>
    <xf numFmtId="0" fontId="13" fillId="11" borderId="88" xfId="0" applyFont="1" applyFill="1" applyBorder="1" applyAlignment="1" applyProtection="1">
      <alignment horizontal="center" vertical="center"/>
    </xf>
    <xf numFmtId="0" fontId="7" fillId="15" borderId="110" xfId="9" applyFont="1" applyFill="1" applyBorder="1" applyAlignment="1">
      <alignment horizontal="left" vertical="center" wrapText="1"/>
    </xf>
    <xf numFmtId="9" fontId="13" fillId="10" borderId="113" xfId="6" applyFont="1" applyFill="1" applyBorder="1" applyAlignment="1" applyProtection="1">
      <alignment horizontal="center" vertical="center" wrapText="1"/>
    </xf>
    <xf numFmtId="9" fontId="13" fillId="10" borderId="88" xfId="6" applyFont="1" applyFill="1" applyBorder="1" applyAlignment="1" applyProtection="1">
      <alignment horizontal="center" vertical="center" wrapText="1"/>
    </xf>
    <xf numFmtId="49" fontId="9" fillId="0" borderId="113" xfId="0" applyNumberFormat="1" applyFont="1" applyFill="1" applyBorder="1" applyAlignment="1" applyProtection="1">
      <alignment horizontal="center" vertical="center" wrapText="1"/>
    </xf>
    <xf numFmtId="49" fontId="9" fillId="0" borderId="114" xfId="0" applyNumberFormat="1" applyFont="1" applyFill="1" applyBorder="1" applyAlignment="1" applyProtection="1">
      <alignment horizontal="center" vertical="center" wrapText="1"/>
    </xf>
    <xf numFmtId="49" fontId="9" fillId="0" borderId="88" xfId="0" applyNumberFormat="1" applyFont="1" applyFill="1" applyBorder="1" applyAlignment="1" applyProtection="1">
      <alignment horizontal="center" vertical="center" wrapText="1"/>
    </xf>
    <xf numFmtId="172" fontId="19" fillId="0" borderId="113" xfId="7" applyNumberFormat="1" applyFont="1" applyFill="1" applyBorder="1" applyAlignment="1">
      <alignment horizontal="center" vertical="center" wrapText="1"/>
    </xf>
    <xf numFmtId="172" fontId="19" fillId="0" borderId="114" xfId="7" applyNumberFormat="1" applyFont="1" applyFill="1" applyBorder="1" applyAlignment="1">
      <alignment horizontal="center" vertical="center" wrapText="1"/>
    </xf>
    <xf numFmtId="172" fontId="19" fillId="0" borderId="88" xfId="7" applyNumberFormat="1" applyFont="1" applyFill="1" applyBorder="1" applyAlignment="1">
      <alignment horizontal="center" vertical="center" wrapText="1"/>
    </xf>
    <xf numFmtId="0" fontId="14" fillId="6" borderId="88" xfId="0" applyFont="1" applyFill="1" applyBorder="1" applyAlignment="1" applyProtection="1">
      <alignment horizontal="center" vertical="center" wrapText="1"/>
    </xf>
    <xf numFmtId="168" fontId="13" fillId="11" borderId="111" xfId="0" applyNumberFormat="1" applyFont="1" applyFill="1" applyBorder="1" applyAlignment="1" applyProtection="1">
      <alignment horizontal="center" vertical="center" wrapText="1"/>
    </xf>
    <xf numFmtId="168" fontId="13" fillId="11" borderId="112" xfId="0" applyNumberFormat="1" applyFont="1" applyFill="1" applyBorder="1" applyAlignment="1" applyProtection="1">
      <alignment horizontal="center" vertical="center" wrapText="1"/>
    </xf>
    <xf numFmtId="49" fontId="10" fillId="4" borderId="113" xfId="0" applyNumberFormat="1" applyFont="1" applyFill="1" applyBorder="1" applyAlignment="1" applyProtection="1">
      <alignment horizontal="justify" vertical="center" wrapText="1"/>
    </xf>
    <xf numFmtId="49" fontId="10" fillId="4" borderId="114" xfId="0" applyNumberFormat="1" applyFont="1" applyFill="1" applyBorder="1" applyAlignment="1" applyProtection="1">
      <alignment horizontal="justify" vertical="center" wrapText="1"/>
    </xf>
    <xf numFmtId="49" fontId="10" fillId="4" borderId="88" xfId="0" applyNumberFormat="1" applyFont="1" applyFill="1" applyBorder="1" applyAlignment="1" applyProtection="1">
      <alignment horizontal="justify" vertical="center" wrapText="1"/>
    </xf>
    <xf numFmtId="168" fontId="13" fillId="11" borderId="110" xfId="0" applyNumberFormat="1" applyFont="1" applyFill="1" applyBorder="1" applyAlignment="1" applyProtection="1">
      <alignment horizontal="center" vertical="center" wrapText="1"/>
    </xf>
    <xf numFmtId="168" fontId="13" fillId="11" borderId="110" xfId="0" applyNumberFormat="1" applyFont="1" applyFill="1" applyBorder="1" applyAlignment="1" applyProtection="1">
      <alignment horizontal="center" vertical="center"/>
    </xf>
    <xf numFmtId="0" fontId="9" fillId="0" borderId="113" xfId="0" applyFont="1" applyFill="1" applyBorder="1" applyAlignment="1">
      <alignment horizontal="center" vertical="center" wrapText="1"/>
    </xf>
    <xf numFmtId="0" fontId="9" fillId="0" borderId="114"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10" fillId="0" borderId="113" xfId="0" applyFont="1" applyFill="1" applyBorder="1" applyAlignment="1" applyProtection="1">
      <alignment vertical="center" wrapText="1"/>
    </xf>
    <xf numFmtId="0" fontId="10" fillId="0" borderId="114" xfId="0" applyFont="1" applyFill="1" applyBorder="1" applyAlignment="1" applyProtection="1">
      <alignment vertical="center" wrapText="1"/>
    </xf>
    <xf numFmtId="0" fontId="10" fillId="0" borderId="88" xfId="0" applyFont="1" applyFill="1" applyBorder="1" applyAlignment="1" applyProtection="1">
      <alignment vertical="center" wrapText="1"/>
    </xf>
    <xf numFmtId="9" fontId="20" fillId="0" borderId="88" xfId="6" applyFont="1" applyFill="1" applyBorder="1" applyAlignment="1">
      <alignment horizontal="center" vertical="center" wrapText="1"/>
    </xf>
    <xf numFmtId="0" fontId="18" fillId="3" borderId="111" xfId="0" applyFont="1" applyFill="1" applyBorder="1" applyAlignment="1" applyProtection="1">
      <alignment horizontal="center" vertical="center" wrapText="1"/>
    </xf>
    <xf numFmtId="0" fontId="18" fillId="3" borderId="37" xfId="0" applyFont="1" applyFill="1" applyBorder="1" applyAlignment="1" applyProtection="1">
      <alignment horizontal="center" vertical="center" wrapText="1"/>
    </xf>
    <xf numFmtId="0" fontId="18" fillId="3" borderId="112" xfId="0" applyFont="1" applyFill="1" applyBorder="1" applyAlignment="1" applyProtection="1">
      <alignment horizontal="center" vertical="center" wrapText="1"/>
    </xf>
    <xf numFmtId="0" fontId="10" fillId="0" borderId="113"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88" xfId="0" applyFont="1" applyFill="1" applyBorder="1" applyAlignment="1">
      <alignment horizontal="center" vertical="center" wrapText="1"/>
    </xf>
    <xf numFmtId="49" fontId="10" fillId="0" borderId="113" xfId="0" applyNumberFormat="1" applyFont="1" applyFill="1" applyBorder="1" applyAlignment="1" applyProtection="1">
      <alignment horizontal="center" vertical="center" wrapText="1"/>
    </xf>
    <xf numFmtId="0" fontId="6" fillId="0" borderId="110" xfId="3" applyFont="1" applyFill="1" applyBorder="1" applyAlignment="1" applyProtection="1">
      <alignment horizontal="left" vertical="center" wrapText="1"/>
    </xf>
    <xf numFmtId="0" fontId="7" fillId="0" borderId="113" xfId="0" applyFont="1" applyFill="1" applyBorder="1" applyAlignment="1" applyProtection="1">
      <alignment horizontal="justify" vertical="center" wrapText="1"/>
    </xf>
    <xf numFmtId="0" fontId="7" fillId="0" borderId="110" xfId="0" applyFont="1" applyFill="1" applyBorder="1" applyAlignment="1" applyProtection="1">
      <alignment horizontal="left" vertical="center" wrapText="1"/>
    </xf>
    <xf numFmtId="9" fontId="45" fillId="3" borderId="111" xfId="0" applyNumberFormat="1" applyFont="1" applyFill="1" applyBorder="1" applyAlignment="1" applyProtection="1">
      <alignment horizontal="center" vertical="center" wrapText="1"/>
    </xf>
    <xf numFmtId="9" fontId="45" fillId="3" borderId="117" xfId="0" applyNumberFormat="1" applyFont="1" applyFill="1" applyBorder="1" applyAlignment="1" applyProtection="1">
      <alignment horizontal="center" vertical="center" wrapText="1"/>
    </xf>
    <xf numFmtId="9" fontId="46" fillId="2" borderId="110" xfId="0" applyNumberFormat="1" applyFont="1" applyFill="1" applyBorder="1" applyAlignment="1" applyProtection="1">
      <alignment horizontal="center" vertical="center"/>
    </xf>
    <xf numFmtId="9" fontId="46" fillId="2" borderId="113" xfId="0" applyNumberFormat="1" applyFont="1" applyFill="1" applyBorder="1" applyAlignment="1" applyProtection="1">
      <alignment horizontal="center" vertical="center"/>
    </xf>
    <xf numFmtId="9" fontId="13" fillId="10" borderId="110" xfId="6" applyFont="1" applyFill="1" applyBorder="1" applyAlignment="1" applyProtection="1">
      <alignment horizontal="center" vertical="center" wrapText="1"/>
    </xf>
    <xf numFmtId="169" fontId="19" fillId="0" borderId="113" xfId="7" applyNumberFormat="1" applyFont="1" applyFill="1" applyBorder="1" applyAlignment="1">
      <alignment horizontal="center" vertical="center" wrapText="1"/>
    </xf>
    <xf numFmtId="169" fontId="19" fillId="0" borderId="114" xfId="7" applyNumberFormat="1" applyFont="1" applyFill="1" applyBorder="1" applyAlignment="1">
      <alignment horizontal="center" vertical="center" wrapText="1"/>
    </xf>
    <xf numFmtId="169" fontId="19" fillId="0" borderId="88" xfId="7" applyNumberFormat="1" applyFont="1" applyFill="1" applyBorder="1" applyAlignment="1">
      <alignment horizontal="center" vertical="center" wrapText="1"/>
    </xf>
    <xf numFmtId="169" fontId="20" fillId="0" borderId="113" xfId="0" applyNumberFormat="1" applyFont="1" applyFill="1" applyBorder="1" applyAlignment="1">
      <alignment horizontal="justify" vertical="center" wrapText="1"/>
    </xf>
    <xf numFmtId="169" fontId="20" fillId="0" borderId="114" xfId="0" applyNumberFormat="1" applyFont="1" applyFill="1" applyBorder="1" applyAlignment="1">
      <alignment horizontal="justify" vertical="center" wrapText="1"/>
    </xf>
    <xf numFmtId="169" fontId="20" fillId="0" borderId="88" xfId="0" applyNumberFormat="1" applyFont="1" applyFill="1" applyBorder="1" applyAlignment="1">
      <alignment horizontal="justify" vertical="center" wrapText="1"/>
    </xf>
    <xf numFmtId="0" fontId="18" fillId="3" borderId="119" xfId="0" applyFont="1" applyFill="1" applyBorder="1" applyAlignment="1" applyProtection="1">
      <alignment horizontal="center" vertical="center" wrapText="1"/>
    </xf>
    <xf numFmtId="0" fontId="18" fillId="3" borderId="68" xfId="0" applyFont="1" applyFill="1" applyBorder="1" applyAlignment="1" applyProtection="1">
      <alignment horizontal="center" vertical="center" wrapText="1"/>
    </xf>
    <xf numFmtId="0" fontId="18" fillId="3" borderId="97" xfId="0" applyFont="1" applyFill="1" applyBorder="1" applyAlignment="1" applyProtection="1">
      <alignment horizontal="center" vertical="center" wrapText="1"/>
    </xf>
    <xf numFmtId="0" fontId="19" fillId="0" borderId="113" xfId="0" applyFont="1" applyFill="1" applyBorder="1" applyAlignment="1" applyProtection="1">
      <alignment horizontal="justify" vertical="center" wrapText="1"/>
    </xf>
    <xf numFmtId="0" fontId="19" fillId="0" borderId="88" xfId="0" applyFont="1" applyFill="1" applyBorder="1" applyAlignment="1" applyProtection="1">
      <alignment horizontal="justify" vertical="center" wrapText="1"/>
    </xf>
    <xf numFmtId="9" fontId="29" fillId="4" borderId="113" xfId="6" applyFont="1" applyFill="1" applyBorder="1" applyAlignment="1" applyProtection="1">
      <alignment horizontal="center" vertical="center" wrapText="1"/>
    </xf>
    <xf numFmtId="9" fontId="29" fillId="4" borderId="88" xfId="6" applyFont="1" applyFill="1" applyBorder="1" applyAlignment="1" applyProtection="1">
      <alignment horizontal="center" vertical="center" wrapText="1"/>
    </xf>
    <xf numFmtId="49" fontId="18" fillId="0" borderId="114" xfId="0" applyNumberFormat="1" applyFont="1" applyFill="1" applyBorder="1" applyAlignment="1" applyProtection="1">
      <alignment horizontal="center" vertical="center" wrapText="1"/>
    </xf>
    <xf numFmtId="49" fontId="18" fillId="0" borderId="88" xfId="0" applyNumberFormat="1" applyFont="1" applyFill="1" applyBorder="1" applyAlignment="1" applyProtection="1">
      <alignment horizontal="center" vertical="center" wrapText="1"/>
    </xf>
    <xf numFmtId="9" fontId="43" fillId="0" borderId="113" xfId="6" applyNumberFormat="1" applyFont="1" applyBorder="1" applyAlignment="1" applyProtection="1">
      <alignment horizontal="center" vertical="center"/>
    </xf>
    <xf numFmtId="9" fontId="43" fillId="0" borderId="114" xfId="6" applyNumberFormat="1" applyFont="1" applyBorder="1" applyAlignment="1" applyProtection="1">
      <alignment horizontal="center" vertical="center"/>
    </xf>
    <xf numFmtId="9" fontId="43" fillId="0" borderId="88" xfId="6" applyNumberFormat="1" applyFont="1" applyBorder="1" applyAlignment="1" applyProtection="1">
      <alignment horizontal="center" vertical="center"/>
    </xf>
    <xf numFmtId="0" fontId="13" fillId="10" borderId="115" xfId="0" applyFont="1" applyFill="1" applyBorder="1" applyAlignment="1" applyProtection="1">
      <alignment horizontal="center" vertical="center" wrapText="1"/>
    </xf>
    <xf numFmtId="0" fontId="13" fillId="10" borderId="116" xfId="0" applyFont="1" applyFill="1" applyBorder="1" applyAlignment="1" applyProtection="1">
      <alignment horizontal="center" vertical="center" wrapText="1"/>
    </xf>
    <xf numFmtId="0" fontId="9" fillId="2" borderId="113"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10" fillId="2" borderId="113" xfId="0" applyFont="1" applyFill="1" applyBorder="1" applyAlignment="1">
      <alignment horizontal="center" vertical="center" wrapText="1"/>
    </xf>
    <xf numFmtId="0" fontId="10" fillId="2" borderId="88" xfId="0" applyFont="1" applyFill="1" applyBorder="1" applyAlignment="1">
      <alignment horizontal="center" vertical="center" wrapText="1"/>
    </xf>
    <xf numFmtId="49" fontId="19" fillId="2" borderId="114" xfId="0" applyNumberFormat="1" applyFont="1" applyFill="1" applyBorder="1" applyAlignment="1" applyProtection="1">
      <alignment horizontal="center" vertical="center" wrapText="1"/>
    </xf>
    <xf numFmtId="49" fontId="19" fillId="2" borderId="88" xfId="0" applyNumberFormat="1" applyFont="1" applyFill="1" applyBorder="1" applyAlignment="1" applyProtection="1">
      <alignment horizontal="center" vertical="center" wrapText="1"/>
    </xf>
    <xf numFmtId="0" fontId="10" fillId="2" borderId="114" xfId="0" applyFont="1" applyFill="1" applyBorder="1" applyAlignment="1">
      <alignment horizontal="center" vertical="center" wrapText="1"/>
    </xf>
    <xf numFmtId="0" fontId="9" fillId="2" borderId="114" xfId="0" applyFont="1" applyFill="1" applyBorder="1" applyAlignment="1">
      <alignment horizontal="center" vertical="center" wrapText="1"/>
    </xf>
    <xf numFmtId="49" fontId="9" fillId="3" borderId="68" xfId="0" applyNumberFormat="1" applyFont="1" applyFill="1" applyBorder="1" applyAlignment="1" applyProtection="1">
      <alignment horizontal="center" vertical="center" wrapText="1"/>
    </xf>
    <xf numFmtId="49" fontId="9" fillId="3" borderId="97" xfId="0" applyNumberFormat="1" applyFont="1" applyFill="1" applyBorder="1" applyAlignment="1" applyProtection="1">
      <alignment horizontal="center" vertical="center" wrapText="1"/>
    </xf>
    <xf numFmtId="0" fontId="13" fillId="10" borderId="114" xfId="0" applyFont="1" applyFill="1" applyBorder="1" applyAlignment="1" applyProtection="1">
      <alignment horizontal="center" vertical="center" wrapText="1"/>
    </xf>
    <xf numFmtId="0" fontId="19" fillId="2" borderId="113" xfId="0" applyFont="1" applyFill="1" applyBorder="1" applyAlignment="1" applyProtection="1">
      <alignment horizontal="center" vertical="center" wrapText="1"/>
    </xf>
    <xf numFmtId="169" fontId="20" fillId="0" borderId="113" xfId="0" applyNumberFormat="1" applyFont="1" applyFill="1" applyBorder="1" applyAlignment="1">
      <alignment horizontal="center" vertical="center" wrapText="1"/>
    </xf>
    <xf numFmtId="169" fontId="20" fillId="0" borderId="88" xfId="0" applyNumberFormat="1" applyFont="1" applyFill="1" applyBorder="1" applyAlignment="1">
      <alignment horizontal="center" vertical="center" wrapText="1"/>
    </xf>
    <xf numFmtId="0" fontId="20" fillId="0" borderId="113" xfId="0" applyFont="1" applyFill="1" applyBorder="1" applyAlignment="1" applyProtection="1">
      <alignment vertical="center" wrapText="1"/>
    </xf>
    <xf numFmtId="0" fontId="20" fillId="0" borderId="88" xfId="0" applyFont="1" applyFill="1" applyBorder="1" applyAlignment="1" applyProtection="1">
      <alignment vertical="center" wrapText="1"/>
    </xf>
    <xf numFmtId="9" fontId="10" fillId="0" borderId="113" xfId="0" applyNumberFormat="1" applyFont="1" applyFill="1" applyBorder="1" applyAlignment="1" applyProtection="1">
      <alignment horizontal="center" vertical="center" wrapText="1"/>
    </xf>
    <xf numFmtId="9" fontId="10" fillId="0" borderId="88" xfId="0" applyNumberFormat="1" applyFont="1" applyFill="1" applyBorder="1" applyAlignment="1" applyProtection="1">
      <alignment horizontal="center" vertical="center" wrapText="1"/>
    </xf>
    <xf numFmtId="169" fontId="19" fillId="0" borderId="113" xfId="7" applyNumberFormat="1" applyFont="1" applyFill="1" applyBorder="1" applyAlignment="1" applyProtection="1">
      <alignment horizontal="center" vertical="center" wrapText="1"/>
    </xf>
    <xf numFmtId="169" fontId="19" fillId="0" borderId="88" xfId="7" applyNumberFormat="1" applyFont="1" applyFill="1" applyBorder="1" applyAlignment="1" applyProtection="1">
      <alignment horizontal="center" vertical="center" wrapText="1"/>
    </xf>
    <xf numFmtId="49" fontId="9" fillId="2" borderId="113" xfId="0" applyNumberFormat="1" applyFont="1" applyFill="1" applyBorder="1" applyAlignment="1">
      <alignment horizontal="center" vertical="center" wrapText="1"/>
    </xf>
    <xf numFmtId="49" fontId="9" fillId="3" borderId="113" xfId="0" applyNumberFormat="1" applyFont="1" applyFill="1" applyBorder="1" applyAlignment="1" applyProtection="1">
      <alignment horizontal="center" vertical="center" wrapText="1"/>
    </xf>
    <xf numFmtId="9" fontId="10" fillId="0" borderId="113" xfId="6" quotePrefix="1" applyNumberFormat="1" applyFont="1" applyFill="1" applyBorder="1" applyAlignment="1" applyProtection="1">
      <alignment horizontal="center" vertical="center" wrapText="1"/>
    </xf>
    <xf numFmtId="9" fontId="10" fillId="0" borderId="114" xfId="6" quotePrefix="1" applyNumberFormat="1" applyFont="1" applyFill="1" applyBorder="1" applyAlignment="1" applyProtection="1">
      <alignment horizontal="center" vertical="center" wrapText="1"/>
    </xf>
    <xf numFmtId="9" fontId="10" fillId="0" borderId="88" xfId="6" quotePrefix="1" applyNumberFormat="1" applyFont="1" applyFill="1" applyBorder="1" applyAlignment="1" applyProtection="1">
      <alignment horizontal="center" vertical="center" wrapText="1"/>
    </xf>
    <xf numFmtId="9" fontId="10" fillId="0" borderId="113" xfId="6" applyNumberFormat="1" applyFont="1" applyFill="1" applyBorder="1" applyAlignment="1" applyProtection="1">
      <alignment horizontal="center" vertical="center" wrapText="1"/>
    </xf>
    <xf numFmtId="9" fontId="10" fillId="0" borderId="114" xfId="6" applyNumberFormat="1" applyFont="1" applyFill="1" applyBorder="1" applyAlignment="1" applyProtection="1">
      <alignment horizontal="center" vertical="center" wrapText="1"/>
    </xf>
    <xf numFmtId="9" fontId="10" fillId="0" borderId="88" xfId="6" applyNumberFormat="1" applyFont="1" applyFill="1" applyBorder="1" applyAlignment="1" applyProtection="1">
      <alignment horizontal="center" vertical="center" wrapText="1"/>
    </xf>
    <xf numFmtId="0" fontId="19" fillId="4" borderId="113" xfId="0" applyFont="1" applyFill="1" applyBorder="1" applyAlignment="1" applyProtection="1">
      <alignment horizontal="justify" vertical="center" wrapText="1"/>
    </xf>
    <xf numFmtId="0" fontId="19" fillId="4" borderId="88" xfId="0" applyFont="1" applyFill="1" applyBorder="1" applyAlignment="1" applyProtection="1">
      <alignment horizontal="justify" vertical="center" wrapText="1"/>
    </xf>
    <xf numFmtId="0" fontId="20" fillId="0" borderId="113" xfId="0" applyFont="1" applyFill="1" applyBorder="1" applyAlignment="1">
      <alignment vertical="center" wrapText="1"/>
    </xf>
    <xf numFmtId="0" fontId="20" fillId="0" borderId="114" xfId="0" applyFont="1" applyFill="1" applyBorder="1" applyAlignment="1">
      <alignment vertical="center" wrapText="1"/>
    </xf>
    <xf numFmtId="0" fontId="9" fillId="0" borderId="114" xfId="0" applyFont="1" applyFill="1" applyBorder="1" applyAlignment="1" applyProtection="1">
      <alignment horizontal="center" vertical="center" wrapText="1"/>
    </xf>
    <xf numFmtId="9" fontId="51" fillId="5" borderId="113" xfId="6" applyFont="1" applyFill="1" applyBorder="1" applyAlignment="1">
      <alignment horizontal="center" vertical="center" wrapText="1"/>
    </xf>
    <xf numFmtId="9" fontId="51" fillId="5" borderId="114" xfId="6" applyFont="1" applyFill="1" applyBorder="1" applyAlignment="1">
      <alignment horizontal="center" vertical="center" wrapText="1"/>
    </xf>
    <xf numFmtId="49" fontId="10" fillId="0" borderId="114" xfId="0" applyNumberFormat="1" applyFont="1" applyFill="1" applyBorder="1" applyAlignment="1" applyProtection="1">
      <alignment horizontal="center" vertical="center" wrapText="1"/>
    </xf>
    <xf numFmtId="0" fontId="7" fillId="0" borderId="111"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112" xfId="0" applyFont="1" applyFill="1" applyBorder="1" applyAlignment="1" applyProtection="1">
      <alignment horizontal="left" vertical="center"/>
    </xf>
    <xf numFmtId="0" fontId="9" fillId="0" borderId="110" xfId="3" applyFont="1" applyFill="1" applyBorder="1" applyAlignment="1" applyProtection="1">
      <alignment horizontal="left" vertical="center" wrapText="1"/>
    </xf>
    <xf numFmtId="0" fontId="7" fillId="0" borderId="111" xfId="0" applyFont="1" applyFill="1" applyBorder="1" applyAlignment="1" applyProtection="1">
      <alignment horizontal="justify" vertical="center" wrapText="1"/>
    </xf>
    <xf numFmtId="0" fontId="7" fillId="0" borderId="37" xfId="0" applyFont="1" applyFill="1" applyBorder="1" applyAlignment="1" applyProtection="1">
      <alignment horizontal="justify" vertical="center" wrapText="1"/>
    </xf>
    <xf numFmtId="0" fontId="7" fillId="0" borderId="112" xfId="0" applyFont="1" applyFill="1" applyBorder="1" applyAlignment="1" applyProtection="1">
      <alignment horizontal="justify" vertical="center" wrapText="1"/>
    </xf>
    <xf numFmtId="169" fontId="9" fillId="15" borderId="88" xfId="9" applyNumberFormat="1" applyFont="1" applyFill="1" applyBorder="1" applyAlignment="1">
      <alignment horizontal="left" vertical="center" wrapText="1"/>
    </xf>
    <xf numFmtId="169" fontId="9" fillId="15" borderId="110" xfId="9" applyNumberFormat="1" applyFont="1" applyFill="1" applyBorder="1" applyAlignment="1">
      <alignment horizontal="left" vertical="center" wrapText="1"/>
    </xf>
    <xf numFmtId="0" fontId="24" fillId="15" borderId="110" xfId="0" applyFont="1" applyFill="1" applyBorder="1" applyAlignment="1" applyProtection="1">
      <alignment horizontal="center" vertical="center"/>
    </xf>
    <xf numFmtId="9" fontId="14" fillId="6" borderId="110" xfId="6" applyFont="1" applyFill="1" applyBorder="1" applyAlignment="1" applyProtection="1">
      <alignment horizontal="center" vertical="center" wrapText="1"/>
    </xf>
    <xf numFmtId="0" fontId="13" fillId="15" borderId="110" xfId="0" applyFont="1" applyFill="1" applyBorder="1" applyAlignment="1" applyProtection="1">
      <alignment horizontal="center" vertical="center" wrapText="1"/>
    </xf>
    <xf numFmtId="0" fontId="13" fillId="15" borderId="110" xfId="0" applyFont="1" applyFill="1" applyBorder="1" applyAlignment="1" applyProtection="1">
      <alignment horizontal="center" vertical="center"/>
    </xf>
    <xf numFmtId="0" fontId="13" fillId="3" borderId="113" xfId="0" applyFont="1" applyFill="1" applyBorder="1" applyAlignment="1" applyProtection="1">
      <alignment horizontal="center" vertical="center" wrapText="1"/>
    </xf>
    <xf numFmtId="0" fontId="13" fillId="3" borderId="88" xfId="0" applyFont="1" applyFill="1" applyBorder="1" applyAlignment="1" applyProtection="1">
      <alignment horizontal="center" vertical="center" wrapText="1"/>
    </xf>
    <xf numFmtId="0" fontId="13" fillId="3" borderId="110" xfId="0" applyFont="1" applyFill="1" applyBorder="1" applyAlignment="1" applyProtection="1">
      <alignment horizontal="center" vertical="center" wrapText="1"/>
    </xf>
    <xf numFmtId="0" fontId="9" fillId="0" borderId="88" xfId="0" applyFont="1" applyFill="1" applyBorder="1" applyAlignment="1" applyProtection="1">
      <alignment horizontal="center" vertical="center" wrapText="1"/>
    </xf>
    <xf numFmtId="9" fontId="10" fillId="2" borderId="113" xfId="0" applyNumberFormat="1" applyFont="1" applyFill="1" applyBorder="1" applyAlignment="1" applyProtection="1">
      <alignment horizontal="center" vertical="center" wrapText="1"/>
    </xf>
    <xf numFmtId="9" fontId="10" fillId="2" borderId="114" xfId="0" applyNumberFormat="1" applyFont="1" applyFill="1" applyBorder="1" applyAlignment="1" applyProtection="1">
      <alignment horizontal="center" vertical="center" wrapText="1"/>
    </xf>
    <xf numFmtId="9" fontId="10" fillId="2" borderId="88" xfId="0" applyNumberFormat="1" applyFont="1" applyFill="1" applyBorder="1" applyAlignment="1" applyProtection="1">
      <alignment horizontal="center" vertical="center" wrapText="1"/>
    </xf>
    <xf numFmtId="0" fontId="19" fillId="0" borderId="113" xfId="0" applyFont="1" applyFill="1" applyBorder="1" applyAlignment="1">
      <alignment horizontal="justify" vertical="center" wrapText="1"/>
    </xf>
    <xf numFmtId="0" fontId="19" fillId="0" borderId="114" xfId="0" applyFont="1" applyFill="1" applyBorder="1" applyAlignment="1">
      <alignment horizontal="justify" vertical="center" wrapText="1"/>
    </xf>
    <xf numFmtId="0" fontId="19" fillId="0" borderId="88" xfId="0" applyFont="1" applyFill="1" applyBorder="1" applyAlignment="1">
      <alignment horizontal="justify" vertical="center" wrapText="1"/>
    </xf>
    <xf numFmtId="0" fontId="9" fillId="3" borderId="119"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97" xfId="0" applyFont="1" applyFill="1" applyBorder="1" applyAlignment="1">
      <alignment horizontal="center" vertical="center" wrapText="1"/>
    </xf>
    <xf numFmtId="0" fontId="9" fillId="3" borderId="117" xfId="0" applyFont="1" applyFill="1" applyBorder="1" applyAlignment="1">
      <alignment horizontal="center" vertical="center" wrapText="1"/>
    </xf>
    <xf numFmtId="0" fontId="9" fillId="3" borderId="120" xfId="0" applyFont="1" applyFill="1" applyBorder="1" applyAlignment="1">
      <alignment horizontal="center" vertical="center" wrapText="1"/>
    </xf>
    <xf numFmtId="0" fontId="9" fillId="3" borderId="115" xfId="0" applyFont="1" applyFill="1" applyBorder="1" applyAlignment="1">
      <alignment horizontal="center" vertical="center" wrapText="1"/>
    </xf>
    <xf numFmtId="9" fontId="19" fillId="0" borderId="113" xfId="0" applyNumberFormat="1" applyFont="1" applyBorder="1" applyAlignment="1" applyProtection="1">
      <alignment horizontal="center" vertical="center"/>
      <protection locked="0"/>
    </xf>
    <xf numFmtId="9" fontId="19" fillId="0" borderId="114" xfId="0" applyNumberFormat="1" applyFont="1" applyBorder="1" applyAlignment="1" applyProtection="1">
      <alignment horizontal="center" vertical="center"/>
      <protection locked="0"/>
    </xf>
    <xf numFmtId="9" fontId="19" fillId="0" borderId="88" xfId="0" applyNumberFormat="1" applyFont="1" applyBorder="1" applyAlignment="1" applyProtection="1">
      <alignment horizontal="center" vertical="center"/>
      <protection locked="0"/>
    </xf>
    <xf numFmtId="9" fontId="52" fillId="0" borderId="113" xfId="6" applyFont="1" applyBorder="1" applyAlignment="1">
      <alignment horizontal="center" vertical="center"/>
    </xf>
    <xf numFmtId="9" fontId="52" fillId="0" borderId="114" xfId="6" applyFont="1" applyBorder="1" applyAlignment="1">
      <alignment horizontal="center" vertical="center"/>
    </xf>
    <xf numFmtId="9" fontId="52" fillId="0" borderId="88" xfId="6" applyFont="1" applyBorder="1" applyAlignment="1">
      <alignment horizontal="center" vertical="center"/>
    </xf>
    <xf numFmtId="49" fontId="10" fillId="0" borderId="88" xfId="0" applyNumberFormat="1" applyFont="1" applyFill="1" applyBorder="1" applyAlignment="1" applyProtection="1">
      <alignment horizontal="center" vertical="center" wrapText="1"/>
    </xf>
    <xf numFmtId="0" fontId="9" fillId="0" borderId="111" xfId="3" applyFont="1" applyFill="1" applyBorder="1" applyAlignment="1" applyProtection="1">
      <alignment horizontal="left" vertical="center" wrapText="1"/>
    </xf>
    <xf numFmtId="0" fontId="9" fillId="0" borderId="37" xfId="3" applyFont="1" applyFill="1" applyBorder="1" applyAlignment="1" applyProtection="1">
      <alignment horizontal="left" vertical="center" wrapText="1"/>
    </xf>
    <xf numFmtId="0" fontId="9" fillId="0" borderId="112" xfId="3" applyFont="1" applyFill="1" applyBorder="1" applyAlignment="1" applyProtection="1">
      <alignment horizontal="left" vertical="center" wrapText="1"/>
    </xf>
    <xf numFmtId="0" fontId="9" fillId="0" borderId="111" xfId="9" applyFont="1" applyFill="1" applyBorder="1" applyAlignment="1" applyProtection="1">
      <alignment horizontal="left" vertical="center" wrapText="1"/>
    </xf>
    <xf numFmtId="0" fontId="9" fillId="0" borderId="37" xfId="9" applyFont="1" applyFill="1" applyBorder="1" applyAlignment="1" applyProtection="1">
      <alignment horizontal="left" vertical="center" wrapText="1"/>
    </xf>
    <xf numFmtId="0" fontId="9" fillId="0" borderId="112" xfId="9" applyFont="1" applyFill="1" applyBorder="1" applyAlignment="1" applyProtection="1">
      <alignment horizontal="left" vertical="center" wrapText="1"/>
    </xf>
    <xf numFmtId="9" fontId="46" fillId="2" borderId="117" xfId="0" applyNumberFormat="1" applyFont="1" applyFill="1" applyBorder="1" applyAlignment="1" applyProtection="1">
      <alignment horizontal="center" vertical="center"/>
    </xf>
    <xf numFmtId="9" fontId="46" fillId="2" borderId="115" xfId="0" applyNumberFormat="1" applyFont="1" applyFill="1" applyBorder="1" applyAlignment="1" applyProtection="1">
      <alignment horizontal="center" vertical="center"/>
    </xf>
    <xf numFmtId="9" fontId="46" fillId="2" borderId="118" xfId="0" applyNumberFormat="1" applyFont="1" applyFill="1" applyBorder="1" applyAlignment="1" applyProtection="1">
      <alignment horizontal="center" vertical="center"/>
    </xf>
    <xf numFmtId="9" fontId="46" fillId="2" borderId="116" xfId="0" applyNumberFormat="1" applyFont="1" applyFill="1" applyBorder="1" applyAlignment="1" applyProtection="1">
      <alignment horizontal="center" vertical="center"/>
    </xf>
    <xf numFmtId="9" fontId="46" fillId="2" borderId="119" xfId="0" applyNumberFormat="1" applyFont="1" applyFill="1" applyBorder="1" applyAlignment="1" applyProtection="1">
      <alignment horizontal="center" vertical="center"/>
    </xf>
    <xf numFmtId="9" fontId="46" fillId="2" borderId="97" xfId="0" applyNumberFormat="1" applyFont="1" applyFill="1" applyBorder="1" applyAlignment="1" applyProtection="1">
      <alignment horizontal="center" vertical="center"/>
    </xf>
    <xf numFmtId="0" fontId="20" fillId="0" borderId="88" xfId="0" applyFont="1" applyFill="1" applyBorder="1" applyAlignment="1">
      <alignment vertical="center" wrapText="1"/>
    </xf>
    <xf numFmtId="0" fontId="18" fillId="3" borderId="88" xfId="0" applyFont="1" applyFill="1" applyBorder="1" applyAlignment="1" applyProtection="1">
      <alignment horizontal="center" vertical="center" wrapText="1"/>
    </xf>
    <xf numFmtId="9" fontId="47" fillId="0" borderId="110" xfId="6" applyFont="1" applyBorder="1" applyAlignment="1">
      <alignment horizontal="center" vertical="center"/>
    </xf>
    <xf numFmtId="0" fontId="31" fillId="3" borderId="111" xfId="0" applyFont="1" applyFill="1" applyBorder="1" applyAlignment="1" applyProtection="1">
      <alignment horizontal="center" vertical="center" wrapText="1"/>
    </xf>
    <xf numFmtId="0" fontId="7" fillId="0" borderId="110" xfId="0" applyFont="1" applyFill="1" applyBorder="1" applyAlignment="1" applyProtection="1">
      <alignment horizontal="left" vertical="center"/>
    </xf>
    <xf numFmtId="0" fontId="9" fillId="0" borderId="110" xfId="9" applyFont="1" applyFill="1" applyBorder="1" applyAlignment="1" applyProtection="1">
      <alignment horizontal="left" vertical="center" wrapText="1"/>
    </xf>
    <xf numFmtId="0" fontId="18" fillId="3" borderId="110" xfId="0" applyFont="1" applyFill="1" applyBorder="1" applyAlignment="1" applyProtection="1">
      <alignment horizontal="center" vertical="center" wrapText="1"/>
    </xf>
    <xf numFmtId="0" fontId="10" fillId="0" borderId="113" xfId="0" applyFont="1" applyFill="1" applyBorder="1" applyAlignment="1" applyProtection="1">
      <alignment horizontal="fill" vertical="center" wrapText="1"/>
    </xf>
    <xf numFmtId="0" fontId="10" fillId="0" borderId="114" xfId="0" applyFont="1" applyFill="1" applyBorder="1" applyAlignment="1" applyProtection="1">
      <alignment horizontal="fill" vertical="center" wrapText="1"/>
    </xf>
    <xf numFmtId="0" fontId="10" fillId="0" borderId="88" xfId="0" applyFont="1" applyFill="1" applyBorder="1" applyAlignment="1" applyProtection="1">
      <alignment horizontal="fill" vertical="center" wrapText="1"/>
    </xf>
    <xf numFmtId="0" fontId="9" fillId="0" borderId="110" xfId="0" applyFont="1" applyFill="1" applyBorder="1" applyAlignment="1" applyProtection="1">
      <alignment horizontal="left" vertical="center"/>
    </xf>
    <xf numFmtId="9" fontId="46" fillId="2" borderId="114" xfId="0" applyNumberFormat="1" applyFont="1" applyFill="1" applyBorder="1" applyAlignment="1" applyProtection="1">
      <alignment horizontal="center" vertical="center"/>
    </xf>
    <xf numFmtId="9" fontId="46" fillId="2" borderId="88" xfId="0" applyNumberFormat="1" applyFont="1" applyFill="1" applyBorder="1" applyAlignment="1" applyProtection="1">
      <alignment horizontal="center" vertical="center"/>
    </xf>
    <xf numFmtId="0" fontId="41" fillId="6" borderId="110" xfId="0" applyFont="1" applyFill="1" applyBorder="1" applyAlignment="1" applyProtection="1">
      <alignment horizontal="center" vertical="center"/>
    </xf>
    <xf numFmtId="0" fontId="41" fillId="6" borderId="112" xfId="0" applyFont="1" applyFill="1" applyBorder="1" applyAlignment="1" applyProtection="1">
      <alignment horizontal="center" vertical="center"/>
    </xf>
    <xf numFmtId="0" fontId="18" fillId="11" borderId="110" xfId="0" applyFont="1" applyFill="1" applyBorder="1" applyAlignment="1" applyProtection="1">
      <alignment horizontal="center" vertical="center"/>
    </xf>
    <xf numFmtId="0" fontId="18" fillId="10" borderId="110" xfId="0" applyFont="1" applyFill="1" applyBorder="1" applyAlignment="1" applyProtection="1">
      <alignment horizontal="center" vertical="center" wrapText="1"/>
    </xf>
    <xf numFmtId="0" fontId="18" fillId="11" borderId="110" xfId="0" applyFont="1" applyFill="1" applyBorder="1" applyAlignment="1" applyProtection="1">
      <alignment horizontal="center" vertical="center" wrapText="1"/>
    </xf>
    <xf numFmtId="0" fontId="18" fillId="11" borderId="112" xfId="0" applyFont="1" applyFill="1" applyBorder="1" applyAlignment="1" applyProtection="1">
      <alignment horizontal="center" vertical="center" wrapText="1"/>
    </xf>
    <xf numFmtId="0" fontId="9" fillId="11" borderId="110" xfId="9" applyFont="1" applyFill="1" applyBorder="1" applyAlignment="1">
      <alignment horizontal="left" vertical="center" wrapText="1"/>
    </xf>
    <xf numFmtId="49" fontId="10" fillId="2" borderId="113" xfId="0" applyNumberFormat="1" applyFont="1" applyFill="1" applyBorder="1" applyAlignment="1" applyProtection="1">
      <alignment horizontal="center" vertical="center" wrapText="1"/>
    </xf>
    <xf numFmtId="49" fontId="10" fillId="2" borderId="114" xfId="0" applyNumberFormat="1" applyFont="1" applyFill="1" applyBorder="1" applyAlignment="1" applyProtection="1">
      <alignment horizontal="center" vertical="center" wrapText="1"/>
    </xf>
    <xf numFmtId="49" fontId="10" fillId="2" borderId="88" xfId="0" applyNumberFormat="1" applyFont="1" applyFill="1" applyBorder="1" applyAlignment="1" applyProtection="1">
      <alignment horizontal="center" vertical="center" wrapText="1"/>
    </xf>
    <xf numFmtId="0" fontId="19" fillId="2" borderId="113" xfId="0" applyFont="1" applyFill="1" applyBorder="1" applyAlignment="1" applyProtection="1">
      <alignment horizontal="justify" vertical="center" wrapText="1"/>
    </xf>
    <xf numFmtId="0" fontId="19" fillId="2" borderId="88" xfId="0" applyFont="1" applyFill="1" applyBorder="1" applyAlignment="1" applyProtection="1">
      <alignment horizontal="justify" vertical="center" wrapText="1"/>
    </xf>
    <xf numFmtId="0" fontId="19" fillId="0" borderId="114" xfId="0" applyFont="1" applyFill="1" applyBorder="1" applyAlignment="1" applyProtection="1">
      <alignment horizontal="justify" vertical="center" wrapText="1"/>
    </xf>
    <xf numFmtId="9" fontId="19" fillId="2" borderId="113" xfId="6" applyFont="1" applyFill="1" applyBorder="1" applyAlignment="1" applyProtection="1">
      <alignment horizontal="center" vertical="center" wrapText="1"/>
    </xf>
    <xf numFmtId="9" fontId="19" fillId="2" borderId="88" xfId="6" applyFont="1" applyFill="1" applyBorder="1" applyAlignment="1" applyProtection="1">
      <alignment horizontal="center" vertical="center" wrapText="1"/>
    </xf>
    <xf numFmtId="9" fontId="19" fillId="0" borderId="113" xfId="6" applyFont="1" applyFill="1" applyBorder="1" applyAlignment="1" applyProtection="1">
      <alignment horizontal="center" vertical="center" wrapText="1"/>
    </xf>
    <xf numFmtId="9" fontId="19" fillId="0" borderId="114" xfId="6" applyFont="1" applyFill="1" applyBorder="1" applyAlignment="1" applyProtection="1">
      <alignment horizontal="center" vertical="center" wrapText="1"/>
    </xf>
    <xf numFmtId="9" fontId="19" fillId="0" borderId="88" xfId="6" applyFont="1" applyFill="1" applyBorder="1" applyAlignment="1" applyProtection="1">
      <alignment horizontal="center" vertical="center" wrapText="1"/>
    </xf>
    <xf numFmtId="49" fontId="9" fillId="2" borderId="88" xfId="0" applyNumberFormat="1" applyFont="1" applyFill="1" applyBorder="1" applyAlignment="1" applyProtection="1">
      <alignment horizontal="center" vertical="center" wrapText="1"/>
    </xf>
    <xf numFmtId="0" fontId="18" fillId="10" borderId="113" xfId="0" applyFont="1" applyFill="1" applyBorder="1" applyAlignment="1" applyProtection="1">
      <alignment horizontal="center" vertical="center" wrapText="1"/>
    </xf>
    <xf numFmtId="0" fontId="18" fillId="10" borderId="88" xfId="0" applyFont="1" applyFill="1" applyBorder="1" applyAlignment="1" applyProtection="1">
      <alignment horizontal="center" vertical="center" wrapText="1"/>
    </xf>
    <xf numFmtId="0" fontId="18" fillId="11" borderId="113" xfId="0" applyFont="1" applyFill="1" applyBorder="1" applyAlignment="1" applyProtection="1">
      <alignment horizontal="center" vertical="center"/>
    </xf>
    <xf numFmtId="0" fontId="18" fillId="11" borderId="88" xfId="0" applyFont="1" applyFill="1" applyBorder="1" applyAlignment="1" applyProtection="1">
      <alignment horizontal="center" vertical="center"/>
    </xf>
    <xf numFmtId="0" fontId="18" fillId="11" borderId="111" xfId="0" applyFont="1" applyFill="1" applyBorder="1" applyAlignment="1" applyProtection="1">
      <alignment horizontal="center" vertical="center" wrapText="1"/>
    </xf>
    <xf numFmtId="0" fontId="9" fillId="11" borderId="111" xfId="9" applyFont="1" applyFill="1" applyBorder="1" applyAlignment="1">
      <alignment horizontal="left" vertical="center" wrapText="1"/>
    </xf>
    <xf numFmtId="0" fontId="9" fillId="11" borderId="37" xfId="9" applyFont="1" applyFill="1" applyBorder="1" applyAlignment="1">
      <alignment horizontal="left" vertical="center" wrapText="1"/>
    </xf>
    <xf numFmtId="0" fontId="9" fillId="11" borderId="112" xfId="9" applyFont="1" applyFill="1" applyBorder="1" applyAlignment="1">
      <alignment horizontal="left" vertical="center" wrapText="1"/>
    </xf>
    <xf numFmtId="171" fontId="19" fillId="0" borderId="113" xfId="7" applyNumberFormat="1" applyFont="1" applyFill="1" applyBorder="1" applyAlignment="1">
      <alignment horizontal="center" vertical="center" wrapText="1"/>
    </xf>
    <xf numFmtId="171" fontId="19" fillId="0" borderId="114" xfId="7" applyNumberFormat="1" applyFont="1" applyFill="1" applyBorder="1" applyAlignment="1">
      <alignment horizontal="center" vertical="center" wrapText="1"/>
    </xf>
    <xf numFmtId="171" fontId="19" fillId="0" borderId="88" xfId="7" applyNumberFormat="1" applyFont="1" applyFill="1" applyBorder="1" applyAlignment="1">
      <alignment horizontal="center" vertical="center" wrapText="1"/>
    </xf>
    <xf numFmtId="0" fontId="19" fillId="0" borderId="113" xfId="0" applyFont="1" applyBorder="1" applyAlignment="1" applyProtection="1">
      <alignment horizontal="justify" vertical="center" wrapText="1"/>
      <protection locked="0"/>
    </xf>
    <xf numFmtId="0" fontId="19" fillId="0" borderId="114" xfId="0" applyFont="1" applyBorder="1" applyAlignment="1" applyProtection="1">
      <alignment horizontal="justify" vertical="center" wrapText="1"/>
      <protection locked="0"/>
    </xf>
    <xf numFmtId="0" fontId="19" fillId="0" borderId="88" xfId="0" applyFont="1" applyBorder="1" applyAlignment="1" applyProtection="1">
      <alignment horizontal="justify" vertical="center" wrapText="1"/>
      <protection locked="0"/>
    </xf>
    <xf numFmtId="0" fontId="9" fillId="0" borderId="111" xfId="3" applyFont="1" applyFill="1" applyBorder="1" applyAlignment="1" applyProtection="1">
      <alignment vertical="center" wrapText="1"/>
    </xf>
    <xf numFmtId="0" fontId="9" fillId="0" borderId="37" xfId="3" applyFont="1" applyFill="1" applyBorder="1" applyAlignment="1" applyProtection="1">
      <alignment vertical="center" wrapText="1"/>
    </xf>
    <xf numFmtId="0" fontId="9" fillId="0" borderId="112" xfId="3" applyFont="1" applyFill="1" applyBorder="1" applyAlignment="1" applyProtection="1">
      <alignment vertical="center" wrapText="1"/>
    </xf>
    <xf numFmtId="9" fontId="19" fillId="2" borderId="110" xfId="0" applyNumberFormat="1" applyFont="1" applyFill="1" applyBorder="1" applyAlignment="1" applyProtection="1">
      <alignment horizontal="center" vertical="center"/>
      <protection locked="0"/>
    </xf>
    <xf numFmtId="9" fontId="43" fillId="0" borderId="110" xfId="6" applyFont="1" applyBorder="1" applyAlignment="1" applyProtection="1">
      <alignment horizontal="center" vertical="center"/>
    </xf>
    <xf numFmtId="0" fontId="31" fillId="3" borderId="117" xfId="0" applyFont="1" applyFill="1" applyBorder="1" applyAlignment="1" applyProtection="1">
      <alignment horizontal="center" vertical="center" wrapText="1"/>
    </xf>
    <xf numFmtId="0" fontId="31" fillId="3" borderId="118" xfId="0" applyFont="1" applyFill="1" applyBorder="1" applyAlignment="1" applyProtection="1">
      <alignment horizontal="center" vertical="center" wrapText="1"/>
    </xf>
    <xf numFmtId="0" fontId="31" fillId="3" borderId="119" xfId="0" applyFont="1" applyFill="1" applyBorder="1" applyAlignment="1" applyProtection="1">
      <alignment horizontal="center" vertical="center" wrapText="1"/>
    </xf>
    <xf numFmtId="9" fontId="46" fillId="2" borderId="120" xfId="0" applyNumberFormat="1" applyFont="1" applyFill="1" applyBorder="1" applyAlignment="1" applyProtection="1">
      <alignment horizontal="center" vertical="center"/>
    </xf>
    <xf numFmtId="9" fontId="46" fillId="2" borderId="0" xfId="0" applyNumberFormat="1" applyFont="1" applyFill="1" applyBorder="1" applyAlignment="1" applyProtection="1">
      <alignment horizontal="center" vertical="center"/>
    </xf>
    <xf numFmtId="9" fontId="46" fillId="2" borderId="68" xfId="0" applyNumberFormat="1" applyFont="1" applyFill="1" applyBorder="1" applyAlignment="1" applyProtection="1">
      <alignment horizontal="center" vertical="center"/>
    </xf>
    <xf numFmtId="0" fontId="9" fillId="0" borderId="12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68" xfId="0" applyFont="1" applyFill="1" applyBorder="1" applyAlignment="1" applyProtection="1">
      <alignment horizontal="center" vertical="center"/>
    </xf>
    <xf numFmtId="49" fontId="10" fillId="0" borderId="113" xfId="0" applyNumberFormat="1" applyFont="1" applyFill="1" applyBorder="1" applyAlignment="1" applyProtection="1">
      <alignment horizontal="justify" vertical="center" wrapText="1"/>
    </xf>
    <xf numFmtId="49" fontId="10" fillId="0" borderId="114" xfId="0" applyNumberFormat="1" applyFont="1" applyFill="1" applyBorder="1" applyAlignment="1" applyProtection="1">
      <alignment horizontal="justify" vertical="center" wrapText="1"/>
    </xf>
    <xf numFmtId="49" fontId="10" fillId="0" borderId="88" xfId="0" applyNumberFormat="1" applyFont="1" applyFill="1" applyBorder="1" applyAlignment="1" applyProtection="1">
      <alignment horizontal="justify" vertical="center" wrapText="1"/>
    </xf>
    <xf numFmtId="9" fontId="45" fillId="3" borderId="113" xfId="0" applyNumberFormat="1" applyFont="1" applyFill="1" applyBorder="1" applyAlignment="1" applyProtection="1">
      <alignment horizontal="center" vertical="center" wrapText="1"/>
    </xf>
    <xf numFmtId="9" fontId="45" fillId="3" borderId="114" xfId="0" applyNumberFormat="1" applyFont="1" applyFill="1" applyBorder="1" applyAlignment="1" applyProtection="1">
      <alignment horizontal="center" vertical="center" wrapText="1"/>
    </xf>
    <xf numFmtId="9" fontId="45" fillId="3" borderId="88" xfId="0" applyNumberFormat="1" applyFont="1" applyFill="1" applyBorder="1" applyAlignment="1" applyProtection="1">
      <alignment horizontal="center" vertical="center" wrapText="1"/>
    </xf>
    <xf numFmtId="0" fontId="6" fillId="0" borderId="113" xfId="0" applyFont="1" applyFill="1" applyBorder="1" applyAlignment="1" applyProtection="1">
      <alignment horizontal="center" vertical="center"/>
    </xf>
    <xf numFmtId="0" fontId="6" fillId="0" borderId="114" xfId="0" applyFont="1" applyFill="1" applyBorder="1" applyAlignment="1" applyProtection="1">
      <alignment horizontal="center" vertical="center"/>
    </xf>
    <xf numFmtId="0" fontId="6" fillId="0" borderId="88" xfId="0" applyFont="1" applyFill="1" applyBorder="1" applyAlignment="1" applyProtection="1">
      <alignment horizontal="center" vertical="center"/>
    </xf>
    <xf numFmtId="9" fontId="45" fillId="3" borderId="110" xfId="0" applyNumberFormat="1" applyFont="1" applyFill="1" applyBorder="1" applyAlignment="1" applyProtection="1">
      <alignment horizontal="center" vertical="center" wrapText="1"/>
    </xf>
    <xf numFmtId="0" fontId="7" fillId="2" borderId="110" xfId="0" applyFont="1" applyFill="1" applyBorder="1" applyAlignment="1" applyProtection="1">
      <alignment horizontal="left" vertical="center"/>
    </xf>
    <xf numFmtId="0" fontId="19" fillId="0" borderId="88" xfId="0" applyFont="1" applyFill="1" applyBorder="1" applyAlignment="1" applyProtection="1">
      <alignment horizontal="justify" vertical="center" wrapText="1"/>
      <protection locked="0"/>
    </xf>
    <xf numFmtId="9" fontId="19" fillId="0" borderId="88" xfId="6" applyFont="1" applyFill="1" applyBorder="1" applyAlignment="1" applyProtection="1">
      <alignment horizontal="center" vertical="center" wrapText="1"/>
      <protection locked="0"/>
    </xf>
    <xf numFmtId="9" fontId="11" fillId="0" borderId="113" xfId="6" applyFont="1" applyBorder="1" applyAlignment="1" applyProtection="1">
      <alignment horizontal="center" vertical="center"/>
      <protection locked="0"/>
    </xf>
    <xf numFmtId="9" fontId="11" fillId="0" borderId="114" xfId="6" applyFont="1" applyBorder="1" applyAlignment="1" applyProtection="1">
      <alignment horizontal="center" vertical="center"/>
      <protection locked="0"/>
    </xf>
    <xf numFmtId="9" fontId="11" fillId="0" borderId="88" xfId="6" applyFont="1" applyBorder="1" applyAlignment="1" applyProtection="1">
      <alignment horizontal="center" vertical="center"/>
      <protection locked="0"/>
    </xf>
    <xf numFmtId="49" fontId="10" fillId="2" borderId="113" xfId="0" applyNumberFormat="1" applyFont="1" applyFill="1" applyBorder="1" applyAlignment="1" applyProtection="1">
      <alignment horizontal="justify" vertical="center" wrapText="1"/>
    </xf>
    <xf numFmtId="49" fontId="9" fillId="2" borderId="114" xfId="0" applyNumberFormat="1" applyFont="1" applyFill="1" applyBorder="1" applyAlignment="1" applyProtection="1">
      <alignment horizontal="justify" vertical="center" wrapText="1"/>
    </xf>
    <xf numFmtId="49" fontId="9" fillId="2" borderId="88" xfId="0" applyNumberFormat="1" applyFont="1" applyFill="1" applyBorder="1" applyAlignment="1" applyProtection="1">
      <alignment horizontal="justify" vertical="center" wrapText="1"/>
    </xf>
    <xf numFmtId="0" fontId="9" fillId="15" borderId="110" xfId="9" applyFont="1" applyFill="1" applyBorder="1" applyAlignment="1">
      <alignment horizontal="left" vertical="center" wrapText="1"/>
    </xf>
    <xf numFmtId="49" fontId="9" fillId="0" borderId="88" xfId="0" applyNumberFormat="1" applyFont="1" applyFill="1" applyBorder="1" applyAlignment="1">
      <alignment horizontal="center" vertical="center" wrapText="1"/>
    </xf>
    <xf numFmtId="9" fontId="43" fillId="0" borderId="117" xfId="6" applyFont="1" applyFill="1" applyBorder="1" applyAlignment="1" applyProtection="1">
      <alignment horizontal="center" vertical="center"/>
    </xf>
    <xf numFmtId="9" fontId="43" fillId="0" borderId="118" xfId="6" applyFont="1" applyFill="1" applyBorder="1" applyAlignment="1" applyProtection="1">
      <alignment horizontal="center" vertical="center"/>
    </xf>
    <xf numFmtId="9" fontId="43" fillId="0" borderId="119" xfId="6" applyFont="1" applyFill="1" applyBorder="1" applyAlignment="1" applyProtection="1">
      <alignment horizontal="center" vertical="center"/>
    </xf>
    <xf numFmtId="0" fontId="30" fillId="2" borderId="0" xfId="0" applyFont="1" applyFill="1" applyBorder="1" applyAlignment="1" applyProtection="1">
      <alignment horizontal="center" wrapText="1"/>
    </xf>
    <xf numFmtId="0" fontId="31" fillId="2" borderId="0" xfId="0" applyFont="1" applyFill="1" applyBorder="1" applyAlignment="1" applyProtection="1">
      <alignment horizontal="center" wrapText="1"/>
    </xf>
    <xf numFmtId="0" fontId="32" fillId="2" borderId="0" xfId="0" applyFont="1" applyFill="1" applyBorder="1" applyAlignment="1" applyProtection="1">
      <alignment horizontal="center" wrapText="1"/>
    </xf>
    <xf numFmtId="0" fontId="7" fillId="2" borderId="111" xfId="0" applyFont="1" applyFill="1" applyBorder="1" applyAlignment="1" applyProtection="1">
      <alignment horizontal="left" vertical="center"/>
    </xf>
    <xf numFmtId="0" fontId="7" fillId="2" borderId="37" xfId="0" applyFont="1" applyFill="1" applyBorder="1" applyAlignment="1" applyProtection="1">
      <alignment horizontal="left" vertical="center"/>
    </xf>
    <xf numFmtId="0" fontId="7" fillId="2" borderId="112" xfId="0" applyFont="1" applyFill="1" applyBorder="1" applyAlignment="1" applyProtection="1">
      <alignment horizontal="left" vertical="center"/>
    </xf>
    <xf numFmtId="0" fontId="13" fillId="11" borderId="114" xfId="0" applyFont="1" applyFill="1" applyBorder="1" applyAlignment="1" applyProtection="1">
      <alignment horizontal="center" vertical="center" wrapText="1"/>
    </xf>
    <xf numFmtId="9" fontId="10" fillId="0" borderId="92" xfId="6" applyNumberFormat="1" applyFont="1" applyFill="1" applyBorder="1" applyAlignment="1" applyProtection="1">
      <alignment horizontal="center" vertical="center" wrapText="1"/>
    </xf>
    <xf numFmtId="9" fontId="10" fillId="0" borderId="94" xfId="6" applyNumberFormat="1" applyFont="1" applyFill="1" applyBorder="1" applyAlignment="1" applyProtection="1">
      <alignment horizontal="center" vertical="center" wrapText="1"/>
    </xf>
    <xf numFmtId="0" fontId="13" fillId="11" borderId="84" xfId="0" applyFont="1" applyFill="1" applyBorder="1" applyAlignment="1" applyProtection="1">
      <alignment horizontal="center" vertical="center" wrapText="1"/>
    </xf>
    <xf numFmtId="0" fontId="13" fillId="11" borderId="66" xfId="0" applyFont="1" applyFill="1" applyBorder="1" applyAlignment="1" applyProtection="1">
      <alignment horizontal="center" vertical="center"/>
    </xf>
    <xf numFmtId="0" fontId="13" fillId="11" borderId="66" xfId="0" applyFont="1" applyFill="1" applyBorder="1" applyAlignment="1" applyProtection="1">
      <alignment horizontal="center" vertical="center" wrapText="1"/>
    </xf>
    <xf numFmtId="49" fontId="44" fillId="0" borderId="66" xfId="0" applyNumberFormat="1" applyFont="1" applyFill="1" applyBorder="1" applyAlignment="1" applyProtection="1">
      <alignment horizontal="center" vertical="center" wrapText="1"/>
    </xf>
    <xf numFmtId="0" fontId="34" fillId="0" borderId="67" xfId="0" applyFont="1" applyFill="1" applyBorder="1" applyAlignment="1" applyProtection="1">
      <alignment horizontal="center" vertical="center" wrapText="1"/>
    </xf>
    <xf numFmtId="0" fontId="7" fillId="0" borderId="66" xfId="0" applyFont="1" applyFill="1" applyBorder="1" applyAlignment="1" applyProtection="1">
      <alignment horizontal="center" vertical="center" wrapText="1"/>
    </xf>
    <xf numFmtId="0" fontId="7" fillId="0" borderId="62" xfId="0" applyFont="1" applyFill="1" applyBorder="1" applyAlignment="1" applyProtection="1">
      <alignment horizontal="center" vertical="center" wrapText="1"/>
    </xf>
    <xf numFmtId="0" fontId="36" fillId="0" borderId="61" xfId="0" applyFont="1" applyFill="1" applyBorder="1" applyAlignment="1" applyProtection="1">
      <alignment horizontal="center" vertical="center" wrapText="1"/>
    </xf>
    <xf numFmtId="0" fontId="36" fillId="0" borderId="62" xfId="0" applyFont="1" applyFill="1" applyBorder="1" applyAlignment="1" applyProtection="1">
      <alignment horizontal="center" vertical="center" wrapText="1"/>
    </xf>
    <xf numFmtId="49" fontId="44" fillId="0" borderId="61" xfId="0" applyNumberFormat="1" applyFont="1" applyFill="1" applyBorder="1" applyAlignment="1" applyProtection="1">
      <alignment horizontal="center" vertical="center" wrapText="1"/>
    </xf>
    <xf numFmtId="49" fontId="44" fillId="0" borderId="62" xfId="0" applyNumberFormat="1"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49" fontId="37" fillId="5" borderId="90" xfId="0" applyNumberFormat="1" applyFont="1" applyFill="1" applyBorder="1" applyAlignment="1" applyProtection="1">
      <alignment horizontal="center" vertical="center" wrapText="1"/>
    </xf>
    <xf numFmtId="49" fontId="37" fillId="5" borderId="71" xfId="0" applyNumberFormat="1" applyFont="1" applyFill="1" applyBorder="1" applyAlignment="1" applyProtection="1">
      <alignment horizontal="center" vertical="center" wrapText="1"/>
    </xf>
    <xf numFmtId="9" fontId="10" fillId="0" borderId="102" xfId="6" applyNumberFormat="1" applyFont="1" applyFill="1" applyBorder="1" applyAlignment="1" applyProtection="1">
      <alignment horizontal="center" vertical="center" wrapText="1"/>
    </xf>
    <xf numFmtId="0" fontId="38" fillId="4" borderId="46" xfId="0" applyFont="1" applyFill="1" applyBorder="1" applyAlignment="1" applyProtection="1">
      <alignment horizontal="center" vertical="center"/>
    </xf>
    <xf numFmtId="0" fontId="38" fillId="4" borderId="71" xfId="0" applyFont="1" applyFill="1" applyBorder="1" applyAlignment="1" applyProtection="1">
      <alignment horizontal="center" vertical="center"/>
    </xf>
    <xf numFmtId="0" fontId="14" fillId="6" borderId="62" xfId="0" applyFont="1" applyFill="1" applyBorder="1" applyAlignment="1" applyProtection="1">
      <alignment horizontal="center" vertical="center" wrapText="1"/>
    </xf>
    <xf numFmtId="49" fontId="33" fillId="0" borderId="61" xfId="0" applyNumberFormat="1" applyFont="1" applyFill="1" applyBorder="1" applyAlignment="1" applyProtection="1">
      <alignment horizontal="center" vertical="center" wrapText="1"/>
    </xf>
    <xf numFmtId="49" fontId="33" fillId="0" borderId="66" xfId="0" applyNumberFormat="1" applyFont="1" applyFill="1" applyBorder="1" applyAlignment="1" applyProtection="1">
      <alignment horizontal="center" vertical="center" wrapText="1"/>
    </xf>
    <xf numFmtId="0" fontId="37" fillId="8" borderId="61" xfId="0" applyFont="1" applyFill="1" applyBorder="1" applyAlignment="1" applyProtection="1">
      <alignment horizontal="center" vertical="center"/>
    </xf>
    <xf numFmtId="0" fontId="37" fillId="8" borderId="67"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67" xfId="0" applyFont="1" applyFill="1" applyBorder="1" applyAlignment="1" applyProtection="1">
      <alignment horizontal="center" vertical="center"/>
    </xf>
    <xf numFmtId="0" fontId="38" fillId="4" borderId="74" xfId="0" applyFont="1" applyFill="1" applyBorder="1" applyAlignment="1" applyProtection="1">
      <alignment horizontal="center" vertical="center"/>
    </xf>
    <xf numFmtId="0" fontId="38" fillId="4" borderId="67" xfId="0" applyFont="1" applyFill="1" applyBorder="1" applyAlignment="1" applyProtection="1">
      <alignment horizontal="center" vertical="center"/>
    </xf>
    <xf numFmtId="49" fontId="37" fillId="5" borderId="74" xfId="0" applyNumberFormat="1" applyFont="1" applyFill="1" applyBorder="1" applyAlignment="1" applyProtection="1">
      <alignment horizontal="center" vertical="center" wrapText="1"/>
    </xf>
    <xf numFmtId="49" fontId="37" fillId="5" borderId="67"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xf>
    <xf numFmtId="0" fontId="9" fillId="3" borderId="35" xfId="3" applyFont="1" applyFill="1" applyBorder="1" applyAlignment="1">
      <alignment horizontal="left" vertical="center" wrapText="1"/>
    </xf>
    <xf numFmtId="0" fontId="9" fillId="3" borderId="36" xfId="3" applyFont="1" applyFill="1" applyBorder="1" applyAlignment="1">
      <alignment horizontal="left" vertical="center" wrapText="1"/>
    </xf>
    <xf numFmtId="0" fontId="9" fillId="3" borderId="80" xfId="3" applyFont="1" applyFill="1" applyBorder="1" applyAlignment="1">
      <alignment horizontal="left" vertical="center" wrapText="1"/>
    </xf>
    <xf numFmtId="0" fontId="9" fillId="3" borderId="76" xfId="3" applyFont="1" applyFill="1" applyBorder="1" applyAlignment="1">
      <alignment horizontal="left" vertical="center" wrapText="1"/>
    </xf>
    <xf numFmtId="0" fontId="9" fillId="3" borderId="77" xfId="3" applyFont="1" applyFill="1" applyBorder="1" applyAlignment="1">
      <alignment horizontal="left" vertical="center" wrapText="1"/>
    </xf>
    <xf numFmtId="0" fontId="9" fillId="3" borderId="28" xfId="3" applyFont="1" applyFill="1" applyBorder="1" applyAlignment="1">
      <alignment horizontal="left" vertical="center" wrapText="1"/>
    </xf>
    <xf numFmtId="0" fontId="9" fillId="3" borderId="78" xfId="3" applyFont="1" applyFill="1" applyBorder="1" applyAlignment="1">
      <alignment horizontal="left" vertical="center" wrapText="1"/>
    </xf>
    <xf numFmtId="0" fontId="9" fillId="3" borderId="79" xfId="3" applyFont="1" applyFill="1" applyBorder="1" applyAlignment="1">
      <alignment horizontal="left" vertical="center" wrapText="1"/>
    </xf>
    <xf numFmtId="0" fontId="9" fillId="3" borderId="27" xfId="3" applyFont="1" applyFill="1" applyBorder="1" applyAlignment="1">
      <alignment horizontal="left" vertical="center" wrapText="1"/>
    </xf>
    <xf numFmtId="0" fontId="16" fillId="6" borderId="1" xfId="0" applyFont="1" applyFill="1" applyBorder="1" applyAlignment="1" applyProtection="1">
      <alignment horizontal="center" vertical="center"/>
    </xf>
    <xf numFmtId="14" fontId="10" fillId="2" borderId="1" xfId="8" applyNumberFormat="1" applyFont="1" applyFill="1" applyBorder="1" applyAlignment="1">
      <alignment horizontal="center" vertical="center" wrapText="1"/>
    </xf>
    <xf numFmtId="0" fontId="13" fillId="3" borderId="1" xfId="0" applyFont="1" applyFill="1" applyBorder="1" applyAlignment="1" applyProtection="1">
      <alignment horizontal="center" vertical="center" wrapText="1"/>
    </xf>
    <xf numFmtId="9" fontId="19" fillId="0" borderId="6" xfId="6" applyNumberFormat="1" applyFont="1" applyFill="1" applyBorder="1" applyAlignment="1" applyProtection="1">
      <alignment horizontal="center" vertical="center"/>
      <protection locked="0"/>
    </xf>
    <xf numFmtId="9" fontId="19" fillId="0" borderId="7" xfId="6" applyNumberFormat="1" applyFont="1" applyFill="1" applyBorder="1" applyAlignment="1" applyProtection="1">
      <alignment horizontal="center" vertical="center"/>
      <protection locked="0"/>
    </xf>
    <xf numFmtId="9" fontId="19" fillId="0" borderId="8" xfId="6" applyNumberFormat="1" applyFont="1" applyFill="1" applyBorder="1" applyAlignment="1" applyProtection="1">
      <alignment horizontal="center" vertical="center"/>
      <protection locked="0"/>
    </xf>
    <xf numFmtId="17" fontId="24" fillId="0" borderId="1" xfId="0" applyNumberFormat="1"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12" fillId="6" borderId="1" xfId="0" applyFont="1" applyFill="1" applyBorder="1" applyAlignment="1" applyProtection="1">
      <alignment horizontal="center" vertical="center"/>
    </xf>
    <xf numFmtId="9" fontId="19" fillId="2" borderId="6" xfId="0" applyNumberFormat="1" applyFont="1" applyFill="1" applyBorder="1" applyAlignment="1" applyProtection="1">
      <alignment horizontal="center" vertical="center" wrapText="1"/>
    </xf>
    <xf numFmtId="9" fontId="19" fillId="2" borderId="8" xfId="0" applyNumberFormat="1" applyFont="1" applyFill="1" applyBorder="1" applyAlignment="1" applyProtection="1">
      <alignment horizontal="center" vertical="center" wrapText="1"/>
    </xf>
    <xf numFmtId="9" fontId="43" fillId="0" borderId="6" xfId="6" applyFont="1" applyBorder="1" applyAlignment="1">
      <alignment horizontal="center" vertical="center"/>
    </xf>
    <xf numFmtId="9" fontId="43" fillId="0" borderId="8" xfId="6" applyFont="1" applyBorder="1" applyAlignment="1">
      <alignment horizontal="center" vertical="center"/>
    </xf>
    <xf numFmtId="0" fontId="7" fillId="2" borderId="4"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13" fillId="10" borderId="6" xfId="0" applyFont="1" applyFill="1" applyBorder="1" applyAlignment="1" applyProtection="1">
      <alignment horizontal="center" vertical="center" wrapText="1"/>
    </xf>
    <xf numFmtId="0" fontId="13" fillId="10" borderId="8" xfId="0" applyFont="1" applyFill="1" applyBorder="1" applyAlignment="1" applyProtection="1">
      <alignment horizontal="center" vertical="center" wrapText="1"/>
    </xf>
    <xf numFmtId="9" fontId="19" fillId="0" borderId="6" xfId="6" applyNumberFormat="1" applyFont="1" applyFill="1" applyBorder="1" applyAlignment="1" applyProtection="1">
      <alignment horizontal="center" vertical="center" wrapText="1"/>
      <protection locked="0"/>
    </xf>
    <xf numFmtId="9" fontId="19" fillId="0" borderId="7" xfId="6" applyNumberFormat="1" applyFont="1" applyFill="1" applyBorder="1" applyAlignment="1" applyProtection="1">
      <alignment horizontal="center" vertical="center" wrapText="1"/>
      <protection locked="0"/>
    </xf>
    <xf numFmtId="9" fontId="19" fillId="0" borderId="8" xfId="6" applyNumberFormat="1" applyFont="1" applyFill="1" applyBorder="1" applyAlignment="1" applyProtection="1">
      <alignment horizontal="center" vertical="center" wrapText="1"/>
      <protection locked="0"/>
    </xf>
    <xf numFmtId="9" fontId="43" fillId="0" borderId="7" xfId="6" applyFont="1" applyBorder="1" applyAlignment="1">
      <alignment horizontal="center" vertical="center"/>
    </xf>
    <xf numFmtId="0" fontId="11" fillId="2" borderId="0" xfId="0" applyFont="1" applyFill="1" applyAlignment="1" applyProtection="1">
      <alignment horizontal="center"/>
      <protection locked="0"/>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2" borderId="7" xfId="0" applyFont="1" applyFill="1" applyBorder="1" applyAlignment="1" applyProtection="1">
      <alignment horizontal="center" vertical="center" wrapText="1"/>
    </xf>
    <xf numFmtId="9" fontId="19" fillId="2" borderId="1" xfId="0" applyNumberFormat="1"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xf>
    <xf numFmtId="0" fontId="12" fillId="6" borderId="31" xfId="0" applyFont="1" applyFill="1" applyBorder="1" applyAlignment="1" applyProtection="1">
      <alignment horizontal="center" vertical="center"/>
    </xf>
    <xf numFmtId="0" fontId="12" fillId="6" borderId="32" xfId="0" applyFont="1" applyFill="1" applyBorder="1" applyAlignment="1" applyProtection="1">
      <alignment horizontal="center" vertical="center"/>
    </xf>
    <xf numFmtId="0" fontId="12" fillId="6" borderId="29" xfId="0" applyFont="1" applyFill="1" applyBorder="1" applyAlignment="1" applyProtection="1">
      <alignment horizontal="center" vertical="center"/>
    </xf>
    <xf numFmtId="0" fontId="12" fillId="6" borderId="30" xfId="0" applyFont="1" applyFill="1" applyBorder="1" applyAlignment="1" applyProtection="1">
      <alignment horizontal="center" vertical="center"/>
    </xf>
    <xf numFmtId="0" fontId="14" fillId="6" borderId="6" xfId="0" applyFont="1" applyFill="1" applyBorder="1" applyAlignment="1" applyProtection="1">
      <alignment horizontal="center" vertical="center" wrapText="1"/>
    </xf>
    <xf numFmtId="0" fontId="14" fillId="6" borderId="8"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center" vertical="center"/>
    </xf>
    <xf numFmtId="0" fontId="62" fillId="0" borderId="0" xfId="0" applyFont="1" applyAlignment="1">
      <alignment horizontal="justify" vertical="center"/>
    </xf>
  </cellXfs>
  <cellStyles count="14">
    <cellStyle name="Incorrecto" xfId="7" builtinId="27"/>
    <cellStyle name="Millares 2" xfId="1" xr:uid="{00000000-0005-0000-0000-000001000000}"/>
    <cellStyle name="Normal" xfId="0" builtinId="0"/>
    <cellStyle name="Normal 10" xfId="2" xr:uid="{00000000-0005-0000-0000-000003000000}"/>
    <cellStyle name="Normal 10 2" xfId="10" xr:uid="{00000000-0005-0000-0000-000004000000}"/>
    <cellStyle name="Normal 2" xfId="13" xr:uid="{00000000-0005-0000-0000-000005000000}"/>
    <cellStyle name="Normal 4" xfId="3" xr:uid="{00000000-0005-0000-0000-000006000000}"/>
    <cellStyle name="Normal 4 2" xfId="9" xr:uid="{00000000-0005-0000-0000-000007000000}"/>
    <cellStyle name="Normal 7" xfId="4" xr:uid="{00000000-0005-0000-0000-000008000000}"/>
    <cellStyle name="Normal 8" xfId="5" xr:uid="{00000000-0005-0000-0000-000009000000}"/>
    <cellStyle name="Normal 9" xfId="8" xr:uid="{00000000-0005-0000-0000-00000A000000}"/>
    <cellStyle name="Normal 9 2" xfId="11" xr:uid="{00000000-0005-0000-0000-00000B000000}"/>
    <cellStyle name="Notas" xfId="12" builtinId="10"/>
    <cellStyle name="Porcentaje" xfId="6" builtinId="5"/>
  </cellStyles>
  <dxfs count="1207">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theme="9" tint="-0.24994659260841701"/>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1"/>
      </font>
      <fill>
        <patternFill>
          <bgColor rgb="FFE26B0A"/>
        </patternFill>
      </fill>
    </dxf>
    <dxf>
      <font>
        <b/>
        <i val="0"/>
        <color theme="1"/>
      </font>
      <fill>
        <patternFill>
          <bgColor theme="9" tint="-0.24994659260841701"/>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rgb="FFE26B0A"/>
        </patternFill>
      </fill>
    </dxf>
    <dxf>
      <font>
        <b/>
        <i val="0"/>
        <color theme="1"/>
      </font>
      <fill>
        <patternFill>
          <bgColor rgb="FFE26B0A"/>
        </patternFill>
      </fill>
    </dxf>
    <dxf>
      <font>
        <b/>
        <i val="0"/>
        <color theme="1"/>
      </font>
      <fill>
        <patternFill>
          <bgColor rgb="FFE26B0A"/>
        </patternFill>
      </fill>
    </dxf>
    <dxf>
      <font>
        <b/>
        <i val="0"/>
        <color theme="1"/>
      </font>
      <fill>
        <patternFill>
          <bgColor theme="9" tint="-0.24994659260841701"/>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rgb="FFE26B0A"/>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rgb="FFE26B0A"/>
      </font>
    </dxf>
    <dxf>
      <font>
        <b/>
        <i val="0"/>
        <color theme="1"/>
      </font>
      <fill>
        <patternFill>
          <bgColor theme="9" tint="-0.24994659260841701"/>
        </patternFill>
      </fill>
    </dxf>
    <dxf>
      <font>
        <b/>
        <i val="0"/>
        <color rgb="FFE26B0A"/>
      </font>
    </dxf>
    <dxf>
      <font>
        <b/>
        <i val="0"/>
        <color rgb="FFE26B0A"/>
      </font>
    </dxf>
    <dxf>
      <font>
        <b/>
        <i val="0"/>
        <color theme="1"/>
      </font>
      <fill>
        <patternFill>
          <bgColor theme="9" tint="-0.24994659260841701"/>
        </patternFill>
      </fill>
    </dxf>
    <dxf>
      <font>
        <b/>
        <i val="0"/>
        <color rgb="FFE26B0A"/>
      </font>
    </dxf>
    <dxf>
      <font>
        <b/>
        <i val="0"/>
        <color theme="1"/>
      </font>
      <fill>
        <patternFill>
          <bgColor theme="9" tint="-0.24994659260841701"/>
        </patternFill>
      </fill>
    </dxf>
    <dxf>
      <font>
        <b/>
        <i val="0"/>
        <color rgb="FFE26B0A"/>
      </font>
    </dxf>
    <dxf>
      <font>
        <b/>
        <i val="0"/>
        <color rgb="FFE26B0A"/>
      </font>
    </dxf>
    <dxf>
      <font>
        <b/>
        <i val="0"/>
        <color theme="1"/>
      </font>
      <fill>
        <patternFill>
          <bgColor theme="9" tint="-0.24994659260841701"/>
        </patternFill>
      </fill>
    </dxf>
    <dxf>
      <font>
        <b/>
        <i val="0"/>
        <color rgb="FFE26B0A"/>
      </font>
    </dxf>
    <dxf>
      <font>
        <b/>
        <i val="0"/>
        <color rgb="FFE26B0A"/>
      </font>
    </dxf>
    <dxf>
      <font>
        <b/>
        <i val="0"/>
        <color theme="1"/>
      </font>
      <fill>
        <patternFill>
          <bgColor theme="9" tint="-0.24994659260841701"/>
        </patternFill>
      </fill>
    </dxf>
    <dxf>
      <font>
        <b/>
        <i val="0"/>
        <color rgb="FFE26B0A"/>
      </font>
    </dxf>
    <dxf>
      <font>
        <b/>
        <i val="0"/>
        <color theme="1"/>
      </font>
      <fill>
        <patternFill>
          <bgColor theme="9" tint="-0.24994659260841701"/>
        </patternFill>
      </fill>
    </dxf>
    <dxf>
      <font>
        <b/>
        <i val="0"/>
        <color rgb="FFE26B0A"/>
      </font>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rgb="FFE26B0A"/>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00B050"/>
        </patternFill>
      </fill>
    </dxf>
    <dxf>
      <font>
        <b/>
        <i val="0"/>
        <color theme="1"/>
      </font>
      <fill>
        <patternFill>
          <bgColor rgb="FFFFFF00"/>
        </patternFill>
      </fill>
    </dxf>
    <dxf>
      <font>
        <b/>
        <i val="0"/>
        <color theme="1"/>
      </font>
      <fill>
        <patternFill>
          <bgColor theme="9" tint="-0.24994659260841701"/>
        </patternFill>
      </fill>
    </dxf>
    <dxf>
      <font>
        <b/>
        <i val="0"/>
        <color theme="0"/>
      </font>
      <fill>
        <patternFill>
          <bgColor rgb="FFFF0000"/>
        </patternFill>
      </fill>
    </dxf>
  </dxfs>
  <tableStyles count="0" defaultTableStyle="TableStyleMedium9" defaultPivotStyle="PivotStyleLight16"/>
  <colors>
    <mruColors>
      <color rgb="FF003876"/>
      <color rgb="FF81FFBA"/>
      <color rgb="FF00B050"/>
      <color rgb="FF33CC33"/>
      <color rgb="FF00FF00"/>
      <color rgb="FF760000"/>
      <color rgb="FF7F7F7F"/>
      <color rgb="FF000000"/>
      <color rgb="FFFF4F4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BC77-4EBA-94C2-2201AD078086}"/>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BC77-4EBA-94C2-2201AD078086}"/>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BC77-4EBA-94C2-2201AD078086}"/>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BC77-4EBA-94C2-2201AD078086}"/>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BC77-4EBA-94C2-2201AD078086}"/>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BC77-4EBA-94C2-2201AD078086}"/>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BC77-4EBA-94C2-2201AD078086}"/>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BC77-4EBA-94C2-2201AD078086}"/>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BC77-4EBA-94C2-2201AD078086}"/>
              </c:ext>
            </c:extLst>
          </c:dPt>
          <c:dPt>
            <c:idx val="9"/>
            <c:bubble3D val="0"/>
            <c:spPr>
              <a:noFill/>
              <a:ln w="19050">
                <a:noFill/>
              </a:ln>
              <a:effectLst/>
            </c:spPr>
            <c:extLst>
              <c:ext xmlns:c16="http://schemas.microsoft.com/office/drawing/2014/chart" uri="{C3380CC4-5D6E-409C-BE32-E72D297353CC}">
                <c16:uniqueId val="{00000013-BC77-4EBA-94C2-2201AD078086}"/>
              </c:ext>
            </c:extLst>
          </c:dPt>
          <c:val>
            <c:numRef>
              <c:f>Datos!$H$13:$H$19</c:f>
              <c:numCache>
                <c:formatCode>General</c:formatCode>
                <c:ptCount val="7"/>
                <c:pt idx="0">
                  <c:v>1</c:v>
                </c:pt>
                <c:pt idx="1">
                  <c:v>1</c:v>
                </c:pt>
                <c:pt idx="2">
                  <c:v>1</c:v>
                </c:pt>
                <c:pt idx="3">
                  <c:v>1</c:v>
                </c:pt>
                <c:pt idx="6">
                  <c:v>4</c:v>
                </c:pt>
              </c:numCache>
            </c:numRef>
          </c:val>
          <c:extLst>
            <c:ext xmlns:c16="http://schemas.microsoft.com/office/drawing/2014/chart" uri="{C3380CC4-5D6E-409C-BE32-E72D297353CC}">
              <c16:uniqueId val="{00000014-BC77-4EBA-94C2-2201AD078086}"/>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Datos!$M$13:$N$13</c:f>
            </c:numRef>
          </c:xVal>
          <c:yVal>
            <c:numRef>
              <c:f>Datos!$O$13:$P$13</c:f>
            </c:numRef>
          </c:yVal>
          <c:smooth val="1"/>
          <c:extLst>
            <c:ext xmlns:c16="http://schemas.microsoft.com/office/drawing/2014/chart" uri="{C3380CC4-5D6E-409C-BE32-E72D297353CC}">
              <c16:uniqueId val="{00000015-BC77-4EBA-94C2-2201AD078086}"/>
            </c:ext>
          </c:extLst>
        </c:ser>
        <c:dLbls>
          <c:showLegendKey val="0"/>
          <c:showVal val="0"/>
          <c:showCatName val="0"/>
          <c:showSerName val="0"/>
          <c:showPercent val="0"/>
          <c:showBubbleSize val="0"/>
        </c:dLbls>
        <c:axId val="188022640"/>
        <c:axId val="187641184"/>
      </c:scatterChart>
      <c:valAx>
        <c:axId val="187641184"/>
        <c:scaling>
          <c:orientation val="minMax"/>
          <c:max val="1"/>
          <c:min val="-1"/>
        </c:scaling>
        <c:delete val="1"/>
        <c:axPos val="l"/>
        <c:numFmt formatCode="General" sourceLinked="1"/>
        <c:majorTickMark val="out"/>
        <c:minorTickMark val="none"/>
        <c:tickLblPos val="nextTo"/>
        <c:crossAx val="188022640"/>
        <c:crosses val="autoZero"/>
        <c:crossBetween val="midCat"/>
      </c:valAx>
      <c:valAx>
        <c:axId val="188022640"/>
        <c:scaling>
          <c:orientation val="minMax"/>
          <c:max val="1"/>
          <c:min val="-1"/>
        </c:scaling>
        <c:delete val="1"/>
        <c:axPos val="b"/>
        <c:numFmt formatCode="General" sourceLinked="1"/>
        <c:majorTickMark val="out"/>
        <c:minorTickMark val="none"/>
        <c:tickLblPos val="nextTo"/>
        <c:crossAx val="18764118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12EC-44F4-90FD-1C10D8A4E07F}"/>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12EC-44F4-90FD-1C10D8A4E07F}"/>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12EC-44F4-90FD-1C10D8A4E07F}"/>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12EC-44F4-90FD-1C10D8A4E07F}"/>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12EC-44F4-90FD-1C10D8A4E07F}"/>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12EC-44F4-90FD-1C10D8A4E07F}"/>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12EC-44F4-90FD-1C10D8A4E07F}"/>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12EC-44F4-90FD-1C10D8A4E07F}"/>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12EC-44F4-90FD-1C10D8A4E07F}"/>
              </c:ext>
            </c:extLst>
          </c:dPt>
          <c:dPt>
            <c:idx val="9"/>
            <c:bubble3D val="0"/>
            <c:spPr>
              <a:noFill/>
              <a:ln w="19050">
                <a:noFill/>
              </a:ln>
              <a:effectLst/>
            </c:spPr>
            <c:extLst>
              <c:ext xmlns:c16="http://schemas.microsoft.com/office/drawing/2014/chart" uri="{C3380CC4-5D6E-409C-BE32-E72D297353CC}">
                <c16:uniqueId val="{00000013-12EC-44F4-90FD-1C10D8A4E07F}"/>
              </c:ext>
            </c:extLst>
          </c:dPt>
          <c:val>
            <c:numRef>
              <c:f>Datos!$H$13:$H$19</c:f>
              <c:numCache>
                <c:formatCode>General</c:formatCode>
                <c:ptCount val="7"/>
                <c:pt idx="0">
                  <c:v>1</c:v>
                </c:pt>
                <c:pt idx="1">
                  <c:v>1</c:v>
                </c:pt>
                <c:pt idx="2">
                  <c:v>1</c:v>
                </c:pt>
                <c:pt idx="3">
                  <c:v>1</c:v>
                </c:pt>
                <c:pt idx="6">
                  <c:v>4</c:v>
                </c:pt>
              </c:numCache>
            </c:numRef>
          </c:val>
          <c:extLst>
            <c:ext xmlns:c16="http://schemas.microsoft.com/office/drawing/2014/chart" uri="{C3380CC4-5D6E-409C-BE32-E72D297353CC}">
              <c16:uniqueId val="{00000014-12EC-44F4-90FD-1C10D8A4E07F}"/>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Datos!$M$15:$N$15</c:f>
            </c:numRef>
          </c:xVal>
          <c:yVal>
            <c:numRef>
              <c:f>Datos!$O$15:$P$15</c:f>
            </c:numRef>
          </c:yVal>
          <c:smooth val="1"/>
          <c:extLst>
            <c:ext xmlns:c16="http://schemas.microsoft.com/office/drawing/2014/chart" uri="{C3380CC4-5D6E-409C-BE32-E72D297353CC}">
              <c16:uniqueId val="{00000015-12EC-44F4-90FD-1C10D8A4E07F}"/>
            </c:ext>
          </c:extLst>
        </c:ser>
        <c:dLbls>
          <c:showLegendKey val="0"/>
          <c:showVal val="0"/>
          <c:showCatName val="0"/>
          <c:showSerName val="0"/>
          <c:showPercent val="0"/>
          <c:showBubbleSize val="0"/>
        </c:dLbls>
        <c:axId val="188354232"/>
        <c:axId val="188353848"/>
      </c:scatterChart>
      <c:valAx>
        <c:axId val="188353848"/>
        <c:scaling>
          <c:orientation val="minMax"/>
          <c:max val="1"/>
          <c:min val="-1"/>
        </c:scaling>
        <c:delete val="1"/>
        <c:axPos val="l"/>
        <c:numFmt formatCode="General" sourceLinked="1"/>
        <c:majorTickMark val="out"/>
        <c:minorTickMark val="none"/>
        <c:tickLblPos val="nextTo"/>
        <c:crossAx val="188354232"/>
        <c:crosses val="autoZero"/>
        <c:crossBetween val="midCat"/>
      </c:valAx>
      <c:valAx>
        <c:axId val="188354232"/>
        <c:scaling>
          <c:orientation val="minMax"/>
          <c:max val="1"/>
          <c:min val="-1"/>
        </c:scaling>
        <c:delete val="1"/>
        <c:axPos val="b"/>
        <c:numFmt formatCode="General" sourceLinked="1"/>
        <c:majorTickMark val="out"/>
        <c:minorTickMark val="none"/>
        <c:tickLblPos val="nextTo"/>
        <c:crossAx val="18835384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216C-493A-A74C-7B939E72D4F2}"/>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216C-493A-A74C-7B939E72D4F2}"/>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216C-493A-A74C-7B939E72D4F2}"/>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216C-493A-A74C-7B939E72D4F2}"/>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216C-493A-A74C-7B939E72D4F2}"/>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216C-493A-A74C-7B939E72D4F2}"/>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216C-493A-A74C-7B939E72D4F2}"/>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216C-493A-A74C-7B939E72D4F2}"/>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216C-493A-A74C-7B939E72D4F2}"/>
              </c:ext>
            </c:extLst>
          </c:dPt>
          <c:dPt>
            <c:idx val="9"/>
            <c:bubble3D val="0"/>
            <c:spPr>
              <a:noFill/>
              <a:ln w="19050">
                <a:noFill/>
              </a:ln>
              <a:effectLst/>
            </c:spPr>
            <c:extLst>
              <c:ext xmlns:c16="http://schemas.microsoft.com/office/drawing/2014/chart" uri="{C3380CC4-5D6E-409C-BE32-E72D297353CC}">
                <c16:uniqueId val="{00000013-216C-493A-A74C-7B939E72D4F2}"/>
              </c:ext>
            </c:extLst>
          </c:dPt>
          <c:val>
            <c:numRef>
              <c:f>Datos!$H$13:$H$19</c:f>
              <c:numCache>
                <c:formatCode>General</c:formatCode>
                <c:ptCount val="7"/>
                <c:pt idx="0">
                  <c:v>1</c:v>
                </c:pt>
                <c:pt idx="1">
                  <c:v>1</c:v>
                </c:pt>
                <c:pt idx="2">
                  <c:v>1</c:v>
                </c:pt>
                <c:pt idx="3">
                  <c:v>1</c:v>
                </c:pt>
                <c:pt idx="6">
                  <c:v>4</c:v>
                </c:pt>
              </c:numCache>
            </c:numRef>
          </c:val>
          <c:extLst>
            <c:ext xmlns:c16="http://schemas.microsoft.com/office/drawing/2014/chart" uri="{C3380CC4-5D6E-409C-BE32-E72D297353CC}">
              <c16:uniqueId val="{00000014-216C-493A-A74C-7B939E72D4F2}"/>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Datos!$M$12:$N$12</c:f>
            </c:numRef>
          </c:xVal>
          <c:yVal>
            <c:numRef>
              <c:f>Datos!$O$12:$P$12</c:f>
            </c:numRef>
          </c:yVal>
          <c:smooth val="1"/>
          <c:extLst>
            <c:ext xmlns:c16="http://schemas.microsoft.com/office/drawing/2014/chart" uri="{C3380CC4-5D6E-409C-BE32-E72D297353CC}">
              <c16:uniqueId val="{00000015-216C-493A-A74C-7B939E72D4F2}"/>
            </c:ext>
          </c:extLst>
        </c:ser>
        <c:dLbls>
          <c:showLegendKey val="0"/>
          <c:showVal val="0"/>
          <c:showCatName val="0"/>
          <c:showSerName val="0"/>
          <c:showPercent val="0"/>
          <c:showBubbleSize val="0"/>
        </c:dLbls>
        <c:axId val="188407344"/>
        <c:axId val="188404240"/>
      </c:scatterChart>
      <c:valAx>
        <c:axId val="188404240"/>
        <c:scaling>
          <c:orientation val="minMax"/>
          <c:max val="1"/>
          <c:min val="-1"/>
        </c:scaling>
        <c:delete val="1"/>
        <c:axPos val="l"/>
        <c:numFmt formatCode="General" sourceLinked="1"/>
        <c:majorTickMark val="out"/>
        <c:minorTickMark val="none"/>
        <c:tickLblPos val="nextTo"/>
        <c:crossAx val="188407344"/>
        <c:crosses val="autoZero"/>
        <c:crossBetween val="midCat"/>
      </c:valAx>
      <c:valAx>
        <c:axId val="188407344"/>
        <c:scaling>
          <c:orientation val="minMax"/>
          <c:max val="1"/>
          <c:min val="-1"/>
        </c:scaling>
        <c:delete val="1"/>
        <c:axPos val="b"/>
        <c:numFmt formatCode="General" sourceLinked="1"/>
        <c:majorTickMark val="out"/>
        <c:minorTickMark val="none"/>
        <c:tickLblPos val="nextTo"/>
        <c:crossAx val="18840424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extLst>
              <c:ext xmlns:c16="http://schemas.microsoft.com/office/drawing/2014/chart" uri="{C3380CC4-5D6E-409C-BE32-E72D297353CC}">
                <c16:uniqueId val="{00000001-F4BA-4C95-ABBD-BDE06F6B1604}"/>
              </c:ext>
            </c:extLst>
          </c:dPt>
          <c:dPt>
            <c:idx val="1"/>
            <c:bubble3D val="0"/>
            <c:spPr>
              <a:solidFill>
                <a:srgbClr val="FF0000"/>
              </a:solidFill>
              <a:ln w="19050">
                <a:solidFill>
                  <a:schemeClr val="bg1"/>
                </a:solidFill>
              </a:ln>
              <a:effectLst/>
            </c:spPr>
            <c:extLst>
              <c:ext xmlns:c16="http://schemas.microsoft.com/office/drawing/2014/chart" uri="{C3380CC4-5D6E-409C-BE32-E72D297353CC}">
                <c16:uniqueId val="{00000003-F4BA-4C95-ABBD-BDE06F6B1604}"/>
              </c:ext>
            </c:extLst>
          </c:dPt>
          <c:dPt>
            <c:idx val="2"/>
            <c:bubble3D val="0"/>
            <c:spPr>
              <a:solidFill>
                <a:srgbClr val="FF0000"/>
              </a:solidFill>
              <a:ln w="19050">
                <a:solidFill>
                  <a:schemeClr val="bg1"/>
                </a:solidFill>
              </a:ln>
              <a:effectLst/>
            </c:spPr>
            <c:extLst>
              <c:ext xmlns:c16="http://schemas.microsoft.com/office/drawing/2014/chart" uri="{C3380CC4-5D6E-409C-BE32-E72D297353CC}">
                <c16:uniqueId val="{00000005-F4BA-4C95-ABBD-BDE06F6B1604}"/>
              </c:ext>
            </c:extLst>
          </c:dPt>
          <c:dPt>
            <c:idx val="3"/>
            <c:bubble3D val="0"/>
            <c:spPr>
              <a:solidFill>
                <a:srgbClr val="FF0000"/>
              </a:solidFill>
              <a:ln w="19050">
                <a:solidFill>
                  <a:schemeClr val="bg1"/>
                </a:solidFill>
              </a:ln>
              <a:effectLst/>
            </c:spPr>
            <c:extLst>
              <c:ext xmlns:c16="http://schemas.microsoft.com/office/drawing/2014/chart" uri="{C3380CC4-5D6E-409C-BE32-E72D297353CC}">
                <c16:uniqueId val="{00000007-F4BA-4C95-ABBD-BDE06F6B1604}"/>
              </c:ext>
            </c:extLst>
          </c:dPt>
          <c:dPt>
            <c:idx val="4"/>
            <c:bubble3D val="0"/>
            <c:spPr>
              <a:solidFill>
                <a:srgbClr val="FF0000"/>
              </a:solidFill>
              <a:ln w="19050">
                <a:solidFill>
                  <a:schemeClr val="bg1"/>
                </a:solidFill>
              </a:ln>
              <a:effectLst/>
            </c:spPr>
            <c:extLst>
              <c:ext xmlns:c16="http://schemas.microsoft.com/office/drawing/2014/chart" uri="{C3380CC4-5D6E-409C-BE32-E72D297353CC}">
                <c16:uniqueId val="{00000009-F4BA-4C95-ABBD-BDE06F6B1604}"/>
              </c:ext>
            </c:extLst>
          </c:dPt>
          <c:dPt>
            <c:idx val="5"/>
            <c:bubble3D val="0"/>
            <c:spPr>
              <a:solidFill>
                <a:srgbClr val="FF0000"/>
              </a:solidFill>
              <a:ln w="19050">
                <a:solidFill>
                  <a:schemeClr val="bg1"/>
                </a:solidFill>
              </a:ln>
              <a:effectLst/>
            </c:spPr>
            <c:extLst>
              <c:ext xmlns:c16="http://schemas.microsoft.com/office/drawing/2014/chart" uri="{C3380CC4-5D6E-409C-BE32-E72D297353CC}">
                <c16:uniqueId val="{0000000B-F4BA-4C95-ABBD-BDE06F6B1604}"/>
              </c:ext>
            </c:extLst>
          </c:dPt>
          <c:dPt>
            <c:idx val="6"/>
            <c:bubble3D val="0"/>
            <c:spPr>
              <a:solidFill>
                <a:srgbClr val="FF0000"/>
              </a:solidFill>
              <a:ln w="19050">
                <a:solidFill>
                  <a:schemeClr val="bg1"/>
                </a:solidFill>
              </a:ln>
              <a:effectLst/>
            </c:spPr>
            <c:extLst>
              <c:ext xmlns:c16="http://schemas.microsoft.com/office/drawing/2014/chart" uri="{C3380CC4-5D6E-409C-BE32-E72D297353CC}">
                <c16:uniqueId val="{0000000D-F4BA-4C95-ABBD-BDE06F6B1604}"/>
              </c:ext>
            </c:extLst>
          </c:dPt>
          <c:dPt>
            <c:idx val="7"/>
            <c:bubble3D val="0"/>
            <c:spPr>
              <a:solidFill>
                <a:srgbClr val="FF0000"/>
              </a:solidFill>
              <a:ln w="19050">
                <a:solidFill>
                  <a:schemeClr val="bg1"/>
                </a:solidFill>
              </a:ln>
              <a:effectLst/>
            </c:spPr>
            <c:extLst>
              <c:ext xmlns:c16="http://schemas.microsoft.com/office/drawing/2014/chart" uri="{C3380CC4-5D6E-409C-BE32-E72D297353CC}">
                <c16:uniqueId val="{0000000F-F4BA-4C95-ABBD-BDE06F6B1604}"/>
              </c:ext>
            </c:extLst>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extLst>
              <c:ext xmlns:c16="http://schemas.microsoft.com/office/drawing/2014/chart" uri="{C3380CC4-5D6E-409C-BE32-E72D297353CC}">
                <c16:uniqueId val="{00000011-F4BA-4C95-ABBD-BDE06F6B1604}"/>
              </c:ext>
            </c:extLst>
          </c:dPt>
          <c:dPt>
            <c:idx val="9"/>
            <c:bubble3D val="0"/>
            <c:spPr>
              <a:noFill/>
              <a:ln w="19050">
                <a:noFill/>
              </a:ln>
              <a:effectLst/>
            </c:spPr>
            <c:extLst>
              <c:ext xmlns:c16="http://schemas.microsoft.com/office/drawing/2014/chart" uri="{C3380CC4-5D6E-409C-BE32-E72D297353CC}">
                <c16:uniqueId val="{00000013-F4BA-4C95-ABBD-BDE06F6B1604}"/>
              </c:ext>
            </c:extLst>
          </c:dPt>
          <c:val>
            <c:numRef>
              <c:f>Datos!$H$13:$H$19</c:f>
              <c:numCache>
                <c:formatCode>General</c:formatCode>
                <c:ptCount val="7"/>
                <c:pt idx="0">
                  <c:v>1</c:v>
                </c:pt>
                <c:pt idx="1">
                  <c:v>1</c:v>
                </c:pt>
                <c:pt idx="2">
                  <c:v>1</c:v>
                </c:pt>
                <c:pt idx="3">
                  <c:v>1</c:v>
                </c:pt>
                <c:pt idx="6">
                  <c:v>4</c:v>
                </c:pt>
              </c:numCache>
            </c:numRef>
          </c:val>
          <c:extLst>
            <c:ext xmlns:c16="http://schemas.microsoft.com/office/drawing/2014/chart" uri="{C3380CC4-5D6E-409C-BE32-E72D297353CC}">
              <c16:uniqueId val="{00000014-F4BA-4C95-ABBD-BDE06F6B1604}"/>
            </c:ext>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Datos!$M$14:$N$14</c:f>
            </c:numRef>
          </c:xVal>
          <c:yVal>
            <c:numRef>
              <c:f>Datos!$O$14:$P$14</c:f>
            </c:numRef>
          </c:yVal>
          <c:smooth val="1"/>
          <c:extLst>
            <c:ext xmlns:c16="http://schemas.microsoft.com/office/drawing/2014/chart" uri="{C3380CC4-5D6E-409C-BE32-E72D297353CC}">
              <c16:uniqueId val="{00000015-F4BA-4C95-ABBD-BDE06F6B1604}"/>
            </c:ext>
          </c:extLst>
        </c:ser>
        <c:dLbls>
          <c:showLegendKey val="0"/>
          <c:showVal val="0"/>
          <c:showCatName val="0"/>
          <c:showSerName val="0"/>
          <c:showPercent val="0"/>
          <c:showBubbleSize val="0"/>
        </c:dLbls>
        <c:axId val="188408520"/>
        <c:axId val="188409696"/>
      </c:scatterChart>
      <c:valAx>
        <c:axId val="188409696"/>
        <c:scaling>
          <c:orientation val="minMax"/>
          <c:max val="1"/>
          <c:min val="-1"/>
        </c:scaling>
        <c:delete val="1"/>
        <c:axPos val="l"/>
        <c:numFmt formatCode="General" sourceLinked="1"/>
        <c:majorTickMark val="out"/>
        <c:minorTickMark val="none"/>
        <c:tickLblPos val="nextTo"/>
        <c:crossAx val="188408520"/>
        <c:crosses val="autoZero"/>
        <c:crossBetween val="midCat"/>
      </c:valAx>
      <c:valAx>
        <c:axId val="188408520"/>
        <c:scaling>
          <c:orientation val="minMax"/>
          <c:max val="1"/>
          <c:min val="-1"/>
        </c:scaling>
        <c:delete val="1"/>
        <c:axPos val="b"/>
        <c:numFmt formatCode="General" sourceLinked="1"/>
        <c:majorTickMark val="out"/>
        <c:minorTickMark val="none"/>
        <c:tickLblPos val="nextTo"/>
        <c:crossAx val="18840969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333333333333E-3"/>
          <c:y val="0"/>
          <c:w val="0.98958333333333337"/>
          <c:h val="1"/>
        </c:manualLayout>
      </c:layout>
      <c:doughnutChart>
        <c:varyColors val="1"/>
        <c:ser>
          <c:idx val="0"/>
          <c:order val="0"/>
          <c:spPr>
            <a:solidFill>
              <a:srgbClr val="FF000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656A-4C65-A1D2-4F5E8C8D9FB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656A-4C65-A1D2-4F5E8C8D9FB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56A-4C65-A1D2-4F5E8C8D9FB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56A-4C65-A1D2-4F5E8C8D9FB1}"/>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9-656A-4C65-A1D2-4F5E8C8D9FB1}"/>
              </c:ext>
            </c:extLst>
          </c:dPt>
          <c:dPt>
            <c:idx val="5"/>
            <c:bubble3D val="0"/>
            <c:spPr>
              <a:solidFill>
                <a:srgbClr val="FF0000"/>
              </a:solidFill>
              <a:ln w="19050">
                <a:solidFill>
                  <a:schemeClr val="lt1"/>
                </a:solidFill>
              </a:ln>
              <a:effectLst/>
            </c:spPr>
            <c:extLst>
              <c:ext xmlns:c16="http://schemas.microsoft.com/office/drawing/2014/chart" uri="{C3380CC4-5D6E-409C-BE32-E72D297353CC}">
                <c16:uniqueId val="{0000000B-656A-4C65-A1D2-4F5E8C8D9FB1}"/>
              </c:ext>
            </c:extLst>
          </c:dPt>
          <c:dPt>
            <c:idx val="6"/>
            <c:bubble3D val="0"/>
            <c:spPr>
              <a:solidFill>
                <a:srgbClr val="FF0000"/>
              </a:solidFill>
              <a:ln w="19050">
                <a:solidFill>
                  <a:schemeClr val="lt1"/>
                </a:solidFill>
              </a:ln>
              <a:effectLst/>
            </c:spPr>
            <c:extLst>
              <c:ext xmlns:c16="http://schemas.microsoft.com/office/drawing/2014/chart" uri="{C3380CC4-5D6E-409C-BE32-E72D297353CC}">
                <c16:uniqueId val="{0000000D-656A-4C65-A1D2-4F5E8C8D9FB1}"/>
              </c:ext>
            </c:extLst>
          </c:dPt>
          <c:dPt>
            <c:idx val="7"/>
            <c:bubble3D val="0"/>
            <c:spPr>
              <a:solidFill>
                <a:srgbClr val="FF0000"/>
              </a:solidFill>
              <a:ln w="19050">
                <a:solidFill>
                  <a:schemeClr val="lt1"/>
                </a:solidFill>
              </a:ln>
              <a:effectLst/>
            </c:spPr>
            <c:extLst>
              <c:ext xmlns:c16="http://schemas.microsoft.com/office/drawing/2014/chart" uri="{C3380CC4-5D6E-409C-BE32-E72D297353CC}">
                <c16:uniqueId val="{0000000F-656A-4C65-A1D2-4F5E8C8D9FB1}"/>
              </c:ext>
            </c:extLst>
          </c:dPt>
          <c:dPt>
            <c:idx val="8"/>
            <c:bubble3D val="0"/>
            <c:spPr>
              <a:solidFill>
                <a:srgbClr val="FF0000"/>
              </a:solidFill>
              <a:ln w="19050">
                <a:solidFill>
                  <a:schemeClr val="lt1"/>
                </a:solidFill>
              </a:ln>
              <a:effectLst/>
            </c:spPr>
            <c:extLst>
              <c:ext xmlns:c16="http://schemas.microsoft.com/office/drawing/2014/chart" uri="{C3380CC4-5D6E-409C-BE32-E72D297353CC}">
                <c16:uniqueId val="{00000011-656A-4C65-A1D2-4F5E8C8D9FB1}"/>
              </c:ext>
            </c:extLst>
          </c:dPt>
          <c:dPt>
            <c:idx val="9"/>
            <c:bubble3D val="0"/>
            <c:spPr>
              <a:solidFill>
                <a:srgbClr val="FF0000"/>
              </a:solidFill>
              <a:ln w="19050">
                <a:solidFill>
                  <a:schemeClr val="lt1"/>
                </a:solidFill>
              </a:ln>
              <a:effectLst/>
            </c:spPr>
            <c:extLst>
              <c:ext xmlns:c16="http://schemas.microsoft.com/office/drawing/2014/chart" uri="{C3380CC4-5D6E-409C-BE32-E72D297353CC}">
                <c16:uniqueId val="{00000013-656A-4C65-A1D2-4F5E8C8D9FB1}"/>
              </c:ext>
            </c:extLst>
          </c:dPt>
          <c:dPt>
            <c:idx val="10"/>
            <c:bubble3D val="0"/>
            <c:spPr>
              <a:solidFill>
                <a:srgbClr val="FF0000"/>
              </a:solidFill>
              <a:ln w="19050">
                <a:solidFill>
                  <a:schemeClr val="lt1"/>
                </a:solidFill>
              </a:ln>
              <a:effectLst/>
            </c:spPr>
            <c:extLst>
              <c:ext xmlns:c16="http://schemas.microsoft.com/office/drawing/2014/chart" uri="{C3380CC4-5D6E-409C-BE32-E72D297353CC}">
                <c16:uniqueId val="{00000015-656A-4C65-A1D2-4F5E8C8D9FB1}"/>
              </c:ext>
            </c:extLst>
          </c:dPt>
          <c:dPt>
            <c:idx val="11"/>
            <c:bubble3D val="0"/>
            <c:spPr>
              <a:solidFill>
                <a:srgbClr val="FF0000"/>
              </a:solidFill>
              <a:ln w="19050">
                <a:solidFill>
                  <a:schemeClr val="lt1"/>
                </a:solidFill>
              </a:ln>
              <a:effectLst/>
            </c:spPr>
            <c:extLst>
              <c:ext xmlns:c16="http://schemas.microsoft.com/office/drawing/2014/chart" uri="{C3380CC4-5D6E-409C-BE32-E72D297353CC}">
                <c16:uniqueId val="{00000017-656A-4C65-A1D2-4F5E8C8D9FB1}"/>
              </c:ext>
            </c:extLst>
          </c:dPt>
          <c:dPt>
            <c:idx val="12"/>
            <c:bubble3D val="0"/>
            <c:spPr>
              <a:solidFill>
                <a:srgbClr val="FF0000"/>
              </a:solidFill>
              <a:ln w="19050">
                <a:solidFill>
                  <a:schemeClr val="lt1"/>
                </a:solidFill>
              </a:ln>
              <a:effectLst/>
            </c:spPr>
            <c:extLst>
              <c:ext xmlns:c16="http://schemas.microsoft.com/office/drawing/2014/chart" uri="{C3380CC4-5D6E-409C-BE32-E72D297353CC}">
                <c16:uniqueId val="{00000019-656A-4C65-A1D2-4F5E8C8D9FB1}"/>
              </c:ext>
            </c:extLst>
          </c:dPt>
          <c:dPt>
            <c:idx val="13"/>
            <c:bubble3D val="0"/>
            <c:spPr>
              <a:solidFill>
                <a:srgbClr val="FF0000"/>
              </a:solidFill>
              <a:ln w="19050">
                <a:solidFill>
                  <a:schemeClr val="lt1"/>
                </a:solidFill>
              </a:ln>
              <a:effectLst/>
            </c:spPr>
            <c:extLst>
              <c:ext xmlns:c16="http://schemas.microsoft.com/office/drawing/2014/chart" uri="{C3380CC4-5D6E-409C-BE32-E72D297353CC}">
                <c16:uniqueId val="{0000001B-656A-4C65-A1D2-4F5E8C8D9FB1}"/>
              </c:ext>
            </c:extLst>
          </c:dPt>
          <c:dPt>
            <c:idx val="14"/>
            <c:bubble3D val="0"/>
            <c:spPr>
              <a:solidFill>
                <a:srgbClr val="FF0000"/>
              </a:solidFill>
              <a:ln w="19050">
                <a:solidFill>
                  <a:schemeClr val="lt1"/>
                </a:solidFill>
              </a:ln>
              <a:effectLst/>
            </c:spPr>
            <c:extLst>
              <c:ext xmlns:c16="http://schemas.microsoft.com/office/drawing/2014/chart" uri="{C3380CC4-5D6E-409C-BE32-E72D297353CC}">
                <c16:uniqueId val="{0000001D-656A-4C65-A1D2-4F5E8C8D9FB1}"/>
              </c:ext>
            </c:extLst>
          </c:dPt>
          <c:dPt>
            <c:idx val="15"/>
            <c:bubble3D val="0"/>
            <c:spPr>
              <a:solidFill>
                <a:srgbClr val="FF0000"/>
              </a:solidFill>
              <a:ln w="19050">
                <a:solidFill>
                  <a:schemeClr val="lt1"/>
                </a:solidFill>
              </a:ln>
              <a:effectLst/>
            </c:spPr>
            <c:extLst>
              <c:ext xmlns:c16="http://schemas.microsoft.com/office/drawing/2014/chart" uri="{C3380CC4-5D6E-409C-BE32-E72D297353CC}">
                <c16:uniqueId val="{0000001F-656A-4C65-A1D2-4F5E8C8D9FB1}"/>
              </c:ext>
            </c:extLst>
          </c:dPt>
          <c:dPt>
            <c:idx val="16"/>
            <c:bubble3D val="0"/>
            <c:spPr>
              <a:solidFill>
                <a:srgbClr val="FF0000"/>
              </a:solidFill>
              <a:ln w="19050">
                <a:solidFill>
                  <a:schemeClr val="lt1"/>
                </a:solidFill>
              </a:ln>
              <a:effectLst/>
            </c:spPr>
            <c:extLst>
              <c:ext xmlns:c16="http://schemas.microsoft.com/office/drawing/2014/chart" uri="{C3380CC4-5D6E-409C-BE32-E72D297353CC}">
                <c16:uniqueId val="{00000021-656A-4C65-A1D2-4F5E8C8D9FB1}"/>
              </c:ext>
            </c:extLst>
          </c:dPt>
          <c:dPt>
            <c:idx val="17"/>
            <c:bubble3D val="0"/>
            <c:spPr>
              <a:solidFill>
                <a:srgbClr val="FF0000"/>
              </a:solidFill>
              <a:ln w="19050">
                <a:solidFill>
                  <a:schemeClr val="lt1"/>
                </a:solidFill>
              </a:ln>
              <a:effectLst/>
            </c:spPr>
            <c:extLst>
              <c:ext xmlns:c16="http://schemas.microsoft.com/office/drawing/2014/chart" uri="{C3380CC4-5D6E-409C-BE32-E72D297353CC}">
                <c16:uniqueId val="{00000023-656A-4C65-A1D2-4F5E8C8D9FB1}"/>
              </c:ext>
            </c:extLst>
          </c:dPt>
          <c:dPt>
            <c:idx val="18"/>
            <c:bubble3D val="0"/>
            <c:spPr>
              <a:solidFill>
                <a:srgbClr val="FF0000"/>
              </a:solidFill>
              <a:ln w="19050">
                <a:solidFill>
                  <a:schemeClr val="lt1"/>
                </a:solidFill>
              </a:ln>
              <a:effectLst/>
            </c:spPr>
            <c:extLst>
              <c:ext xmlns:c16="http://schemas.microsoft.com/office/drawing/2014/chart" uri="{C3380CC4-5D6E-409C-BE32-E72D297353CC}">
                <c16:uniqueId val="{00000025-656A-4C65-A1D2-4F5E8C8D9FB1}"/>
              </c:ext>
            </c:extLst>
          </c:dPt>
          <c:dPt>
            <c:idx val="19"/>
            <c:bubble3D val="0"/>
            <c:spPr>
              <a:solidFill>
                <a:srgbClr val="FF0000"/>
              </a:solidFill>
              <a:ln w="19050">
                <a:solidFill>
                  <a:schemeClr val="lt1"/>
                </a:solidFill>
              </a:ln>
              <a:effectLst/>
            </c:spPr>
            <c:extLst>
              <c:ext xmlns:c16="http://schemas.microsoft.com/office/drawing/2014/chart" uri="{C3380CC4-5D6E-409C-BE32-E72D297353CC}">
                <c16:uniqueId val="{00000027-656A-4C65-A1D2-4F5E8C8D9FB1}"/>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656A-4C65-A1D2-4F5E8C8D9FB1}"/>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Datos!$B$12</c:f>
              <c:strCache>
                <c:ptCount val="1"/>
                <c:pt idx="0">
                  <c:v>5. Dirección de Administración Cuentas y Registro Financiero</c:v>
                </c:pt>
              </c:strCache>
            </c:strRef>
          </c:tx>
          <c:dPt>
            <c:idx val="0"/>
            <c:bubble3D val="0"/>
            <c:spPr>
              <a:noFill/>
              <a:ln w="19050">
                <a:solidFill>
                  <a:schemeClr val="lt1"/>
                </a:solidFill>
              </a:ln>
              <a:effectLst/>
            </c:spPr>
            <c:extLst>
              <c:ext xmlns:c16="http://schemas.microsoft.com/office/drawing/2014/chart" uri="{C3380CC4-5D6E-409C-BE32-E72D297353CC}">
                <c16:uniqueId val="{0000002A-656A-4C65-A1D2-4F5E8C8D9FB1}"/>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2C-656A-4C65-A1D2-4F5E8C8D9FB1}"/>
              </c:ext>
            </c:extLst>
          </c:dPt>
          <c:val>
            <c:numRef>
              <c:f>Datos!$D$12:$E$12</c:f>
              <c:numCache>
                <c:formatCode>0%</c:formatCode>
                <c:ptCount val="2"/>
                <c:pt idx="0">
                  <c:v>0</c:v>
                </c:pt>
                <c:pt idx="1">
                  <c:v>1</c:v>
                </c:pt>
              </c:numCache>
            </c:numRef>
          </c:val>
          <c:extLst>
            <c:ext xmlns:c16="http://schemas.microsoft.com/office/drawing/2014/chart" uri="{C3380CC4-5D6E-409C-BE32-E72D297353CC}">
              <c16:uniqueId val="{0000002D-656A-4C65-A1D2-4F5E8C8D9FB1}"/>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3.jpeg"/><Relationship Id="rId13" Type="http://schemas.openxmlformats.org/officeDocument/2006/relationships/hyperlink" Target="#'5. Reporte DAFO'!A1"/><Relationship Id="rId3" Type="http://schemas.openxmlformats.org/officeDocument/2006/relationships/hyperlink" Target="#'4. Reporte DTI'!A1"/><Relationship Id="rId7" Type="http://schemas.openxmlformats.org/officeDocument/2006/relationships/hyperlink" Target="#'6. Reporte DACyRF'!A1"/><Relationship Id="rId12" Type="http://schemas.openxmlformats.org/officeDocument/2006/relationships/hyperlink" Target="#'8. Reporte DPyEF'!A1"/><Relationship Id="rId2" Type="http://schemas.openxmlformats.org/officeDocument/2006/relationships/hyperlink" Target="#'2. Reporte DRHH'!A1"/><Relationship Id="rId1" Type="http://schemas.openxmlformats.org/officeDocument/2006/relationships/hyperlink" Target="#'9.Reporte CEP'!A1"/><Relationship Id="rId6" Type="http://schemas.openxmlformats.org/officeDocument/2006/relationships/hyperlink" Target="#'7. Reporte DNyCTI'!A1"/><Relationship Id="rId11" Type="http://schemas.openxmlformats.org/officeDocument/2006/relationships/hyperlink" Target="#'9. Reporte DAD'!A1"/><Relationship Id="rId5" Type="http://schemas.openxmlformats.org/officeDocument/2006/relationships/hyperlink" Target="#'1. Reporte DPyD'!A1"/><Relationship Id="rId10" Type="http://schemas.openxmlformats.org/officeDocument/2006/relationships/hyperlink" Target="#'11. Reporte DJ'!A1"/><Relationship Id="rId4" Type="http://schemas.openxmlformats.org/officeDocument/2006/relationships/hyperlink" Target="#'3. Reporte DAF'!A1"/><Relationship Id="rId9" Type="http://schemas.openxmlformats.org/officeDocument/2006/relationships/hyperlink" Target="#'10. Reporte DC'!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178593</xdr:colOff>
      <xdr:row>0</xdr:row>
      <xdr:rowOff>131273</xdr:rowOff>
    </xdr:from>
    <xdr:to>
      <xdr:col>9</xdr:col>
      <xdr:colOff>1083468</xdr:colOff>
      <xdr:row>3</xdr:row>
      <xdr:rowOff>119063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0281" y="131273"/>
          <a:ext cx="904875" cy="761696"/>
        </a:xfrm>
        <a:prstGeom prst="rect">
          <a:avLst/>
        </a:prstGeom>
      </xdr:spPr>
    </xdr:pic>
    <xdr:clientData/>
  </xdr:twoCellAnchor>
  <xdr:twoCellAnchor editAs="oneCell">
    <xdr:from>
      <xdr:col>1</xdr:col>
      <xdr:colOff>232865</xdr:colOff>
      <xdr:row>0</xdr:row>
      <xdr:rowOff>122662</xdr:rowOff>
    </xdr:from>
    <xdr:to>
      <xdr:col>1</xdr:col>
      <xdr:colOff>1547812</xdr:colOff>
      <xdr:row>3</xdr:row>
      <xdr:rowOff>24607</xdr:rowOff>
    </xdr:to>
    <xdr:pic>
      <xdr:nvPicPr>
        <xdr:cNvPr id="49" name="Imagen 48">
          <a:extLst>
            <a:ext uri="{FF2B5EF4-FFF2-40B4-BE49-F238E27FC236}">
              <a16:creationId xmlns:a16="http://schemas.microsoft.com/office/drawing/2014/main" id="{00000000-0008-0000-0000-000031000000}"/>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Lst>
        </a:blip>
        <a:srcRect l="7178" t="6607" r="9141" b="8727"/>
        <a:stretch/>
      </xdr:blipFill>
      <xdr:spPr>
        <a:xfrm>
          <a:off x="232865" y="122662"/>
          <a:ext cx="1314947" cy="6758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730250</xdr:colOff>
      <xdr:row>0</xdr:row>
      <xdr:rowOff>370417</xdr:rowOff>
    </xdr:from>
    <xdr:to>
      <xdr:col>3</xdr:col>
      <xdr:colOff>254710</xdr:colOff>
      <xdr:row>4</xdr:row>
      <xdr:rowOff>139288</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0250" y="370417"/>
          <a:ext cx="3577877" cy="827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179917</xdr:colOff>
      <xdr:row>0</xdr:row>
      <xdr:rowOff>241905</xdr:rowOff>
    </xdr:from>
    <xdr:to>
      <xdr:col>17</xdr:col>
      <xdr:colOff>1640417</xdr:colOff>
      <xdr:row>5</xdr:row>
      <xdr:rowOff>361921</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8667" y="241905"/>
          <a:ext cx="1460500" cy="17075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286460</xdr:colOff>
      <xdr:row>4</xdr:row>
      <xdr:rowOff>181621</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0" y="190500"/>
          <a:ext cx="2014567" cy="970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353785</xdr:colOff>
      <xdr:row>1</xdr:row>
      <xdr:rowOff>136071</xdr:rowOff>
    </xdr:from>
    <xdr:to>
      <xdr:col>17</xdr:col>
      <xdr:colOff>1395995</xdr:colOff>
      <xdr:row>5</xdr:row>
      <xdr:rowOff>146020</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57071" y="326571"/>
          <a:ext cx="1042210" cy="9896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867019</xdr:colOff>
      <xdr:row>0</xdr:row>
      <xdr:rowOff>97692</xdr:rowOff>
    </xdr:from>
    <xdr:to>
      <xdr:col>3</xdr:col>
      <xdr:colOff>231682</xdr:colOff>
      <xdr:row>5</xdr:row>
      <xdr:rowOff>67181</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7019" y="97692"/>
          <a:ext cx="2014567" cy="970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229864</xdr:colOff>
      <xdr:row>0</xdr:row>
      <xdr:rowOff>119098</xdr:rowOff>
    </xdr:from>
    <xdr:to>
      <xdr:col>17</xdr:col>
      <xdr:colOff>1272074</xdr:colOff>
      <xdr:row>5</xdr:row>
      <xdr:rowOff>107415</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60246" y="119098"/>
          <a:ext cx="1042210" cy="985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33618</xdr:colOff>
      <xdr:row>1</xdr:row>
      <xdr:rowOff>22413</xdr:rowOff>
    </xdr:from>
    <xdr:to>
      <xdr:col>3</xdr:col>
      <xdr:colOff>311273</xdr:colOff>
      <xdr:row>5</xdr:row>
      <xdr:rowOff>7130</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3059" y="212913"/>
          <a:ext cx="2014567" cy="970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280147</xdr:colOff>
      <xdr:row>1</xdr:row>
      <xdr:rowOff>56030</xdr:rowOff>
    </xdr:from>
    <xdr:to>
      <xdr:col>17</xdr:col>
      <xdr:colOff>1322357</xdr:colOff>
      <xdr:row>5</xdr:row>
      <xdr:rowOff>59575</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05529" y="246530"/>
          <a:ext cx="1042210" cy="98966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288861</xdr:colOff>
      <xdr:row>4</xdr:row>
      <xdr:rowOff>175217</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0647" y="190500"/>
          <a:ext cx="2014567" cy="970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291354</xdr:colOff>
      <xdr:row>0</xdr:row>
      <xdr:rowOff>156883</xdr:rowOff>
    </xdr:from>
    <xdr:to>
      <xdr:col>17</xdr:col>
      <xdr:colOff>1333564</xdr:colOff>
      <xdr:row>4</xdr:row>
      <xdr:rowOff>160428</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48883" y="156883"/>
          <a:ext cx="1042210" cy="98966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44824</xdr:colOff>
      <xdr:row>0</xdr:row>
      <xdr:rowOff>179294</xdr:rowOff>
    </xdr:from>
    <xdr:to>
      <xdr:col>3</xdr:col>
      <xdr:colOff>479362</xdr:colOff>
      <xdr:row>4</xdr:row>
      <xdr:rowOff>164011</xdr:rowOff>
    </xdr:to>
    <xdr:pic>
      <xdr:nvPicPr>
        <xdr:cNvPr id="4" name="thefoto" descr="http://www.tesoreria.gov.do/serve/renderimage.aspx?x=640&amp;y=440&amp;cz=0&amp;m=0&amp;i=80&amp;f=generic_images">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2949" y="179294"/>
          <a:ext cx="2110938" cy="96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399337</xdr:colOff>
      <xdr:row>0</xdr:row>
      <xdr:rowOff>0</xdr:rowOff>
    </xdr:from>
    <xdr:to>
      <xdr:col>17</xdr:col>
      <xdr:colOff>1441547</xdr:colOff>
      <xdr:row>4</xdr:row>
      <xdr:rowOff>57367</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65655" y="0"/>
          <a:ext cx="1042210" cy="10564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44824</xdr:colOff>
      <xdr:row>0</xdr:row>
      <xdr:rowOff>179294</xdr:rowOff>
    </xdr:from>
    <xdr:to>
      <xdr:col>3</xdr:col>
      <xdr:colOff>479362</xdr:colOff>
      <xdr:row>4</xdr:row>
      <xdr:rowOff>164011</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0148" y="179294"/>
          <a:ext cx="2014567" cy="970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347382</xdr:colOff>
      <xdr:row>1</xdr:row>
      <xdr:rowOff>123265</xdr:rowOff>
    </xdr:from>
    <xdr:to>
      <xdr:col>17</xdr:col>
      <xdr:colOff>1389592</xdr:colOff>
      <xdr:row>5</xdr:row>
      <xdr:rowOff>126810</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84206" y="313765"/>
          <a:ext cx="1042210" cy="98966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174172</xdr:colOff>
      <xdr:row>1</xdr:row>
      <xdr:rowOff>163286</xdr:rowOff>
    </xdr:from>
    <xdr:to>
      <xdr:col>3</xdr:col>
      <xdr:colOff>489734</xdr:colOff>
      <xdr:row>5</xdr:row>
      <xdr:rowOff>153905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3143" y="337457"/>
          <a:ext cx="2089934" cy="937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1293459</xdr:colOff>
      <xdr:row>1</xdr:row>
      <xdr:rowOff>32292</xdr:rowOff>
    </xdr:from>
    <xdr:to>
      <xdr:col>17</xdr:col>
      <xdr:colOff>545289</xdr:colOff>
      <xdr:row>5</xdr:row>
      <xdr:rowOff>41739</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91002" y="206463"/>
          <a:ext cx="1042210" cy="95650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108857</xdr:colOff>
      <xdr:row>0</xdr:row>
      <xdr:rowOff>231321</xdr:rowOff>
    </xdr:from>
    <xdr:to>
      <xdr:col>2</xdr:col>
      <xdr:colOff>112767</xdr:colOff>
      <xdr:row>3</xdr:row>
      <xdr:rowOff>190498</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4464" y="231321"/>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122464</xdr:colOff>
      <xdr:row>0</xdr:row>
      <xdr:rowOff>381000</xdr:rowOff>
    </xdr:from>
    <xdr:to>
      <xdr:col>14</xdr:col>
      <xdr:colOff>1164674</xdr:colOff>
      <xdr:row>4</xdr:row>
      <xdr:rowOff>86862</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66321" y="381000"/>
          <a:ext cx="1042210" cy="9985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33617</xdr:rowOff>
    </xdr:from>
    <xdr:to>
      <xdr:col>16</xdr:col>
      <xdr:colOff>0</xdr:colOff>
      <xdr:row>1</xdr:row>
      <xdr:rowOff>1331</xdr:rowOff>
    </xdr:to>
    <xdr:grpSp>
      <xdr:nvGrpSpPr>
        <xdr:cNvPr id="2" name="3 Grupo">
          <a:extLst>
            <a:ext uri="{FF2B5EF4-FFF2-40B4-BE49-F238E27FC236}">
              <a16:creationId xmlns:a16="http://schemas.microsoft.com/office/drawing/2014/main" id="{00000000-0008-0000-1500-000002000000}"/>
            </a:ext>
          </a:extLst>
        </xdr:cNvPr>
        <xdr:cNvGrpSpPr>
          <a:grpSpLocks/>
        </xdr:cNvGrpSpPr>
      </xdr:nvGrpSpPr>
      <xdr:grpSpPr bwMode="auto">
        <a:xfrm>
          <a:off x="795618" y="33617"/>
          <a:ext cx="21011029" cy="1323626"/>
          <a:chOff x="217714" y="244930"/>
          <a:chExt cx="6305093" cy="785213"/>
        </a:xfrm>
      </xdr:grpSpPr>
      <xdr:grpSp>
        <xdr:nvGrpSpPr>
          <xdr:cNvPr id="3" name="4 Grupo">
            <a:extLst>
              <a:ext uri="{FF2B5EF4-FFF2-40B4-BE49-F238E27FC236}">
                <a16:creationId xmlns:a16="http://schemas.microsoft.com/office/drawing/2014/main" id="{00000000-0008-0000-1500-000003000000}"/>
              </a:ext>
            </a:extLst>
          </xdr:cNvPr>
          <xdr:cNvGrpSpPr>
            <a:grpSpLocks/>
          </xdr:cNvGrpSpPr>
        </xdr:nvGrpSpPr>
        <xdr:grpSpPr bwMode="auto">
          <a:xfrm>
            <a:off x="217714" y="244930"/>
            <a:ext cx="6305093" cy="785213"/>
            <a:chOff x="104110" y="134216"/>
            <a:chExt cx="7026128" cy="744558"/>
          </a:xfrm>
        </xdr:grpSpPr>
        <xdr:sp macro="" textlink="">
          <xdr:nvSpPr>
            <xdr:cNvPr id="5" name="4 Rectángulo">
              <a:extLst>
                <a:ext uri="{FF2B5EF4-FFF2-40B4-BE49-F238E27FC236}">
                  <a16:creationId xmlns:a16="http://schemas.microsoft.com/office/drawing/2014/main" id="{00000000-0008-0000-1500-000005000000}"/>
                </a:ext>
              </a:extLst>
            </xdr:cNvPr>
            <xdr:cNvSpPr/>
          </xdr:nvSpPr>
          <xdr:spPr>
            <a:xfrm>
              <a:off x="104110" y="134216"/>
              <a:ext cx="1470082" cy="74455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6" name="5 Rectángulo">
              <a:extLst>
                <a:ext uri="{FF2B5EF4-FFF2-40B4-BE49-F238E27FC236}">
                  <a16:creationId xmlns:a16="http://schemas.microsoft.com/office/drawing/2014/main" id="{00000000-0008-0000-1500-000006000000}"/>
                </a:ext>
              </a:extLst>
            </xdr:cNvPr>
            <xdr:cNvSpPr/>
          </xdr:nvSpPr>
          <xdr:spPr>
            <a:xfrm>
              <a:off x="5703394" y="509173"/>
              <a:ext cx="864754" cy="36424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200" b="1">
                  <a:solidFill>
                    <a:sysClr val="windowText" lastClr="000000"/>
                  </a:solidFill>
                  <a:latin typeface="Times New Roman" pitchFamily="18" charset="0"/>
                  <a:cs typeface="Times New Roman" pitchFamily="18" charset="0"/>
                </a:rPr>
                <a:t>Versión:</a:t>
              </a:r>
            </a:p>
          </xdr:txBody>
        </xdr:sp>
        <xdr:sp macro="" textlink="">
          <xdr:nvSpPr>
            <xdr:cNvPr id="7" name="6 Rectángulo">
              <a:extLst>
                <a:ext uri="{FF2B5EF4-FFF2-40B4-BE49-F238E27FC236}">
                  <a16:creationId xmlns:a16="http://schemas.microsoft.com/office/drawing/2014/main" id="{00000000-0008-0000-1500-000007000000}"/>
                </a:ext>
              </a:extLst>
            </xdr:cNvPr>
            <xdr:cNvSpPr/>
          </xdr:nvSpPr>
          <xdr:spPr>
            <a:xfrm>
              <a:off x="1574192" y="134216"/>
              <a:ext cx="4134606" cy="74455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800" b="1">
                  <a:solidFill>
                    <a:sysClr val="windowText" lastClr="000000"/>
                  </a:solidFill>
                  <a:latin typeface="Times New Roman" pitchFamily="18" charset="0"/>
                  <a:cs typeface="Times New Roman" pitchFamily="18" charset="0"/>
                </a:rPr>
                <a:t>Matriz </a:t>
              </a:r>
              <a:r>
                <a:rPr lang="es-DO" sz="1800" b="1" baseline="0">
                  <a:solidFill>
                    <a:sysClr val="windowText" lastClr="000000"/>
                  </a:solidFill>
                  <a:latin typeface="Times New Roman" pitchFamily="18" charset="0"/>
                  <a:cs typeface="Times New Roman" pitchFamily="18" charset="0"/>
                </a:rPr>
                <a:t> de Planificación y Ejecución  Mensual POA</a:t>
              </a:r>
              <a:endParaRPr lang="es-DO" sz="1800" b="1">
                <a:solidFill>
                  <a:sysClr val="windowText" lastClr="000000"/>
                </a:solidFill>
                <a:latin typeface="Times New Roman" pitchFamily="18" charset="0"/>
                <a:cs typeface="Times New Roman" pitchFamily="18" charset="0"/>
              </a:endParaRPr>
            </a:p>
          </xdr:txBody>
        </xdr:sp>
        <xdr:sp macro="" textlink="">
          <xdr:nvSpPr>
            <xdr:cNvPr id="8" name="7 Rectángulo">
              <a:extLst>
                <a:ext uri="{FF2B5EF4-FFF2-40B4-BE49-F238E27FC236}">
                  <a16:creationId xmlns:a16="http://schemas.microsoft.com/office/drawing/2014/main" id="{00000000-0008-0000-1500-000008000000}"/>
                </a:ext>
              </a:extLst>
            </xdr:cNvPr>
            <xdr:cNvSpPr/>
          </xdr:nvSpPr>
          <xdr:spPr>
            <a:xfrm>
              <a:off x="6562743" y="509173"/>
              <a:ext cx="567495" cy="36424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200">
                  <a:solidFill>
                    <a:sysClr val="windowText" lastClr="000000"/>
                  </a:solidFill>
                  <a:latin typeface="Times New Roman" pitchFamily="18" charset="0"/>
                  <a:cs typeface="Times New Roman" pitchFamily="18" charset="0"/>
                </a:rPr>
                <a:t>02</a:t>
              </a:r>
            </a:p>
          </xdr:txBody>
        </xdr:sp>
        <xdr:sp macro="" textlink="">
          <xdr:nvSpPr>
            <xdr:cNvPr id="9" name="8 Rectángulo">
              <a:extLst>
                <a:ext uri="{FF2B5EF4-FFF2-40B4-BE49-F238E27FC236}">
                  <a16:creationId xmlns:a16="http://schemas.microsoft.com/office/drawing/2014/main" id="{00000000-0008-0000-1500-000009000000}"/>
                </a:ext>
              </a:extLst>
            </xdr:cNvPr>
            <xdr:cNvSpPr/>
          </xdr:nvSpPr>
          <xdr:spPr>
            <a:xfrm>
              <a:off x="5708798" y="134216"/>
              <a:ext cx="1421440" cy="391027"/>
            </a:xfrm>
            <a:prstGeom prst="rect">
              <a:avLst/>
            </a:prstGeom>
            <a:solidFill>
              <a:schemeClr val="bg2"/>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400" b="1">
                  <a:solidFill>
                    <a:sysClr val="windowText" lastClr="000000"/>
                  </a:solidFill>
                  <a:latin typeface="Times New Roman" pitchFamily="18" charset="0"/>
                  <a:cs typeface="Times New Roman" pitchFamily="18" charset="0"/>
                </a:rPr>
                <a:t>F-TN-DPyD-30</a:t>
              </a:r>
            </a:p>
          </xdr:txBody>
        </xdr:sp>
      </xdr:grpSp>
      <xdr:pic>
        <xdr:nvPicPr>
          <xdr:cNvPr id="4" name="thefoto" descr="http://www.tesoreria.gov.do/serve/renderimage.aspx?x=640&amp;y=440&amp;cz=0&amp;m=0&amp;i=80&amp;f=generic_images">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128" y="326572"/>
            <a:ext cx="1119564" cy="653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305306</xdr:colOff>
      <xdr:row>8</xdr:row>
      <xdr:rowOff>86470</xdr:rowOff>
    </xdr:from>
    <xdr:to>
      <xdr:col>4</xdr:col>
      <xdr:colOff>83669</xdr:colOff>
      <xdr:row>11</xdr:row>
      <xdr:rowOff>88575</xdr:rowOff>
    </xdr:to>
    <xdr:sp macro="" textlink="">
      <xdr:nvSpPr>
        <xdr:cNvPr id="2" name="Bisel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1844546" y="1427590"/>
          <a:ext cx="1363323" cy="505025"/>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Comisión de Ética Pública de la Tesorería Nacional</a:t>
          </a:r>
        </a:p>
      </xdr:txBody>
    </xdr:sp>
    <xdr:clientData/>
  </xdr:twoCellAnchor>
  <xdr:twoCellAnchor>
    <xdr:from>
      <xdr:col>9</xdr:col>
      <xdr:colOff>483573</xdr:colOff>
      <xdr:row>18</xdr:row>
      <xdr:rowOff>120049</xdr:rowOff>
    </xdr:from>
    <xdr:to>
      <xdr:col>11</xdr:col>
      <xdr:colOff>318883</xdr:colOff>
      <xdr:row>21</xdr:row>
      <xdr:rowOff>154876</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bwMode="auto">
        <a:xfrm>
          <a:off x="7570173" y="3137569"/>
          <a:ext cx="1420270" cy="537747"/>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Departamento de Recursos Humanos</a:t>
          </a:r>
        </a:p>
      </xdr:txBody>
    </xdr:sp>
    <xdr:clientData/>
  </xdr:twoCellAnchor>
  <xdr:twoCellAnchor>
    <xdr:from>
      <xdr:col>11</xdr:col>
      <xdr:colOff>750742</xdr:colOff>
      <xdr:row>22</xdr:row>
      <xdr:rowOff>140342</xdr:rowOff>
    </xdr:from>
    <xdr:to>
      <xdr:col>13</xdr:col>
      <xdr:colOff>603253</xdr:colOff>
      <xdr:row>26</xdr:row>
      <xdr:rowOff>42822</xdr:rowOff>
    </xdr:to>
    <xdr:sp macro="" textlink="">
      <xdr:nvSpPr>
        <xdr:cNvPr id="4" name="Bisel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bwMode="auto">
        <a:xfrm>
          <a:off x="9422302" y="3828422"/>
          <a:ext cx="1437471" cy="573040"/>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Departamento de Tecnología de la Información</a:t>
          </a:r>
        </a:p>
      </xdr:txBody>
    </xdr:sp>
    <xdr:clientData/>
  </xdr:twoCellAnchor>
  <xdr:twoCellAnchor>
    <xdr:from>
      <xdr:col>2</xdr:col>
      <xdr:colOff>239323</xdr:colOff>
      <xdr:row>22</xdr:row>
      <xdr:rowOff>125629</xdr:rowOff>
    </xdr:from>
    <xdr:to>
      <xdr:col>4</xdr:col>
      <xdr:colOff>44573</xdr:colOff>
      <xdr:row>26</xdr:row>
      <xdr:rowOff>31940</xdr:rowOff>
    </xdr:to>
    <xdr:sp macro="" textlink="">
      <xdr:nvSpPr>
        <xdr:cNvPr id="5" name="Bisel 4">
          <a:hlinkClick xmlns:r="http://schemas.openxmlformats.org/officeDocument/2006/relationships" r:id="rId4"/>
          <a:extLst>
            <a:ext uri="{FF2B5EF4-FFF2-40B4-BE49-F238E27FC236}">
              <a16:creationId xmlns:a16="http://schemas.microsoft.com/office/drawing/2014/main" id="{00000000-0008-0000-0100-000005000000}"/>
            </a:ext>
          </a:extLst>
        </xdr:cNvPr>
        <xdr:cNvSpPr/>
      </xdr:nvSpPr>
      <xdr:spPr bwMode="auto">
        <a:xfrm>
          <a:off x="1778563" y="3813709"/>
          <a:ext cx="1390210" cy="576871"/>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Dirección Administrativa y Financiera</a:t>
          </a:r>
        </a:p>
      </xdr:txBody>
    </xdr:sp>
    <xdr:clientData/>
  </xdr:twoCellAnchor>
  <xdr:twoCellAnchor>
    <xdr:from>
      <xdr:col>7</xdr:col>
      <xdr:colOff>143448</xdr:colOff>
      <xdr:row>8</xdr:row>
      <xdr:rowOff>48834</xdr:rowOff>
    </xdr:from>
    <xdr:to>
      <xdr:col>8</xdr:col>
      <xdr:colOff>562337</xdr:colOff>
      <xdr:row>11</xdr:row>
      <xdr:rowOff>86185</xdr:rowOff>
    </xdr:to>
    <xdr:sp macro="" textlink="">
      <xdr:nvSpPr>
        <xdr:cNvPr id="6" name="Bisel 5">
          <a:extLst>
            <a:ext uri="{FF2B5EF4-FFF2-40B4-BE49-F238E27FC236}">
              <a16:creationId xmlns:a16="http://schemas.microsoft.com/office/drawing/2014/main" id="{00000000-0008-0000-0100-000006000000}"/>
            </a:ext>
          </a:extLst>
        </xdr:cNvPr>
        <xdr:cNvSpPr/>
      </xdr:nvSpPr>
      <xdr:spPr bwMode="auto">
        <a:xfrm>
          <a:off x="5436035" y="1374051"/>
          <a:ext cx="1180889" cy="534308"/>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8100000" algn="tr" rotWithShape="0">
            <a:prstClr val="black">
              <a:alpha val="40000"/>
            </a:prstClr>
          </a:outerShdw>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Tesorer</a:t>
          </a:r>
          <a:r>
            <a:rPr lang="en-US" sz="800" b="1" baseline="0">
              <a:latin typeface="Times New Roman" panose="02020603050405020304" pitchFamily="18" charset="0"/>
              <a:cs typeface="Times New Roman" panose="02020603050405020304" pitchFamily="18" charset="0"/>
            </a:rPr>
            <a:t>ía Nacional</a:t>
          </a:r>
          <a:endParaRPr lang="en-US" sz="800" b="1">
            <a:latin typeface="Times New Roman" panose="02020603050405020304" pitchFamily="18" charset="0"/>
            <a:cs typeface="Times New Roman" panose="02020603050405020304" pitchFamily="18" charset="0"/>
          </a:endParaRPr>
        </a:p>
      </xdr:txBody>
    </xdr:sp>
    <xdr:clientData/>
  </xdr:twoCellAnchor>
  <xdr:twoCellAnchor>
    <xdr:from>
      <xdr:col>4</xdr:col>
      <xdr:colOff>468075</xdr:colOff>
      <xdr:row>18</xdr:row>
      <xdr:rowOff>124143</xdr:rowOff>
    </xdr:from>
    <xdr:to>
      <xdr:col>6</xdr:col>
      <xdr:colOff>264419</xdr:colOff>
      <xdr:row>21</xdr:row>
      <xdr:rowOff>161495</xdr:rowOff>
    </xdr:to>
    <xdr:sp macro="" textlink="">
      <xdr:nvSpPr>
        <xdr:cNvPr id="7" name="Bisel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bwMode="auto">
        <a:xfrm>
          <a:off x="3592275" y="3141663"/>
          <a:ext cx="1381304" cy="540272"/>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Departamento de Planificación y Desarrollo</a:t>
          </a:r>
        </a:p>
      </xdr:txBody>
    </xdr:sp>
    <xdr:clientData/>
  </xdr:twoCellAnchor>
  <xdr:twoCellAnchor>
    <xdr:from>
      <xdr:col>7</xdr:col>
      <xdr:colOff>750280</xdr:colOff>
      <xdr:row>11</xdr:row>
      <xdr:rowOff>86185</xdr:rowOff>
    </xdr:from>
    <xdr:to>
      <xdr:col>7</xdr:col>
      <xdr:colOff>750280</xdr:colOff>
      <xdr:row>24</xdr:row>
      <xdr:rowOff>73742</xdr:rowOff>
    </xdr:to>
    <xdr:cxnSp macro="">
      <xdr:nvCxnSpPr>
        <xdr:cNvPr id="8" name="Conector recto 7">
          <a:extLst>
            <a:ext uri="{FF2B5EF4-FFF2-40B4-BE49-F238E27FC236}">
              <a16:creationId xmlns:a16="http://schemas.microsoft.com/office/drawing/2014/main" id="{00000000-0008-0000-0100-000008000000}"/>
            </a:ext>
          </a:extLst>
        </xdr:cNvPr>
        <xdr:cNvCxnSpPr>
          <a:stCxn id="6" idx="2"/>
        </xdr:cNvCxnSpPr>
      </xdr:nvCxnSpPr>
      <xdr:spPr bwMode="auto">
        <a:xfrm>
          <a:off x="6264538" y="1888766"/>
          <a:ext cx="0" cy="2117879"/>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8</xdr:col>
      <xdr:colOff>591848</xdr:colOff>
      <xdr:row>31</xdr:row>
      <xdr:rowOff>52802</xdr:rowOff>
    </xdr:from>
    <xdr:to>
      <xdr:col>10</xdr:col>
      <xdr:colOff>496269</xdr:colOff>
      <xdr:row>34</xdr:row>
      <xdr:rowOff>86409</xdr:rowOff>
    </xdr:to>
    <xdr:sp macro="" textlink="">
      <xdr:nvSpPr>
        <xdr:cNvPr id="9" name="Bisel 8">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bwMode="auto">
        <a:xfrm>
          <a:off x="6624348" y="5132802"/>
          <a:ext cx="1420227" cy="525220"/>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Dirección de Normas y Coordinación de Tesorerías Institucionales</a:t>
          </a:r>
        </a:p>
      </xdr:txBody>
    </xdr:sp>
    <xdr:clientData/>
  </xdr:twoCellAnchor>
  <xdr:twoCellAnchor>
    <xdr:from>
      <xdr:col>5</xdr:col>
      <xdr:colOff>246698</xdr:colOff>
      <xdr:row>31</xdr:row>
      <xdr:rowOff>40159</xdr:rowOff>
    </xdr:from>
    <xdr:to>
      <xdr:col>7</xdr:col>
      <xdr:colOff>73980</xdr:colOff>
      <xdr:row>34</xdr:row>
      <xdr:rowOff>73766</xdr:rowOff>
    </xdr:to>
    <xdr:sp macro="" textlink="">
      <xdr:nvSpPr>
        <xdr:cNvPr id="11" name="Bisel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bwMode="auto">
        <a:xfrm>
          <a:off x="4005488" y="5120159"/>
          <a:ext cx="1343089" cy="525220"/>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Dirección de Administración Cuentas y Registro Financiero</a:t>
          </a:r>
        </a:p>
      </xdr:txBody>
    </xdr:sp>
    <xdr:clientData/>
  </xdr:twoCellAnchor>
  <xdr:twoCellAnchor>
    <xdr:from>
      <xdr:col>3</xdr:col>
      <xdr:colOff>1803</xdr:colOff>
      <xdr:row>29</xdr:row>
      <xdr:rowOff>0</xdr:rowOff>
    </xdr:from>
    <xdr:to>
      <xdr:col>3</xdr:col>
      <xdr:colOff>1803</xdr:colOff>
      <xdr:row>31</xdr:row>
      <xdr:rowOff>29006</xdr:rowOff>
    </xdr:to>
    <xdr:cxnSp macro="">
      <xdr:nvCxnSpPr>
        <xdr:cNvPr id="13" name="Conector recto 12">
          <a:extLst>
            <a:ext uri="{FF2B5EF4-FFF2-40B4-BE49-F238E27FC236}">
              <a16:creationId xmlns:a16="http://schemas.microsoft.com/office/drawing/2014/main" id="{00000000-0008-0000-0100-00000D000000}"/>
            </a:ext>
          </a:extLst>
        </xdr:cNvPr>
        <xdr:cNvCxnSpPr/>
      </xdr:nvCxnSpPr>
      <xdr:spPr bwMode="auto">
        <a:xfrm>
          <a:off x="2333523" y="4861560"/>
          <a:ext cx="0" cy="364286"/>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13</xdr:col>
      <xdr:colOff>16040</xdr:colOff>
      <xdr:row>29</xdr:row>
      <xdr:rowOff>0</xdr:rowOff>
    </xdr:from>
    <xdr:to>
      <xdr:col>13</xdr:col>
      <xdr:colOff>16040</xdr:colOff>
      <xdr:row>31</xdr:row>
      <xdr:rowOff>12231</xdr:rowOff>
    </xdr:to>
    <xdr:cxnSp macro="">
      <xdr:nvCxnSpPr>
        <xdr:cNvPr id="14" name="Conector recto 13">
          <a:extLst>
            <a:ext uri="{FF2B5EF4-FFF2-40B4-BE49-F238E27FC236}">
              <a16:creationId xmlns:a16="http://schemas.microsoft.com/office/drawing/2014/main" id="{00000000-0008-0000-0100-00000E000000}"/>
            </a:ext>
          </a:extLst>
        </xdr:cNvPr>
        <xdr:cNvCxnSpPr/>
      </xdr:nvCxnSpPr>
      <xdr:spPr bwMode="auto">
        <a:xfrm>
          <a:off x="9838056" y="4752258"/>
          <a:ext cx="0" cy="339973"/>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9</xdr:col>
      <xdr:colOff>498473</xdr:colOff>
      <xdr:row>29</xdr:row>
      <xdr:rowOff>22860</xdr:rowOff>
    </xdr:from>
    <xdr:to>
      <xdr:col>9</xdr:col>
      <xdr:colOff>498473</xdr:colOff>
      <xdr:row>31</xdr:row>
      <xdr:rowOff>29350</xdr:rowOff>
    </xdr:to>
    <xdr:cxnSp macro="">
      <xdr:nvCxnSpPr>
        <xdr:cNvPr id="15" name="Conector recto 14">
          <a:extLst>
            <a:ext uri="{FF2B5EF4-FFF2-40B4-BE49-F238E27FC236}">
              <a16:creationId xmlns:a16="http://schemas.microsoft.com/office/drawing/2014/main" id="{00000000-0008-0000-0100-00000F000000}"/>
            </a:ext>
          </a:extLst>
        </xdr:cNvPr>
        <xdr:cNvCxnSpPr/>
      </xdr:nvCxnSpPr>
      <xdr:spPr bwMode="auto">
        <a:xfrm>
          <a:off x="7585073" y="4884420"/>
          <a:ext cx="0" cy="341770"/>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6</xdr:col>
      <xdr:colOff>137028</xdr:colOff>
      <xdr:row>29</xdr:row>
      <xdr:rowOff>15240</xdr:rowOff>
    </xdr:from>
    <xdr:to>
      <xdr:col>6</xdr:col>
      <xdr:colOff>137028</xdr:colOff>
      <xdr:row>31</xdr:row>
      <xdr:rowOff>27162</xdr:rowOff>
    </xdr:to>
    <xdr:cxnSp macro="">
      <xdr:nvCxnSpPr>
        <xdr:cNvPr id="16" name="Conector recto 15">
          <a:extLst>
            <a:ext uri="{FF2B5EF4-FFF2-40B4-BE49-F238E27FC236}">
              <a16:creationId xmlns:a16="http://schemas.microsoft.com/office/drawing/2014/main" id="{00000000-0008-0000-0100-000010000000}"/>
            </a:ext>
          </a:extLst>
        </xdr:cNvPr>
        <xdr:cNvCxnSpPr/>
      </xdr:nvCxnSpPr>
      <xdr:spPr bwMode="auto">
        <a:xfrm>
          <a:off x="4846188" y="4876800"/>
          <a:ext cx="0" cy="34720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3</xdr:col>
      <xdr:colOff>1933</xdr:colOff>
      <xdr:row>28</xdr:row>
      <xdr:rowOff>112661</xdr:rowOff>
    </xdr:from>
    <xdr:to>
      <xdr:col>15</xdr:col>
      <xdr:colOff>696451</xdr:colOff>
      <xdr:row>29</xdr:row>
      <xdr:rowOff>8588</xdr:rowOff>
    </xdr:to>
    <xdr:cxnSp macro="">
      <xdr:nvCxnSpPr>
        <xdr:cNvPr id="17" name="Conector recto 16">
          <a:extLst>
            <a:ext uri="{FF2B5EF4-FFF2-40B4-BE49-F238E27FC236}">
              <a16:creationId xmlns:a16="http://schemas.microsoft.com/office/drawing/2014/main" id="{00000000-0008-0000-0100-000011000000}"/>
            </a:ext>
          </a:extLst>
        </xdr:cNvPr>
        <xdr:cNvCxnSpPr/>
      </xdr:nvCxnSpPr>
      <xdr:spPr bwMode="auto">
        <a:xfrm flipV="1">
          <a:off x="2244917" y="4701048"/>
          <a:ext cx="9789357" cy="59798"/>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4</xdr:col>
      <xdr:colOff>68266</xdr:colOff>
      <xdr:row>24</xdr:row>
      <xdr:rowOff>89403</xdr:rowOff>
    </xdr:from>
    <xdr:to>
      <xdr:col>11</xdr:col>
      <xdr:colOff>775323</xdr:colOff>
      <xdr:row>24</xdr:row>
      <xdr:rowOff>91772</xdr:rowOff>
    </xdr:to>
    <xdr:cxnSp macro="">
      <xdr:nvCxnSpPr>
        <xdr:cNvPr id="18" name="Conector recto 17">
          <a:extLst>
            <a:ext uri="{FF2B5EF4-FFF2-40B4-BE49-F238E27FC236}">
              <a16:creationId xmlns:a16="http://schemas.microsoft.com/office/drawing/2014/main" id="{00000000-0008-0000-0100-000012000000}"/>
            </a:ext>
          </a:extLst>
        </xdr:cNvPr>
        <xdr:cNvCxnSpPr/>
      </xdr:nvCxnSpPr>
      <xdr:spPr bwMode="auto">
        <a:xfrm>
          <a:off x="3198201" y="4022306"/>
          <a:ext cx="6270477" cy="2369"/>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6</xdr:col>
      <xdr:colOff>239838</xdr:colOff>
      <xdr:row>14</xdr:row>
      <xdr:rowOff>116352</xdr:rowOff>
    </xdr:from>
    <xdr:to>
      <xdr:col>9</xdr:col>
      <xdr:colOff>532581</xdr:colOff>
      <xdr:row>14</xdr:row>
      <xdr:rowOff>116352</xdr:rowOff>
    </xdr:to>
    <xdr:cxnSp macro="">
      <xdr:nvCxnSpPr>
        <xdr:cNvPr id="19" name="Conector recto 18">
          <a:extLst>
            <a:ext uri="{FF2B5EF4-FFF2-40B4-BE49-F238E27FC236}">
              <a16:creationId xmlns:a16="http://schemas.microsoft.com/office/drawing/2014/main" id="{00000000-0008-0000-0100-000013000000}"/>
            </a:ext>
          </a:extLst>
        </xdr:cNvPr>
        <xdr:cNvCxnSpPr/>
      </xdr:nvCxnSpPr>
      <xdr:spPr bwMode="auto">
        <a:xfrm>
          <a:off x="4959322" y="2410546"/>
          <a:ext cx="2677065" cy="0"/>
        </a:xfrm>
        <a:prstGeom prst="line">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6</xdr:col>
      <xdr:colOff>646043</xdr:colOff>
      <xdr:row>0</xdr:row>
      <xdr:rowOff>91109</xdr:rowOff>
    </xdr:from>
    <xdr:to>
      <xdr:col>9</xdr:col>
      <xdr:colOff>1306</xdr:colOff>
      <xdr:row>4</xdr:row>
      <xdr:rowOff>149890</xdr:rowOff>
    </xdr:to>
    <xdr:pic>
      <xdr:nvPicPr>
        <xdr:cNvPr id="20" name="thefoto" descr="http://www.tesoreria.gov.do/serve/renderimage.aspx?x=640&amp;y=440&amp;cz=0&amp;m=0&amp;i=80&amp;f=generic_images">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6630" y="91109"/>
          <a:ext cx="1641263" cy="721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12191</xdr:colOff>
      <xdr:row>21</xdr:row>
      <xdr:rowOff>149942</xdr:rowOff>
    </xdr:from>
    <xdr:to>
      <xdr:col>5</xdr:col>
      <xdr:colOff>765907</xdr:colOff>
      <xdr:row>24</xdr:row>
      <xdr:rowOff>55531</xdr:rowOff>
    </xdr:to>
    <xdr:sp macro="" textlink="Datos!D8">
      <xdr:nvSpPr>
        <xdr:cNvPr id="21" name="Rectángulo 20">
          <a:extLst>
            <a:ext uri="{FF2B5EF4-FFF2-40B4-BE49-F238E27FC236}">
              <a16:creationId xmlns:a16="http://schemas.microsoft.com/office/drawing/2014/main" id="{00000000-0008-0000-0100-000015000000}"/>
            </a:ext>
          </a:extLst>
        </xdr:cNvPr>
        <xdr:cNvSpPr/>
      </xdr:nvSpPr>
      <xdr:spPr bwMode="auto">
        <a:xfrm>
          <a:off x="3928871" y="3670382"/>
          <a:ext cx="753716" cy="408509"/>
        </a:xfrm>
        <a:prstGeom prst="rect">
          <a:avLst/>
        </a:prstGeom>
        <a:no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9A37D27-3F0F-40A5-9BFF-0EB6CAC0E424}"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10</xdr:col>
      <xdr:colOff>34833</xdr:colOff>
      <xdr:row>21</xdr:row>
      <xdr:rowOff>73001</xdr:rowOff>
    </xdr:from>
    <xdr:to>
      <xdr:col>11</xdr:col>
      <xdr:colOff>131244</xdr:colOff>
      <xdr:row>24</xdr:row>
      <xdr:rowOff>68687</xdr:rowOff>
    </xdr:to>
    <xdr:sp macro="" textlink="Datos!D9">
      <xdr:nvSpPr>
        <xdr:cNvPr id="22" name="Rectángulo 21">
          <a:extLst>
            <a:ext uri="{FF2B5EF4-FFF2-40B4-BE49-F238E27FC236}">
              <a16:creationId xmlns:a16="http://schemas.microsoft.com/office/drawing/2014/main" id="{00000000-0008-0000-0100-000016000000}"/>
            </a:ext>
          </a:extLst>
        </xdr:cNvPr>
        <xdr:cNvSpPr/>
      </xdr:nvSpPr>
      <xdr:spPr bwMode="auto">
        <a:xfrm>
          <a:off x="7913913" y="3593441"/>
          <a:ext cx="888891" cy="49860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45FC83D-833F-4F71-9FB7-B782571154E1}"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2</xdr:col>
      <xdr:colOff>447261</xdr:colOff>
      <xdr:row>25</xdr:row>
      <xdr:rowOff>128579</xdr:rowOff>
    </xdr:from>
    <xdr:to>
      <xdr:col>3</xdr:col>
      <xdr:colOff>543672</xdr:colOff>
      <xdr:row>28</xdr:row>
      <xdr:rowOff>124264</xdr:rowOff>
    </xdr:to>
    <xdr:sp macro="" textlink="Datos!D10">
      <xdr:nvSpPr>
        <xdr:cNvPr id="23" name="Rectángulo 22">
          <a:extLst>
            <a:ext uri="{FF2B5EF4-FFF2-40B4-BE49-F238E27FC236}">
              <a16:creationId xmlns:a16="http://schemas.microsoft.com/office/drawing/2014/main" id="{00000000-0008-0000-0100-000017000000}"/>
            </a:ext>
          </a:extLst>
        </xdr:cNvPr>
        <xdr:cNvSpPr/>
      </xdr:nvSpPr>
      <xdr:spPr bwMode="auto">
        <a:xfrm>
          <a:off x="1987648" y="4225353"/>
          <a:ext cx="891185" cy="48729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5553695D-6390-4310-87A0-80A315ECB5A3}"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2</xdr:col>
      <xdr:colOff>577236</xdr:colOff>
      <xdr:row>10</xdr:row>
      <xdr:rowOff>157872</xdr:rowOff>
    </xdr:from>
    <xdr:to>
      <xdr:col>3</xdr:col>
      <xdr:colOff>673647</xdr:colOff>
      <xdr:row>13</xdr:row>
      <xdr:rowOff>153557</xdr:rowOff>
    </xdr:to>
    <xdr:sp macro="" textlink="'10.Reporte CEP'!R7:R10">
      <xdr:nvSpPr>
        <xdr:cNvPr id="24" name="Rectángulo 23">
          <a:extLst>
            <a:ext uri="{FF2B5EF4-FFF2-40B4-BE49-F238E27FC236}">
              <a16:creationId xmlns:a16="http://schemas.microsoft.com/office/drawing/2014/main" id="{00000000-0008-0000-0100-000018000000}"/>
            </a:ext>
          </a:extLst>
        </xdr:cNvPr>
        <xdr:cNvSpPr/>
      </xdr:nvSpPr>
      <xdr:spPr bwMode="auto">
        <a:xfrm>
          <a:off x="2116476" y="1834272"/>
          <a:ext cx="888891" cy="498605"/>
        </a:xfrm>
        <a:prstGeom prst="rect">
          <a:avLst/>
        </a:prstGeom>
        <a:no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indent="0" algn="ctr"/>
          <a:fld id="{B181B57F-BE3B-4FF4-84A8-7E171672B5C1}" type="TxLink">
            <a:rPr lang="en-US" sz="2000" b="0" i="0" u="none" strike="noStrike">
              <a:solidFill>
                <a:srgbClr val="000000"/>
              </a:solidFill>
              <a:latin typeface="Impact" panose="020B0806030902050204" pitchFamily="34" charset="0"/>
              <a:ea typeface="+mn-ea"/>
              <a:cs typeface="Arial"/>
            </a:rPr>
            <a:pPr marL="0" indent="0" algn="ctr"/>
            <a:t>0%</a:t>
          </a:fld>
          <a:endParaRPr lang="en-US" sz="2000" b="0" i="0" u="none" strike="noStrike">
            <a:solidFill>
              <a:srgbClr val="000000"/>
            </a:solidFill>
            <a:latin typeface="Impact" panose="020B0806030902050204" pitchFamily="34" charset="0"/>
            <a:ea typeface="+mn-ea"/>
            <a:cs typeface="Arial"/>
          </a:endParaRPr>
        </a:p>
      </xdr:txBody>
    </xdr:sp>
    <xdr:clientData/>
  </xdr:twoCellAnchor>
  <xdr:twoCellAnchor>
    <xdr:from>
      <xdr:col>12</xdr:col>
      <xdr:colOff>339588</xdr:colOff>
      <xdr:row>25</xdr:row>
      <xdr:rowOff>140365</xdr:rowOff>
    </xdr:from>
    <xdr:to>
      <xdr:col>13</xdr:col>
      <xdr:colOff>435999</xdr:colOff>
      <xdr:row>28</xdr:row>
      <xdr:rowOff>136050</xdr:rowOff>
    </xdr:to>
    <xdr:sp macro="" textlink="Datos!D11">
      <xdr:nvSpPr>
        <xdr:cNvPr id="25" name="Rectángulo 24">
          <a:extLst>
            <a:ext uri="{FF2B5EF4-FFF2-40B4-BE49-F238E27FC236}">
              <a16:creationId xmlns:a16="http://schemas.microsoft.com/office/drawing/2014/main" id="{00000000-0008-0000-0100-000019000000}"/>
            </a:ext>
          </a:extLst>
        </xdr:cNvPr>
        <xdr:cNvSpPr/>
      </xdr:nvSpPr>
      <xdr:spPr bwMode="auto">
        <a:xfrm>
          <a:off x="9827717" y="4237139"/>
          <a:ext cx="891185" cy="48729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77F72135-71D6-4982-BFF6-C5FE5A469341}"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5</xdr:col>
      <xdr:colOff>501998</xdr:colOff>
      <xdr:row>33</xdr:row>
      <xdr:rowOff>147904</xdr:rowOff>
    </xdr:from>
    <xdr:to>
      <xdr:col>6</xdr:col>
      <xdr:colOff>598408</xdr:colOff>
      <xdr:row>36</xdr:row>
      <xdr:rowOff>143588</xdr:rowOff>
    </xdr:to>
    <xdr:sp macro="" textlink="Datos!D12">
      <xdr:nvSpPr>
        <xdr:cNvPr id="26" name="Rectángulo 25">
          <a:extLst>
            <a:ext uri="{FF2B5EF4-FFF2-40B4-BE49-F238E27FC236}">
              <a16:creationId xmlns:a16="http://schemas.microsoft.com/office/drawing/2014/main" id="{00000000-0008-0000-0100-00001A000000}"/>
            </a:ext>
          </a:extLst>
        </xdr:cNvPr>
        <xdr:cNvSpPr/>
      </xdr:nvSpPr>
      <xdr:spPr bwMode="auto">
        <a:xfrm>
          <a:off x="4260788" y="5555646"/>
          <a:ext cx="854314" cy="4872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4AFE8E4-75A5-4534-A523-1EE172230EDB}" type="TxLink">
            <a:rPr lang="en-US" sz="2000" b="0" i="0" u="none" strike="noStrike">
              <a:solidFill>
                <a:sysClr val="windowText" lastClr="000000"/>
              </a:solidFill>
              <a:latin typeface="Impact" panose="020B0806030902050204" pitchFamily="34" charset="0"/>
              <a:cs typeface="Arial"/>
            </a:rPr>
            <a:pPr algn="ctr"/>
            <a:t>0%</a:t>
          </a:fld>
          <a:endParaRPr lang="en-US" sz="2000">
            <a:solidFill>
              <a:sysClr val="windowText" lastClr="000000"/>
            </a:solidFill>
            <a:latin typeface="Impact" panose="020B0806030902050204" pitchFamily="34" charset="0"/>
          </a:endParaRPr>
        </a:p>
      </xdr:txBody>
    </xdr:sp>
    <xdr:clientData/>
  </xdr:twoCellAnchor>
  <xdr:twoCellAnchor>
    <xdr:from>
      <xdr:col>9</xdr:col>
      <xdr:colOff>183821</xdr:colOff>
      <xdr:row>34</xdr:row>
      <xdr:rowOff>2555</xdr:rowOff>
    </xdr:from>
    <xdr:to>
      <xdr:col>10</xdr:col>
      <xdr:colOff>280233</xdr:colOff>
      <xdr:row>36</xdr:row>
      <xdr:rowOff>162110</xdr:rowOff>
    </xdr:to>
    <xdr:sp macro="" textlink="Datos!D13">
      <xdr:nvSpPr>
        <xdr:cNvPr id="27" name="Rectángulo 26">
          <a:extLst>
            <a:ext uri="{FF2B5EF4-FFF2-40B4-BE49-F238E27FC236}">
              <a16:creationId xmlns:a16="http://schemas.microsoft.com/office/drawing/2014/main" id="{00000000-0008-0000-0100-00001B000000}"/>
            </a:ext>
          </a:extLst>
        </xdr:cNvPr>
        <xdr:cNvSpPr/>
      </xdr:nvSpPr>
      <xdr:spPr bwMode="auto">
        <a:xfrm>
          <a:off x="6974224" y="5574168"/>
          <a:ext cx="854315" cy="4872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06E7976E-698E-4806-80AD-845FF51ACAB2}"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12</xdr:col>
      <xdr:colOff>440689</xdr:colOff>
      <xdr:row>34</xdr:row>
      <xdr:rowOff>43096</xdr:rowOff>
    </xdr:from>
    <xdr:to>
      <xdr:col>13</xdr:col>
      <xdr:colOff>537100</xdr:colOff>
      <xdr:row>37</xdr:row>
      <xdr:rowOff>40561</xdr:rowOff>
    </xdr:to>
    <xdr:sp macro="" textlink="Datos!D14">
      <xdr:nvSpPr>
        <xdr:cNvPr id="28" name="Rectángulo 27">
          <a:extLst>
            <a:ext uri="{FF2B5EF4-FFF2-40B4-BE49-F238E27FC236}">
              <a16:creationId xmlns:a16="http://schemas.microsoft.com/office/drawing/2014/main" id="{00000000-0008-0000-0100-00001C000000}"/>
            </a:ext>
          </a:extLst>
        </xdr:cNvPr>
        <xdr:cNvSpPr/>
      </xdr:nvSpPr>
      <xdr:spPr bwMode="auto">
        <a:xfrm>
          <a:off x="9504802" y="5614709"/>
          <a:ext cx="854314" cy="48907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A1AE551-3ECC-49B2-B14E-43176170726B}"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12</xdr:col>
      <xdr:colOff>397567</xdr:colOff>
      <xdr:row>34</xdr:row>
      <xdr:rowOff>15381</xdr:rowOff>
    </xdr:from>
    <xdr:to>
      <xdr:col>13</xdr:col>
      <xdr:colOff>493978</xdr:colOff>
      <xdr:row>37</xdr:row>
      <xdr:rowOff>11065</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bwMode="auto">
        <a:xfrm>
          <a:off x="9500154" y="5647555"/>
          <a:ext cx="858411" cy="4926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endParaRPr lang="en-US" sz="2000">
            <a:solidFill>
              <a:sysClr val="windowText" lastClr="000000"/>
            </a:solidFill>
            <a:latin typeface="Impact" panose="020B0806030902050204" pitchFamily="34" charset="0"/>
          </a:endParaRPr>
        </a:p>
      </xdr:txBody>
    </xdr:sp>
    <xdr:clientData/>
  </xdr:twoCellAnchor>
  <xdr:twoCellAnchor>
    <xdr:from>
      <xdr:col>9</xdr:col>
      <xdr:colOff>509298</xdr:colOff>
      <xdr:row>13</xdr:row>
      <xdr:rowOff>19640</xdr:rowOff>
    </xdr:from>
    <xdr:to>
      <xdr:col>11</xdr:col>
      <xdr:colOff>287661</xdr:colOff>
      <xdr:row>16</xdr:row>
      <xdr:rowOff>21745</xdr:rowOff>
    </xdr:to>
    <xdr:sp macro="" textlink="">
      <xdr:nvSpPr>
        <xdr:cNvPr id="31" name="Bisel 30">
          <a:hlinkClick xmlns:r="http://schemas.openxmlformats.org/officeDocument/2006/relationships" r:id="rId9"/>
          <a:extLst>
            <a:ext uri="{FF2B5EF4-FFF2-40B4-BE49-F238E27FC236}">
              <a16:creationId xmlns:a16="http://schemas.microsoft.com/office/drawing/2014/main" id="{00000000-0008-0000-0100-00001F000000}"/>
            </a:ext>
          </a:extLst>
        </xdr:cNvPr>
        <xdr:cNvSpPr/>
      </xdr:nvSpPr>
      <xdr:spPr bwMode="auto">
        <a:xfrm>
          <a:off x="7595898" y="2198960"/>
          <a:ext cx="1363323" cy="505025"/>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División de Comunicaciones</a:t>
          </a:r>
        </a:p>
      </xdr:txBody>
    </xdr:sp>
    <xdr:clientData/>
  </xdr:twoCellAnchor>
  <xdr:twoCellAnchor>
    <xdr:from>
      <xdr:col>10</xdr:col>
      <xdr:colOff>2470</xdr:colOff>
      <xdr:row>15</xdr:row>
      <xdr:rowOff>99030</xdr:rowOff>
    </xdr:from>
    <xdr:to>
      <xdr:col>11</xdr:col>
      <xdr:colOff>98881</xdr:colOff>
      <xdr:row>18</xdr:row>
      <xdr:rowOff>94715</xdr:rowOff>
    </xdr:to>
    <xdr:sp macro="" textlink="Datos!D17">
      <xdr:nvSpPr>
        <xdr:cNvPr id="34" name="Rectángulo 33">
          <a:extLst>
            <a:ext uri="{FF2B5EF4-FFF2-40B4-BE49-F238E27FC236}">
              <a16:creationId xmlns:a16="http://schemas.microsoft.com/office/drawing/2014/main" id="{00000000-0008-0000-0100-000022000000}"/>
            </a:ext>
          </a:extLst>
        </xdr:cNvPr>
        <xdr:cNvSpPr/>
      </xdr:nvSpPr>
      <xdr:spPr bwMode="auto">
        <a:xfrm>
          <a:off x="7881550" y="2613630"/>
          <a:ext cx="888891" cy="4986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indent="0" algn="ctr"/>
          <a:fld id="{1610BD58-D461-4A01-9B9C-282785EF04FC}" type="TxLink">
            <a:rPr lang="en-US" sz="2000" b="0" i="0" u="none" strike="noStrike">
              <a:solidFill>
                <a:srgbClr val="000000"/>
              </a:solidFill>
              <a:latin typeface="Impact" panose="020B0806030902050204" pitchFamily="34" charset="0"/>
              <a:ea typeface="+mn-ea"/>
              <a:cs typeface="Arial"/>
            </a:rPr>
            <a:pPr marL="0" indent="0" algn="ctr"/>
            <a:t>0%</a:t>
          </a:fld>
          <a:endParaRPr lang="en-US" sz="2000" b="0" i="0" u="none" strike="noStrike">
            <a:solidFill>
              <a:srgbClr val="000000"/>
            </a:solidFill>
            <a:latin typeface="Impact" panose="020B0806030902050204" pitchFamily="34" charset="0"/>
            <a:ea typeface="+mn-ea"/>
            <a:cs typeface="Arial"/>
          </a:endParaRPr>
        </a:p>
      </xdr:txBody>
    </xdr:sp>
    <xdr:clientData/>
  </xdr:twoCellAnchor>
  <xdr:twoCellAnchor>
    <xdr:from>
      <xdr:col>15</xdr:col>
      <xdr:colOff>334154</xdr:colOff>
      <xdr:row>33</xdr:row>
      <xdr:rowOff>116402</xdr:rowOff>
    </xdr:from>
    <xdr:to>
      <xdr:col>16</xdr:col>
      <xdr:colOff>430565</xdr:colOff>
      <xdr:row>36</xdr:row>
      <xdr:rowOff>112086</xdr:rowOff>
    </xdr:to>
    <xdr:sp macro="" textlink="Datos!D15">
      <xdr:nvSpPr>
        <xdr:cNvPr id="35" name="Rectángulo 34">
          <a:extLst>
            <a:ext uri="{FF2B5EF4-FFF2-40B4-BE49-F238E27FC236}">
              <a16:creationId xmlns:a16="http://schemas.microsoft.com/office/drawing/2014/main" id="{00000000-0008-0000-0100-000023000000}"/>
            </a:ext>
          </a:extLst>
        </xdr:cNvPr>
        <xdr:cNvSpPr/>
      </xdr:nvSpPr>
      <xdr:spPr bwMode="auto">
        <a:xfrm>
          <a:off x="11671977" y="5524144"/>
          <a:ext cx="854314" cy="4872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indent="0" algn="ctr"/>
          <a:fld id="{636CDBB5-E872-4A59-B264-2E0FA0D30B3F}" type="TxLink">
            <a:rPr lang="en-US" sz="2000" b="0" i="0" u="none" strike="noStrike">
              <a:solidFill>
                <a:srgbClr val="000000"/>
              </a:solidFill>
              <a:latin typeface="Impact" panose="020B0806030902050204" pitchFamily="34" charset="0"/>
              <a:ea typeface="+mn-ea"/>
              <a:cs typeface="Arial"/>
            </a:rPr>
            <a:pPr marL="0" indent="0" algn="ctr"/>
            <a:t>0%</a:t>
          </a:fld>
          <a:endParaRPr lang="en-US" sz="2000" b="0" i="0" u="none" strike="noStrike">
            <a:solidFill>
              <a:srgbClr val="000000"/>
            </a:solidFill>
            <a:latin typeface="Impact" panose="020B0806030902050204" pitchFamily="34" charset="0"/>
            <a:ea typeface="+mn-ea"/>
            <a:cs typeface="Arial"/>
          </a:endParaRPr>
        </a:p>
      </xdr:txBody>
    </xdr:sp>
    <xdr:clientData/>
  </xdr:twoCellAnchor>
  <xdr:twoCellAnchor>
    <xdr:from>
      <xdr:col>4</xdr:col>
      <xdr:colOff>506175</xdr:colOff>
      <xdr:row>13</xdr:row>
      <xdr:rowOff>15741</xdr:rowOff>
    </xdr:from>
    <xdr:to>
      <xdr:col>6</xdr:col>
      <xdr:colOff>302519</xdr:colOff>
      <xdr:row>16</xdr:row>
      <xdr:rowOff>53093</xdr:rowOff>
    </xdr:to>
    <xdr:sp macro="" textlink="">
      <xdr:nvSpPr>
        <xdr:cNvPr id="38" name="Bisel 37">
          <a:hlinkClick xmlns:r="http://schemas.openxmlformats.org/officeDocument/2006/relationships" r:id="rId10"/>
          <a:extLst>
            <a:ext uri="{FF2B5EF4-FFF2-40B4-BE49-F238E27FC236}">
              <a16:creationId xmlns:a16="http://schemas.microsoft.com/office/drawing/2014/main" id="{00000000-0008-0000-0100-000026000000}"/>
            </a:ext>
          </a:extLst>
        </xdr:cNvPr>
        <xdr:cNvSpPr/>
      </xdr:nvSpPr>
      <xdr:spPr bwMode="auto">
        <a:xfrm>
          <a:off x="3636110" y="2146064"/>
          <a:ext cx="1385893" cy="528964"/>
        </a:xfrm>
        <a:prstGeom prst="bevel">
          <a:avLst/>
        </a:prstGeom>
        <a:gradFill flip="none" rotWithShape="1">
          <a:gsLst>
            <a:gs pos="4000">
              <a:schemeClr val="bg1"/>
            </a:gs>
            <a:gs pos="0">
              <a:schemeClr val="bg1"/>
            </a:gs>
            <a:gs pos="54000">
              <a:srgbClr val="92D050"/>
            </a:gs>
            <a:gs pos="83000">
              <a:srgbClr val="00B050"/>
            </a:gs>
          </a:gsLst>
          <a:lin ang="2700000" scaled="1"/>
          <a:tileRect/>
        </a:gradFill>
        <a:ln w="28575" cap="flat" cmpd="sng" algn="ctr">
          <a:solidFill>
            <a:srgbClr val="7F7F7F">
              <a:alpha val="60000"/>
            </a:srgb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Departamento Jurídico</a:t>
          </a:r>
        </a:p>
      </xdr:txBody>
    </xdr:sp>
    <xdr:clientData/>
  </xdr:twoCellAnchor>
  <xdr:twoCellAnchor>
    <xdr:from>
      <xdr:col>5</xdr:col>
      <xdr:colOff>27431</xdr:colOff>
      <xdr:row>15</xdr:row>
      <xdr:rowOff>160264</xdr:rowOff>
    </xdr:from>
    <xdr:to>
      <xdr:col>5</xdr:col>
      <xdr:colOff>781147</xdr:colOff>
      <xdr:row>18</xdr:row>
      <xdr:rowOff>69623</xdr:rowOff>
    </xdr:to>
    <xdr:sp macro="" textlink="Datos!D18">
      <xdr:nvSpPr>
        <xdr:cNvPr id="39" name="Rectángulo 38">
          <a:extLst>
            <a:ext uri="{FF2B5EF4-FFF2-40B4-BE49-F238E27FC236}">
              <a16:creationId xmlns:a16="http://schemas.microsoft.com/office/drawing/2014/main" id="{00000000-0008-0000-0100-000027000000}"/>
            </a:ext>
          </a:extLst>
        </xdr:cNvPr>
        <xdr:cNvSpPr/>
      </xdr:nvSpPr>
      <xdr:spPr bwMode="auto">
        <a:xfrm>
          <a:off x="3952141" y="2618329"/>
          <a:ext cx="753716" cy="400971"/>
        </a:xfrm>
        <a:prstGeom prst="rect">
          <a:avLst/>
        </a:prstGeom>
        <a:no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8D8CE087-0DC6-43BA-B341-A511CDFB0F97}" type="TxLink">
            <a:rPr lang="en-US" sz="2000" b="0" i="0" u="none" strike="noStrike">
              <a:solidFill>
                <a:srgbClr val="000000"/>
              </a:solidFill>
              <a:latin typeface="Impact" panose="020B0806030902050204" pitchFamily="34" charset="0"/>
              <a:cs typeface="Arial"/>
            </a:rPr>
            <a:pPr algn="ctr"/>
            <a:t>0%</a:t>
          </a:fld>
          <a:endParaRPr lang="en-US" sz="2000">
            <a:latin typeface="Impact" panose="020B0806030902050204" pitchFamily="34" charset="0"/>
          </a:endParaRPr>
        </a:p>
      </xdr:txBody>
    </xdr:sp>
    <xdr:clientData/>
  </xdr:twoCellAnchor>
  <xdr:twoCellAnchor>
    <xdr:from>
      <xdr:col>6</xdr:col>
      <xdr:colOff>264419</xdr:colOff>
      <xdr:row>20</xdr:row>
      <xdr:rowOff>55527</xdr:rowOff>
    </xdr:from>
    <xdr:to>
      <xdr:col>9</xdr:col>
      <xdr:colOff>483573</xdr:colOff>
      <xdr:row>20</xdr:row>
      <xdr:rowOff>60884</xdr:rowOff>
    </xdr:to>
    <xdr:cxnSp macro="">
      <xdr:nvCxnSpPr>
        <xdr:cNvPr id="62" name="Conector recto 61">
          <a:extLst>
            <a:ext uri="{FF2B5EF4-FFF2-40B4-BE49-F238E27FC236}">
              <a16:creationId xmlns:a16="http://schemas.microsoft.com/office/drawing/2014/main" id="{00000000-0008-0000-0100-00003E000000}"/>
            </a:ext>
          </a:extLst>
        </xdr:cNvPr>
        <xdr:cNvCxnSpPr>
          <a:stCxn id="7" idx="0"/>
          <a:endCxn id="3" idx="4"/>
        </xdr:cNvCxnSpPr>
      </xdr:nvCxnSpPr>
      <xdr:spPr bwMode="auto">
        <a:xfrm flipV="1">
          <a:off x="4983903" y="3332946"/>
          <a:ext cx="2603476" cy="5357"/>
        </a:xfrm>
        <a:prstGeom prst="line">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oneCellAnchor>
    <xdr:from>
      <xdr:col>14</xdr:col>
      <xdr:colOff>614516</xdr:colOff>
      <xdr:row>20</xdr:row>
      <xdr:rowOff>102420</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11194435" y="33798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DO" sz="1100"/>
        </a:p>
      </xdr:txBody>
    </xdr:sp>
    <xdr:clientData/>
  </xdr:oneCellAnchor>
  <xdr:twoCellAnchor>
    <xdr:from>
      <xdr:col>15</xdr:col>
      <xdr:colOff>706693</xdr:colOff>
      <xdr:row>28</xdr:row>
      <xdr:rowOff>112661</xdr:rowOff>
    </xdr:from>
    <xdr:to>
      <xdr:col>15</xdr:col>
      <xdr:colOff>706693</xdr:colOff>
      <xdr:row>30</xdr:row>
      <xdr:rowOff>119151</xdr:rowOff>
    </xdr:to>
    <xdr:cxnSp macro="">
      <xdr:nvCxnSpPr>
        <xdr:cNvPr id="40" name="Conector recto 39">
          <a:extLst>
            <a:ext uri="{FF2B5EF4-FFF2-40B4-BE49-F238E27FC236}">
              <a16:creationId xmlns:a16="http://schemas.microsoft.com/office/drawing/2014/main" id="{00000000-0008-0000-0100-000028000000}"/>
            </a:ext>
          </a:extLst>
        </xdr:cNvPr>
        <xdr:cNvCxnSpPr/>
      </xdr:nvCxnSpPr>
      <xdr:spPr bwMode="auto">
        <a:xfrm>
          <a:off x="12044516" y="4701048"/>
          <a:ext cx="0" cy="33423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15</xdr:col>
      <xdr:colOff>0</xdr:colOff>
      <xdr:row>31</xdr:row>
      <xdr:rowOff>0</xdr:rowOff>
    </xdr:from>
    <xdr:to>
      <xdr:col>16</xdr:col>
      <xdr:colOff>556256</xdr:colOff>
      <xdr:row>34</xdr:row>
      <xdr:rowOff>33607</xdr:rowOff>
    </xdr:to>
    <xdr:sp macro="" textlink="">
      <xdr:nvSpPr>
        <xdr:cNvPr id="41" name="Bisel 40">
          <a:hlinkClick xmlns:r="http://schemas.openxmlformats.org/officeDocument/2006/relationships" r:id="rId11"/>
          <a:extLst>
            <a:ext uri="{FF2B5EF4-FFF2-40B4-BE49-F238E27FC236}">
              <a16:creationId xmlns:a16="http://schemas.microsoft.com/office/drawing/2014/main" id="{00000000-0008-0000-0100-000029000000}"/>
            </a:ext>
          </a:extLst>
        </xdr:cNvPr>
        <xdr:cNvSpPr/>
      </xdr:nvSpPr>
      <xdr:spPr bwMode="auto">
        <a:xfrm>
          <a:off x="11337823" y="5080000"/>
          <a:ext cx="1314159" cy="525220"/>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Dirección de Administración de Desembolsos</a:t>
          </a:r>
        </a:p>
      </xdr:txBody>
    </xdr:sp>
    <xdr:clientData/>
  </xdr:twoCellAnchor>
  <xdr:twoCellAnchor>
    <xdr:from>
      <xdr:col>12</xdr:col>
      <xdr:colOff>71694</xdr:colOff>
      <xdr:row>31</xdr:row>
      <xdr:rowOff>51210</xdr:rowOff>
    </xdr:from>
    <xdr:to>
      <xdr:col>13</xdr:col>
      <xdr:colOff>685434</xdr:colOff>
      <xdr:row>34</xdr:row>
      <xdr:rowOff>109864</xdr:rowOff>
    </xdr:to>
    <xdr:sp macro="" textlink="">
      <xdr:nvSpPr>
        <xdr:cNvPr id="42" name="Bisel 41">
          <a:hlinkClick xmlns:r="http://schemas.openxmlformats.org/officeDocument/2006/relationships" r:id="rId12"/>
          <a:extLst>
            <a:ext uri="{FF2B5EF4-FFF2-40B4-BE49-F238E27FC236}">
              <a16:creationId xmlns:a16="http://schemas.microsoft.com/office/drawing/2014/main" id="{00000000-0008-0000-0100-00002A000000}"/>
            </a:ext>
          </a:extLst>
        </xdr:cNvPr>
        <xdr:cNvSpPr/>
      </xdr:nvSpPr>
      <xdr:spPr bwMode="auto">
        <a:xfrm>
          <a:off x="9135807" y="5131210"/>
          <a:ext cx="1371643" cy="550267"/>
        </a:xfrm>
        <a:prstGeom prst="bevel">
          <a:avLst/>
        </a:prstGeom>
        <a:gradFill>
          <a:gsLst>
            <a:gs pos="0">
              <a:schemeClr val="bg1"/>
            </a:gs>
            <a:gs pos="4000">
              <a:schemeClr val="bg1"/>
            </a:gs>
            <a:gs pos="54000">
              <a:srgbClr val="87CE52"/>
            </a:gs>
            <a:gs pos="83000">
              <a:srgbClr val="00B050"/>
            </a:gs>
          </a:gsLst>
          <a:lin ang="2700000" scaled="1"/>
        </a:gradFill>
        <a:ln w="28575" cap="flat" cmpd="sng" algn="ctr">
          <a:solidFill>
            <a:srgbClr val="7F7F7F">
              <a:alpha val="60000"/>
            </a:srgb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Dirección de Programación y Evaluación Financiera </a:t>
          </a:r>
        </a:p>
      </xdr:txBody>
    </xdr:sp>
    <xdr:clientData/>
  </xdr:twoCellAnchor>
  <xdr:twoCellAnchor>
    <xdr:from>
      <xdr:col>2</xdr:col>
      <xdr:colOff>133145</xdr:colOff>
      <xdr:row>31</xdr:row>
      <xdr:rowOff>40968</xdr:rowOff>
    </xdr:from>
    <xdr:to>
      <xdr:col>3</xdr:col>
      <xdr:colOff>718331</xdr:colOff>
      <xdr:row>34</xdr:row>
      <xdr:rowOff>74575</xdr:rowOff>
    </xdr:to>
    <xdr:sp macro="" textlink="">
      <xdr:nvSpPr>
        <xdr:cNvPr id="43" name="Bisel 42">
          <a:hlinkClick xmlns:r="http://schemas.openxmlformats.org/officeDocument/2006/relationships" r:id="rId13"/>
          <a:extLst>
            <a:ext uri="{FF2B5EF4-FFF2-40B4-BE49-F238E27FC236}">
              <a16:creationId xmlns:a16="http://schemas.microsoft.com/office/drawing/2014/main" id="{00000000-0008-0000-0100-00002B000000}"/>
            </a:ext>
          </a:extLst>
        </xdr:cNvPr>
        <xdr:cNvSpPr/>
      </xdr:nvSpPr>
      <xdr:spPr bwMode="auto">
        <a:xfrm>
          <a:off x="1618226" y="5120968"/>
          <a:ext cx="1343089" cy="525220"/>
        </a:xfrm>
        <a:prstGeom prst="bevel">
          <a:avLst/>
        </a:prstGeom>
        <a:gradFill flip="none" rotWithShape="1">
          <a:gsLst>
            <a:gs pos="0">
              <a:schemeClr val="bg1"/>
            </a:gs>
            <a:gs pos="4000">
              <a:schemeClr val="bg1"/>
            </a:gs>
            <a:gs pos="54000">
              <a:srgbClr val="87CE52"/>
            </a:gs>
            <a:gs pos="83000">
              <a:srgbClr val="00B050"/>
            </a:gs>
          </a:gsLst>
          <a:lin ang="2700000" scaled="1"/>
          <a:tileRect/>
        </a:gradFill>
        <a:ln w="285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n-US" sz="800" b="1">
              <a:latin typeface="Times New Roman" panose="02020603050405020304" pitchFamily="18" charset="0"/>
              <a:ea typeface="+mn-ea"/>
              <a:cs typeface="Times New Roman" panose="02020603050405020304" pitchFamily="18" charset="0"/>
            </a:rPr>
            <a:t>Dirección de Administración de</a:t>
          </a:r>
          <a:r>
            <a:rPr lang="en-US" sz="800" b="1" baseline="0">
              <a:latin typeface="Times New Roman" panose="02020603050405020304" pitchFamily="18" charset="0"/>
              <a:ea typeface="+mn-ea"/>
              <a:cs typeface="Times New Roman" panose="02020603050405020304" pitchFamily="18" charset="0"/>
            </a:rPr>
            <a:t> Fondos</a:t>
          </a:r>
          <a:endParaRPr lang="en-US" sz="800" b="1">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337984</xdr:colOff>
      <xdr:row>33</xdr:row>
      <xdr:rowOff>143388</xdr:rowOff>
    </xdr:from>
    <xdr:to>
      <xdr:col>3</xdr:col>
      <xdr:colOff>434395</xdr:colOff>
      <xdr:row>36</xdr:row>
      <xdr:rowOff>139072</xdr:rowOff>
    </xdr:to>
    <xdr:sp macro="" textlink="Datos!D12">
      <xdr:nvSpPr>
        <xdr:cNvPr id="44" name="Rectángulo 43">
          <a:extLst>
            <a:ext uri="{FF2B5EF4-FFF2-40B4-BE49-F238E27FC236}">
              <a16:creationId xmlns:a16="http://schemas.microsoft.com/office/drawing/2014/main" id="{00000000-0008-0000-0100-00002C000000}"/>
            </a:ext>
          </a:extLst>
        </xdr:cNvPr>
        <xdr:cNvSpPr/>
      </xdr:nvSpPr>
      <xdr:spPr bwMode="auto">
        <a:xfrm>
          <a:off x="1823065" y="5551130"/>
          <a:ext cx="854314" cy="4872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4AFE8E4-75A5-4534-A523-1EE172230EDB}" type="TxLink">
            <a:rPr lang="en-US" sz="2000" b="0" i="0" u="none" strike="noStrike">
              <a:solidFill>
                <a:sysClr val="windowText" lastClr="000000"/>
              </a:solidFill>
              <a:latin typeface="Impact" panose="020B0806030902050204" pitchFamily="34" charset="0"/>
              <a:cs typeface="Arial"/>
            </a:rPr>
            <a:pPr algn="ctr"/>
            <a:t>0%</a:t>
          </a:fld>
          <a:endParaRPr lang="en-US" sz="2000">
            <a:solidFill>
              <a:sysClr val="windowText" lastClr="000000"/>
            </a:solidFill>
            <a:latin typeface="Impact" panose="020B080603090205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711412</xdr:colOff>
      <xdr:row>0</xdr:row>
      <xdr:rowOff>74415</xdr:rowOff>
    </xdr:from>
    <xdr:to>
      <xdr:col>9</xdr:col>
      <xdr:colOff>66675</xdr:colOff>
      <xdr:row>4</xdr:row>
      <xdr:rowOff>133196</xdr:rowOff>
    </xdr:to>
    <xdr:pic>
      <xdr:nvPicPr>
        <xdr:cNvPr id="27" name="thefoto" descr="http://www.tesoreria.gov.do/serve/renderimage.aspx?x=640&amp;y=440&amp;cz=0&amp;m=0&amp;i=80&amp;f=generic_images">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55212" y="74415"/>
          <a:ext cx="1641263" cy="70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726772</xdr:colOff>
      <xdr:row>8</xdr:row>
      <xdr:rowOff>0</xdr:rowOff>
    </xdr:from>
    <xdr:to>
      <xdr:col>4</xdr:col>
      <xdr:colOff>505135</xdr:colOff>
      <xdr:row>11</xdr:row>
      <xdr:rowOff>9205</xdr:rowOff>
    </xdr:to>
    <xdr:sp macro="" textlink="">
      <xdr:nvSpPr>
        <xdr:cNvPr id="24" name="Bisel 23">
          <a:extLst>
            <a:ext uri="{FF2B5EF4-FFF2-40B4-BE49-F238E27FC236}">
              <a16:creationId xmlns:a16="http://schemas.microsoft.com/office/drawing/2014/main" id="{00000000-0008-0000-0200-000018000000}"/>
            </a:ext>
          </a:extLst>
        </xdr:cNvPr>
        <xdr:cNvSpPr/>
      </xdr:nvSpPr>
      <xdr:spPr bwMode="auto">
        <a:xfrm>
          <a:off x="2209359" y="1325217"/>
          <a:ext cx="1302363" cy="506162"/>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effectLst/>
              <a:latin typeface="Times New Roman" panose="02020603050405020304" pitchFamily="18" charset="0"/>
              <a:cs typeface="Times New Roman" panose="02020603050405020304" pitchFamily="18" charset="0"/>
            </a:rPr>
            <a:t>Comisión de Ética Pública de la Tesorería Nacional</a:t>
          </a:r>
        </a:p>
      </xdr:txBody>
    </xdr:sp>
    <xdr:clientData/>
  </xdr:twoCellAnchor>
  <xdr:twoCellAnchor>
    <xdr:from>
      <xdr:col>9</xdr:col>
      <xdr:colOff>562139</xdr:colOff>
      <xdr:row>13</xdr:row>
      <xdr:rowOff>106372</xdr:rowOff>
    </xdr:from>
    <xdr:to>
      <xdr:col>11</xdr:col>
      <xdr:colOff>397449</xdr:colOff>
      <xdr:row>16</xdr:row>
      <xdr:rowOff>148299</xdr:rowOff>
    </xdr:to>
    <xdr:sp macro="" textlink="">
      <xdr:nvSpPr>
        <xdr:cNvPr id="20" name="Bisel 19">
          <a:extLst>
            <a:ext uri="{FF2B5EF4-FFF2-40B4-BE49-F238E27FC236}">
              <a16:creationId xmlns:a16="http://schemas.microsoft.com/office/drawing/2014/main" id="{00000000-0008-0000-0200-000014000000}"/>
            </a:ext>
          </a:extLst>
        </xdr:cNvPr>
        <xdr:cNvSpPr/>
      </xdr:nvSpPr>
      <xdr:spPr bwMode="auto">
        <a:xfrm>
          <a:off x="7378726" y="2259850"/>
          <a:ext cx="1359310" cy="538884"/>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Recursos Humanos</a:t>
          </a:r>
        </a:p>
      </xdr:txBody>
    </xdr:sp>
    <xdr:clientData/>
  </xdr:twoCellAnchor>
  <xdr:twoCellAnchor>
    <xdr:from>
      <xdr:col>12</xdr:col>
      <xdr:colOff>44448</xdr:colOff>
      <xdr:row>20</xdr:row>
      <xdr:rowOff>6070</xdr:rowOff>
    </xdr:from>
    <xdr:to>
      <xdr:col>13</xdr:col>
      <xdr:colOff>658959</xdr:colOff>
      <xdr:row>23</xdr:row>
      <xdr:rowOff>83290</xdr:rowOff>
    </xdr:to>
    <xdr:sp macro="" textlink="">
      <xdr:nvSpPr>
        <xdr:cNvPr id="21" name="Bisel 20">
          <a:extLst>
            <a:ext uri="{FF2B5EF4-FFF2-40B4-BE49-F238E27FC236}">
              <a16:creationId xmlns:a16="http://schemas.microsoft.com/office/drawing/2014/main" id="{00000000-0008-0000-0200-000015000000}"/>
            </a:ext>
          </a:extLst>
        </xdr:cNvPr>
        <xdr:cNvSpPr/>
      </xdr:nvSpPr>
      <xdr:spPr bwMode="auto">
        <a:xfrm>
          <a:off x="9147035" y="3650418"/>
          <a:ext cx="1376511" cy="57417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Tecnología de la Información</a:t>
          </a:r>
        </a:p>
      </xdr:txBody>
    </xdr:sp>
    <xdr:clientData/>
  </xdr:twoCellAnchor>
  <xdr:twoCellAnchor>
    <xdr:from>
      <xdr:col>2</xdr:col>
      <xdr:colOff>295029</xdr:colOff>
      <xdr:row>19</xdr:row>
      <xdr:rowOff>156630</xdr:rowOff>
    </xdr:from>
    <xdr:to>
      <xdr:col>4</xdr:col>
      <xdr:colOff>100279</xdr:colOff>
      <xdr:row>23</xdr:row>
      <xdr:rowOff>72408</xdr:rowOff>
    </xdr:to>
    <xdr:sp macro="" textlink="">
      <xdr:nvSpPr>
        <xdr:cNvPr id="23" name="Bisel 22">
          <a:extLst>
            <a:ext uri="{FF2B5EF4-FFF2-40B4-BE49-F238E27FC236}">
              <a16:creationId xmlns:a16="http://schemas.microsoft.com/office/drawing/2014/main" id="{00000000-0008-0000-0200-000017000000}"/>
            </a:ext>
          </a:extLst>
        </xdr:cNvPr>
        <xdr:cNvSpPr/>
      </xdr:nvSpPr>
      <xdr:spPr bwMode="auto">
        <a:xfrm>
          <a:off x="1777616" y="3635326"/>
          <a:ext cx="1329250" cy="57838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effectLst/>
              <a:latin typeface="Times New Roman" panose="02020603050405020304" pitchFamily="18" charset="0"/>
              <a:cs typeface="Times New Roman" panose="02020603050405020304" pitchFamily="18" charset="0"/>
            </a:rPr>
            <a:t>Dirección Administrativa y Financiera</a:t>
          </a:r>
        </a:p>
      </xdr:txBody>
    </xdr:sp>
    <xdr:clientData/>
  </xdr:twoCellAnchor>
  <xdr:twoCellAnchor>
    <xdr:from>
      <xdr:col>7</xdr:col>
      <xdr:colOff>199154</xdr:colOff>
      <xdr:row>9</xdr:row>
      <xdr:rowOff>18071</xdr:rowOff>
    </xdr:from>
    <xdr:to>
      <xdr:col>8</xdr:col>
      <xdr:colOff>618043</xdr:colOff>
      <xdr:row>12</xdr:row>
      <xdr:rowOff>62521</xdr:rowOff>
    </xdr:to>
    <xdr:sp macro="" textlink="">
      <xdr:nvSpPr>
        <xdr:cNvPr id="70" name="Bisel 69">
          <a:extLst>
            <a:ext uri="{FF2B5EF4-FFF2-40B4-BE49-F238E27FC236}">
              <a16:creationId xmlns:a16="http://schemas.microsoft.com/office/drawing/2014/main" id="{00000000-0008-0000-0200-000046000000}"/>
            </a:ext>
          </a:extLst>
        </xdr:cNvPr>
        <xdr:cNvSpPr/>
      </xdr:nvSpPr>
      <xdr:spPr bwMode="auto">
        <a:xfrm>
          <a:off x="5491741" y="1840245"/>
          <a:ext cx="1180889" cy="54140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8100000" algn="tr" rotWithShape="0">
            <a:prstClr val="black">
              <a:alpha val="40000"/>
            </a:prstClr>
          </a:outerShdw>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Tesorer</a:t>
          </a:r>
          <a:r>
            <a:rPr lang="en-US" sz="800" b="1" baseline="0">
              <a:latin typeface="Times New Roman" panose="02020603050405020304" pitchFamily="18" charset="0"/>
              <a:cs typeface="Times New Roman" panose="02020603050405020304" pitchFamily="18" charset="0"/>
            </a:rPr>
            <a:t>ía Nacional</a:t>
          </a:r>
          <a:endParaRPr lang="en-US" sz="800" b="1">
            <a:latin typeface="Times New Roman" panose="02020603050405020304" pitchFamily="18" charset="0"/>
            <a:cs typeface="Times New Roman" panose="02020603050405020304" pitchFamily="18" charset="0"/>
          </a:endParaRPr>
        </a:p>
      </xdr:txBody>
    </xdr:sp>
    <xdr:clientData/>
  </xdr:twoCellAnchor>
  <xdr:twoCellAnchor>
    <xdr:from>
      <xdr:col>4</xdr:col>
      <xdr:colOff>516161</xdr:colOff>
      <xdr:row>13</xdr:row>
      <xdr:rowOff>102846</xdr:rowOff>
    </xdr:from>
    <xdr:to>
      <xdr:col>6</xdr:col>
      <xdr:colOff>312505</xdr:colOff>
      <xdr:row>16</xdr:row>
      <xdr:rowOff>147298</xdr:rowOff>
    </xdr:to>
    <xdr:sp macro="" textlink="">
      <xdr:nvSpPr>
        <xdr:cNvPr id="76" name="Bisel 75">
          <a:extLst>
            <a:ext uri="{FF2B5EF4-FFF2-40B4-BE49-F238E27FC236}">
              <a16:creationId xmlns:a16="http://schemas.microsoft.com/office/drawing/2014/main" id="{00000000-0008-0000-0200-00004C000000}"/>
            </a:ext>
          </a:extLst>
        </xdr:cNvPr>
        <xdr:cNvSpPr/>
      </xdr:nvSpPr>
      <xdr:spPr bwMode="auto">
        <a:xfrm>
          <a:off x="3522748" y="2256324"/>
          <a:ext cx="1320344" cy="541409"/>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Planificación y Desarrollo</a:t>
          </a:r>
        </a:p>
      </xdr:txBody>
    </xdr:sp>
    <xdr:clientData/>
  </xdr:twoCellAnchor>
  <xdr:twoCellAnchor>
    <xdr:from>
      <xdr:col>8</xdr:col>
      <xdr:colOff>27185</xdr:colOff>
      <xdr:row>12</xdr:row>
      <xdr:rowOff>62521</xdr:rowOff>
    </xdr:from>
    <xdr:to>
      <xdr:col>8</xdr:col>
      <xdr:colOff>27599</xdr:colOff>
      <xdr:row>28</xdr:row>
      <xdr:rowOff>41413</xdr:rowOff>
    </xdr:to>
    <xdr:cxnSp macro="">
      <xdr:nvCxnSpPr>
        <xdr:cNvPr id="106" name="Conector recto 105">
          <a:extLst>
            <a:ext uri="{FF2B5EF4-FFF2-40B4-BE49-F238E27FC236}">
              <a16:creationId xmlns:a16="http://schemas.microsoft.com/office/drawing/2014/main" id="{00000000-0008-0000-0200-00006A000000}"/>
            </a:ext>
          </a:extLst>
        </xdr:cNvPr>
        <xdr:cNvCxnSpPr>
          <a:stCxn id="70" idx="2"/>
        </xdr:cNvCxnSpPr>
      </xdr:nvCxnSpPr>
      <xdr:spPr bwMode="auto">
        <a:xfrm flipH="1">
          <a:off x="6081772" y="2381651"/>
          <a:ext cx="414" cy="2629327"/>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1</xdr:col>
      <xdr:colOff>333374</xdr:colOff>
      <xdr:row>28</xdr:row>
      <xdr:rowOff>70969</xdr:rowOff>
    </xdr:from>
    <xdr:to>
      <xdr:col>14</xdr:col>
      <xdr:colOff>486243</xdr:colOff>
      <xdr:row>41</xdr:row>
      <xdr:rowOff>159326</xdr:rowOff>
    </xdr:to>
    <xdr:grpSp>
      <xdr:nvGrpSpPr>
        <xdr:cNvPr id="2" name="Grupo 1">
          <a:extLst>
            <a:ext uri="{FF2B5EF4-FFF2-40B4-BE49-F238E27FC236}">
              <a16:creationId xmlns:a16="http://schemas.microsoft.com/office/drawing/2014/main" id="{00000000-0008-0000-0200-000002000000}"/>
            </a:ext>
          </a:extLst>
        </xdr:cNvPr>
        <xdr:cNvGrpSpPr/>
      </xdr:nvGrpSpPr>
      <xdr:grpSpPr>
        <a:xfrm>
          <a:off x="1095374" y="4709230"/>
          <a:ext cx="10017456" cy="2241835"/>
          <a:chOff x="259896" y="10722221"/>
          <a:chExt cx="16150221" cy="3887393"/>
        </a:xfrm>
        <a:effectLst/>
      </xdr:grpSpPr>
      <xdr:sp macro="" textlink="">
        <xdr:nvSpPr>
          <xdr:cNvPr id="16" name="Bisel 15">
            <a:extLst>
              <a:ext uri="{FF2B5EF4-FFF2-40B4-BE49-F238E27FC236}">
                <a16:creationId xmlns:a16="http://schemas.microsoft.com/office/drawing/2014/main" id="{00000000-0008-0000-0200-000010000000}"/>
              </a:ext>
            </a:extLst>
          </xdr:cNvPr>
          <xdr:cNvSpPr/>
        </xdr:nvSpPr>
        <xdr:spPr bwMode="auto">
          <a:xfrm>
            <a:off x="5251667" y="11830676"/>
            <a:ext cx="1813565"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Normas y Coordinación de Tesorerías Institucionales</a:t>
            </a:r>
          </a:p>
        </xdr:txBody>
      </xdr:sp>
      <xdr:sp macro="" textlink="">
        <xdr:nvSpPr>
          <xdr:cNvPr id="17" name="Bisel 16">
            <a:extLst>
              <a:ext uri="{FF2B5EF4-FFF2-40B4-BE49-F238E27FC236}">
                <a16:creationId xmlns:a16="http://schemas.microsoft.com/office/drawing/2014/main" id="{00000000-0008-0000-0200-000011000000}"/>
              </a:ext>
            </a:extLst>
          </xdr:cNvPr>
          <xdr:cNvSpPr/>
        </xdr:nvSpPr>
        <xdr:spPr bwMode="auto">
          <a:xfrm>
            <a:off x="13444819" y="11838998"/>
            <a:ext cx="2124290"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Administración de Desembolsos</a:t>
            </a:r>
          </a:p>
        </xdr:txBody>
      </xdr:sp>
      <xdr:sp macro="" textlink="">
        <xdr:nvSpPr>
          <xdr:cNvPr id="18" name="Bisel 17">
            <a:extLst>
              <a:ext uri="{FF2B5EF4-FFF2-40B4-BE49-F238E27FC236}">
                <a16:creationId xmlns:a16="http://schemas.microsoft.com/office/drawing/2014/main" id="{00000000-0008-0000-0200-000012000000}"/>
              </a:ext>
            </a:extLst>
          </xdr:cNvPr>
          <xdr:cNvSpPr/>
        </xdr:nvSpPr>
        <xdr:spPr bwMode="auto">
          <a:xfrm>
            <a:off x="1114802" y="11838998"/>
            <a:ext cx="2170908"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Administración Cuentas y Registro Financiero</a:t>
            </a:r>
          </a:p>
        </xdr:txBody>
      </xdr:sp>
      <xdr:sp macro="" textlink="">
        <xdr:nvSpPr>
          <xdr:cNvPr id="19" name="Bisel 18">
            <a:extLst>
              <a:ext uri="{FF2B5EF4-FFF2-40B4-BE49-F238E27FC236}">
                <a16:creationId xmlns:a16="http://schemas.microsoft.com/office/drawing/2014/main" id="{00000000-0008-0000-0200-000013000000}"/>
              </a:ext>
            </a:extLst>
          </xdr:cNvPr>
          <xdr:cNvSpPr/>
        </xdr:nvSpPr>
        <xdr:spPr bwMode="auto">
          <a:xfrm>
            <a:off x="9334638" y="11850886"/>
            <a:ext cx="2124290"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Programación y Evaluación Financiera </a:t>
            </a:r>
          </a:p>
        </xdr:txBody>
      </xdr:sp>
      <xdr:grpSp>
        <xdr:nvGrpSpPr>
          <xdr:cNvPr id="34" name="Grupo 33">
            <a:extLst>
              <a:ext uri="{FF2B5EF4-FFF2-40B4-BE49-F238E27FC236}">
                <a16:creationId xmlns:a16="http://schemas.microsoft.com/office/drawing/2014/main" id="{00000000-0008-0000-0200-000022000000}"/>
              </a:ext>
            </a:extLst>
          </xdr:cNvPr>
          <xdr:cNvGrpSpPr/>
        </xdr:nvGrpSpPr>
        <xdr:grpSpPr>
          <a:xfrm>
            <a:off x="4196058" y="12810879"/>
            <a:ext cx="3759218" cy="1744149"/>
            <a:chOff x="12771581" y="2429452"/>
            <a:chExt cx="4650227" cy="2458945"/>
          </a:xfrm>
        </xdr:grpSpPr>
        <xdr:graphicFrame macro="">
          <xdr:nvGraphicFramePr>
            <xdr:cNvPr id="35" name="Gráfico 34">
              <a:extLst>
                <a:ext uri="{FF2B5EF4-FFF2-40B4-BE49-F238E27FC236}">
                  <a16:creationId xmlns:a16="http://schemas.microsoft.com/office/drawing/2014/main" id="{00000000-0008-0000-0200-000023000000}"/>
                </a:ext>
              </a:extLst>
            </xdr:cNvPr>
            <xdr:cNvGraphicFramePr/>
          </xdr:nvGraphicFramePr>
          <xdr:xfrm>
            <a:off x="12771581" y="2429452"/>
            <a:ext cx="4650227" cy="2458945"/>
          </xdr:xfrm>
          <a:graphic>
            <a:graphicData uri="http://schemas.openxmlformats.org/drawingml/2006/chart">
              <c:chart xmlns:c="http://schemas.openxmlformats.org/drawingml/2006/chart" xmlns:r="http://schemas.openxmlformats.org/officeDocument/2006/relationships" r:id="rId2"/>
            </a:graphicData>
          </a:graphic>
        </xdr:graphicFrame>
        <xdr:sp macro="" textlink="Datos!$K$13">
          <xdr:nvSpPr>
            <xdr:cNvPr id="36" name="Rectángulo 35">
              <a:extLst>
                <a:ext uri="{FF2B5EF4-FFF2-40B4-BE49-F238E27FC236}">
                  <a16:creationId xmlns:a16="http://schemas.microsoft.com/office/drawing/2014/main" id="{00000000-0008-0000-0200-000024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8B7E62B-01B0-4BE3-8B12-86C757F0A175}" type="TxLink">
                <a:rPr lang="en-US" sz="1400" b="0" i="0" u="none" strike="noStrike">
                  <a:solidFill>
                    <a:srgbClr val="000000"/>
                  </a:solidFill>
                  <a:latin typeface="Impact" panose="020B0806030902050204" pitchFamily="34" charset="0"/>
                  <a:cs typeface="Arial"/>
                </a:rPr>
                <a:pPr algn="ctr"/>
                <a:t>#¡REF!</a:t>
              </a:fld>
              <a:endParaRPr lang="en-US" sz="1400">
                <a:latin typeface="Impact" panose="020B0806030902050204" pitchFamily="34" charset="0"/>
              </a:endParaRPr>
            </a:p>
          </xdr:txBody>
        </xdr:sp>
      </xdr:grpSp>
      <xdr:grpSp>
        <xdr:nvGrpSpPr>
          <xdr:cNvPr id="46" name="Grupo 45">
            <a:extLst>
              <a:ext uri="{FF2B5EF4-FFF2-40B4-BE49-F238E27FC236}">
                <a16:creationId xmlns:a16="http://schemas.microsoft.com/office/drawing/2014/main" id="{00000000-0008-0000-0200-00002E000000}"/>
              </a:ext>
            </a:extLst>
          </xdr:cNvPr>
          <xdr:cNvGrpSpPr/>
        </xdr:nvGrpSpPr>
        <xdr:grpSpPr>
          <a:xfrm>
            <a:off x="12650900" y="12831759"/>
            <a:ext cx="3759217" cy="1744149"/>
            <a:chOff x="13273763" y="2409203"/>
            <a:chExt cx="3716671" cy="2458945"/>
          </a:xfrm>
        </xdr:grpSpPr>
        <xdr:graphicFrame macro="">
          <xdr:nvGraphicFramePr>
            <xdr:cNvPr id="47" name="Gráfico 46">
              <a:extLst>
                <a:ext uri="{FF2B5EF4-FFF2-40B4-BE49-F238E27FC236}">
                  <a16:creationId xmlns:a16="http://schemas.microsoft.com/office/drawing/2014/main" id="{00000000-0008-0000-0200-00002F000000}"/>
                </a:ext>
              </a:extLst>
            </xdr:cNvPr>
            <xdr:cNvGraphicFramePr/>
          </xdr:nvGraphicFramePr>
          <xdr:xfrm>
            <a:off x="13273763" y="2409203"/>
            <a:ext cx="3716671" cy="2458945"/>
          </xdr:xfrm>
          <a:graphic>
            <a:graphicData uri="http://schemas.openxmlformats.org/drawingml/2006/chart">
              <c:chart xmlns:c="http://schemas.openxmlformats.org/drawingml/2006/chart" xmlns:r="http://schemas.openxmlformats.org/officeDocument/2006/relationships" r:id="rId3"/>
            </a:graphicData>
          </a:graphic>
        </xdr:graphicFrame>
        <xdr:sp macro="" textlink="Datos!$K$15">
          <xdr:nvSpPr>
            <xdr:cNvPr id="48" name="Rectángulo 47">
              <a:extLst>
                <a:ext uri="{FF2B5EF4-FFF2-40B4-BE49-F238E27FC236}">
                  <a16:creationId xmlns:a16="http://schemas.microsoft.com/office/drawing/2014/main" id="{00000000-0008-0000-0200-000030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7FE1565-702B-43E2-9E88-4C44DBC9978C}" type="TxLink">
                <a:rPr lang="en-US" sz="1400" b="0" i="0" u="none" strike="noStrike">
                  <a:solidFill>
                    <a:srgbClr val="000000"/>
                  </a:solidFill>
                  <a:latin typeface="Impact" panose="020B0806030902050204" pitchFamily="34" charset="0"/>
                  <a:cs typeface="Arial"/>
                </a:rPr>
                <a:pPr algn="ctr"/>
                <a:t>#¡REF!</a:t>
              </a:fld>
              <a:endParaRPr lang="en-US" sz="1400">
                <a:latin typeface="Impact" panose="020B0806030902050204" pitchFamily="34" charset="0"/>
              </a:endParaRPr>
            </a:p>
          </xdr:txBody>
        </xdr:sp>
      </xdr:grpSp>
      <xdr:grpSp>
        <xdr:nvGrpSpPr>
          <xdr:cNvPr id="49" name="Grupo 48">
            <a:extLst>
              <a:ext uri="{FF2B5EF4-FFF2-40B4-BE49-F238E27FC236}">
                <a16:creationId xmlns:a16="http://schemas.microsoft.com/office/drawing/2014/main" id="{00000000-0008-0000-0200-000031000000}"/>
              </a:ext>
            </a:extLst>
          </xdr:cNvPr>
          <xdr:cNvGrpSpPr/>
        </xdr:nvGrpSpPr>
        <xdr:grpSpPr>
          <a:xfrm>
            <a:off x="259896" y="12790085"/>
            <a:ext cx="3759217" cy="1744149"/>
            <a:chOff x="13300167" y="2368709"/>
            <a:chExt cx="3718366" cy="2458945"/>
          </a:xfrm>
        </xdr:grpSpPr>
        <xdr:graphicFrame macro="">
          <xdr:nvGraphicFramePr>
            <xdr:cNvPr id="50" name="Gráfico 49">
              <a:extLst>
                <a:ext uri="{FF2B5EF4-FFF2-40B4-BE49-F238E27FC236}">
                  <a16:creationId xmlns:a16="http://schemas.microsoft.com/office/drawing/2014/main" id="{00000000-0008-0000-0200-000032000000}"/>
                </a:ext>
              </a:extLst>
            </xdr:cNvPr>
            <xdr:cNvGraphicFramePr/>
          </xdr:nvGraphicFramePr>
          <xdr:xfrm>
            <a:off x="13300167" y="2368709"/>
            <a:ext cx="3718366" cy="2458945"/>
          </xdr:xfrm>
          <a:graphic>
            <a:graphicData uri="http://schemas.openxmlformats.org/drawingml/2006/chart">
              <c:chart xmlns:c="http://schemas.openxmlformats.org/drawingml/2006/chart" xmlns:r="http://schemas.openxmlformats.org/officeDocument/2006/relationships" r:id="rId4"/>
            </a:graphicData>
          </a:graphic>
        </xdr:graphicFrame>
        <xdr:sp macro="" textlink="Datos!$K$12">
          <xdr:nvSpPr>
            <xdr:cNvPr id="51" name="Rectángulo 50">
              <a:extLst>
                <a:ext uri="{FF2B5EF4-FFF2-40B4-BE49-F238E27FC236}">
                  <a16:creationId xmlns:a16="http://schemas.microsoft.com/office/drawing/2014/main" id="{00000000-0008-0000-0200-000033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EAD05C50-A81D-412E-BF7B-1461EBDB9117}" type="TxLink">
                <a:rPr lang="en-US" sz="1400" b="0" i="0" u="none" strike="noStrike">
                  <a:solidFill>
                    <a:srgbClr val="000000"/>
                  </a:solidFill>
                  <a:latin typeface="Impact" panose="020B0806030902050204" pitchFamily="34" charset="0"/>
                  <a:cs typeface="Arial"/>
                </a:rPr>
                <a:pPr algn="ctr"/>
                <a:t>#¡REF!</a:t>
              </a:fld>
              <a:endParaRPr lang="en-US" sz="1400">
                <a:latin typeface="Impact" panose="020B0806030902050204" pitchFamily="34" charset="0"/>
              </a:endParaRPr>
            </a:p>
          </xdr:txBody>
        </xdr:sp>
      </xdr:grpSp>
      <xdr:grpSp>
        <xdr:nvGrpSpPr>
          <xdr:cNvPr id="52" name="Grupo 51">
            <a:extLst>
              <a:ext uri="{FF2B5EF4-FFF2-40B4-BE49-F238E27FC236}">
                <a16:creationId xmlns:a16="http://schemas.microsoft.com/office/drawing/2014/main" id="{00000000-0008-0000-0200-000034000000}"/>
              </a:ext>
            </a:extLst>
          </xdr:cNvPr>
          <xdr:cNvGrpSpPr/>
        </xdr:nvGrpSpPr>
        <xdr:grpSpPr>
          <a:xfrm>
            <a:off x="8456289" y="12865465"/>
            <a:ext cx="3759216" cy="1744149"/>
            <a:chOff x="12858274" y="2469952"/>
            <a:chExt cx="4442907" cy="2458945"/>
          </a:xfrm>
        </xdr:grpSpPr>
        <xdr:graphicFrame macro="">
          <xdr:nvGraphicFramePr>
            <xdr:cNvPr id="53" name="Gráfico 52">
              <a:extLst>
                <a:ext uri="{FF2B5EF4-FFF2-40B4-BE49-F238E27FC236}">
                  <a16:creationId xmlns:a16="http://schemas.microsoft.com/office/drawing/2014/main" id="{00000000-0008-0000-0200-000035000000}"/>
                </a:ext>
              </a:extLst>
            </xdr:cNvPr>
            <xdr:cNvGraphicFramePr/>
          </xdr:nvGraphicFramePr>
          <xdr:xfrm>
            <a:off x="12858274" y="2469952"/>
            <a:ext cx="4442907" cy="2458945"/>
          </xdr:xfrm>
          <a:graphic>
            <a:graphicData uri="http://schemas.openxmlformats.org/drawingml/2006/chart">
              <c:chart xmlns:c="http://schemas.openxmlformats.org/drawingml/2006/chart" xmlns:r="http://schemas.openxmlformats.org/officeDocument/2006/relationships" r:id="rId5"/>
            </a:graphicData>
          </a:graphic>
        </xdr:graphicFrame>
        <xdr:sp macro="" textlink="Datos!$K$14">
          <xdr:nvSpPr>
            <xdr:cNvPr id="54" name="Rectángulo 53">
              <a:extLst>
                <a:ext uri="{FF2B5EF4-FFF2-40B4-BE49-F238E27FC236}">
                  <a16:creationId xmlns:a16="http://schemas.microsoft.com/office/drawing/2014/main" id="{00000000-0008-0000-0200-000036000000}"/>
                </a:ext>
              </a:extLst>
            </xdr:cNvPr>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015A75B-9664-4F74-BAB1-98414D7A4D60}"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xnSp macro="">
        <xdr:nvCxnSpPr>
          <xdr:cNvPr id="93" name="Conector recto 92">
            <a:extLst>
              <a:ext uri="{FF2B5EF4-FFF2-40B4-BE49-F238E27FC236}">
                <a16:creationId xmlns:a16="http://schemas.microsoft.com/office/drawing/2014/main" id="{00000000-0008-0000-0200-00005D000000}"/>
              </a:ext>
            </a:extLst>
          </xdr:cNvPr>
          <xdr:cNvCxnSpPr/>
        </xdr:nvCxnSpPr>
        <xdr:spPr bwMode="auto">
          <a:xfrm>
            <a:off x="2212154" y="10725504"/>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6" name="Conector recto 95">
            <a:extLst>
              <a:ext uri="{FF2B5EF4-FFF2-40B4-BE49-F238E27FC236}">
                <a16:creationId xmlns:a16="http://schemas.microsoft.com/office/drawing/2014/main" id="{00000000-0008-0000-0200-000060000000}"/>
              </a:ext>
            </a:extLst>
          </xdr:cNvPr>
          <xdr:cNvCxnSpPr/>
        </xdr:nvCxnSpPr>
        <xdr:spPr bwMode="auto">
          <a:xfrm>
            <a:off x="14514263" y="10722771"/>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5" name="Conector recto 94">
            <a:extLst>
              <a:ext uri="{FF2B5EF4-FFF2-40B4-BE49-F238E27FC236}">
                <a16:creationId xmlns:a16="http://schemas.microsoft.com/office/drawing/2014/main" id="{00000000-0008-0000-0200-00005F000000}"/>
              </a:ext>
            </a:extLst>
          </xdr:cNvPr>
          <xdr:cNvCxnSpPr/>
        </xdr:nvCxnSpPr>
        <xdr:spPr bwMode="auto">
          <a:xfrm>
            <a:off x="10380008" y="10726116"/>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4" name="Conector recto 93">
            <a:extLst>
              <a:ext uri="{FF2B5EF4-FFF2-40B4-BE49-F238E27FC236}">
                <a16:creationId xmlns:a16="http://schemas.microsoft.com/office/drawing/2014/main" id="{00000000-0008-0000-0200-00005E000000}"/>
              </a:ext>
            </a:extLst>
          </xdr:cNvPr>
          <xdr:cNvCxnSpPr/>
        </xdr:nvCxnSpPr>
        <xdr:spPr bwMode="auto">
          <a:xfrm>
            <a:off x="6113811" y="10722221"/>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88" name="Conector recto 87">
            <a:extLst>
              <a:ext uri="{FF2B5EF4-FFF2-40B4-BE49-F238E27FC236}">
                <a16:creationId xmlns:a16="http://schemas.microsoft.com/office/drawing/2014/main" id="{00000000-0008-0000-0200-000058000000}"/>
              </a:ext>
            </a:extLst>
          </xdr:cNvPr>
          <xdr:cNvCxnSpPr/>
        </xdr:nvCxnSpPr>
        <xdr:spPr bwMode="auto">
          <a:xfrm>
            <a:off x="2205762" y="10731405"/>
            <a:ext cx="12324245" cy="1677"/>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grpSp>
    <xdr:clientData/>
  </xdr:twoCellAnchor>
  <xdr:twoCellAnchor>
    <xdr:from>
      <xdr:col>4</xdr:col>
      <xdr:colOff>99391</xdr:colOff>
      <xdr:row>21</xdr:row>
      <xdr:rowOff>125137</xdr:rowOff>
    </xdr:from>
    <xdr:to>
      <xdr:col>12</xdr:col>
      <xdr:colOff>44448</xdr:colOff>
      <xdr:row>21</xdr:row>
      <xdr:rowOff>127506</xdr:rowOff>
    </xdr:to>
    <xdr:cxnSp macro="">
      <xdr:nvCxnSpPr>
        <xdr:cNvPr id="99" name="Conector recto 98">
          <a:extLst>
            <a:ext uri="{FF2B5EF4-FFF2-40B4-BE49-F238E27FC236}">
              <a16:creationId xmlns:a16="http://schemas.microsoft.com/office/drawing/2014/main" id="{00000000-0008-0000-0200-000063000000}"/>
            </a:ext>
          </a:extLst>
        </xdr:cNvPr>
        <xdr:cNvCxnSpPr>
          <a:endCxn id="21" idx="4"/>
        </xdr:cNvCxnSpPr>
      </xdr:nvCxnSpPr>
      <xdr:spPr bwMode="auto">
        <a:xfrm>
          <a:off x="3105978" y="3935137"/>
          <a:ext cx="6041057" cy="2369"/>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6</xdr:col>
      <xdr:colOff>312505</xdr:colOff>
      <xdr:row>15</xdr:row>
      <xdr:rowOff>42246</xdr:rowOff>
    </xdr:from>
    <xdr:to>
      <xdr:col>9</xdr:col>
      <xdr:colOff>562139</xdr:colOff>
      <xdr:row>15</xdr:row>
      <xdr:rowOff>44510</xdr:rowOff>
    </xdr:to>
    <xdr:cxnSp macro="">
      <xdr:nvCxnSpPr>
        <xdr:cNvPr id="102" name="Conector recto 101">
          <a:extLst>
            <a:ext uri="{FF2B5EF4-FFF2-40B4-BE49-F238E27FC236}">
              <a16:creationId xmlns:a16="http://schemas.microsoft.com/office/drawing/2014/main" id="{00000000-0008-0000-0200-000066000000}"/>
            </a:ext>
          </a:extLst>
        </xdr:cNvPr>
        <xdr:cNvCxnSpPr>
          <a:stCxn id="76" idx="0"/>
          <a:endCxn id="20" idx="4"/>
        </xdr:cNvCxnSpPr>
      </xdr:nvCxnSpPr>
      <xdr:spPr bwMode="auto">
        <a:xfrm>
          <a:off x="4843092" y="2527029"/>
          <a:ext cx="2535634" cy="2264"/>
        </a:xfrm>
        <a:prstGeom prst="line">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342900</xdr:colOff>
      <xdr:row>22</xdr:row>
      <xdr:rowOff>104775</xdr:rowOff>
    </xdr:from>
    <xdr:to>
      <xdr:col>1</xdr:col>
      <xdr:colOff>2171700</xdr:colOff>
      <xdr:row>33</xdr:row>
      <xdr:rowOff>133350</xdr:rowOff>
    </xdr:to>
    <xdr:graphicFrame macro="">
      <xdr:nvGraphicFramePr>
        <xdr:cNvPr id="39" name="Gráfico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762001</xdr:colOff>
      <xdr:row>0</xdr:row>
      <xdr:rowOff>381001</xdr:rowOff>
    </xdr:from>
    <xdr:to>
      <xdr:col>1</xdr:col>
      <xdr:colOff>2004161</xdr:colOff>
      <xdr:row>4</xdr:row>
      <xdr:rowOff>68035</xdr:rowOff>
    </xdr:to>
    <xdr:pic>
      <xdr:nvPicPr>
        <xdr:cNvPr id="11" name="thefoto" descr="http://www.tesoreria.gov.do/serve/renderimage.aspx?x=640&amp;y=440&amp;cz=0&amp;m=0&amp;i=80&amp;f=generic_images">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1" y="381001"/>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81644</xdr:colOff>
      <xdr:row>0</xdr:row>
      <xdr:rowOff>421821</xdr:rowOff>
    </xdr:from>
    <xdr:to>
      <xdr:col>14</xdr:col>
      <xdr:colOff>1123854</xdr:colOff>
      <xdr:row>4</xdr:row>
      <xdr:rowOff>127683</xdr:rowOff>
    </xdr:to>
    <xdr:pic>
      <xdr:nvPicPr>
        <xdr:cNvPr id="12" name="Imagen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00858" y="421821"/>
          <a:ext cx="1042210" cy="9985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709</xdr:colOff>
      <xdr:row>4</xdr:row>
      <xdr:rowOff>184095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5471" y="190500"/>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549520</xdr:colOff>
      <xdr:row>1</xdr:row>
      <xdr:rowOff>12212</xdr:rowOff>
    </xdr:from>
    <xdr:to>
      <xdr:col>15</xdr:col>
      <xdr:colOff>1591730</xdr:colOff>
      <xdr:row>5</xdr:row>
      <xdr:rowOff>24635</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61635" y="195385"/>
          <a:ext cx="1042210" cy="9771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11206</xdr:colOff>
      <xdr:row>0</xdr:row>
      <xdr:rowOff>145676</xdr:rowOff>
    </xdr:from>
    <xdr:to>
      <xdr:col>3</xdr:col>
      <xdr:colOff>303267</xdr:colOff>
      <xdr:row>4</xdr:row>
      <xdr:rowOff>139271</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6824" y="145676"/>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xdr:row>
      <xdr:rowOff>22412</xdr:rowOff>
    </xdr:from>
    <xdr:to>
      <xdr:col>17</xdr:col>
      <xdr:colOff>1042210</xdr:colOff>
      <xdr:row>5</xdr:row>
      <xdr:rowOff>34835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25382" y="212912"/>
          <a:ext cx="1042210" cy="9985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100853</xdr:colOff>
      <xdr:row>1</xdr:row>
      <xdr:rowOff>22412</xdr:rowOff>
    </xdr:from>
    <xdr:to>
      <xdr:col>3</xdr:col>
      <xdr:colOff>359296</xdr:colOff>
      <xdr:row>5</xdr:row>
      <xdr:rowOff>16007</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735" y="212912"/>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246529</xdr:colOff>
      <xdr:row>0</xdr:row>
      <xdr:rowOff>145677</xdr:rowOff>
    </xdr:from>
    <xdr:to>
      <xdr:col>17</xdr:col>
      <xdr:colOff>1288739</xdr:colOff>
      <xdr:row>4</xdr:row>
      <xdr:rowOff>158100</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19647" y="145677"/>
          <a:ext cx="1042210" cy="9985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33617</xdr:colOff>
      <xdr:row>1</xdr:row>
      <xdr:rowOff>56029</xdr:rowOff>
    </xdr:from>
    <xdr:to>
      <xdr:col>3</xdr:col>
      <xdr:colOff>415326</xdr:colOff>
      <xdr:row>5</xdr:row>
      <xdr:rowOff>49624</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9588" y="246529"/>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358588</xdr:colOff>
      <xdr:row>1</xdr:row>
      <xdr:rowOff>89646</xdr:rowOff>
    </xdr:from>
    <xdr:to>
      <xdr:col>17</xdr:col>
      <xdr:colOff>1400798</xdr:colOff>
      <xdr:row>5</xdr:row>
      <xdr:rowOff>102069</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78235" y="280146"/>
          <a:ext cx="1042210" cy="9985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ci&#243;n%20POA%202021/13.%20Borradores%20Finales%20POAs%20-%202021%20V1/6.%20Plan%20Operativo%20Anual%202021%20-%20DAF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ulaci&#243;n%20POA%202021/13.%20Borradores%20Finales%20POAs%20-%202021%20V1/7.%20Plan%20Operativo%20Anual%20-%20DPy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lan. Anual 2020"/>
      <sheetName val="Datos listados"/>
      <sheetName val="DPyD (2)"/>
      <sheetName val="VCR"/>
      <sheetName val="DPyD"/>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lan. Anual 2021"/>
      <sheetName val="Datos listados"/>
      <sheetName val="DPyD (2)"/>
      <sheetName val="VCR"/>
      <sheetName val="DPy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28575" cap="flat" cmpd="sng" algn="ctr">
          <a:solidFill>
            <a:schemeClr val="bg2">
              <a:lumMod val="50000"/>
            </a:schemeClr>
          </a:solidFill>
          <a:prstDash val="solid"/>
          <a:round/>
          <a:headEnd type="none" w="med" len="med"/>
          <a:tailEnd type="none" w="med" len="med"/>
        </a:ln>
        <a:effectLst/>
      </a:spPr>
      <a:bodyPr vertOverflow="clip" horzOverflow="clip" wrap="square" lIns="18288" tIns="0" rIns="0" bIns="0" rtlCol="0" anchor="ctr" upright="1"/>
      <a:lstStyle>
        <a:defPPr marL="0" indent="0" algn="ctr">
          <a:defRPr sz="800" b="1">
            <a:latin typeface="Times New Roman" panose="02020603050405020304" pitchFamily="18" charset="0"/>
            <a:ea typeface="+mn-ea"/>
            <a:cs typeface="Times New Roman" panose="02020603050405020304" pitchFamily="18" charset="0"/>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XER834"/>
  <sheetViews>
    <sheetView showGridLines="0" tabSelected="1" view="pageBreakPreview" topLeftCell="B823" zoomScale="80" zoomScaleNormal="100" zoomScaleSheetLayoutView="80" workbookViewId="0">
      <selection activeCell="I832" sqref="I832"/>
    </sheetView>
  </sheetViews>
  <sheetFormatPr baseColWidth="10" defaultColWidth="11.42578125" defaultRowHeight="15"/>
  <cols>
    <col min="1" max="1" width="7.5703125" style="247" hidden="1" customWidth="1"/>
    <col min="2" max="2" width="28" style="247" customWidth="1"/>
    <col min="3" max="3" width="28" style="247" hidden="1" customWidth="1"/>
    <col min="4" max="4" width="23.140625" style="247" customWidth="1"/>
    <col min="5" max="5" width="26.140625" style="247" customWidth="1"/>
    <col min="6" max="6" width="12" style="247" customWidth="1"/>
    <col min="7" max="7" width="11.42578125" style="247" customWidth="1"/>
    <col min="8" max="8" width="20.7109375" style="247" customWidth="1"/>
    <col min="9" max="9" width="23.85546875" style="247" customWidth="1"/>
    <col min="10" max="10" width="21.42578125" style="247" customWidth="1"/>
    <col min="11" max="11" width="18" style="245" customWidth="1"/>
    <col min="12" max="12" width="5.85546875" style="245" customWidth="1"/>
    <col min="13" max="14" width="23.42578125" style="245" customWidth="1"/>
    <col min="15" max="15" width="11.42578125" style="245" customWidth="1"/>
    <col min="16" max="16" width="11.42578125" style="245"/>
    <col min="17" max="21" width="0" style="245" hidden="1" customWidth="1"/>
    <col min="22" max="26" width="11.42578125" style="245"/>
    <col min="27" max="16384" width="11.42578125" style="247"/>
  </cols>
  <sheetData>
    <row r="1" spans="2:26">
      <c r="B1" s="1014"/>
      <c r="C1" s="1014"/>
      <c r="D1" s="1014"/>
      <c r="E1" s="1014"/>
      <c r="F1" s="1014"/>
      <c r="G1" s="1014"/>
      <c r="H1" s="1014"/>
      <c r="I1" s="1014"/>
      <c r="J1" s="1014"/>
    </row>
    <row r="2" spans="2:26" ht="25.5">
      <c r="B2" s="1015" t="s">
        <v>76</v>
      </c>
      <c r="C2" s="1015"/>
      <c r="D2" s="1015"/>
      <c r="E2" s="1015"/>
      <c r="F2" s="1015"/>
      <c r="G2" s="1015"/>
      <c r="H2" s="1015"/>
      <c r="I2" s="1015"/>
      <c r="J2" s="1015"/>
    </row>
    <row r="3" spans="2:26" ht="20.25" customHeight="1">
      <c r="B3" s="1016" t="s">
        <v>1075</v>
      </c>
      <c r="C3" s="1016"/>
      <c r="D3" s="1016"/>
      <c r="E3" s="1016"/>
      <c r="F3" s="1016"/>
      <c r="G3" s="1016"/>
      <c r="H3" s="1016"/>
      <c r="I3" s="1016"/>
      <c r="J3" s="1016"/>
    </row>
    <row r="4" spans="2:26" ht="16.5" customHeight="1">
      <c r="B4" s="1017"/>
      <c r="C4" s="1017"/>
      <c r="D4" s="1017"/>
      <c r="E4" s="1017"/>
      <c r="F4" s="1017"/>
      <c r="G4" s="1017"/>
      <c r="H4" s="1017"/>
      <c r="I4" s="1017"/>
      <c r="J4" s="1017"/>
    </row>
    <row r="5" spans="2:26" hidden="1">
      <c r="B5" s="245"/>
      <c r="C5" s="245"/>
      <c r="D5" s="245"/>
      <c r="E5" s="245"/>
      <c r="F5" s="245"/>
      <c r="G5" s="245"/>
      <c r="H5" s="245"/>
      <c r="I5" s="245"/>
      <c r="J5" s="245"/>
    </row>
    <row r="6" spans="2:26">
      <c r="B6" s="245"/>
      <c r="C6" s="245"/>
      <c r="D6" s="245"/>
      <c r="E6" s="245"/>
      <c r="F6" s="245"/>
      <c r="G6" s="245"/>
      <c r="H6" s="245"/>
      <c r="I6" s="245"/>
      <c r="J6" s="245"/>
    </row>
    <row r="7" spans="2:26" ht="21.75" customHeight="1">
      <c r="B7" s="806" t="s">
        <v>11</v>
      </c>
      <c r="C7" s="1006" t="s">
        <v>263</v>
      </c>
      <c r="D7" s="1006"/>
      <c r="E7" s="1006"/>
      <c r="F7" s="1006"/>
      <c r="G7" s="1006"/>
      <c r="H7" s="1006"/>
      <c r="I7" s="1006"/>
      <c r="J7" s="1006"/>
    </row>
    <row r="8" spans="2:26" ht="24" customHeight="1">
      <c r="B8" s="806" t="s">
        <v>1070</v>
      </c>
      <c r="C8" s="1006" t="s">
        <v>1071</v>
      </c>
      <c r="D8" s="1006"/>
      <c r="E8" s="1006"/>
      <c r="F8" s="1006"/>
      <c r="G8" s="1006"/>
      <c r="H8" s="1006"/>
      <c r="I8" s="1006"/>
      <c r="J8" s="1006"/>
    </row>
    <row r="9" spans="2:26" ht="20.25" customHeight="1">
      <c r="B9" s="807" t="s">
        <v>12</v>
      </c>
      <c r="C9" s="1006" t="s">
        <v>1072</v>
      </c>
      <c r="D9" s="1006"/>
      <c r="E9" s="1006"/>
      <c r="F9" s="1006"/>
      <c r="G9" s="1006"/>
      <c r="H9" s="1006"/>
      <c r="I9" s="1006"/>
      <c r="J9" s="1006"/>
      <c r="K9" s="250"/>
      <c r="L9" s="253"/>
    </row>
    <row r="10" spans="2:26" ht="36" customHeight="1">
      <c r="B10" s="807" t="s">
        <v>14</v>
      </c>
      <c r="C10" s="1006" t="s">
        <v>18</v>
      </c>
      <c r="D10" s="1006"/>
      <c r="E10" s="1006"/>
      <c r="F10" s="1006"/>
      <c r="G10" s="1006"/>
      <c r="H10" s="1006"/>
      <c r="I10" s="1006"/>
      <c r="J10" s="1006"/>
    </row>
    <row r="11" spans="2:26" ht="19.5" customHeight="1">
      <c r="B11" s="807" t="s">
        <v>16</v>
      </c>
      <c r="C11" s="1006" t="s">
        <v>1046</v>
      </c>
      <c r="D11" s="1006"/>
      <c r="E11" s="1006"/>
      <c r="F11" s="1006"/>
      <c r="G11" s="1006"/>
      <c r="H11" s="1006"/>
      <c r="I11" s="1006"/>
      <c r="J11" s="1006"/>
    </row>
    <row r="12" spans="2:26" ht="27" customHeight="1">
      <c r="B12" s="951" t="s">
        <v>4</v>
      </c>
      <c r="C12" s="951"/>
      <c r="D12" s="951"/>
      <c r="E12" s="951"/>
      <c r="F12" s="951"/>
      <c r="G12" s="951"/>
      <c r="H12" s="951"/>
      <c r="I12" s="787" t="s">
        <v>59</v>
      </c>
      <c r="J12" s="808" t="s">
        <v>1073</v>
      </c>
      <c r="M12" s="258"/>
      <c r="N12" s="258"/>
      <c r="Q12" s="247"/>
      <c r="R12" s="247"/>
      <c r="S12" s="247"/>
      <c r="T12" s="247"/>
      <c r="U12" s="247"/>
      <c r="V12" s="247"/>
      <c r="W12" s="247"/>
      <c r="X12" s="247"/>
      <c r="Y12" s="247"/>
      <c r="Z12" s="247"/>
    </row>
    <row r="13" spans="2:26" ht="25.5" customHeight="1">
      <c r="B13" s="952" t="s">
        <v>0</v>
      </c>
      <c r="C13" s="1011" t="s">
        <v>255</v>
      </c>
      <c r="D13" s="952" t="s">
        <v>2</v>
      </c>
      <c r="E13" s="952" t="s">
        <v>60</v>
      </c>
      <c r="F13" s="946" t="s">
        <v>51</v>
      </c>
      <c r="G13" s="946"/>
      <c r="H13" s="946" t="s">
        <v>52</v>
      </c>
      <c r="I13" s="946" t="s">
        <v>62</v>
      </c>
      <c r="J13" s="946" t="s">
        <v>1074</v>
      </c>
      <c r="Q13" s="247"/>
      <c r="R13" s="247"/>
      <c r="S13" s="247"/>
      <c r="T13" s="247"/>
      <c r="U13" s="247"/>
      <c r="V13" s="247"/>
      <c r="W13" s="247"/>
      <c r="X13" s="247"/>
      <c r="Y13" s="247"/>
      <c r="Z13" s="247"/>
    </row>
    <row r="14" spans="2:26" ht="23.25" customHeight="1">
      <c r="B14" s="952"/>
      <c r="C14" s="1011"/>
      <c r="D14" s="952"/>
      <c r="E14" s="952"/>
      <c r="F14" s="743" t="s">
        <v>46</v>
      </c>
      <c r="G14" s="743" t="s">
        <v>47</v>
      </c>
      <c r="H14" s="946"/>
      <c r="I14" s="946"/>
      <c r="J14" s="946"/>
      <c r="Q14" s="247"/>
      <c r="R14" s="247"/>
      <c r="S14" s="247"/>
      <c r="T14" s="247"/>
      <c r="U14" s="247"/>
      <c r="V14" s="247"/>
      <c r="W14" s="247"/>
      <c r="X14" s="247"/>
      <c r="Y14" s="247"/>
      <c r="Z14" s="247"/>
    </row>
    <row r="15" spans="2:26" ht="102.75" customHeight="1">
      <c r="B15" s="1007" t="s">
        <v>462</v>
      </c>
      <c r="C15" s="746" t="s">
        <v>1076</v>
      </c>
      <c r="D15" s="1010" t="s">
        <v>464</v>
      </c>
      <c r="E15" s="788" t="s">
        <v>1081</v>
      </c>
      <c r="F15" s="766">
        <v>44228</v>
      </c>
      <c r="G15" s="766">
        <v>44286</v>
      </c>
      <c r="H15" s="801" t="s">
        <v>472</v>
      </c>
      <c r="I15" s="885" t="s">
        <v>476</v>
      </c>
      <c r="J15" s="992">
        <v>10240589.970000001</v>
      </c>
      <c r="Q15" s="247"/>
      <c r="R15" s="247"/>
      <c r="S15" s="247"/>
      <c r="T15" s="247"/>
      <c r="U15" s="247"/>
      <c r="V15" s="247"/>
      <c r="W15" s="247"/>
      <c r="X15" s="247"/>
      <c r="Y15" s="247"/>
      <c r="Z15" s="247"/>
    </row>
    <row r="16" spans="2:26" ht="118.5" customHeight="1">
      <c r="B16" s="1007"/>
      <c r="C16" s="746"/>
      <c r="D16" s="1010"/>
      <c r="E16" s="788" t="s">
        <v>1082</v>
      </c>
      <c r="F16" s="766">
        <v>44228</v>
      </c>
      <c r="G16" s="766">
        <v>44286</v>
      </c>
      <c r="H16" s="801" t="s">
        <v>472</v>
      </c>
      <c r="I16" s="885" t="s">
        <v>477</v>
      </c>
      <c r="J16" s="993"/>
      <c r="Q16" s="247"/>
      <c r="R16" s="247"/>
      <c r="S16" s="247"/>
      <c r="T16" s="247"/>
      <c r="U16" s="247"/>
      <c r="V16" s="247"/>
      <c r="W16" s="247"/>
      <c r="X16" s="247"/>
      <c r="Y16" s="247"/>
      <c r="Z16" s="247"/>
    </row>
    <row r="17" spans="2:26" ht="109.5" customHeight="1">
      <c r="B17" s="1007"/>
      <c r="C17" s="746"/>
      <c r="D17" s="1010"/>
      <c r="E17" s="788" t="s">
        <v>1083</v>
      </c>
      <c r="F17" s="766">
        <v>44287</v>
      </c>
      <c r="G17" s="766">
        <v>44377</v>
      </c>
      <c r="H17" s="801" t="s">
        <v>472</v>
      </c>
      <c r="I17" s="885" t="s">
        <v>1101</v>
      </c>
      <c r="J17" s="993"/>
      <c r="Q17" s="247"/>
      <c r="R17" s="247"/>
      <c r="S17" s="247"/>
      <c r="T17" s="247"/>
      <c r="U17" s="247"/>
      <c r="V17" s="247"/>
      <c r="W17" s="247"/>
      <c r="X17" s="247"/>
      <c r="Y17" s="247"/>
      <c r="Z17" s="247"/>
    </row>
    <row r="18" spans="2:26" ht="105" customHeight="1">
      <c r="B18" s="1007"/>
      <c r="C18" s="746"/>
      <c r="D18" s="1010"/>
      <c r="E18" s="788" t="s">
        <v>1084</v>
      </c>
      <c r="F18" s="766">
        <v>44287</v>
      </c>
      <c r="G18" s="766">
        <v>44377</v>
      </c>
      <c r="H18" s="801" t="s">
        <v>472</v>
      </c>
      <c r="I18" s="885" t="s">
        <v>1102</v>
      </c>
      <c r="J18" s="993"/>
      <c r="Q18" s="247"/>
      <c r="R18" s="247"/>
      <c r="S18" s="247"/>
      <c r="T18" s="247"/>
      <c r="U18" s="247"/>
      <c r="V18" s="247"/>
      <c r="W18" s="247"/>
      <c r="X18" s="247"/>
      <c r="Y18" s="247"/>
      <c r="Z18" s="247"/>
    </row>
    <row r="19" spans="2:26" ht="102.75" customHeight="1">
      <c r="B19" s="1007"/>
      <c r="C19" s="746"/>
      <c r="D19" s="1010"/>
      <c r="E19" s="788" t="s">
        <v>1085</v>
      </c>
      <c r="F19" s="766">
        <v>44378</v>
      </c>
      <c r="G19" s="766">
        <v>44469</v>
      </c>
      <c r="H19" s="801" t="s">
        <v>472</v>
      </c>
      <c r="I19" s="885" t="s">
        <v>1103</v>
      </c>
      <c r="J19" s="993"/>
      <c r="Q19" s="247"/>
      <c r="R19" s="247"/>
      <c r="S19" s="247"/>
      <c r="T19" s="247"/>
      <c r="U19" s="247"/>
      <c r="V19" s="247"/>
      <c r="W19" s="247"/>
      <c r="X19" s="247"/>
      <c r="Y19" s="247"/>
      <c r="Z19" s="247"/>
    </row>
    <row r="20" spans="2:26" ht="117" customHeight="1">
      <c r="B20" s="1007"/>
      <c r="C20" s="746"/>
      <c r="D20" s="1010"/>
      <c r="E20" s="788" t="s">
        <v>1086</v>
      </c>
      <c r="F20" s="766">
        <v>44378</v>
      </c>
      <c r="G20" s="766">
        <v>44469</v>
      </c>
      <c r="H20" s="801" t="s">
        <v>472</v>
      </c>
      <c r="I20" s="885" t="s">
        <v>1104</v>
      </c>
      <c r="J20" s="993"/>
      <c r="Q20" s="247"/>
      <c r="R20" s="247"/>
      <c r="S20" s="247"/>
      <c r="T20" s="247"/>
      <c r="U20" s="247"/>
      <c r="V20" s="247"/>
      <c r="W20" s="247"/>
      <c r="X20" s="247"/>
      <c r="Y20" s="247"/>
      <c r="Z20" s="247"/>
    </row>
    <row r="21" spans="2:26" ht="104.25" customHeight="1">
      <c r="B21" s="1007"/>
      <c r="C21" s="746"/>
      <c r="D21" s="1010"/>
      <c r="E21" s="788" t="s">
        <v>1087</v>
      </c>
      <c r="F21" s="766">
        <v>44470</v>
      </c>
      <c r="G21" s="766">
        <v>44558</v>
      </c>
      <c r="H21" s="801" t="s">
        <v>472</v>
      </c>
      <c r="I21" s="885" t="s">
        <v>1105</v>
      </c>
      <c r="J21" s="993"/>
      <c r="Q21" s="247"/>
      <c r="R21" s="247"/>
      <c r="S21" s="247"/>
      <c r="T21" s="247"/>
      <c r="U21" s="247"/>
      <c r="V21" s="247"/>
      <c r="W21" s="247"/>
      <c r="X21" s="247"/>
      <c r="Y21" s="247"/>
      <c r="Z21" s="247"/>
    </row>
    <row r="22" spans="2:26" ht="110.25" customHeight="1">
      <c r="B22" s="1007"/>
      <c r="C22" s="746"/>
      <c r="D22" s="1010"/>
      <c r="E22" s="788" t="s">
        <v>1088</v>
      </c>
      <c r="F22" s="766">
        <v>44470</v>
      </c>
      <c r="G22" s="766">
        <v>44558</v>
      </c>
      <c r="H22" s="801" t="s">
        <v>472</v>
      </c>
      <c r="I22" s="885" t="s">
        <v>1106</v>
      </c>
      <c r="J22" s="993"/>
      <c r="Q22" s="247"/>
      <c r="R22" s="247"/>
      <c r="S22" s="247"/>
      <c r="T22" s="247"/>
      <c r="U22" s="247"/>
      <c r="V22" s="247"/>
      <c r="W22" s="247"/>
      <c r="X22" s="247"/>
      <c r="Y22" s="247"/>
      <c r="Z22" s="247"/>
    </row>
    <row r="23" spans="2:26" ht="24.75" customHeight="1">
      <c r="B23" s="806" t="s">
        <v>11</v>
      </c>
      <c r="C23" s="1006" t="s">
        <v>263</v>
      </c>
      <c r="D23" s="1006"/>
      <c r="E23" s="1006"/>
      <c r="F23" s="1006"/>
      <c r="G23" s="1006"/>
      <c r="H23" s="1006"/>
      <c r="I23" s="1006"/>
      <c r="J23" s="1006"/>
      <c r="Q23" s="247"/>
      <c r="R23" s="247"/>
      <c r="S23" s="247"/>
      <c r="T23" s="247"/>
      <c r="U23" s="247"/>
      <c r="V23" s="247"/>
      <c r="W23" s="247"/>
      <c r="X23" s="247"/>
      <c r="Y23" s="247"/>
      <c r="Z23" s="247"/>
    </row>
    <row r="24" spans="2:26" ht="19.5" customHeight="1">
      <c r="B24" s="807" t="s">
        <v>16</v>
      </c>
      <c r="C24" s="1006" t="s">
        <v>1046</v>
      </c>
      <c r="D24" s="1006"/>
      <c r="E24" s="1006"/>
      <c r="F24" s="1006"/>
      <c r="G24" s="1006"/>
      <c r="H24" s="1006"/>
      <c r="I24" s="1006"/>
      <c r="J24" s="1006"/>
      <c r="Q24" s="247"/>
      <c r="R24" s="247"/>
      <c r="S24" s="247"/>
      <c r="T24" s="247"/>
      <c r="U24" s="247"/>
      <c r="V24" s="247"/>
      <c r="W24" s="247"/>
      <c r="X24" s="247"/>
      <c r="Y24" s="247"/>
      <c r="Z24" s="247"/>
    </row>
    <row r="25" spans="2:26" ht="59.25" customHeight="1">
      <c r="B25" s="1007" t="s">
        <v>462</v>
      </c>
      <c r="C25" s="746"/>
      <c r="D25" s="1010" t="s">
        <v>1077</v>
      </c>
      <c r="E25" s="818" t="s">
        <v>468</v>
      </c>
      <c r="F25" s="766">
        <v>44228</v>
      </c>
      <c r="G25" s="766">
        <v>44286</v>
      </c>
      <c r="H25" s="773" t="s">
        <v>473</v>
      </c>
      <c r="I25" s="885" t="s">
        <v>478</v>
      </c>
      <c r="J25" s="992">
        <v>10240589.970000001</v>
      </c>
      <c r="Q25" s="247"/>
      <c r="R25" s="247"/>
      <c r="S25" s="247"/>
      <c r="T25" s="247"/>
      <c r="U25" s="247"/>
      <c r="V25" s="247"/>
      <c r="W25" s="247"/>
      <c r="X25" s="247"/>
      <c r="Y25" s="247"/>
      <c r="Z25" s="247"/>
    </row>
    <row r="26" spans="2:26" ht="77.25" customHeight="1">
      <c r="B26" s="1007"/>
      <c r="C26" s="746"/>
      <c r="D26" s="1010"/>
      <c r="E26" s="818" t="s">
        <v>469</v>
      </c>
      <c r="F26" s="766">
        <v>44228</v>
      </c>
      <c r="G26" s="766">
        <v>44286</v>
      </c>
      <c r="H26" s="966" t="s">
        <v>474</v>
      </c>
      <c r="I26" s="885" t="s">
        <v>479</v>
      </c>
      <c r="J26" s="993"/>
      <c r="Q26" s="247"/>
      <c r="R26" s="247"/>
      <c r="S26" s="247"/>
      <c r="T26" s="247"/>
      <c r="U26" s="247"/>
      <c r="V26" s="247"/>
      <c r="W26" s="247"/>
      <c r="X26" s="247"/>
      <c r="Y26" s="247"/>
      <c r="Z26" s="247"/>
    </row>
    <row r="27" spans="2:26" ht="66" customHeight="1">
      <c r="B27" s="1007"/>
      <c r="C27" s="746"/>
      <c r="D27" s="1010"/>
      <c r="E27" s="818" t="s">
        <v>470</v>
      </c>
      <c r="F27" s="766">
        <v>44209</v>
      </c>
      <c r="G27" s="766">
        <v>44286</v>
      </c>
      <c r="H27" s="966"/>
      <c r="I27" s="809" t="s">
        <v>480</v>
      </c>
      <c r="J27" s="993"/>
      <c r="Q27" s="247"/>
      <c r="R27" s="247"/>
      <c r="S27" s="247"/>
      <c r="T27" s="247"/>
      <c r="U27" s="247"/>
      <c r="V27" s="247"/>
      <c r="W27" s="247"/>
      <c r="X27" s="247"/>
      <c r="Y27" s="247"/>
      <c r="Z27" s="247"/>
    </row>
    <row r="28" spans="2:26" ht="68.25" customHeight="1">
      <c r="B28" s="1007"/>
      <c r="C28" s="746"/>
      <c r="D28" s="1010"/>
      <c r="E28" s="788" t="s">
        <v>1089</v>
      </c>
      <c r="F28" s="766">
        <v>44209</v>
      </c>
      <c r="G28" s="766">
        <v>44286</v>
      </c>
      <c r="H28" s="890" t="s">
        <v>1099</v>
      </c>
      <c r="I28" s="885" t="s">
        <v>481</v>
      </c>
      <c r="J28" s="993"/>
      <c r="Q28" s="247"/>
      <c r="R28" s="247"/>
      <c r="S28" s="247"/>
      <c r="T28" s="247"/>
      <c r="U28" s="247"/>
      <c r="V28" s="247"/>
      <c r="W28" s="247"/>
      <c r="X28" s="247"/>
      <c r="Y28" s="247"/>
      <c r="Z28" s="247"/>
    </row>
    <row r="29" spans="2:26" ht="59.25" customHeight="1">
      <c r="B29" s="1007"/>
      <c r="C29" s="746"/>
      <c r="D29" s="1010" t="s">
        <v>1078</v>
      </c>
      <c r="E29" s="818" t="s">
        <v>1047</v>
      </c>
      <c r="F29" s="766">
        <v>44287</v>
      </c>
      <c r="G29" s="766">
        <v>44377</v>
      </c>
      <c r="H29" s="773" t="s">
        <v>1048</v>
      </c>
      <c r="I29" s="885" t="s">
        <v>1107</v>
      </c>
      <c r="J29" s="993"/>
      <c r="Q29" s="247"/>
      <c r="R29" s="247"/>
      <c r="S29" s="247"/>
      <c r="T29" s="247"/>
      <c r="U29" s="247"/>
      <c r="V29" s="247"/>
      <c r="W29" s="247"/>
      <c r="X29" s="247"/>
      <c r="Y29" s="247"/>
      <c r="Z29" s="247"/>
    </row>
    <row r="30" spans="2:26" ht="81.75" customHeight="1">
      <c r="B30" s="1007"/>
      <c r="C30" s="746"/>
      <c r="D30" s="1010"/>
      <c r="E30" s="818" t="s">
        <v>1049</v>
      </c>
      <c r="F30" s="766">
        <v>44287</v>
      </c>
      <c r="G30" s="766">
        <v>44377</v>
      </c>
      <c r="H30" s="966" t="s">
        <v>474</v>
      </c>
      <c r="I30" s="885" t="s">
        <v>1108</v>
      </c>
      <c r="J30" s="993"/>
      <c r="Q30" s="247"/>
      <c r="R30" s="247"/>
      <c r="S30" s="247"/>
      <c r="T30" s="247"/>
      <c r="U30" s="247"/>
      <c r="V30" s="247"/>
      <c r="W30" s="247"/>
      <c r="X30" s="247"/>
      <c r="Y30" s="247"/>
      <c r="Z30" s="247"/>
    </row>
    <row r="31" spans="2:26" ht="59.25" customHeight="1">
      <c r="B31" s="1007"/>
      <c r="C31" s="746"/>
      <c r="D31" s="1010"/>
      <c r="E31" s="818" t="s">
        <v>1050</v>
      </c>
      <c r="F31" s="766">
        <v>44287</v>
      </c>
      <c r="G31" s="766">
        <v>44377</v>
      </c>
      <c r="H31" s="966"/>
      <c r="I31" s="809" t="s">
        <v>1109</v>
      </c>
      <c r="J31" s="993"/>
      <c r="Q31" s="247"/>
      <c r="R31" s="247"/>
      <c r="S31" s="247"/>
      <c r="T31" s="247"/>
      <c r="U31" s="247"/>
      <c r="V31" s="247"/>
      <c r="W31" s="247"/>
      <c r="X31" s="247"/>
      <c r="Y31" s="247"/>
      <c r="Z31" s="247"/>
    </row>
    <row r="32" spans="2:26" ht="75.75" customHeight="1">
      <c r="B32" s="1007"/>
      <c r="C32" s="746"/>
      <c r="D32" s="1010"/>
      <c r="E32" s="788" t="s">
        <v>1090</v>
      </c>
      <c r="F32" s="766">
        <v>44287</v>
      </c>
      <c r="G32" s="766">
        <v>44377</v>
      </c>
      <c r="H32" s="890" t="s">
        <v>1099</v>
      </c>
      <c r="I32" s="885" t="s">
        <v>1110</v>
      </c>
      <c r="J32" s="993"/>
      <c r="Q32" s="247"/>
      <c r="R32" s="247"/>
      <c r="S32" s="247"/>
      <c r="T32" s="247"/>
      <c r="U32" s="247"/>
      <c r="V32" s="247"/>
      <c r="W32" s="247"/>
      <c r="X32" s="247"/>
      <c r="Y32" s="247"/>
      <c r="Z32" s="247"/>
    </row>
    <row r="33" spans="2:26" ht="59.25" customHeight="1">
      <c r="B33" s="1007"/>
      <c r="C33" s="746"/>
      <c r="D33" s="1010" t="s">
        <v>1079</v>
      </c>
      <c r="E33" s="804" t="s">
        <v>1091</v>
      </c>
      <c r="F33" s="766">
        <v>44378</v>
      </c>
      <c r="G33" s="766">
        <v>44469</v>
      </c>
      <c r="H33" s="773" t="s">
        <v>473</v>
      </c>
      <c r="I33" s="885" t="s">
        <v>1111</v>
      </c>
      <c r="J33" s="993"/>
      <c r="Q33" s="247"/>
      <c r="R33" s="247"/>
      <c r="S33" s="247"/>
      <c r="T33" s="247"/>
      <c r="U33" s="247"/>
      <c r="V33" s="247"/>
      <c r="W33" s="247"/>
      <c r="X33" s="247"/>
      <c r="Y33" s="247"/>
      <c r="Z33" s="247"/>
    </row>
    <row r="34" spans="2:26" ht="59.25" customHeight="1">
      <c r="B34" s="1007"/>
      <c r="C34" s="746"/>
      <c r="D34" s="1010"/>
      <c r="E34" s="804" t="s">
        <v>1092</v>
      </c>
      <c r="F34" s="766">
        <v>44378</v>
      </c>
      <c r="G34" s="766">
        <v>44469</v>
      </c>
      <c r="H34" s="966" t="s">
        <v>474</v>
      </c>
      <c r="I34" s="885" t="s">
        <v>1112</v>
      </c>
      <c r="J34" s="993"/>
      <c r="Q34" s="247"/>
      <c r="R34" s="247"/>
      <c r="S34" s="247"/>
      <c r="T34" s="247"/>
      <c r="U34" s="247"/>
      <c r="V34" s="247"/>
      <c r="W34" s="247"/>
      <c r="X34" s="247"/>
      <c r="Y34" s="247"/>
      <c r="Z34" s="247"/>
    </row>
    <row r="35" spans="2:26" ht="59.25" customHeight="1">
      <c r="B35" s="1007"/>
      <c r="C35" s="746"/>
      <c r="D35" s="1010"/>
      <c r="E35" s="804" t="s">
        <v>1093</v>
      </c>
      <c r="F35" s="766">
        <v>44378</v>
      </c>
      <c r="G35" s="766">
        <v>44469</v>
      </c>
      <c r="H35" s="966"/>
      <c r="I35" s="809" t="s">
        <v>1113</v>
      </c>
      <c r="J35" s="993"/>
      <c r="Q35" s="247"/>
      <c r="R35" s="247"/>
      <c r="S35" s="247"/>
      <c r="T35" s="247"/>
      <c r="U35" s="247"/>
      <c r="V35" s="247"/>
      <c r="W35" s="247"/>
      <c r="X35" s="247"/>
      <c r="Y35" s="247"/>
      <c r="Z35" s="247"/>
    </row>
    <row r="36" spans="2:26" ht="76.5" customHeight="1">
      <c r="B36" s="1007"/>
      <c r="C36" s="746"/>
      <c r="D36" s="1010"/>
      <c r="E36" s="788" t="s">
        <v>1094</v>
      </c>
      <c r="F36" s="766">
        <v>44378</v>
      </c>
      <c r="G36" s="766">
        <v>44469</v>
      </c>
      <c r="H36" s="890" t="s">
        <v>1099</v>
      </c>
      <c r="I36" s="885" t="s">
        <v>1114</v>
      </c>
      <c r="J36" s="993"/>
      <c r="Q36" s="247"/>
      <c r="R36" s="247"/>
      <c r="S36" s="247"/>
      <c r="T36" s="247"/>
      <c r="U36" s="247"/>
      <c r="V36" s="247"/>
      <c r="W36" s="247"/>
      <c r="X36" s="247"/>
      <c r="Y36" s="247"/>
      <c r="Z36" s="247"/>
    </row>
    <row r="37" spans="2:26" ht="24" customHeight="1">
      <c r="B37" s="806" t="s">
        <v>11</v>
      </c>
      <c r="C37" s="1006" t="s">
        <v>263</v>
      </c>
      <c r="D37" s="1006"/>
      <c r="E37" s="1006"/>
      <c r="F37" s="1006"/>
      <c r="G37" s="1006"/>
      <c r="H37" s="1006"/>
      <c r="I37" s="1006"/>
      <c r="J37" s="1006"/>
      <c r="Q37" s="247"/>
      <c r="R37" s="247"/>
      <c r="S37" s="247"/>
      <c r="T37" s="247"/>
      <c r="U37" s="247"/>
      <c r="V37" s="247"/>
      <c r="W37" s="247"/>
      <c r="X37" s="247"/>
      <c r="Y37" s="247"/>
      <c r="Z37" s="247"/>
    </row>
    <row r="38" spans="2:26" ht="23.25" customHeight="1">
      <c r="B38" s="807" t="s">
        <v>16</v>
      </c>
      <c r="C38" s="1006" t="s">
        <v>1046</v>
      </c>
      <c r="D38" s="1006"/>
      <c r="E38" s="1006"/>
      <c r="F38" s="1006"/>
      <c r="G38" s="1006"/>
      <c r="H38" s="1006"/>
      <c r="I38" s="1006"/>
      <c r="J38" s="1006"/>
      <c r="Q38" s="247"/>
      <c r="R38" s="247"/>
      <c r="S38" s="247"/>
      <c r="T38" s="247"/>
      <c r="U38" s="247"/>
      <c r="V38" s="247"/>
      <c r="W38" s="247"/>
      <c r="X38" s="247"/>
      <c r="Y38" s="247"/>
      <c r="Z38" s="247"/>
    </row>
    <row r="39" spans="2:26" ht="45.75" customHeight="1">
      <c r="B39" s="1007" t="s">
        <v>462</v>
      </c>
      <c r="C39" s="746"/>
      <c r="D39" s="1010" t="s">
        <v>1080</v>
      </c>
      <c r="E39" s="804" t="s">
        <v>1095</v>
      </c>
      <c r="F39" s="766">
        <v>44470</v>
      </c>
      <c r="G39" s="766">
        <v>44558</v>
      </c>
      <c r="H39" s="773" t="s">
        <v>473</v>
      </c>
      <c r="I39" s="885" t="s">
        <v>1115</v>
      </c>
      <c r="J39" s="992">
        <v>10240589.970000001</v>
      </c>
      <c r="Q39" s="247"/>
      <c r="R39" s="247"/>
      <c r="S39" s="247"/>
      <c r="T39" s="247"/>
      <c r="U39" s="247"/>
      <c r="V39" s="247"/>
      <c r="W39" s="247"/>
      <c r="X39" s="247"/>
      <c r="Y39" s="247"/>
      <c r="Z39" s="247"/>
    </row>
    <row r="40" spans="2:26" ht="75" customHeight="1">
      <c r="B40" s="1007"/>
      <c r="C40" s="746"/>
      <c r="D40" s="1010"/>
      <c r="E40" s="804" t="s">
        <v>1096</v>
      </c>
      <c r="F40" s="766">
        <v>44470</v>
      </c>
      <c r="G40" s="766">
        <v>44558</v>
      </c>
      <c r="H40" s="966" t="s">
        <v>474</v>
      </c>
      <c r="I40" s="885" t="s">
        <v>1116</v>
      </c>
      <c r="J40" s="993"/>
      <c r="Q40" s="247"/>
      <c r="R40" s="247"/>
      <c r="S40" s="247"/>
      <c r="T40" s="247"/>
      <c r="U40" s="247"/>
      <c r="V40" s="247"/>
      <c r="W40" s="247"/>
      <c r="X40" s="247"/>
      <c r="Y40" s="247"/>
      <c r="Z40" s="247"/>
    </row>
    <row r="41" spans="2:26" ht="59.25" customHeight="1">
      <c r="B41" s="1007"/>
      <c r="C41" s="746"/>
      <c r="D41" s="1010"/>
      <c r="E41" s="804" t="s">
        <v>1097</v>
      </c>
      <c r="F41" s="766">
        <v>44470</v>
      </c>
      <c r="G41" s="766">
        <v>44558</v>
      </c>
      <c r="H41" s="966"/>
      <c r="I41" s="809" t="s">
        <v>1117</v>
      </c>
      <c r="J41" s="993"/>
      <c r="Q41" s="247"/>
      <c r="R41" s="247"/>
      <c r="S41" s="247"/>
      <c r="T41" s="247"/>
      <c r="U41" s="247"/>
      <c r="V41" s="247"/>
      <c r="W41" s="247"/>
      <c r="X41" s="247"/>
      <c r="Y41" s="247"/>
      <c r="Z41" s="247"/>
    </row>
    <row r="42" spans="2:26" ht="64.5" customHeight="1">
      <c r="B42" s="1007"/>
      <c r="C42" s="746"/>
      <c r="D42" s="1010"/>
      <c r="E42" s="788" t="s">
        <v>1098</v>
      </c>
      <c r="F42" s="766">
        <v>44470</v>
      </c>
      <c r="G42" s="766">
        <v>44558</v>
      </c>
      <c r="H42" s="890" t="s">
        <v>1100</v>
      </c>
      <c r="I42" s="885" t="s">
        <v>1118</v>
      </c>
      <c r="J42" s="993"/>
    </row>
    <row r="43" spans="2:26" ht="14.25" customHeight="1">
      <c r="B43" s="1009"/>
      <c r="C43" s="1009"/>
      <c r="D43" s="1009"/>
      <c r="E43" s="1009"/>
      <c r="F43" s="1009"/>
      <c r="G43" s="1009"/>
      <c r="H43" s="1009"/>
      <c r="I43" s="1009"/>
      <c r="J43" s="1009"/>
      <c r="Q43" s="247"/>
      <c r="R43" s="247"/>
      <c r="S43" s="247"/>
      <c r="T43" s="247"/>
      <c r="U43" s="247"/>
      <c r="V43" s="247"/>
      <c r="W43" s="247"/>
      <c r="X43" s="247"/>
      <c r="Y43" s="247"/>
      <c r="Z43" s="247"/>
    </row>
    <row r="44" spans="2:26" ht="93" customHeight="1">
      <c r="B44" s="965" t="s">
        <v>1119</v>
      </c>
      <c r="C44" s="746" t="s">
        <v>1120</v>
      </c>
      <c r="D44" s="967" t="s">
        <v>1121</v>
      </c>
      <c r="E44" s="804" t="s">
        <v>1126</v>
      </c>
      <c r="F44" s="766">
        <v>44348</v>
      </c>
      <c r="G44" s="766">
        <v>44377</v>
      </c>
      <c r="H44" s="1008" t="s">
        <v>1137</v>
      </c>
      <c r="I44" s="885" t="s">
        <v>1138</v>
      </c>
      <c r="J44" s="1002">
        <v>8533824.9800000004</v>
      </c>
      <c r="Q44" s="247"/>
      <c r="R44" s="247"/>
      <c r="S44" s="247"/>
      <c r="T44" s="247"/>
      <c r="U44" s="247"/>
      <c r="V44" s="247"/>
      <c r="W44" s="247"/>
      <c r="X44" s="247"/>
      <c r="Y44" s="247"/>
      <c r="Z44" s="247"/>
    </row>
    <row r="45" spans="2:26" ht="87.75" customHeight="1">
      <c r="B45" s="965"/>
      <c r="C45" s="746"/>
      <c r="D45" s="967"/>
      <c r="E45" s="804" t="s">
        <v>1127</v>
      </c>
      <c r="F45" s="766">
        <v>44348</v>
      </c>
      <c r="G45" s="766">
        <v>44377</v>
      </c>
      <c r="H45" s="1008"/>
      <c r="I45" s="885" t="s">
        <v>1139</v>
      </c>
      <c r="J45" s="1003"/>
      <c r="Q45" s="247"/>
      <c r="R45" s="247"/>
      <c r="S45" s="247"/>
      <c r="T45" s="247"/>
      <c r="U45" s="247"/>
      <c r="V45" s="247"/>
      <c r="W45" s="247"/>
      <c r="X45" s="247"/>
      <c r="Y45" s="247"/>
      <c r="Z45" s="247"/>
    </row>
    <row r="46" spans="2:26" ht="104.25" customHeight="1">
      <c r="B46" s="965"/>
      <c r="C46" s="746"/>
      <c r="D46" s="985" t="s">
        <v>1122</v>
      </c>
      <c r="E46" s="804" t="s">
        <v>1128</v>
      </c>
      <c r="F46" s="766">
        <v>44378</v>
      </c>
      <c r="G46" s="766">
        <v>44439</v>
      </c>
      <c r="H46" s="801" t="s">
        <v>472</v>
      </c>
      <c r="I46" s="885" t="s">
        <v>1140</v>
      </c>
      <c r="J46" s="1003"/>
      <c r="Q46" s="247"/>
      <c r="R46" s="247"/>
      <c r="S46" s="247"/>
      <c r="T46" s="247"/>
      <c r="U46" s="247"/>
      <c r="V46" s="247"/>
      <c r="W46" s="247"/>
      <c r="X46" s="247"/>
      <c r="Y46" s="247"/>
      <c r="Z46" s="247"/>
    </row>
    <row r="47" spans="2:26" ht="107.25" customHeight="1">
      <c r="B47" s="965"/>
      <c r="C47" s="746"/>
      <c r="D47" s="985"/>
      <c r="E47" s="804" t="s">
        <v>1129</v>
      </c>
      <c r="F47" s="766">
        <v>44378</v>
      </c>
      <c r="G47" s="766">
        <v>44439</v>
      </c>
      <c r="H47" s="801" t="s">
        <v>472</v>
      </c>
      <c r="I47" s="885" t="s">
        <v>1141</v>
      </c>
      <c r="J47" s="1003"/>
      <c r="Q47" s="247"/>
      <c r="R47" s="247"/>
      <c r="S47" s="247"/>
      <c r="T47" s="247"/>
      <c r="U47" s="247"/>
      <c r="V47" s="247"/>
      <c r="W47" s="247"/>
      <c r="X47" s="247"/>
      <c r="Y47" s="247"/>
      <c r="Z47" s="247"/>
    </row>
    <row r="48" spans="2:26" ht="106.5" customHeight="1">
      <c r="B48" s="965"/>
      <c r="C48" s="746"/>
      <c r="D48" s="985"/>
      <c r="E48" s="804" t="s">
        <v>1130</v>
      </c>
      <c r="F48" s="766">
        <v>44440</v>
      </c>
      <c r="G48" s="766">
        <v>44499</v>
      </c>
      <c r="H48" s="801" t="s">
        <v>472</v>
      </c>
      <c r="I48" s="885" t="s">
        <v>1142</v>
      </c>
      <c r="J48" s="1003"/>
      <c r="Q48" s="247"/>
      <c r="R48" s="247"/>
      <c r="S48" s="247"/>
      <c r="T48" s="247"/>
      <c r="U48" s="247"/>
      <c r="V48" s="247"/>
      <c r="W48" s="247"/>
      <c r="X48" s="247"/>
      <c r="Y48" s="247"/>
      <c r="Z48" s="247"/>
    </row>
    <row r="49" spans="2:26" ht="108.75" customHeight="1">
      <c r="B49" s="965"/>
      <c r="C49" s="746"/>
      <c r="D49" s="985"/>
      <c r="E49" s="804" t="s">
        <v>2673</v>
      </c>
      <c r="F49" s="766">
        <v>44440</v>
      </c>
      <c r="G49" s="766">
        <v>44499</v>
      </c>
      <c r="H49" s="801" t="s">
        <v>472</v>
      </c>
      <c r="I49" s="885" t="s">
        <v>1143</v>
      </c>
      <c r="J49" s="1003"/>
      <c r="Q49" s="247"/>
      <c r="R49" s="247"/>
      <c r="S49" s="247"/>
      <c r="T49" s="247"/>
      <c r="U49" s="247"/>
      <c r="V49" s="247"/>
      <c r="W49" s="247"/>
      <c r="X49" s="247"/>
      <c r="Y49" s="247"/>
      <c r="Z49" s="247"/>
    </row>
    <row r="50" spans="2:26" ht="96.75" customHeight="1">
      <c r="B50" s="965"/>
      <c r="C50" s="746"/>
      <c r="D50" s="985"/>
      <c r="E50" s="804" t="s">
        <v>2674</v>
      </c>
      <c r="F50" s="766">
        <v>44502</v>
      </c>
      <c r="G50" s="766">
        <v>44558</v>
      </c>
      <c r="H50" s="801" t="s">
        <v>472</v>
      </c>
      <c r="I50" s="885" t="s">
        <v>1144</v>
      </c>
      <c r="J50" s="1003"/>
      <c r="Q50" s="247"/>
      <c r="R50" s="247"/>
      <c r="S50" s="247"/>
      <c r="T50" s="247"/>
      <c r="U50" s="247"/>
      <c r="V50" s="247"/>
      <c r="W50" s="247"/>
      <c r="X50" s="247"/>
      <c r="Y50" s="247"/>
      <c r="Z50" s="247"/>
    </row>
    <row r="51" spans="2:26" ht="117.75" customHeight="1">
      <c r="B51" s="965"/>
      <c r="C51" s="746"/>
      <c r="D51" s="985"/>
      <c r="E51" s="804" t="s">
        <v>2675</v>
      </c>
      <c r="F51" s="766">
        <v>44502</v>
      </c>
      <c r="G51" s="766">
        <v>44558</v>
      </c>
      <c r="H51" s="801" t="s">
        <v>472</v>
      </c>
      <c r="I51" s="885" t="s">
        <v>1145</v>
      </c>
      <c r="J51" s="1004"/>
      <c r="Q51" s="247"/>
      <c r="R51" s="247"/>
      <c r="S51" s="247"/>
      <c r="T51" s="247"/>
      <c r="U51" s="247"/>
      <c r="V51" s="247"/>
      <c r="W51" s="247"/>
      <c r="X51" s="247"/>
      <c r="Y51" s="247"/>
      <c r="Z51" s="247"/>
    </row>
    <row r="52" spans="2:26" ht="19.5" customHeight="1">
      <c r="B52" s="806" t="s">
        <v>11</v>
      </c>
      <c r="C52" s="1006" t="s">
        <v>263</v>
      </c>
      <c r="D52" s="1006"/>
      <c r="E52" s="1006"/>
      <c r="F52" s="1006"/>
      <c r="G52" s="1006"/>
      <c r="H52" s="1006"/>
      <c r="I52" s="1006"/>
      <c r="J52" s="1006"/>
      <c r="Q52" s="247"/>
      <c r="R52" s="247"/>
      <c r="S52" s="247"/>
      <c r="T52" s="247"/>
      <c r="U52" s="247"/>
      <c r="V52" s="247"/>
      <c r="W52" s="247"/>
      <c r="X52" s="247"/>
      <c r="Y52" s="247"/>
      <c r="Z52" s="247"/>
    </row>
    <row r="53" spans="2:26" ht="18.75" customHeight="1">
      <c r="B53" s="807" t="s">
        <v>16</v>
      </c>
      <c r="C53" s="1006" t="s">
        <v>1046</v>
      </c>
      <c r="D53" s="1006"/>
      <c r="E53" s="1006"/>
      <c r="F53" s="1006"/>
      <c r="G53" s="1006"/>
      <c r="H53" s="1006"/>
      <c r="I53" s="1006"/>
      <c r="J53" s="1006"/>
      <c r="Q53" s="247"/>
      <c r="R53" s="247"/>
      <c r="S53" s="247"/>
      <c r="T53" s="247"/>
      <c r="U53" s="247"/>
      <c r="V53" s="247"/>
      <c r="W53" s="247"/>
      <c r="X53" s="247"/>
      <c r="Y53" s="247"/>
      <c r="Z53" s="247"/>
    </row>
    <row r="54" spans="2:26" ht="27" customHeight="1">
      <c r="B54" s="951" t="s">
        <v>4</v>
      </c>
      <c r="C54" s="951"/>
      <c r="D54" s="951"/>
      <c r="E54" s="951"/>
      <c r="F54" s="951"/>
      <c r="G54" s="951"/>
      <c r="H54" s="951"/>
      <c r="I54" s="787" t="s">
        <v>59</v>
      </c>
      <c r="J54" s="808" t="s">
        <v>1073</v>
      </c>
      <c r="L54" s="245" t="s">
        <v>1073</v>
      </c>
      <c r="M54" s="258"/>
      <c r="N54" s="258"/>
      <c r="Q54" s="247"/>
      <c r="R54" s="247"/>
      <c r="S54" s="247"/>
      <c r="T54" s="247"/>
      <c r="U54" s="247"/>
      <c r="V54" s="247"/>
      <c r="W54" s="247"/>
      <c r="X54" s="247"/>
      <c r="Y54" s="247"/>
      <c r="Z54" s="247"/>
    </row>
    <row r="55" spans="2:26" ht="25.5" customHeight="1">
      <c r="B55" s="952" t="s">
        <v>0</v>
      </c>
      <c r="C55" s="1011" t="s">
        <v>255</v>
      </c>
      <c r="D55" s="952" t="s">
        <v>2</v>
      </c>
      <c r="E55" s="952" t="s">
        <v>60</v>
      </c>
      <c r="F55" s="946" t="s">
        <v>51</v>
      </c>
      <c r="G55" s="946"/>
      <c r="H55" s="946" t="s">
        <v>52</v>
      </c>
      <c r="I55" s="946" t="s">
        <v>62</v>
      </c>
      <c r="J55" s="946" t="s">
        <v>1074</v>
      </c>
      <c r="Q55" s="247"/>
      <c r="R55" s="247"/>
      <c r="S55" s="247"/>
      <c r="T55" s="247"/>
      <c r="U55" s="247"/>
      <c r="V55" s="247"/>
      <c r="W55" s="247"/>
      <c r="X55" s="247"/>
      <c r="Y55" s="247"/>
      <c r="Z55" s="247"/>
    </row>
    <row r="56" spans="2:26" ht="23.25" customHeight="1">
      <c r="B56" s="952"/>
      <c r="C56" s="1011"/>
      <c r="D56" s="952"/>
      <c r="E56" s="952"/>
      <c r="F56" s="743" t="s">
        <v>46</v>
      </c>
      <c r="G56" s="743" t="s">
        <v>47</v>
      </c>
      <c r="H56" s="946"/>
      <c r="I56" s="946"/>
      <c r="J56" s="946"/>
      <c r="Q56" s="247"/>
      <c r="R56" s="247"/>
      <c r="S56" s="247"/>
      <c r="T56" s="247"/>
      <c r="U56" s="247"/>
      <c r="V56" s="247"/>
      <c r="W56" s="247"/>
      <c r="X56" s="247"/>
      <c r="Y56" s="247"/>
      <c r="Z56" s="247"/>
    </row>
    <row r="57" spans="2:26" ht="99.75" customHeight="1">
      <c r="B57" s="965" t="s">
        <v>1119</v>
      </c>
      <c r="C57" s="746"/>
      <c r="D57" s="1010" t="s">
        <v>1123</v>
      </c>
      <c r="E57" s="804" t="s">
        <v>1131</v>
      </c>
      <c r="F57" s="766">
        <v>44378</v>
      </c>
      <c r="G57" s="766">
        <v>44439</v>
      </c>
      <c r="H57" s="1008" t="s">
        <v>1137</v>
      </c>
      <c r="I57" s="885" t="s">
        <v>1146</v>
      </c>
      <c r="J57" s="1002">
        <v>8533824.9800000004</v>
      </c>
      <c r="Q57" s="247"/>
      <c r="R57" s="247"/>
      <c r="S57" s="247"/>
      <c r="T57" s="247"/>
      <c r="U57" s="247"/>
      <c r="V57" s="247"/>
      <c r="W57" s="247"/>
      <c r="X57" s="247"/>
      <c r="Y57" s="247"/>
      <c r="Z57" s="247"/>
    </row>
    <row r="58" spans="2:26" ht="84.75" customHeight="1">
      <c r="B58" s="965"/>
      <c r="C58" s="746"/>
      <c r="D58" s="1010"/>
      <c r="E58" s="804" t="s">
        <v>1132</v>
      </c>
      <c r="F58" s="766">
        <v>44378</v>
      </c>
      <c r="G58" s="766">
        <v>44439</v>
      </c>
      <c r="H58" s="1008"/>
      <c r="I58" s="885" t="s">
        <v>1147</v>
      </c>
      <c r="J58" s="1003"/>
      <c r="Q58" s="247"/>
      <c r="R58" s="247"/>
      <c r="S58" s="247"/>
      <c r="T58" s="247"/>
      <c r="U58" s="247"/>
      <c r="V58" s="247"/>
      <c r="W58" s="247"/>
      <c r="X58" s="247"/>
      <c r="Y58" s="247"/>
      <c r="Z58" s="247"/>
    </row>
    <row r="59" spans="2:26" ht="91.5" customHeight="1">
      <c r="B59" s="965"/>
      <c r="C59" s="746"/>
      <c r="D59" s="1010" t="s">
        <v>1124</v>
      </c>
      <c r="E59" s="804" t="s">
        <v>1133</v>
      </c>
      <c r="F59" s="766">
        <v>44440</v>
      </c>
      <c r="G59" s="766">
        <v>44499</v>
      </c>
      <c r="H59" s="1008" t="s">
        <v>1137</v>
      </c>
      <c r="I59" s="885" t="s">
        <v>1148</v>
      </c>
      <c r="J59" s="1003"/>
      <c r="Q59" s="247"/>
      <c r="R59" s="247"/>
      <c r="S59" s="247"/>
      <c r="T59" s="247"/>
      <c r="U59" s="247"/>
      <c r="V59" s="247"/>
      <c r="W59" s="247"/>
      <c r="X59" s="247"/>
      <c r="Y59" s="247"/>
      <c r="Z59" s="247"/>
    </row>
    <row r="60" spans="2:26" ht="80.25" customHeight="1">
      <c r="B60" s="965"/>
      <c r="C60" s="746"/>
      <c r="D60" s="1010"/>
      <c r="E60" s="804" t="s">
        <v>1134</v>
      </c>
      <c r="F60" s="766">
        <v>44440</v>
      </c>
      <c r="G60" s="766">
        <v>44499</v>
      </c>
      <c r="H60" s="1008"/>
      <c r="I60" s="885" t="s">
        <v>1149</v>
      </c>
      <c r="J60" s="1003"/>
      <c r="Q60" s="247"/>
      <c r="R60" s="247"/>
      <c r="S60" s="247"/>
      <c r="T60" s="247"/>
      <c r="U60" s="247"/>
      <c r="V60" s="247"/>
      <c r="W60" s="247"/>
      <c r="X60" s="247"/>
      <c r="Y60" s="247"/>
      <c r="Z60" s="247"/>
    </row>
    <row r="61" spans="2:26" ht="91.5" customHeight="1">
      <c r="B61" s="965"/>
      <c r="C61" s="746"/>
      <c r="D61" s="1010" t="s">
        <v>1125</v>
      </c>
      <c r="E61" s="804" t="s">
        <v>1135</v>
      </c>
      <c r="F61" s="766">
        <v>44502</v>
      </c>
      <c r="G61" s="766">
        <v>44558</v>
      </c>
      <c r="H61" s="1008" t="s">
        <v>1137</v>
      </c>
      <c r="I61" s="885" t="s">
        <v>1150</v>
      </c>
      <c r="J61" s="1003"/>
      <c r="Q61" s="247"/>
      <c r="R61" s="247"/>
      <c r="S61" s="247"/>
      <c r="T61" s="247"/>
      <c r="U61" s="247"/>
      <c r="V61" s="247"/>
      <c r="W61" s="247"/>
      <c r="X61" s="247"/>
      <c r="Y61" s="247"/>
      <c r="Z61" s="247"/>
    </row>
    <row r="62" spans="2:26" ht="83.25" customHeight="1">
      <c r="B62" s="965"/>
      <c r="C62" s="746"/>
      <c r="D62" s="1010"/>
      <c r="E62" s="804" t="s">
        <v>1136</v>
      </c>
      <c r="F62" s="766">
        <v>44502</v>
      </c>
      <c r="G62" s="766">
        <v>44558</v>
      </c>
      <c r="H62" s="1008"/>
      <c r="I62" s="885" t="s">
        <v>1151</v>
      </c>
      <c r="J62" s="1004"/>
      <c r="Q62" s="247"/>
      <c r="R62" s="247"/>
      <c r="S62" s="247"/>
      <c r="T62" s="247"/>
      <c r="U62" s="247"/>
      <c r="V62" s="247"/>
      <c r="W62" s="247"/>
      <c r="X62" s="247"/>
      <c r="Y62" s="247"/>
      <c r="Z62" s="247"/>
    </row>
    <row r="63" spans="2:26" ht="16.5" customHeight="1">
      <c r="B63" s="1009"/>
      <c r="C63" s="1009"/>
      <c r="D63" s="1009"/>
      <c r="E63" s="1009"/>
      <c r="F63" s="1009"/>
      <c r="G63" s="1009"/>
      <c r="H63" s="1009"/>
      <c r="I63" s="1009"/>
      <c r="J63" s="1009"/>
      <c r="Q63" s="247"/>
      <c r="R63" s="247"/>
      <c r="S63" s="247"/>
      <c r="T63" s="247"/>
      <c r="U63" s="247"/>
      <c r="V63" s="247"/>
      <c r="W63" s="247"/>
      <c r="X63" s="247"/>
      <c r="Y63" s="247"/>
      <c r="Z63" s="247"/>
    </row>
    <row r="64" spans="2:26" ht="82.5" customHeight="1">
      <c r="B64" s="949" t="s">
        <v>1152</v>
      </c>
      <c r="C64" s="1023" t="s">
        <v>1153</v>
      </c>
      <c r="D64" s="1010" t="s">
        <v>1154</v>
      </c>
      <c r="E64" s="804" t="s">
        <v>1155</v>
      </c>
      <c r="F64" s="766">
        <v>44256</v>
      </c>
      <c r="G64" s="766">
        <v>44316</v>
      </c>
      <c r="H64" s="801" t="s">
        <v>472</v>
      </c>
      <c r="I64" s="811" t="s">
        <v>1160</v>
      </c>
      <c r="J64" s="1002">
        <v>3336952.13</v>
      </c>
      <c r="Q64" s="247"/>
      <c r="R64" s="247"/>
      <c r="S64" s="247"/>
      <c r="T64" s="247"/>
      <c r="U64" s="247"/>
      <c r="V64" s="247"/>
      <c r="W64" s="247"/>
      <c r="X64" s="247"/>
      <c r="Y64" s="247"/>
      <c r="Z64" s="247"/>
    </row>
    <row r="65" spans="2:26" ht="99.75" customHeight="1">
      <c r="B65" s="949"/>
      <c r="C65" s="1023"/>
      <c r="D65" s="1010"/>
      <c r="E65" s="804" t="s">
        <v>1156</v>
      </c>
      <c r="F65" s="766">
        <v>44256</v>
      </c>
      <c r="G65" s="766">
        <v>44316</v>
      </c>
      <c r="H65" s="801" t="s">
        <v>472</v>
      </c>
      <c r="I65" s="811" t="s">
        <v>1161</v>
      </c>
      <c r="J65" s="1003"/>
      <c r="Q65" s="247"/>
      <c r="R65" s="247"/>
      <c r="S65" s="247"/>
      <c r="T65" s="247"/>
      <c r="U65" s="247"/>
      <c r="V65" s="247"/>
      <c r="W65" s="247"/>
      <c r="X65" s="247"/>
      <c r="Y65" s="247"/>
      <c r="Z65" s="247"/>
    </row>
    <row r="66" spans="2:26" ht="89.25" customHeight="1">
      <c r="B66" s="949"/>
      <c r="C66" s="1023"/>
      <c r="D66" s="1010"/>
      <c r="E66" s="804" t="s">
        <v>1157</v>
      </c>
      <c r="F66" s="766">
        <v>44256</v>
      </c>
      <c r="G66" s="766">
        <v>44316</v>
      </c>
      <c r="H66" s="801" t="s">
        <v>1159</v>
      </c>
      <c r="I66" s="891" t="s">
        <v>1162</v>
      </c>
      <c r="J66" s="1003"/>
      <c r="Q66" s="247"/>
      <c r="R66" s="247"/>
      <c r="S66" s="247"/>
      <c r="T66" s="247"/>
      <c r="U66" s="247"/>
      <c r="V66" s="247"/>
      <c r="W66" s="247"/>
      <c r="X66" s="247"/>
      <c r="Y66" s="247"/>
      <c r="Z66" s="247"/>
    </row>
    <row r="67" spans="2:26" ht="75.75" customHeight="1">
      <c r="B67" s="949"/>
      <c r="C67" s="1023"/>
      <c r="D67" s="1010"/>
      <c r="E67" s="804" t="s">
        <v>1158</v>
      </c>
      <c r="F67" s="766">
        <v>44319</v>
      </c>
      <c r="G67" s="766">
        <v>44347</v>
      </c>
      <c r="H67" s="801" t="s">
        <v>1159</v>
      </c>
      <c r="I67" s="891" t="s">
        <v>1163</v>
      </c>
      <c r="J67" s="1003"/>
      <c r="Q67" s="247"/>
      <c r="R67" s="247"/>
      <c r="S67" s="247"/>
      <c r="T67" s="247"/>
      <c r="U67" s="247"/>
      <c r="V67" s="247"/>
      <c r="W67" s="247"/>
      <c r="X67" s="247"/>
      <c r="Y67" s="247"/>
      <c r="Z67" s="247"/>
    </row>
    <row r="68" spans="2:26" ht="24.75" customHeight="1">
      <c r="B68" s="806" t="s">
        <v>11</v>
      </c>
      <c r="C68" s="931"/>
      <c r="D68" s="1006" t="s">
        <v>1240</v>
      </c>
      <c r="E68" s="1006"/>
      <c r="F68" s="1006"/>
      <c r="G68" s="1006"/>
      <c r="H68" s="1006"/>
      <c r="I68" s="1006"/>
      <c r="J68" s="1006"/>
      <c r="Q68" s="247"/>
      <c r="R68" s="247"/>
      <c r="S68" s="247"/>
      <c r="T68" s="247"/>
      <c r="U68" s="247"/>
      <c r="V68" s="247"/>
      <c r="W68" s="247"/>
      <c r="X68" s="247"/>
      <c r="Y68" s="247"/>
      <c r="Z68" s="247"/>
    </row>
    <row r="69" spans="2:26" ht="33" customHeight="1">
      <c r="B69" s="807" t="s">
        <v>14</v>
      </c>
      <c r="C69" s="1006" t="s">
        <v>18</v>
      </c>
      <c r="D69" s="1006"/>
      <c r="E69" s="1006"/>
      <c r="F69" s="1006"/>
      <c r="G69" s="1006"/>
      <c r="H69" s="1006"/>
      <c r="I69" s="1006"/>
      <c r="J69" s="1006"/>
    </row>
    <row r="70" spans="2:26" ht="19.5" customHeight="1">
      <c r="B70" s="807" t="s">
        <v>16</v>
      </c>
      <c r="C70" s="1006" t="s">
        <v>1046</v>
      </c>
      <c r="D70" s="1006"/>
      <c r="E70" s="1006"/>
      <c r="F70" s="1006"/>
      <c r="G70" s="1006"/>
      <c r="H70" s="1006"/>
      <c r="I70" s="1006"/>
      <c r="J70" s="1006"/>
    </row>
    <row r="71" spans="2:26" ht="26.25" customHeight="1">
      <c r="B71" s="951" t="s">
        <v>4</v>
      </c>
      <c r="C71" s="951"/>
      <c r="D71" s="951"/>
      <c r="E71" s="951"/>
      <c r="F71" s="951"/>
      <c r="G71" s="951"/>
      <c r="H71" s="951"/>
      <c r="I71" s="787" t="s">
        <v>59</v>
      </c>
      <c r="J71" s="808" t="s">
        <v>1073</v>
      </c>
      <c r="L71" s="245" t="s">
        <v>1073</v>
      </c>
      <c r="M71" s="258"/>
      <c r="N71" s="258"/>
      <c r="Q71" s="247"/>
      <c r="R71" s="247"/>
      <c r="S71" s="247"/>
      <c r="T71" s="247"/>
      <c r="U71" s="247"/>
      <c r="V71" s="247"/>
      <c r="W71" s="247"/>
      <c r="X71" s="247"/>
      <c r="Y71" s="247"/>
      <c r="Z71" s="247"/>
    </row>
    <row r="72" spans="2:26" ht="27.75" customHeight="1">
      <c r="B72" s="952" t="s">
        <v>0</v>
      </c>
      <c r="C72" s="1011" t="s">
        <v>255</v>
      </c>
      <c r="D72" s="952" t="s">
        <v>2</v>
      </c>
      <c r="E72" s="952" t="s">
        <v>60</v>
      </c>
      <c r="F72" s="953" t="s">
        <v>51</v>
      </c>
      <c r="G72" s="953"/>
      <c r="H72" s="946" t="s">
        <v>52</v>
      </c>
      <c r="I72" s="946" t="s">
        <v>62</v>
      </c>
      <c r="J72" s="946" t="s">
        <v>1074</v>
      </c>
      <c r="Q72" s="247"/>
      <c r="R72" s="247"/>
      <c r="S72" s="247"/>
      <c r="T72" s="247"/>
      <c r="U72" s="247"/>
      <c r="V72" s="247"/>
      <c r="W72" s="247"/>
      <c r="X72" s="247"/>
      <c r="Y72" s="247"/>
      <c r="Z72" s="247"/>
    </row>
    <row r="73" spans="2:26" ht="23.25" customHeight="1">
      <c r="B73" s="952"/>
      <c r="C73" s="1011"/>
      <c r="D73" s="952"/>
      <c r="E73" s="952"/>
      <c r="F73" s="743" t="s">
        <v>46</v>
      </c>
      <c r="G73" s="743" t="s">
        <v>47</v>
      </c>
      <c r="H73" s="946"/>
      <c r="I73" s="946"/>
      <c r="J73" s="946"/>
      <c r="Q73" s="247"/>
      <c r="R73" s="247"/>
      <c r="S73" s="247"/>
      <c r="T73" s="247"/>
      <c r="U73" s="247"/>
      <c r="V73" s="247"/>
      <c r="W73" s="247"/>
      <c r="X73" s="247"/>
      <c r="Y73" s="247"/>
      <c r="Z73" s="247"/>
    </row>
    <row r="74" spans="2:26" ht="96" customHeight="1">
      <c r="B74" s="949" t="s">
        <v>1257</v>
      </c>
      <c r="C74" s="966" t="s">
        <v>1241</v>
      </c>
      <c r="D74" s="1025" t="s">
        <v>1258</v>
      </c>
      <c r="E74" s="804" t="s">
        <v>1242</v>
      </c>
      <c r="F74" s="766">
        <v>44317</v>
      </c>
      <c r="G74" s="766">
        <v>44331</v>
      </c>
      <c r="H74" s="754" t="s">
        <v>1248</v>
      </c>
      <c r="I74" s="885" t="s">
        <v>1251</v>
      </c>
      <c r="J74" s="992">
        <v>3336952.13</v>
      </c>
      <c r="Q74" s="247"/>
      <c r="R74" s="247"/>
      <c r="S74" s="247"/>
      <c r="T74" s="247"/>
      <c r="U74" s="247"/>
      <c r="V74" s="247"/>
      <c r="W74" s="247"/>
      <c r="X74" s="247"/>
      <c r="Y74" s="247"/>
      <c r="Z74" s="247"/>
    </row>
    <row r="75" spans="2:26" ht="114.75" customHeight="1">
      <c r="B75" s="949"/>
      <c r="C75" s="966"/>
      <c r="D75" s="1025"/>
      <c r="E75" s="804" t="s">
        <v>1243</v>
      </c>
      <c r="F75" s="766">
        <v>44334</v>
      </c>
      <c r="G75" s="766">
        <v>44345</v>
      </c>
      <c r="H75" s="754" t="s">
        <v>1249</v>
      </c>
      <c r="I75" s="885" t="s">
        <v>1252</v>
      </c>
      <c r="J75" s="993"/>
      <c r="Q75" s="247"/>
      <c r="R75" s="247"/>
      <c r="S75" s="247"/>
      <c r="T75" s="247"/>
      <c r="U75" s="247"/>
      <c r="V75" s="247"/>
      <c r="W75" s="247"/>
      <c r="X75" s="247"/>
      <c r="Y75" s="247"/>
      <c r="Z75" s="247"/>
    </row>
    <row r="76" spans="2:26" ht="129.75" customHeight="1">
      <c r="B76" s="949"/>
      <c r="C76" s="966"/>
      <c r="D76" s="1025" t="s">
        <v>1259</v>
      </c>
      <c r="E76" s="804" t="s">
        <v>1244</v>
      </c>
      <c r="F76" s="766">
        <v>44348</v>
      </c>
      <c r="G76" s="766" t="s">
        <v>2696</v>
      </c>
      <c r="H76" s="1032" t="s">
        <v>1250</v>
      </c>
      <c r="I76" s="840" t="s">
        <v>1253</v>
      </c>
      <c r="J76" s="993"/>
      <c r="Q76" s="247"/>
      <c r="R76" s="247"/>
      <c r="S76" s="247"/>
      <c r="T76" s="247"/>
      <c r="U76" s="247"/>
      <c r="V76" s="247"/>
      <c r="W76" s="247"/>
      <c r="X76" s="247"/>
      <c r="Y76" s="247"/>
      <c r="Z76" s="247"/>
    </row>
    <row r="77" spans="2:26" ht="120" customHeight="1">
      <c r="B77" s="949"/>
      <c r="C77" s="966"/>
      <c r="D77" s="1025"/>
      <c r="E77" s="804" t="s">
        <v>1245</v>
      </c>
      <c r="F77" s="766">
        <v>44378</v>
      </c>
      <c r="G77" s="766">
        <v>44439</v>
      </c>
      <c r="H77" s="1032"/>
      <c r="I77" s="840" t="s">
        <v>1254</v>
      </c>
      <c r="J77" s="993"/>
      <c r="Q77" s="247"/>
      <c r="R77" s="247"/>
      <c r="S77" s="247"/>
      <c r="T77" s="247"/>
      <c r="U77" s="247"/>
      <c r="V77" s="247"/>
      <c r="W77" s="247"/>
      <c r="X77" s="247"/>
      <c r="Y77" s="247"/>
      <c r="Z77" s="247"/>
    </row>
    <row r="78" spans="2:26" ht="147" customHeight="1">
      <c r="B78" s="949"/>
      <c r="C78" s="966"/>
      <c r="D78" s="1025"/>
      <c r="E78" s="804" t="s">
        <v>1246</v>
      </c>
      <c r="F78" s="766">
        <v>44440</v>
      </c>
      <c r="G78" s="766">
        <v>44499</v>
      </c>
      <c r="H78" s="1032"/>
      <c r="I78" s="840" t="s">
        <v>1255</v>
      </c>
      <c r="J78" s="993"/>
      <c r="Q78" s="247"/>
      <c r="R78" s="247"/>
      <c r="S78" s="247"/>
      <c r="T78" s="247"/>
      <c r="U78" s="247"/>
      <c r="V78" s="247"/>
      <c r="W78" s="247"/>
      <c r="X78" s="247"/>
      <c r="Y78" s="247"/>
      <c r="Z78" s="247"/>
    </row>
    <row r="79" spans="2:26" ht="119.25" customHeight="1">
      <c r="B79" s="949"/>
      <c r="C79" s="966"/>
      <c r="D79" s="1025"/>
      <c r="E79" s="804" t="s">
        <v>1247</v>
      </c>
      <c r="F79" s="766">
        <v>44502</v>
      </c>
      <c r="G79" s="766">
        <v>44558</v>
      </c>
      <c r="H79" s="1032"/>
      <c r="I79" s="840" t="s">
        <v>1256</v>
      </c>
      <c r="J79" s="993"/>
      <c r="Q79" s="247"/>
      <c r="R79" s="247"/>
      <c r="S79" s="247"/>
      <c r="T79" s="247"/>
      <c r="U79" s="247"/>
      <c r="V79" s="247"/>
      <c r="W79" s="247"/>
      <c r="X79" s="247"/>
      <c r="Y79" s="247"/>
      <c r="Z79" s="247"/>
    </row>
    <row r="80" spans="2:26" ht="24" customHeight="1">
      <c r="B80" s="841" t="s">
        <v>11</v>
      </c>
      <c r="C80" s="931"/>
      <c r="D80" s="1006" t="s">
        <v>263</v>
      </c>
      <c r="E80" s="1006"/>
      <c r="F80" s="1006"/>
      <c r="G80" s="1006"/>
      <c r="H80" s="1006"/>
      <c r="I80" s="1006"/>
      <c r="J80" s="1006"/>
      <c r="Q80" s="247"/>
      <c r="R80" s="247"/>
      <c r="S80" s="247"/>
      <c r="T80" s="247"/>
      <c r="U80" s="247"/>
      <c r="V80" s="247"/>
      <c r="W80" s="247"/>
      <c r="X80" s="247"/>
      <c r="Y80" s="247"/>
      <c r="Z80" s="247"/>
    </row>
    <row r="81" spans="2:26" ht="21" customHeight="1">
      <c r="B81" s="742" t="s">
        <v>16</v>
      </c>
      <c r="C81" s="741"/>
      <c r="D81" s="950" t="s">
        <v>1051</v>
      </c>
      <c r="E81" s="950"/>
      <c r="F81" s="950"/>
      <c r="G81" s="950"/>
      <c r="H81" s="950"/>
      <c r="I81" s="950"/>
      <c r="J81" s="950"/>
    </row>
    <row r="82" spans="2:26" ht="25.5" customHeight="1">
      <c r="B82" s="951" t="s">
        <v>4</v>
      </c>
      <c r="C82" s="951"/>
      <c r="D82" s="951"/>
      <c r="E82" s="951"/>
      <c r="F82" s="951"/>
      <c r="G82" s="951"/>
      <c r="H82" s="951"/>
      <c r="I82" s="787" t="s">
        <v>59</v>
      </c>
      <c r="J82" s="808" t="s">
        <v>1073</v>
      </c>
      <c r="L82" s="258"/>
      <c r="M82" s="258"/>
      <c r="N82" s="258"/>
      <c r="Q82" s="247"/>
      <c r="R82" s="247"/>
      <c r="S82" s="247"/>
      <c r="T82" s="247"/>
      <c r="U82" s="247"/>
      <c r="V82" s="247"/>
      <c r="W82" s="247"/>
      <c r="X82" s="247"/>
      <c r="Y82" s="247"/>
      <c r="Z82" s="247"/>
    </row>
    <row r="83" spans="2:26" ht="25.5" customHeight="1">
      <c r="B83" s="952" t="s">
        <v>0</v>
      </c>
      <c r="C83" s="952" t="s">
        <v>255</v>
      </c>
      <c r="D83" s="952" t="s">
        <v>2</v>
      </c>
      <c r="E83" s="952" t="s">
        <v>60</v>
      </c>
      <c r="F83" s="946" t="s">
        <v>51</v>
      </c>
      <c r="G83" s="946"/>
      <c r="H83" s="946" t="s">
        <v>52</v>
      </c>
      <c r="I83" s="946" t="s">
        <v>62</v>
      </c>
      <c r="J83" s="946" t="s">
        <v>1074</v>
      </c>
      <c r="Q83" s="247"/>
      <c r="R83" s="247"/>
      <c r="S83" s="247"/>
      <c r="T83" s="247"/>
      <c r="U83" s="247"/>
      <c r="V83" s="247"/>
      <c r="W83" s="247"/>
      <c r="X83" s="247"/>
      <c r="Y83" s="247"/>
      <c r="Z83" s="247"/>
    </row>
    <row r="84" spans="2:26" ht="36" customHeight="1">
      <c r="B84" s="952"/>
      <c r="C84" s="952"/>
      <c r="D84" s="952"/>
      <c r="E84" s="952"/>
      <c r="F84" s="743" t="s">
        <v>46</v>
      </c>
      <c r="G84" s="743" t="s">
        <v>47</v>
      </c>
      <c r="H84" s="946"/>
      <c r="I84" s="946"/>
      <c r="J84" s="946"/>
      <c r="Q84" s="247"/>
      <c r="R84" s="247"/>
      <c r="S84" s="247"/>
      <c r="T84" s="247"/>
      <c r="U84" s="247"/>
      <c r="V84" s="247"/>
      <c r="W84" s="247"/>
      <c r="X84" s="247"/>
      <c r="Y84" s="247"/>
      <c r="Z84" s="247"/>
    </row>
    <row r="85" spans="2:26" s="2" customFormat="1" ht="104.25" customHeight="1">
      <c r="B85" s="965" t="s">
        <v>1522</v>
      </c>
      <c r="C85" s="893" t="s">
        <v>1164</v>
      </c>
      <c r="D85" s="1005" t="s">
        <v>1523</v>
      </c>
      <c r="E85" s="775" t="s">
        <v>1524</v>
      </c>
      <c r="F85" s="748">
        <v>44287</v>
      </c>
      <c r="G85" s="748">
        <v>44377</v>
      </c>
      <c r="H85" s="801" t="s">
        <v>1165</v>
      </c>
      <c r="I85" s="809" t="s">
        <v>1546</v>
      </c>
      <c r="J85" s="1085">
        <v>3982451.66</v>
      </c>
      <c r="K85" s="1"/>
    </row>
    <row r="86" spans="2:26" s="2" customFormat="1" ht="185.25" customHeight="1">
      <c r="B86" s="965"/>
      <c r="C86" s="893"/>
      <c r="D86" s="1005"/>
      <c r="E86" s="775" t="s">
        <v>1525</v>
      </c>
      <c r="F86" s="748">
        <v>44287</v>
      </c>
      <c r="G86" s="748">
        <v>44377</v>
      </c>
      <c r="H86" s="801" t="s">
        <v>1052</v>
      </c>
      <c r="I86" s="809" t="s">
        <v>1547</v>
      </c>
      <c r="J86" s="1086"/>
      <c r="K86" s="1"/>
    </row>
    <row r="87" spans="2:26" s="2" customFormat="1" ht="96" customHeight="1">
      <c r="B87" s="965"/>
      <c r="C87" s="893"/>
      <c r="D87" s="1005"/>
      <c r="E87" s="775" t="s">
        <v>1526</v>
      </c>
      <c r="F87" s="748">
        <v>44287</v>
      </c>
      <c r="G87" s="748">
        <v>44377</v>
      </c>
      <c r="H87" s="801" t="s">
        <v>1053</v>
      </c>
      <c r="I87" s="809" t="s">
        <v>1548</v>
      </c>
      <c r="J87" s="1086"/>
      <c r="K87" s="1"/>
    </row>
    <row r="88" spans="2:26" s="2" customFormat="1" ht="126" customHeight="1">
      <c r="B88" s="965"/>
      <c r="C88" s="893"/>
      <c r="D88" s="1005"/>
      <c r="E88" s="775" t="s">
        <v>1527</v>
      </c>
      <c r="F88" s="748">
        <v>44287</v>
      </c>
      <c r="G88" s="748">
        <v>44377</v>
      </c>
      <c r="H88" s="801" t="s">
        <v>1054</v>
      </c>
      <c r="I88" s="809" t="s">
        <v>1549</v>
      </c>
      <c r="J88" s="1086"/>
      <c r="K88" s="1"/>
    </row>
    <row r="89" spans="2:26" s="2" customFormat="1" ht="139.5" customHeight="1">
      <c r="B89" s="965"/>
      <c r="C89" s="893"/>
      <c r="D89" s="1005"/>
      <c r="E89" s="775" t="s">
        <v>1528</v>
      </c>
      <c r="F89" s="748">
        <v>44287</v>
      </c>
      <c r="G89" s="748">
        <v>44377</v>
      </c>
      <c r="H89" s="801" t="s">
        <v>1055</v>
      </c>
      <c r="I89" s="809" t="s">
        <v>1550</v>
      </c>
      <c r="J89" s="1086"/>
      <c r="K89" s="1"/>
    </row>
    <row r="90" spans="2:26" s="2" customFormat="1" ht="134.25" customHeight="1">
      <c r="B90" s="965"/>
      <c r="C90" s="893"/>
      <c r="D90" s="1005"/>
      <c r="E90" s="775" t="s">
        <v>1529</v>
      </c>
      <c r="F90" s="748">
        <v>44287</v>
      </c>
      <c r="G90" s="748">
        <v>44377</v>
      </c>
      <c r="H90" s="801" t="s">
        <v>1166</v>
      </c>
      <c r="I90" s="809" t="s">
        <v>1551</v>
      </c>
      <c r="J90" s="1086"/>
      <c r="K90" s="1"/>
    </row>
    <row r="91" spans="2:26" s="2" customFormat="1" ht="84" customHeight="1">
      <c r="B91" s="965"/>
      <c r="C91" s="893"/>
      <c r="D91" s="1005"/>
      <c r="E91" s="775" t="s">
        <v>1530</v>
      </c>
      <c r="F91" s="748">
        <v>44287</v>
      </c>
      <c r="G91" s="748">
        <v>44377</v>
      </c>
      <c r="H91" s="801" t="s">
        <v>1056</v>
      </c>
      <c r="I91" s="809" t="s">
        <v>1552</v>
      </c>
      <c r="J91" s="1087"/>
      <c r="K91" s="1"/>
    </row>
    <row r="92" spans="2:26" ht="24" hidden="1" customHeight="1">
      <c r="B92" s="841" t="s">
        <v>11</v>
      </c>
      <c r="C92" s="931"/>
      <c r="D92" s="1006" t="s">
        <v>263</v>
      </c>
      <c r="E92" s="1006"/>
      <c r="F92" s="1006"/>
      <c r="G92" s="1006"/>
      <c r="H92" s="1006"/>
      <c r="I92" s="1006"/>
      <c r="J92" s="1006"/>
      <c r="Q92" s="247"/>
      <c r="R92" s="247"/>
      <c r="S92" s="247"/>
      <c r="T92" s="247"/>
      <c r="U92" s="247"/>
      <c r="V92" s="247"/>
      <c r="W92" s="247"/>
      <c r="X92" s="247"/>
      <c r="Y92" s="247"/>
      <c r="Z92" s="247"/>
    </row>
    <row r="93" spans="2:26" ht="21" customHeight="1">
      <c r="B93" s="742" t="s">
        <v>16</v>
      </c>
      <c r="C93" s="741"/>
      <c r="D93" s="950" t="s">
        <v>1051</v>
      </c>
      <c r="E93" s="950"/>
      <c r="F93" s="950"/>
      <c r="G93" s="950"/>
      <c r="H93" s="950"/>
      <c r="I93" s="950"/>
      <c r="J93" s="950"/>
    </row>
    <row r="94" spans="2:26" ht="25.5" customHeight="1">
      <c r="B94" s="951" t="s">
        <v>4</v>
      </c>
      <c r="C94" s="951"/>
      <c r="D94" s="951"/>
      <c r="E94" s="951"/>
      <c r="F94" s="951"/>
      <c r="G94" s="951"/>
      <c r="H94" s="951"/>
      <c r="I94" s="787" t="s">
        <v>59</v>
      </c>
      <c r="J94" s="808" t="s">
        <v>1073</v>
      </c>
      <c r="L94" s="258"/>
      <c r="M94" s="258"/>
      <c r="N94" s="258"/>
      <c r="Q94" s="247"/>
      <c r="R94" s="247"/>
      <c r="S94" s="247"/>
      <c r="T94" s="247"/>
      <c r="U94" s="247"/>
      <c r="V94" s="247"/>
      <c r="W94" s="247"/>
      <c r="X94" s="247"/>
      <c r="Y94" s="247"/>
      <c r="Z94" s="247"/>
    </row>
    <row r="95" spans="2:26" ht="25.5" customHeight="1">
      <c r="B95" s="952" t="s">
        <v>0</v>
      </c>
      <c r="C95" s="952" t="s">
        <v>255</v>
      </c>
      <c r="D95" s="952" t="s">
        <v>2</v>
      </c>
      <c r="E95" s="952" t="s">
        <v>60</v>
      </c>
      <c r="F95" s="946" t="s">
        <v>51</v>
      </c>
      <c r="G95" s="946"/>
      <c r="H95" s="946" t="s">
        <v>52</v>
      </c>
      <c r="I95" s="946" t="s">
        <v>62</v>
      </c>
      <c r="J95" s="946" t="s">
        <v>1074</v>
      </c>
      <c r="Q95" s="247"/>
      <c r="R95" s="247"/>
      <c r="S95" s="247"/>
      <c r="T95" s="247"/>
      <c r="U95" s="247"/>
      <c r="V95" s="247"/>
      <c r="W95" s="247"/>
      <c r="X95" s="247"/>
      <c r="Y95" s="247"/>
      <c r="Z95" s="247"/>
    </row>
    <row r="96" spans="2:26" ht="36" customHeight="1">
      <c r="B96" s="952"/>
      <c r="C96" s="952"/>
      <c r="D96" s="952"/>
      <c r="E96" s="952"/>
      <c r="F96" s="743" t="s">
        <v>46</v>
      </c>
      <c r="G96" s="743" t="s">
        <v>47</v>
      </c>
      <c r="H96" s="946"/>
      <c r="I96" s="946"/>
      <c r="J96" s="946"/>
      <c r="Q96" s="247"/>
      <c r="R96" s="247"/>
      <c r="S96" s="247"/>
      <c r="T96" s="247"/>
      <c r="U96" s="247"/>
      <c r="V96" s="247"/>
      <c r="W96" s="247"/>
      <c r="X96" s="247"/>
      <c r="Y96" s="247"/>
      <c r="Z96" s="247"/>
    </row>
    <row r="97" spans="2:26" s="2" customFormat="1" ht="133.5" customHeight="1">
      <c r="B97" s="965" t="s">
        <v>1522</v>
      </c>
      <c r="C97" s="893"/>
      <c r="D97" s="1005" t="s">
        <v>1531</v>
      </c>
      <c r="E97" s="775" t="s">
        <v>1532</v>
      </c>
      <c r="F97" s="748">
        <v>44378</v>
      </c>
      <c r="G97" s="748">
        <v>44469</v>
      </c>
      <c r="H97" s="801" t="s">
        <v>1165</v>
      </c>
      <c r="I97" s="809" t="s">
        <v>1553</v>
      </c>
      <c r="J97" s="1085">
        <v>3982451.66</v>
      </c>
      <c r="K97" s="1"/>
    </row>
    <row r="98" spans="2:26" s="2" customFormat="1" ht="212.25" customHeight="1">
      <c r="B98" s="965"/>
      <c r="C98" s="893"/>
      <c r="D98" s="1005"/>
      <c r="E98" s="775" t="s">
        <v>1533</v>
      </c>
      <c r="F98" s="748">
        <v>44378</v>
      </c>
      <c r="G98" s="748">
        <v>44469</v>
      </c>
      <c r="H98" s="801" t="s">
        <v>1052</v>
      </c>
      <c r="I98" s="809" t="s">
        <v>1554</v>
      </c>
      <c r="J98" s="1086"/>
      <c r="K98" s="1"/>
    </row>
    <row r="99" spans="2:26" s="2" customFormat="1" ht="92.25" customHeight="1">
      <c r="B99" s="965"/>
      <c r="C99" s="893"/>
      <c r="D99" s="1005"/>
      <c r="E99" s="775" t="s">
        <v>1534</v>
      </c>
      <c r="F99" s="748">
        <v>44378</v>
      </c>
      <c r="G99" s="748">
        <v>44469</v>
      </c>
      <c r="H99" s="801" t="s">
        <v>1053</v>
      </c>
      <c r="I99" s="809" t="s">
        <v>1555</v>
      </c>
      <c r="J99" s="1086"/>
      <c r="K99" s="1"/>
    </row>
    <row r="100" spans="2:26" s="2" customFormat="1" ht="70.5" customHeight="1">
      <c r="B100" s="965"/>
      <c r="C100" s="893"/>
      <c r="D100" s="1005"/>
      <c r="E100" s="775" t="s">
        <v>1535</v>
      </c>
      <c r="F100" s="748">
        <v>44378</v>
      </c>
      <c r="G100" s="748">
        <v>44469</v>
      </c>
      <c r="H100" s="801" t="s">
        <v>1054</v>
      </c>
      <c r="I100" s="809" t="s">
        <v>1556</v>
      </c>
      <c r="J100" s="1086"/>
      <c r="K100" s="1"/>
    </row>
    <row r="101" spans="2:26" s="2" customFormat="1" ht="107.25" customHeight="1">
      <c r="B101" s="965"/>
      <c r="C101" s="893"/>
      <c r="D101" s="1005"/>
      <c r="E101" s="775" t="s">
        <v>1536</v>
      </c>
      <c r="F101" s="748">
        <v>44378</v>
      </c>
      <c r="G101" s="748">
        <v>44469</v>
      </c>
      <c r="H101" s="801" t="s">
        <v>1055</v>
      </c>
      <c r="I101" s="809" t="s">
        <v>1557</v>
      </c>
      <c r="J101" s="1086"/>
      <c r="K101" s="1"/>
    </row>
    <row r="102" spans="2:26" s="2" customFormat="1" ht="93" customHeight="1">
      <c r="B102" s="965"/>
      <c r="C102" s="893"/>
      <c r="D102" s="1005"/>
      <c r="E102" s="775" t="s">
        <v>1537</v>
      </c>
      <c r="F102" s="748">
        <v>44378</v>
      </c>
      <c r="G102" s="748">
        <v>44469</v>
      </c>
      <c r="H102" s="801" t="s">
        <v>1058</v>
      </c>
      <c r="I102" s="809" t="s">
        <v>1558</v>
      </c>
      <c r="J102" s="1086"/>
      <c r="K102" s="1"/>
    </row>
    <row r="103" spans="2:26" s="2" customFormat="1" ht="129.75" customHeight="1">
      <c r="B103" s="965"/>
      <c r="C103" s="893"/>
      <c r="D103" s="1005"/>
      <c r="E103" s="775" t="s">
        <v>1538</v>
      </c>
      <c r="F103" s="748">
        <v>44378</v>
      </c>
      <c r="G103" s="748">
        <v>44469</v>
      </c>
      <c r="H103" s="801" t="s">
        <v>1056</v>
      </c>
      <c r="I103" s="809" t="s">
        <v>1559</v>
      </c>
      <c r="J103" s="1087"/>
      <c r="K103" s="1"/>
    </row>
    <row r="104" spans="2:26" ht="21" customHeight="1">
      <c r="B104" s="742" t="s">
        <v>16</v>
      </c>
      <c r="C104" s="741"/>
      <c r="D104" s="950" t="s">
        <v>1051</v>
      </c>
      <c r="E104" s="950"/>
      <c r="F104" s="950"/>
      <c r="G104" s="950"/>
      <c r="H104" s="950"/>
      <c r="I104" s="950"/>
      <c r="J104" s="950"/>
    </row>
    <row r="105" spans="2:26" ht="25.5" customHeight="1">
      <c r="B105" s="951" t="s">
        <v>4</v>
      </c>
      <c r="C105" s="951"/>
      <c r="D105" s="951"/>
      <c r="E105" s="951"/>
      <c r="F105" s="951"/>
      <c r="G105" s="951"/>
      <c r="H105" s="951"/>
      <c r="I105" s="787" t="s">
        <v>59</v>
      </c>
      <c r="J105" s="808" t="s">
        <v>1073</v>
      </c>
      <c r="L105" s="258"/>
      <c r="M105" s="258"/>
      <c r="N105" s="258"/>
      <c r="Q105" s="247"/>
      <c r="R105" s="247"/>
      <c r="S105" s="247"/>
      <c r="T105" s="247"/>
      <c r="U105" s="247"/>
      <c r="V105" s="247"/>
      <c r="W105" s="247"/>
      <c r="X105" s="247"/>
      <c r="Y105" s="247"/>
      <c r="Z105" s="247"/>
    </row>
    <row r="106" spans="2:26" ht="25.5" customHeight="1">
      <c r="B106" s="952" t="s">
        <v>0</v>
      </c>
      <c r="C106" s="952" t="s">
        <v>255</v>
      </c>
      <c r="D106" s="952" t="s">
        <v>2</v>
      </c>
      <c r="E106" s="952" t="s">
        <v>60</v>
      </c>
      <c r="F106" s="946" t="s">
        <v>51</v>
      </c>
      <c r="G106" s="946"/>
      <c r="H106" s="946" t="s">
        <v>52</v>
      </c>
      <c r="I106" s="946" t="s">
        <v>62</v>
      </c>
      <c r="J106" s="946" t="s">
        <v>1074</v>
      </c>
      <c r="Q106" s="247"/>
      <c r="R106" s="247"/>
      <c r="S106" s="247"/>
      <c r="T106" s="247"/>
      <c r="U106" s="247"/>
      <c r="V106" s="247"/>
      <c r="W106" s="247"/>
      <c r="X106" s="247"/>
      <c r="Y106" s="247"/>
      <c r="Z106" s="247"/>
    </row>
    <row r="107" spans="2:26" ht="36" customHeight="1">
      <c r="B107" s="952"/>
      <c r="C107" s="952"/>
      <c r="D107" s="952"/>
      <c r="E107" s="952"/>
      <c r="F107" s="743" t="s">
        <v>46</v>
      </c>
      <c r="G107" s="743" t="s">
        <v>47</v>
      </c>
      <c r="H107" s="946"/>
      <c r="I107" s="946"/>
      <c r="J107" s="946"/>
      <c r="Q107" s="247"/>
      <c r="R107" s="247"/>
      <c r="S107" s="247"/>
      <c r="T107" s="247"/>
      <c r="U107" s="247"/>
      <c r="V107" s="247"/>
      <c r="W107" s="247"/>
      <c r="X107" s="247"/>
      <c r="Y107" s="247"/>
      <c r="Z107" s="247"/>
    </row>
    <row r="108" spans="2:26" s="2" customFormat="1" ht="86.25" customHeight="1">
      <c r="B108" s="965" t="s">
        <v>1522</v>
      </c>
      <c r="C108" s="893"/>
      <c r="D108" s="1005" t="s">
        <v>2676</v>
      </c>
      <c r="E108" s="775" t="s">
        <v>1539</v>
      </c>
      <c r="F108" s="748">
        <v>44470</v>
      </c>
      <c r="G108" s="748">
        <v>44548</v>
      </c>
      <c r="H108" s="801" t="s">
        <v>1165</v>
      </c>
      <c r="I108" s="809" t="s">
        <v>1560</v>
      </c>
      <c r="J108" s="1085">
        <f>SUM(3982451.66+5689216.65)</f>
        <v>9671668.3100000005</v>
      </c>
      <c r="K108" s="1"/>
    </row>
    <row r="109" spans="2:26" s="2" customFormat="1" ht="118.5" customHeight="1">
      <c r="B109" s="965"/>
      <c r="C109" s="893"/>
      <c r="D109" s="1005"/>
      <c r="E109" s="775" t="s">
        <v>1540</v>
      </c>
      <c r="F109" s="748">
        <v>44470</v>
      </c>
      <c r="G109" s="748">
        <v>44548</v>
      </c>
      <c r="H109" s="801" t="s">
        <v>1052</v>
      </c>
      <c r="I109" s="894" t="s">
        <v>1561</v>
      </c>
      <c r="J109" s="1088"/>
      <c r="K109" s="1"/>
    </row>
    <row r="110" spans="2:26" s="2" customFormat="1" ht="75.75" customHeight="1">
      <c r="B110" s="965"/>
      <c r="C110" s="893"/>
      <c r="D110" s="1005"/>
      <c r="E110" s="775" t="s">
        <v>1541</v>
      </c>
      <c r="F110" s="748">
        <v>44470</v>
      </c>
      <c r="G110" s="748">
        <v>44548</v>
      </c>
      <c r="H110" s="801" t="s">
        <v>1053</v>
      </c>
      <c r="I110" s="809" t="s">
        <v>1562</v>
      </c>
      <c r="J110" s="1088"/>
      <c r="K110" s="1"/>
    </row>
    <row r="111" spans="2:26" s="2" customFormat="1" ht="78" customHeight="1">
      <c r="B111" s="965"/>
      <c r="C111" s="893"/>
      <c r="D111" s="1005"/>
      <c r="E111" s="775" t="s">
        <v>1542</v>
      </c>
      <c r="F111" s="748">
        <v>44470</v>
      </c>
      <c r="G111" s="748">
        <v>44548</v>
      </c>
      <c r="H111" s="801" t="s">
        <v>1054</v>
      </c>
      <c r="I111" s="809" t="s">
        <v>1563</v>
      </c>
      <c r="J111" s="1088"/>
      <c r="K111" s="1"/>
    </row>
    <row r="112" spans="2:26" s="2" customFormat="1" ht="90" customHeight="1">
      <c r="B112" s="965"/>
      <c r="C112" s="893"/>
      <c r="D112" s="1005"/>
      <c r="E112" s="775" t="s">
        <v>1543</v>
      </c>
      <c r="F112" s="748">
        <v>44470</v>
      </c>
      <c r="G112" s="748">
        <v>44548</v>
      </c>
      <c r="H112" s="895" t="s">
        <v>1055</v>
      </c>
      <c r="I112" s="809" t="s">
        <v>1564</v>
      </c>
      <c r="J112" s="1088"/>
      <c r="K112" s="1"/>
    </row>
    <row r="113" spans="2:26" s="2" customFormat="1" ht="103.5" customHeight="1">
      <c r="B113" s="965"/>
      <c r="C113" s="893"/>
      <c r="D113" s="1005"/>
      <c r="E113" s="775" t="s">
        <v>1544</v>
      </c>
      <c r="F113" s="748">
        <v>44470</v>
      </c>
      <c r="G113" s="748">
        <v>44548</v>
      </c>
      <c r="H113" s="801" t="s">
        <v>1058</v>
      </c>
      <c r="I113" s="809" t="s">
        <v>1565</v>
      </c>
      <c r="J113" s="1088"/>
      <c r="K113" s="1"/>
    </row>
    <row r="114" spans="2:26" s="2" customFormat="1" ht="86.25" customHeight="1">
      <c r="B114" s="965"/>
      <c r="C114" s="893"/>
      <c r="D114" s="1005"/>
      <c r="E114" s="775" t="s">
        <v>1545</v>
      </c>
      <c r="F114" s="748">
        <v>44470</v>
      </c>
      <c r="G114" s="748">
        <v>44548</v>
      </c>
      <c r="H114" s="895" t="s">
        <v>1056</v>
      </c>
      <c r="I114" s="809" t="s">
        <v>1566</v>
      </c>
      <c r="J114" s="1089"/>
      <c r="K114" s="1"/>
    </row>
    <row r="115" spans="2:26" ht="21.75" customHeight="1">
      <c r="B115" s="841" t="s">
        <v>11</v>
      </c>
      <c r="C115" s="931"/>
      <c r="D115" s="1006" t="s">
        <v>1240</v>
      </c>
      <c r="E115" s="1006"/>
      <c r="F115" s="1006"/>
      <c r="G115" s="1006"/>
      <c r="H115" s="1006"/>
      <c r="I115" s="1006"/>
      <c r="J115" s="1006"/>
      <c r="Q115" s="247"/>
      <c r="R115" s="247"/>
      <c r="S115" s="247"/>
      <c r="T115" s="247"/>
      <c r="U115" s="247"/>
      <c r="V115" s="247"/>
      <c r="W115" s="247"/>
      <c r="X115" s="247"/>
      <c r="Y115" s="247"/>
      <c r="Z115" s="247"/>
    </row>
    <row r="116" spans="2:26" ht="24.75" customHeight="1">
      <c r="B116" s="742" t="s">
        <v>16</v>
      </c>
      <c r="C116" s="741"/>
      <c r="D116" s="1006" t="s">
        <v>1051</v>
      </c>
      <c r="E116" s="1006"/>
      <c r="F116" s="1006"/>
      <c r="G116" s="1006"/>
      <c r="H116" s="1006"/>
      <c r="I116" s="1006"/>
      <c r="J116" s="1006"/>
    </row>
    <row r="117" spans="2:26" ht="25.5" customHeight="1">
      <c r="B117" s="951" t="s">
        <v>4</v>
      </c>
      <c r="C117" s="951"/>
      <c r="D117" s="951"/>
      <c r="E117" s="951"/>
      <c r="F117" s="951"/>
      <c r="G117" s="951"/>
      <c r="H117" s="951"/>
      <c r="I117" s="787" t="s">
        <v>59</v>
      </c>
      <c r="J117" s="808" t="s">
        <v>1073</v>
      </c>
      <c r="L117" s="258"/>
      <c r="M117" s="258"/>
      <c r="N117" s="258"/>
      <c r="Q117" s="247"/>
      <c r="R117" s="247"/>
      <c r="S117" s="247"/>
      <c r="T117" s="247"/>
      <c r="U117" s="247"/>
      <c r="V117" s="247"/>
      <c r="W117" s="247"/>
      <c r="X117" s="247"/>
      <c r="Y117" s="247"/>
      <c r="Z117" s="247"/>
    </row>
    <row r="118" spans="2:26" ht="25.5" customHeight="1">
      <c r="B118" s="952" t="s">
        <v>0</v>
      </c>
      <c r="C118" s="952" t="s">
        <v>255</v>
      </c>
      <c r="D118" s="952" t="s">
        <v>2</v>
      </c>
      <c r="E118" s="952" t="s">
        <v>60</v>
      </c>
      <c r="F118" s="946" t="s">
        <v>51</v>
      </c>
      <c r="G118" s="946"/>
      <c r="H118" s="946" t="s">
        <v>52</v>
      </c>
      <c r="I118" s="946" t="s">
        <v>62</v>
      </c>
      <c r="J118" s="946" t="s">
        <v>1074</v>
      </c>
      <c r="Q118" s="247"/>
      <c r="R118" s="247"/>
      <c r="S118" s="247"/>
      <c r="T118" s="247"/>
      <c r="U118" s="247"/>
      <c r="V118" s="247"/>
      <c r="W118" s="247"/>
      <c r="X118" s="247"/>
      <c r="Y118" s="247"/>
      <c r="Z118" s="247"/>
    </row>
    <row r="119" spans="2:26" ht="36" customHeight="1">
      <c r="B119" s="952"/>
      <c r="C119" s="952"/>
      <c r="D119" s="952"/>
      <c r="E119" s="952"/>
      <c r="F119" s="743" t="s">
        <v>46</v>
      </c>
      <c r="G119" s="743" t="s">
        <v>47</v>
      </c>
      <c r="H119" s="946"/>
      <c r="I119" s="946"/>
      <c r="J119" s="946"/>
      <c r="Q119" s="247"/>
      <c r="R119" s="247"/>
      <c r="S119" s="247"/>
      <c r="T119" s="247"/>
      <c r="U119" s="247"/>
      <c r="V119" s="247"/>
      <c r="W119" s="247"/>
      <c r="X119" s="247"/>
      <c r="Y119" s="247"/>
      <c r="Z119" s="247"/>
    </row>
    <row r="120" spans="2:26" s="2" customFormat="1" ht="99.75" customHeight="1">
      <c r="B120" s="1007" t="s">
        <v>1567</v>
      </c>
      <c r="C120" s="896" t="s">
        <v>1260</v>
      </c>
      <c r="D120" s="967" t="s">
        <v>1568</v>
      </c>
      <c r="E120" s="760" t="s">
        <v>1570</v>
      </c>
      <c r="F120" s="748">
        <v>44228</v>
      </c>
      <c r="G120" s="748">
        <v>44239</v>
      </c>
      <c r="H120" s="805" t="s">
        <v>1261</v>
      </c>
      <c r="I120" s="842" t="s">
        <v>1575</v>
      </c>
      <c r="J120" s="1085">
        <v>9671668.3100000005</v>
      </c>
      <c r="K120" s="1"/>
    </row>
    <row r="121" spans="2:26" s="2" customFormat="1" ht="117" customHeight="1">
      <c r="B121" s="1007"/>
      <c r="C121" s="897"/>
      <c r="D121" s="967"/>
      <c r="E121" s="887" t="s">
        <v>1571</v>
      </c>
      <c r="F121" s="748">
        <v>44242</v>
      </c>
      <c r="G121" s="748">
        <v>44253</v>
      </c>
      <c r="H121" s="881" t="s">
        <v>1262</v>
      </c>
      <c r="I121" s="842" t="s">
        <v>1576</v>
      </c>
      <c r="J121" s="1087"/>
      <c r="K121" s="1"/>
    </row>
    <row r="122" spans="2:26" ht="21.75" hidden="1" customHeight="1">
      <c r="B122" s="841" t="s">
        <v>11</v>
      </c>
      <c r="C122" s="931"/>
      <c r="D122" s="1006" t="s">
        <v>1240</v>
      </c>
      <c r="E122" s="1006"/>
      <c r="F122" s="1006"/>
      <c r="G122" s="1006"/>
      <c r="H122" s="1006"/>
      <c r="I122" s="1006"/>
      <c r="J122" s="1006"/>
      <c r="Q122" s="247"/>
      <c r="R122" s="247"/>
      <c r="S122" s="247"/>
      <c r="T122" s="247"/>
      <c r="U122" s="247"/>
      <c r="V122" s="247"/>
      <c r="W122" s="247"/>
      <c r="X122" s="247"/>
      <c r="Y122" s="247"/>
      <c r="Z122" s="247"/>
    </row>
    <row r="123" spans="2:26" ht="24.75" customHeight="1">
      <c r="B123" s="742" t="s">
        <v>16</v>
      </c>
      <c r="C123" s="741"/>
      <c r="D123" s="1006" t="s">
        <v>1051</v>
      </c>
      <c r="E123" s="1006"/>
      <c r="F123" s="1006"/>
      <c r="G123" s="1006"/>
      <c r="H123" s="1006"/>
      <c r="I123" s="1006"/>
      <c r="J123" s="1006"/>
    </row>
    <row r="124" spans="2:26" ht="25.5" customHeight="1">
      <c r="B124" s="951" t="s">
        <v>4</v>
      </c>
      <c r="C124" s="951"/>
      <c r="D124" s="951"/>
      <c r="E124" s="951"/>
      <c r="F124" s="951"/>
      <c r="G124" s="951"/>
      <c r="H124" s="951"/>
      <c r="I124" s="787" t="s">
        <v>59</v>
      </c>
      <c r="J124" s="808" t="s">
        <v>1073</v>
      </c>
      <c r="L124" s="258"/>
      <c r="M124" s="258"/>
      <c r="N124" s="258"/>
      <c r="Q124" s="247"/>
      <c r="R124" s="247"/>
      <c r="S124" s="247"/>
      <c r="T124" s="247"/>
      <c r="U124" s="247"/>
      <c r="V124" s="247"/>
      <c r="W124" s="247"/>
      <c r="X124" s="247"/>
      <c r="Y124" s="247"/>
      <c r="Z124" s="247"/>
    </row>
    <row r="125" spans="2:26" ht="25.5" customHeight="1">
      <c r="B125" s="952" t="s">
        <v>0</v>
      </c>
      <c r="C125" s="952" t="s">
        <v>255</v>
      </c>
      <c r="D125" s="952" t="s">
        <v>2</v>
      </c>
      <c r="E125" s="952" t="s">
        <v>60</v>
      </c>
      <c r="F125" s="946" t="s">
        <v>51</v>
      </c>
      <c r="G125" s="946"/>
      <c r="H125" s="946" t="s">
        <v>52</v>
      </c>
      <c r="I125" s="946" t="s">
        <v>62</v>
      </c>
      <c r="J125" s="946" t="s">
        <v>1074</v>
      </c>
      <c r="Q125" s="247"/>
      <c r="R125" s="247"/>
      <c r="S125" s="247"/>
      <c r="T125" s="247"/>
      <c r="U125" s="247"/>
      <c r="V125" s="247"/>
      <c r="W125" s="247"/>
      <c r="X125" s="247"/>
      <c r="Y125" s="247"/>
      <c r="Z125" s="247"/>
    </row>
    <row r="126" spans="2:26" ht="29.25" customHeight="1">
      <c r="B126" s="952"/>
      <c r="C126" s="952"/>
      <c r="D126" s="952"/>
      <c r="E126" s="952"/>
      <c r="F126" s="743" t="s">
        <v>46</v>
      </c>
      <c r="G126" s="743" t="s">
        <v>47</v>
      </c>
      <c r="H126" s="946"/>
      <c r="I126" s="946"/>
      <c r="J126" s="946"/>
      <c r="Q126" s="247"/>
      <c r="R126" s="247"/>
      <c r="S126" s="247"/>
      <c r="T126" s="247"/>
      <c r="U126" s="247"/>
      <c r="V126" s="247"/>
      <c r="W126" s="247"/>
      <c r="X126" s="247"/>
      <c r="Y126" s="247"/>
      <c r="Z126" s="247"/>
    </row>
    <row r="127" spans="2:26" s="2" customFormat="1" ht="156" customHeight="1">
      <c r="B127" s="1007" t="s">
        <v>1567</v>
      </c>
      <c r="C127" s="897"/>
      <c r="D127" s="967" t="s">
        <v>1569</v>
      </c>
      <c r="E127" s="775" t="s">
        <v>1572</v>
      </c>
      <c r="F127" s="748">
        <v>44256</v>
      </c>
      <c r="G127" s="748">
        <v>44286</v>
      </c>
      <c r="H127" s="1028" t="s">
        <v>1263</v>
      </c>
      <c r="I127" s="842" t="s">
        <v>2678</v>
      </c>
      <c r="J127" s="1085">
        <v>2951919.19</v>
      </c>
      <c r="K127" s="1"/>
    </row>
    <row r="128" spans="2:26" s="2" customFormat="1" ht="162" customHeight="1">
      <c r="B128" s="1007"/>
      <c r="C128" s="897"/>
      <c r="D128" s="967"/>
      <c r="E128" s="775" t="s">
        <v>1573</v>
      </c>
      <c r="F128" s="748">
        <v>44378</v>
      </c>
      <c r="G128" s="748">
        <v>44407</v>
      </c>
      <c r="H128" s="1028"/>
      <c r="I128" s="842" t="s">
        <v>2679</v>
      </c>
      <c r="J128" s="1086"/>
      <c r="K128" s="1"/>
    </row>
    <row r="129" spans="2:26" s="2" customFormat="1" ht="150.75" customHeight="1">
      <c r="B129" s="1007"/>
      <c r="C129" s="897"/>
      <c r="D129" s="967"/>
      <c r="E129" s="775" t="s">
        <v>1574</v>
      </c>
      <c r="F129" s="748">
        <v>44470</v>
      </c>
      <c r="G129" s="748">
        <v>44498</v>
      </c>
      <c r="H129" s="1028"/>
      <c r="I129" s="842" t="s">
        <v>2677</v>
      </c>
      <c r="J129" s="1087"/>
      <c r="K129" s="1"/>
    </row>
    <row r="130" spans="2:26" s="2" customFormat="1" ht="22.5" customHeight="1">
      <c r="B130" s="813" t="s">
        <v>11</v>
      </c>
      <c r="C130" s="797"/>
      <c r="D130" s="950" t="s">
        <v>21</v>
      </c>
      <c r="E130" s="950"/>
      <c r="F130" s="950"/>
      <c r="G130" s="950"/>
      <c r="H130" s="950"/>
      <c r="I130" s="950"/>
      <c r="J130" s="950"/>
      <c r="K130" s="1"/>
    </row>
    <row r="131" spans="2:26" s="2" customFormat="1" ht="22.5" customHeight="1">
      <c r="B131" s="813" t="s">
        <v>14</v>
      </c>
      <c r="C131" s="797"/>
      <c r="D131" s="950" t="s">
        <v>22</v>
      </c>
      <c r="E131" s="950"/>
      <c r="F131" s="950"/>
      <c r="G131" s="950"/>
      <c r="H131" s="950"/>
      <c r="I131" s="950"/>
      <c r="J131" s="950"/>
      <c r="K131" s="1"/>
    </row>
    <row r="132" spans="2:26" ht="24.75" customHeight="1">
      <c r="B132" s="742" t="s">
        <v>16</v>
      </c>
      <c r="C132" s="741"/>
      <c r="D132" s="950" t="s">
        <v>23</v>
      </c>
      <c r="E132" s="950"/>
      <c r="F132" s="950"/>
      <c r="G132" s="950"/>
      <c r="H132" s="950"/>
      <c r="I132" s="950"/>
      <c r="J132" s="950"/>
    </row>
    <row r="133" spans="2:26" ht="30" customHeight="1">
      <c r="B133" s="951" t="s">
        <v>4</v>
      </c>
      <c r="C133" s="951"/>
      <c r="D133" s="951"/>
      <c r="E133" s="951"/>
      <c r="F133" s="951"/>
      <c r="G133" s="951"/>
      <c r="H133" s="951"/>
      <c r="I133" s="787" t="s">
        <v>59</v>
      </c>
      <c r="J133" s="808" t="s">
        <v>1073</v>
      </c>
      <c r="L133" s="258"/>
      <c r="M133" s="258"/>
      <c r="N133" s="258"/>
      <c r="Q133" s="247"/>
      <c r="R133" s="247"/>
      <c r="S133" s="247"/>
      <c r="T133" s="247"/>
      <c r="U133" s="247"/>
      <c r="V133" s="247"/>
      <c r="W133" s="247"/>
      <c r="X133" s="247"/>
      <c r="Y133" s="247"/>
      <c r="Z133" s="247"/>
    </row>
    <row r="134" spans="2:26" ht="26.25" customHeight="1">
      <c r="B134" s="952" t="s">
        <v>0</v>
      </c>
      <c r="C134" s="952" t="s">
        <v>255</v>
      </c>
      <c r="D134" s="952" t="s">
        <v>2</v>
      </c>
      <c r="E134" s="952" t="s">
        <v>60</v>
      </c>
      <c r="F134" s="946" t="s">
        <v>51</v>
      </c>
      <c r="G134" s="946"/>
      <c r="H134" s="946" t="s">
        <v>52</v>
      </c>
      <c r="I134" s="946" t="s">
        <v>62</v>
      </c>
      <c r="J134" s="946" t="s">
        <v>1074</v>
      </c>
      <c r="Q134" s="247"/>
      <c r="R134" s="247"/>
      <c r="S134" s="247"/>
      <c r="T134" s="247"/>
      <c r="U134" s="247"/>
      <c r="V134" s="247"/>
      <c r="W134" s="247"/>
      <c r="X134" s="247"/>
      <c r="Y134" s="247"/>
      <c r="Z134" s="247"/>
    </row>
    <row r="135" spans="2:26" ht="31.5" customHeight="1">
      <c r="B135" s="952"/>
      <c r="C135" s="952"/>
      <c r="D135" s="952"/>
      <c r="E135" s="952"/>
      <c r="F135" s="743" t="s">
        <v>46</v>
      </c>
      <c r="G135" s="743" t="s">
        <v>47</v>
      </c>
      <c r="H135" s="946"/>
      <c r="I135" s="946"/>
      <c r="J135" s="946"/>
      <c r="Q135" s="247"/>
      <c r="R135" s="247"/>
      <c r="S135" s="247"/>
      <c r="T135" s="247"/>
      <c r="U135" s="247"/>
      <c r="V135" s="247"/>
      <c r="W135" s="247"/>
      <c r="X135" s="247"/>
      <c r="Y135" s="247"/>
      <c r="Z135" s="247"/>
    </row>
    <row r="136" spans="2:26" s="2" customFormat="1" ht="76.5" customHeight="1">
      <c r="B136" s="965" t="s">
        <v>1577</v>
      </c>
      <c r="C136" s="932" t="s">
        <v>1167</v>
      </c>
      <c r="D136" s="959" t="s">
        <v>1578</v>
      </c>
      <c r="E136" s="788" t="s">
        <v>1579</v>
      </c>
      <c r="F136" s="814">
        <v>44200</v>
      </c>
      <c r="G136" s="814">
        <v>44253</v>
      </c>
      <c r="H136" s="773" t="s">
        <v>648</v>
      </c>
      <c r="I136" s="815" t="s">
        <v>1590</v>
      </c>
      <c r="J136" s="1090">
        <v>6406903.0599999996</v>
      </c>
      <c r="K136" s="1"/>
    </row>
    <row r="137" spans="2:26" s="2" customFormat="1" ht="76.5" customHeight="1">
      <c r="B137" s="965"/>
      <c r="C137" s="932"/>
      <c r="D137" s="959"/>
      <c r="E137" s="788" t="s">
        <v>1580</v>
      </c>
      <c r="F137" s="814">
        <v>44256</v>
      </c>
      <c r="G137" s="814">
        <v>44286</v>
      </c>
      <c r="H137" s="761" t="s">
        <v>650</v>
      </c>
      <c r="I137" s="815" t="s">
        <v>1591</v>
      </c>
      <c r="J137" s="1091"/>
      <c r="K137" s="1"/>
    </row>
    <row r="138" spans="2:26" s="2" customFormat="1" ht="76.5" customHeight="1">
      <c r="B138" s="965"/>
      <c r="C138" s="932"/>
      <c r="D138" s="959" t="s">
        <v>1589</v>
      </c>
      <c r="E138" s="788" t="s">
        <v>1581</v>
      </c>
      <c r="F138" s="814">
        <v>44200</v>
      </c>
      <c r="G138" s="814">
        <v>44286</v>
      </c>
      <c r="H138" s="761" t="s">
        <v>650</v>
      </c>
      <c r="I138" s="815" t="s">
        <v>1592</v>
      </c>
      <c r="J138" s="1091"/>
      <c r="K138" s="1"/>
    </row>
    <row r="139" spans="2:26" s="2" customFormat="1" ht="76.5" customHeight="1">
      <c r="B139" s="965"/>
      <c r="C139" s="932"/>
      <c r="D139" s="959"/>
      <c r="E139" s="788" t="s">
        <v>1582</v>
      </c>
      <c r="F139" s="814">
        <v>44287</v>
      </c>
      <c r="G139" s="814">
        <v>44316</v>
      </c>
      <c r="H139" s="773" t="s">
        <v>648</v>
      </c>
      <c r="I139" s="815" t="s">
        <v>1593</v>
      </c>
      <c r="J139" s="1091"/>
      <c r="K139" s="1"/>
    </row>
    <row r="140" spans="2:26" s="2" customFormat="1" ht="120" customHeight="1">
      <c r="B140" s="965"/>
      <c r="C140" s="932"/>
      <c r="D140" s="959"/>
      <c r="E140" s="788" t="s">
        <v>1583</v>
      </c>
      <c r="F140" s="814">
        <v>44287</v>
      </c>
      <c r="G140" s="814">
        <v>44347</v>
      </c>
      <c r="H140" s="761" t="s">
        <v>650</v>
      </c>
      <c r="I140" s="815" t="s">
        <v>1594</v>
      </c>
      <c r="J140" s="1092"/>
      <c r="K140" s="1"/>
    </row>
    <row r="141" spans="2:26" ht="24.75" customHeight="1">
      <c r="B141" s="742" t="s">
        <v>16</v>
      </c>
      <c r="C141" s="741"/>
      <c r="D141" s="950" t="s">
        <v>23</v>
      </c>
      <c r="E141" s="950"/>
      <c r="F141" s="950"/>
      <c r="G141" s="950"/>
      <c r="H141" s="950"/>
      <c r="I141" s="950"/>
      <c r="J141" s="950"/>
    </row>
    <row r="142" spans="2:26" ht="30" customHeight="1">
      <c r="B142" s="951" t="s">
        <v>4</v>
      </c>
      <c r="C142" s="951"/>
      <c r="D142" s="951"/>
      <c r="E142" s="951"/>
      <c r="F142" s="951"/>
      <c r="G142" s="951"/>
      <c r="H142" s="951"/>
      <c r="I142" s="787" t="s">
        <v>59</v>
      </c>
      <c r="J142" s="808" t="s">
        <v>1073</v>
      </c>
      <c r="L142" s="258"/>
      <c r="M142" s="258"/>
      <c r="N142" s="258"/>
      <c r="Q142" s="247"/>
      <c r="R142" s="247"/>
      <c r="S142" s="247"/>
      <c r="T142" s="247"/>
      <c r="U142" s="247"/>
      <c r="V142" s="247"/>
      <c r="W142" s="247"/>
      <c r="X142" s="247"/>
      <c r="Y142" s="247"/>
      <c r="Z142" s="247"/>
    </row>
    <row r="143" spans="2:26" ht="25.5" customHeight="1">
      <c r="B143" s="952" t="s">
        <v>0</v>
      </c>
      <c r="C143" s="952" t="s">
        <v>255</v>
      </c>
      <c r="D143" s="952" t="s">
        <v>2</v>
      </c>
      <c r="E143" s="952" t="s">
        <v>60</v>
      </c>
      <c r="F143" s="946" t="s">
        <v>51</v>
      </c>
      <c r="G143" s="946"/>
      <c r="H143" s="946" t="s">
        <v>52</v>
      </c>
      <c r="I143" s="946" t="s">
        <v>62</v>
      </c>
      <c r="J143" s="946" t="s">
        <v>1074</v>
      </c>
      <c r="Q143" s="247"/>
      <c r="R143" s="247"/>
      <c r="S143" s="247"/>
      <c r="T143" s="247"/>
      <c r="U143" s="247"/>
      <c r="V143" s="247"/>
      <c r="W143" s="247"/>
      <c r="X143" s="247"/>
      <c r="Y143" s="247"/>
      <c r="Z143" s="247"/>
    </row>
    <row r="144" spans="2:26" ht="31.5" customHeight="1">
      <c r="B144" s="952"/>
      <c r="C144" s="952"/>
      <c r="D144" s="952"/>
      <c r="E144" s="952"/>
      <c r="F144" s="743" t="s">
        <v>46</v>
      </c>
      <c r="G144" s="743" t="s">
        <v>47</v>
      </c>
      <c r="H144" s="946"/>
      <c r="I144" s="946"/>
      <c r="J144" s="946"/>
      <c r="Q144" s="247"/>
      <c r="R144" s="247"/>
      <c r="S144" s="247"/>
      <c r="T144" s="247"/>
      <c r="U144" s="247"/>
      <c r="V144" s="247"/>
      <c r="W144" s="247"/>
      <c r="X144" s="247"/>
      <c r="Y144" s="247"/>
      <c r="Z144" s="247"/>
    </row>
    <row r="145" spans="2:11" s="2" customFormat="1" ht="98.25" customHeight="1">
      <c r="B145" s="965" t="s">
        <v>1577</v>
      </c>
      <c r="C145" s="932"/>
      <c r="D145" s="959" t="s">
        <v>1589</v>
      </c>
      <c r="E145" s="788" t="s">
        <v>1584</v>
      </c>
      <c r="F145" s="814">
        <v>44319</v>
      </c>
      <c r="G145" s="814">
        <v>44377</v>
      </c>
      <c r="H145" s="773" t="s">
        <v>648</v>
      </c>
      <c r="I145" s="809" t="s">
        <v>1595</v>
      </c>
      <c r="J145" s="1090">
        <f t="shared" ref="J145" si="0">$J$136</f>
        <v>6406903.0599999996</v>
      </c>
      <c r="K145" s="1"/>
    </row>
    <row r="146" spans="2:11" s="2" customFormat="1" ht="96" customHeight="1">
      <c r="B146" s="965"/>
      <c r="C146" s="932"/>
      <c r="D146" s="959"/>
      <c r="E146" s="788" t="s">
        <v>1585</v>
      </c>
      <c r="F146" s="814">
        <v>44319</v>
      </c>
      <c r="G146" s="814">
        <v>44407</v>
      </c>
      <c r="H146" s="773" t="s">
        <v>648</v>
      </c>
      <c r="I146" s="809" t="s">
        <v>1204</v>
      </c>
      <c r="J146" s="1091"/>
      <c r="K146" s="1"/>
    </row>
    <row r="147" spans="2:11" s="2" customFormat="1" ht="106.5" customHeight="1">
      <c r="B147" s="965"/>
      <c r="C147" s="932"/>
      <c r="D147" s="959"/>
      <c r="E147" s="788" t="s">
        <v>1586</v>
      </c>
      <c r="F147" s="814">
        <v>44410</v>
      </c>
      <c r="G147" s="814">
        <v>44439</v>
      </c>
      <c r="H147" s="773" t="s">
        <v>648</v>
      </c>
      <c r="I147" s="815" t="s">
        <v>1596</v>
      </c>
      <c r="J147" s="1091"/>
      <c r="K147" s="1"/>
    </row>
    <row r="148" spans="2:11" s="2" customFormat="1" ht="103.5" customHeight="1">
      <c r="B148" s="965"/>
      <c r="C148" s="932"/>
      <c r="D148" s="959"/>
      <c r="E148" s="788" t="s">
        <v>1587</v>
      </c>
      <c r="F148" s="814">
        <v>44410</v>
      </c>
      <c r="G148" s="814">
        <v>44439</v>
      </c>
      <c r="H148" s="761" t="s">
        <v>650</v>
      </c>
      <c r="I148" s="815" t="s">
        <v>1597</v>
      </c>
      <c r="J148" s="1091"/>
      <c r="K148" s="1"/>
    </row>
    <row r="149" spans="2:11" s="2" customFormat="1" ht="108" customHeight="1">
      <c r="B149" s="965"/>
      <c r="C149" s="932"/>
      <c r="D149" s="959"/>
      <c r="E149" s="788" t="s">
        <v>1588</v>
      </c>
      <c r="F149" s="814">
        <v>44440</v>
      </c>
      <c r="G149" s="814">
        <v>44469</v>
      </c>
      <c r="H149" s="773" t="s">
        <v>648</v>
      </c>
      <c r="I149" s="815" t="s">
        <v>1598</v>
      </c>
      <c r="J149" s="1092"/>
      <c r="K149" s="1"/>
    </row>
    <row r="150" spans="2:11" s="2" customFormat="1" ht="17.25" customHeight="1">
      <c r="B150" s="1009"/>
      <c r="C150" s="1009"/>
      <c r="D150" s="1009"/>
      <c r="E150" s="1009"/>
      <c r="F150" s="1009"/>
      <c r="G150" s="1009"/>
      <c r="H150" s="1009"/>
      <c r="I150" s="1009"/>
      <c r="J150" s="1009"/>
      <c r="K150" s="1"/>
    </row>
    <row r="151" spans="2:11" s="2" customFormat="1" ht="68.25" customHeight="1">
      <c r="B151" s="996" t="s">
        <v>1599</v>
      </c>
      <c r="C151" s="933" t="s">
        <v>1168</v>
      </c>
      <c r="D151" s="997" t="s">
        <v>1600</v>
      </c>
      <c r="E151" s="816" t="s">
        <v>1603</v>
      </c>
      <c r="F151" s="814">
        <v>44201</v>
      </c>
      <c r="G151" s="814">
        <v>44204</v>
      </c>
      <c r="H151" s="814" t="s">
        <v>649</v>
      </c>
      <c r="I151" s="816" t="s">
        <v>1611</v>
      </c>
      <c r="J151" s="999">
        <v>5242011.59</v>
      </c>
      <c r="K151" s="1"/>
    </row>
    <row r="152" spans="2:11" s="2" customFormat="1" ht="53.25" customHeight="1">
      <c r="B152" s="996"/>
      <c r="C152" s="933"/>
      <c r="D152" s="997"/>
      <c r="E152" s="816" t="s">
        <v>1604</v>
      </c>
      <c r="F152" s="814">
        <v>44207</v>
      </c>
      <c r="G152" s="814">
        <v>44218</v>
      </c>
      <c r="H152" s="817" t="s">
        <v>677</v>
      </c>
      <c r="I152" s="816" t="s">
        <v>1612</v>
      </c>
      <c r="J152" s="1000"/>
      <c r="K152" s="1"/>
    </row>
    <row r="153" spans="2:11" s="2" customFormat="1" ht="53.25" customHeight="1">
      <c r="B153" s="996"/>
      <c r="C153" s="933"/>
      <c r="D153" s="997"/>
      <c r="E153" s="816" t="s">
        <v>1605</v>
      </c>
      <c r="F153" s="814">
        <v>44222</v>
      </c>
      <c r="G153" s="814">
        <v>44225</v>
      </c>
      <c r="H153" s="817" t="s">
        <v>679</v>
      </c>
      <c r="I153" s="816" t="s">
        <v>1613</v>
      </c>
      <c r="J153" s="1000"/>
      <c r="K153" s="1"/>
    </row>
    <row r="154" spans="2:11" s="2" customFormat="1" ht="53.25" customHeight="1">
      <c r="B154" s="996"/>
      <c r="C154" s="933"/>
      <c r="D154" s="997"/>
      <c r="E154" s="816" t="s">
        <v>1606</v>
      </c>
      <c r="F154" s="814">
        <v>44228</v>
      </c>
      <c r="G154" s="814">
        <v>44230</v>
      </c>
      <c r="H154" s="817" t="s">
        <v>679</v>
      </c>
      <c r="I154" s="816" t="s">
        <v>1614</v>
      </c>
      <c r="J154" s="1000"/>
      <c r="K154" s="1"/>
    </row>
    <row r="155" spans="2:11" s="2" customFormat="1" ht="72" customHeight="1">
      <c r="B155" s="996"/>
      <c r="C155" s="933"/>
      <c r="D155" s="997" t="s">
        <v>1601</v>
      </c>
      <c r="E155" s="816" t="s">
        <v>1607</v>
      </c>
      <c r="F155" s="814">
        <v>44231</v>
      </c>
      <c r="G155" s="814">
        <v>44237</v>
      </c>
      <c r="H155" s="817" t="s">
        <v>679</v>
      </c>
      <c r="I155" s="899" t="s">
        <v>1615</v>
      </c>
      <c r="J155" s="1000"/>
      <c r="K155" s="1"/>
    </row>
    <row r="156" spans="2:11" s="2" customFormat="1" ht="57.75" customHeight="1">
      <c r="B156" s="996"/>
      <c r="C156" s="933"/>
      <c r="D156" s="997"/>
      <c r="E156" s="816" t="s">
        <v>1608</v>
      </c>
      <c r="F156" s="814">
        <v>44238</v>
      </c>
      <c r="G156" s="814">
        <v>44246</v>
      </c>
      <c r="H156" s="898" t="s">
        <v>1169</v>
      </c>
      <c r="I156" s="828" t="s">
        <v>1616</v>
      </c>
      <c r="J156" s="1000"/>
      <c r="K156" s="1"/>
    </row>
    <row r="157" spans="2:11" s="2" customFormat="1" ht="76.5" customHeight="1">
      <c r="B157" s="996"/>
      <c r="C157" s="933"/>
      <c r="D157" s="997"/>
      <c r="E157" s="816" t="s">
        <v>1609</v>
      </c>
      <c r="F157" s="814">
        <v>44249</v>
      </c>
      <c r="G157" s="814">
        <v>44253</v>
      </c>
      <c r="H157" s="814" t="s">
        <v>649</v>
      </c>
      <c r="I157" s="828" t="s">
        <v>1617</v>
      </c>
      <c r="J157" s="1000"/>
      <c r="K157" s="1"/>
    </row>
    <row r="158" spans="2:11" s="2" customFormat="1" ht="79.5" customHeight="1">
      <c r="B158" s="996"/>
      <c r="C158" s="933"/>
      <c r="D158" s="816" t="s">
        <v>1602</v>
      </c>
      <c r="E158" s="816" t="s">
        <v>1610</v>
      </c>
      <c r="F158" s="814">
        <v>44256</v>
      </c>
      <c r="G158" s="814">
        <v>44287</v>
      </c>
      <c r="H158" s="814" t="s">
        <v>649</v>
      </c>
      <c r="I158" s="899" t="s">
        <v>1618</v>
      </c>
      <c r="J158" s="1000"/>
      <c r="K158" s="1"/>
    </row>
    <row r="159" spans="2:11" s="2" customFormat="1" ht="21" customHeight="1">
      <c r="B159" s="813" t="s">
        <v>11</v>
      </c>
      <c r="C159" s="797"/>
      <c r="D159" s="998" t="s">
        <v>57</v>
      </c>
      <c r="E159" s="998"/>
      <c r="F159" s="998"/>
      <c r="G159" s="998"/>
      <c r="H159" s="998"/>
      <c r="I159" s="998"/>
      <c r="J159" s="998"/>
      <c r="K159" s="1"/>
    </row>
    <row r="160" spans="2:11" s="2" customFormat="1" ht="24.75" customHeight="1">
      <c r="B160" s="900" t="s">
        <v>1847</v>
      </c>
      <c r="C160" s="797"/>
      <c r="D160" s="998" t="s">
        <v>26</v>
      </c>
      <c r="E160" s="998"/>
      <c r="F160" s="998"/>
      <c r="G160" s="998"/>
      <c r="H160" s="998"/>
      <c r="I160" s="998"/>
      <c r="J160" s="998"/>
      <c r="K160" s="1"/>
    </row>
    <row r="161" spans="2:135" s="245" customFormat="1" ht="29.25" customHeight="1">
      <c r="B161" s="742" t="s">
        <v>16</v>
      </c>
      <c r="C161" s="741"/>
      <c r="D161" s="950" t="s">
        <v>27</v>
      </c>
      <c r="E161" s="950"/>
      <c r="F161" s="950"/>
      <c r="G161" s="950"/>
      <c r="H161" s="950"/>
      <c r="I161" s="950"/>
      <c r="J161" s="950"/>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c r="DG161" s="247"/>
      <c r="DH161" s="247"/>
      <c r="DI161" s="247"/>
      <c r="DJ161" s="247"/>
      <c r="DK161" s="247"/>
      <c r="DL161" s="247"/>
      <c r="DM161" s="247"/>
      <c r="DN161" s="247"/>
      <c r="DO161" s="247"/>
      <c r="DP161" s="247"/>
      <c r="DQ161" s="247"/>
      <c r="DR161" s="247"/>
      <c r="DS161" s="247"/>
      <c r="DT161" s="247"/>
      <c r="DU161" s="247"/>
      <c r="DV161" s="247"/>
      <c r="DW161" s="247"/>
      <c r="DX161" s="247"/>
      <c r="DY161" s="247"/>
      <c r="DZ161" s="247"/>
      <c r="EA161" s="247"/>
      <c r="EB161" s="247"/>
      <c r="EC161" s="247"/>
      <c r="ED161" s="247"/>
      <c r="EE161" s="247"/>
    </row>
    <row r="162" spans="2:135" s="2" customFormat="1" ht="25.5" customHeight="1">
      <c r="B162" s="951" t="s">
        <v>4</v>
      </c>
      <c r="C162" s="951"/>
      <c r="D162" s="951"/>
      <c r="E162" s="951"/>
      <c r="F162" s="951"/>
      <c r="G162" s="951"/>
      <c r="H162" s="951"/>
      <c r="I162" s="787" t="s">
        <v>59</v>
      </c>
      <c r="J162" s="808" t="s">
        <v>1073</v>
      </c>
      <c r="M162" s="1"/>
      <c r="N162" s="1"/>
      <c r="O162" s="1"/>
      <c r="P162" s="1"/>
    </row>
    <row r="163" spans="2:135" s="2" customFormat="1" ht="24.75" customHeight="1">
      <c r="B163" s="952" t="s">
        <v>0</v>
      </c>
      <c r="C163" s="952" t="s">
        <v>255</v>
      </c>
      <c r="D163" s="952" t="s">
        <v>2</v>
      </c>
      <c r="E163" s="952" t="s">
        <v>60</v>
      </c>
      <c r="F163" s="994" t="s">
        <v>51</v>
      </c>
      <c r="G163" s="995"/>
      <c r="H163" s="946" t="s">
        <v>52</v>
      </c>
      <c r="I163" s="946" t="s">
        <v>62</v>
      </c>
      <c r="J163" s="946" t="s">
        <v>1074</v>
      </c>
      <c r="K163" s="1"/>
      <c r="L163" s="1"/>
      <c r="M163" s="1"/>
      <c r="N163" s="1"/>
      <c r="O163" s="1"/>
      <c r="P163" s="1"/>
    </row>
    <row r="164" spans="2:135" s="2" customFormat="1" ht="19.5" customHeight="1">
      <c r="B164" s="952"/>
      <c r="C164" s="952"/>
      <c r="D164" s="952"/>
      <c r="E164" s="952"/>
      <c r="F164" s="744" t="s">
        <v>46</v>
      </c>
      <c r="G164" s="744" t="s">
        <v>47</v>
      </c>
      <c r="H164" s="946"/>
      <c r="I164" s="946"/>
      <c r="J164" s="946"/>
      <c r="K164" s="1"/>
      <c r="L164" s="1"/>
      <c r="M164" s="1"/>
      <c r="N164" s="1"/>
      <c r="O164" s="1"/>
      <c r="P164" s="1"/>
    </row>
    <row r="165" spans="2:135" s="2" customFormat="1" ht="57.75" customHeight="1">
      <c r="B165" s="949" t="s">
        <v>1619</v>
      </c>
      <c r="C165" s="934" t="s">
        <v>1170</v>
      </c>
      <c r="D165" s="1001" t="s">
        <v>1620</v>
      </c>
      <c r="E165" s="804" t="s">
        <v>1621</v>
      </c>
      <c r="F165" s="756">
        <v>44228</v>
      </c>
      <c r="G165" s="756">
        <v>44287</v>
      </c>
      <c r="H165" s="1027" t="s">
        <v>1171</v>
      </c>
      <c r="I165" s="885" t="s">
        <v>1633</v>
      </c>
      <c r="J165" s="1002">
        <v>3613702.5</v>
      </c>
      <c r="K165" s="1"/>
      <c r="L165" s="1"/>
      <c r="M165" s="1"/>
      <c r="N165" s="1"/>
      <c r="O165" s="1"/>
      <c r="P165" s="1"/>
    </row>
    <row r="166" spans="2:135" s="2" customFormat="1" ht="66.75" customHeight="1">
      <c r="B166" s="949"/>
      <c r="C166" s="934"/>
      <c r="D166" s="1001"/>
      <c r="E166" s="804" t="s">
        <v>1622</v>
      </c>
      <c r="F166" s="756">
        <v>44378</v>
      </c>
      <c r="G166" s="756">
        <v>44408</v>
      </c>
      <c r="H166" s="1027"/>
      <c r="I166" s="885" t="s">
        <v>1634</v>
      </c>
      <c r="J166" s="1003"/>
      <c r="K166" s="1"/>
      <c r="L166" s="1"/>
      <c r="M166" s="1"/>
      <c r="N166" s="1"/>
      <c r="O166" s="1"/>
      <c r="P166" s="1"/>
    </row>
    <row r="167" spans="2:135" s="2" customFormat="1" ht="104.25" customHeight="1">
      <c r="B167" s="949"/>
      <c r="C167" s="934"/>
      <c r="D167" s="1001" t="s">
        <v>1623</v>
      </c>
      <c r="E167" s="804" t="s">
        <v>1624</v>
      </c>
      <c r="F167" s="756">
        <v>44425</v>
      </c>
      <c r="G167" s="756">
        <v>44484</v>
      </c>
      <c r="H167" s="819" t="s">
        <v>1172</v>
      </c>
      <c r="I167" s="885" t="s">
        <v>1635</v>
      </c>
      <c r="J167" s="1003"/>
      <c r="K167" s="1"/>
      <c r="L167" s="1"/>
      <c r="M167" s="1"/>
      <c r="N167" s="1"/>
      <c r="O167" s="1"/>
      <c r="P167" s="1"/>
    </row>
    <row r="168" spans="2:135" s="2" customFormat="1" ht="61.5" customHeight="1">
      <c r="B168" s="949"/>
      <c r="C168" s="934"/>
      <c r="D168" s="1001"/>
      <c r="E168" s="804" t="s">
        <v>1625</v>
      </c>
      <c r="F168" s="756">
        <v>44485</v>
      </c>
      <c r="G168" s="756">
        <v>44500</v>
      </c>
      <c r="H168" s="820" t="s">
        <v>1173</v>
      </c>
      <c r="I168" s="885" t="s">
        <v>1636</v>
      </c>
      <c r="J168" s="1003"/>
      <c r="K168" s="1"/>
      <c r="L168" s="1"/>
      <c r="M168" s="1"/>
      <c r="O168" s="1"/>
      <c r="P168" s="1"/>
    </row>
    <row r="169" spans="2:135" s="2" customFormat="1" ht="85.5" customHeight="1">
      <c r="B169" s="949"/>
      <c r="C169" s="934"/>
      <c r="D169" s="1001" t="s">
        <v>1626</v>
      </c>
      <c r="E169" s="804" t="s">
        <v>1627</v>
      </c>
      <c r="F169" s="756">
        <v>44501</v>
      </c>
      <c r="G169" s="756">
        <v>44515</v>
      </c>
      <c r="H169" s="1027" t="s">
        <v>1171</v>
      </c>
      <c r="I169" s="812" t="s">
        <v>1637</v>
      </c>
      <c r="J169" s="1003"/>
      <c r="K169" s="1"/>
      <c r="L169" s="1"/>
      <c r="M169" s="1"/>
      <c r="N169" s="1"/>
      <c r="O169" s="1"/>
      <c r="P169" s="1"/>
    </row>
    <row r="170" spans="2:135" s="2" customFormat="1" ht="96.75" customHeight="1">
      <c r="B170" s="949"/>
      <c r="C170" s="934"/>
      <c r="D170" s="1001"/>
      <c r="E170" s="804" t="s">
        <v>1628</v>
      </c>
      <c r="F170" s="756">
        <v>44516</v>
      </c>
      <c r="G170" s="756">
        <v>44530</v>
      </c>
      <c r="H170" s="1027"/>
      <c r="I170" s="812" t="s">
        <v>1638</v>
      </c>
      <c r="J170" s="1003"/>
      <c r="K170" s="1"/>
      <c r="L170" s="1"/>
      <c r="M170" s="1"/>
      <c r="N170" s="1"/>
      <c r="O170" s="1"/>
      <c r="P170" s="1"/>
    </row>
    <row r="171" spans="2:135" s="2" customFormat="1" ht="99" customHeight="1">
      <c r="B171" s="949"/>
      <c r="C171" s="934"/>
      <c r="D171" s="1001"/>
      <c r="E171" s="804" t="s">
        <v>1629</v>
      </c>
      <c r="F171" s="756">
        <v>44531</v>
      </c>
      <c r="G171" s="756">
        <v>44550</v>
      </c>
      <c r="H171" s="795" t="s">
        <v>1174</v>
      </c>
      <c r="I171" s="812" t="s">
        <v>1639</v>
      </c>
      <c r="J171" s="1003"/>
      <c r="K171" s="1"/>
      <c r="L171" s="1"/>
      <c r="M171" s="1"/>
      <c r="N171" s="1"/>
      <c r="O171" s="1"/>
      <c r="P171" s="1"/>
    </row>
    <row r="172" spans="2:135" s="2" customFormat="1" ht="109.5" customHeight="1">
      <c r="B172" s="949"/>
      <c r="C172" s="934"/>
      <c r="D172" s="1001" t="s">
        <v>1630</v>
      </c>
      <c r="E172" s="804" t="s">
        <v>1631</v>
      </c>
      <c r="F172" s="756">
        <v>44551</v>
      </c>
      <c r="G172" s="756">
        <v>44191</v>
      </c>
      <c r="H172" s="1027" t="s">
        <v>1171</v>
      </c>
      <c r="I172" s="812" t="s">
        <v>1640</v>
      </c>
      <c r="J172" s="1003"/>
      <c r="K172" s="1"/>
      <c r="L172" s="1"/>
      <c r="M172" s="1"/>
      <c r="N172" s="1"/>
      <c r="O172" s="1"/>
      <c r="P172" s="1"/>
    </row>
    <row r="173" spans="2:135" s="2" customFormat="1" ht="62.25" customHeight="1">
      <c r="B173" s="949"/>
      <c r="C173" s="934"/>
      <c r="D173" s="1001"/>
      <c r="E173" s="804" t="s">
        <v>1632</v>
      </c>
      <c r="F173" s="756">
        <v>44557</v>
      </c>
      <c r="G173" s="756">
        <v>44561</v>
      </c>
      <c r="H173" s="1027"/>
      <c r="I173" s="812" t="s">
        <v>1641</v>
      </c>
      <c r="J173" s="1004"/>
      <c r="K173" s="1"/>
      <c r="L173" s="1"/>
      <c r="M173" s="1"/>
      <c r="N173" s="1"/>
      <c r="O173" s="1"/>
      <c r="P173" s="1"/>
    </row>
    <row r="174" spans="2:135" s="245" customFormat="1" ht="29.25" customHeight="1">
      <c r="B174" s="742" t="s">
        <v>16</v>
      </c>
      <c r="C174" s="741"/>
      <c r="D174" s="950" t="s">
        <v>27</v>
      </c>
      <c r="E174" s="950"/>
      <c r="F174" s="950"/>
      <c r="G174" s="950"/>
      <c r="H174" s="950"/>
      <c r="I174" s="950"/>
      <c r="J174" s="950"/>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c r="DG174" s="247"/>
      <c r="DH174" s="247"/>
      <c r="DI174" s="247"/>
      <c r="DJ174" s="247"/>
      <c r="DK174" s="247"/>
      <c r="DL174" s="247"/>
      <c r="DM174" s="247"/>
      <c r="DN174" s="247"/>
      <c r="DO174" s="247"/>
      <c r="DP174" s="247"/>
      <c r="DQ174" s="247"/>
      <c r="DR174" s="247"/>
      <c r="DS174" s="247"/>
      <c r="DT174" s="247"/>
      <c r="DU174" s="247"/>
      <c r="DV174" s="247"/>
      <c r="DW174" s="247"/>
      <c r="DX174" s="247"/>
      <c r="DY174" s="247"/>
      <c r="DZ174" s="247"/>
      <c r="EA174" s="247"/>
      <c r="EB174" s="247"/>
      <c r="EC174" s="247"/>
      <c r="ED174" s="247"/>
      <c r="EE174" s="247"/>
    </row>
    <row r="175" spans="2:135" s="2" customFormat="1" ht="25.5" customHeight="1">
      <c r="B175" s="951" t="s">
        <v>4</v>
      </c>
      <c r="C175" s="951"/>
      <c r="D175" s="951"/>
      <c r="E175" s="951"/>
      <c r="F175" s="951"/>
      <c r="G175" s="951"/>
      <c r="H175" s="951"/>
      <c r="I175" s="787" t="s">
        <v>59</v>
      </c>
      <c r="J175" s="808" t="s">
        <v>1073</v>
      </c>
      <c r="M175" s="1"/>
      <c r="N175" s="1"/>
      <c r="O175" s="1"/>
      <c r="P175" s="1"/>
    </row>
    <row r="176" spans="2:135" s="2" customFormat="1" ht="24.75" customHeight="1">
      <c r="B176" s="952" t="s">
        <v>0</v>
      </c>
      <c r="C176" s="952" t="s">
        <v>255</v>
      </c>
      <c r="D176" s="952" t="s">
        <v>2</v>
      </c>
      <c r="E176" s="952" t="s">
        <v>60</v>
      </c>
      <c r="F176" s="994" t="s">
        <v>51</v>
      </c>
      <c r="G176" s="995"/>
      <c r="H176" s="946" t="s">
        <v>52</v>
      </c>
      <c r="I176" s="946" t="s">
        <v>62</v>
      </c>
      <c r="J176" s="946" t="s">
        <v>1074</v>
      </c>
      <c r="K176" s="1"/>
      <c r="L176" s="1"/>
      <c r="M176" s="1"/>
      <c r="N176" s="1"/>
      <c r="O176" s="1"/>
      <c r="P176" s="1"/>
    </row>
    <row r="177" spans="2:16" s="2" customFormat="1" ht="19.5" customHeight="1">
      <c r="B177" s="952"/>
      <c r="C177" s="952"/>
      <c r="D177" s="952"/>
      <c r="E177" s="952"/>
      <c r="F177" s="744" t="s">
        <v>46</v>
      </c>
      <c r="G177" s="744" t="s">
        <v>47</v>
      </c>
      <c r="H177" s="946"/>
      <c r="I177" s="946"/>
      <c r="J177" s="946"/>
      <c r="K177" s="1"/>
      <c r="L177" s="1"/>
      <c r="M177" s="1"/>
      <c r="N177" s="1"/>
      <c r="O177" s="1"/>
      <c r="P177" s="1"/>
    </row>
    <row r="178" spans="2:16" s="2" customFormat="1" ht="60" customHeight="1">
      <c r="B178" s="965" t="s">
        <v>1642</v>
      </c>
      <c r="C178" s="966" t="s">
        <v>1175</v>
      </c>
      <c r="D178" s="990" t="s">
        <v>1643</v>
      </c>
      <c r="E178" s="760" t="s">
        <v>1645</v>
      </c>
      <c r="F178" s="756">
        <v>44166</v>
      </c>
      <c r="G178" s="756">
        <v>44225</v>
      </c>
      <c r="H178" s="1029" t="s">
        <v>1176</v>
      </c>
      <c r="I178" s="812" t="s">
        <v>1651</v>
      </c>
      <c r="J178" s="1031" t="s">
        <v>2692</v>
      </c>
      <c r="K178" s="1"/>
      <c r="L178" s="1"/>
      <c r="M178" s="1"/>
      <c r="N178" s="1"/>
      <c r="O178" s="1"/>
      <c r="P178" s="1"/>
    </row>
    <row r="179" spans="2:16" s="2" customFormat="1" ht="57.75" customHeight="1">
      <c r="B179" s="965"/>
      <c r="C179" s="966"/>
      <c r="D179" s="990"/>
      <c r="E179" s="760" t="s">
        <v>1646</v>
      </c>
      <c r="F179" s="756">
        <v>44166</v>
      </c>
      <c r="G179" s="756">
        <v>44225</v>
      </c>
      <c r="H179" s="1029"/>
      <c r="I179" s="812" t="s">
        <v>1652</v>
      </c>
      <c r="J179" s="1031"/>
      <c r="K179" s="1"/>
      <c r="L179" s="1"/>
      <c r="M179" s="1"/>
      <c r="N179" s="1"/>
      <c r="O179" s="1"/>
      <c r="P179" s="1"/>
    </row>
    <row r="180" spans="2:16" s="2" customFormat="1" ht="56.25" customHeight="1">
      <c r="B180" s="965"/>
      <c r="C180" s="966"/>
      <c r="D180" s="990"/>
      <c r="E180" s="804" t="s">
        <v>1647</v>
      </c>
      <c r="F180" s="766">
        <v>44200</v>
      </c>
      <c r="G180" s="766">
        <v>44347</v>
      </c>
      <c r="H180" s="1021" t="s">
        <v>1177</v>
      </c>
      <c r="I180" s="812" t="s">
        <v>1653</v>
      </c>
      <c r="J180" s="1031"/>
      <c r="K180" s="1"/>
      <c r="L180" s="1"/>
      <c r="M180" s="1"/>
      <c r="N180" s="1"/>
      <c r="O180" s="1"/>
      <c r="P180" s="1"/>
    </row>
    <row r="181" spans="2:16" s="2" customFormat="1" ht="69.75" customHeight="1">
      <c r="B181" s="965"/>
      <c r="C181" s="966"/>
      <c r="D181" s="990"/>
      <c r="E181" s="804" t="s">
        <v>1648</v>
      </c>
      <c r="F181" s="766">
        <v>44200</v>
      </c>
      <c r="G181" s="766">
        <v>44377</v>
      </c>
      <c r="H181" s="1021"/>
      <c r="I181" s="812" t="s">
        <v>1654</v>
      </c>
      <c r="J181" s="1031"/>
      <c r="K181" s="1"/>
      <c r="L181" s="1"/>
      <c r="M181" s="1"/>
      <c r="N181" s="1"/>
      <c r="O181" s="1"/>
      <c r="P181" s="1"/>
    </row>
    <row r="182" spans="2:16" s="2" customFormat="1" ht="87.75" customHeight="1">
      <c r="B182" s="965"/>
      <c r="C182" s="966"/>
      <c r="D182" s="990" t="s">
        <v>1644</v>
      </c>
      <c r="E182" s="804" t="s">
        <v>1649</v>
      </c>
      <c r="F182" s="766">
        <v>44378</v>
      </c>
      <c r="G182" s="766">
        <v>44407</v>
      </c>
      <c r="H182" s="754" t="s">
        <v>1178</v>
      </c>
      <c r="I182" s="809" t="s">
        <v>1655</v>
      </c>
      <c r="J182" s="1031"/>
      <c r="K182" s="1"/>
      <c r="L182" s="1"/>
      <c r="M182" s="1"/>
      <c r="N182" s="1"/>
      <c r="O182" s="1"/>
      <c r="P182" s="1"/>
    </row>
    <row r="183" spans="2:16" s="2" customFormat="1" ht="103.5" customHeight="1">
      <c r="B183" s="965"/>
      <c r="C183" s="966"/>
      <c r="D183" s="990"/>
      <c r="E183" s="804" t="s">
        <v>1650</v>
      </c>
      <c r="F183" s="766">
        <v>44378</v>
      </c>
      <c r="G183" s="766">
        <v>44407</v>
      </c>
      <c r="H183" s="901" t="s">
        <v>1179</v>
      </c>
      <c r="I183" s="811" t="s">
        <v>1656</v>
      </c>
      <c r="J183" s="1031"/>
      <c r="K183" s="1"/>
      <c r="L183" s="1"/>
      <c r="M183" s="1"/>
      <c r="N183" s="1"/>
      <c r="O183" s="1"/>
      <c r="P183" s="1"/>
    </row>
    <row r="184" spans="2:16" s="2" customFormat="1" ht="15.75" customHeight="1">
      <c r="B184" s="964"/>
      <c r="C184" s="964"/>
      <c r="D184" s="964"/>
      <c r="E184" s="964"/>
      <c r="F184" s="964"/>
      <c r="G184" s="964"/>
      <c r="H184" s="964"/>
      <c r="I184" s="964"/>
      <c r="J184" s="964"/>
      <c r="K184" s="1"/>
      <c r="L184" s="1"/>
      <c r="M184" s="1"/>
      <c r="N184" s="1"/>
      <c r="O184" s="1"/>
      <c r="P184" s="1"/>
    </row>
    <row r="185" spans="2:16" s="2" customFormat="1" ht="84" customHeight="1">
      <c r="B185" s="949" t="s">
        <v>1657</v>
      </c>
      <c r="C185" s="934" t="s">
        <v>1180</v>
      </c>
      <c r="D185" s="1025" t="s">
        <v>1658</v>
      </c>
      <c r="E185" s="771" t="s">
        <v>1659</v>
      </c>
      <c r="F185" s="756">
        <v>44197</v>
      </c>
      <c r="G185" s="756">
        <v>44227</v>
      </c>
      <c r="H185" s="819" t="s">
        <v>1181</v>
      </c>
      <c r="I185" s="809" t="s">
        <v>1662</v>
      </c>
      <c r="J185" s="1093" t="s">
        <v>2692</v>
      </c>
      <c r="K185" s="1"/>
      <c r="L185" s="1"/>
      <c r="M185" s="1"/>
      <c r="N185" s="1"/>
      <c r="O185" s="1"/>
      <c r="P185" s="1"/>
    </row>
    <row r="186" spans="2:16" s="2" customFormat="1" ht="99.75" customHeight="1">
      <c r="B186" s="949"/>
      <c r="C186" s="934"/>
      <c r="D186" s="1025"/>
      <c r="E186" s="771" t="s">
        <v>1660</v>
      </c>
      <c r="F186" s="756">
        <v>44228</v>
      </c>
      <c r="G186" s="756">
        <v>44257</v>
      </c>
      <c r="H186" s="758" t="s">
        <v>1182</v>
      </c>
      <c r="I186" s="809" t="s">
        <v>1663</v>
      </c>
      <c r="J186" s="1094"/>
      <c r="K186" s="1"/>
      <c r="L186" s="1"/>
      <c r="M186" s="1"/>
      <c r="N186" s="1"/>
      <c r="O186" s="1"/>
      <c r="P186" s="1"/>
    </row>
    <row r="187" spans="2:16" s="2" customFormat="1" ht="67.5" customHeight="1">
      <c r="B187" s="949"/>
      <c r="C187" s="934"/>
      <c r="D187" s="1025"/>
      <c r="E187" s="771" t="s">
        <v>1661</v>
      </c>
      <c r="F187" s="756">
        <v>44256</v>
      </c>
      <c r="G187" s="756">
        <v>44270</v>
      </c>
      <c r="H187" s="795" t="s">
        <v>1183</v>
      </c>
      <c r="I187" s="809" t="s">
        <v>1205</v>
      </c>
      <c r="J187" s="1094"/>
      <c r="K187" s="1"/>
      <c r="L187" s="1"/>
      <c r="M187" s="1"/>
      <c r="N187" s="1"/>
      <c r="O187" s="1"/>
      <c r="P187" s="1"/>
    </row>
    <row r="188" spans="2:16" s="2" customFormat="1" ht="75" customHeight="1">
      <c r="B188" s="949"/>
      <c r="C188" s="934"/>
      <c r="D188" s="1025" t="s">
        <v>1664</v>
      </c>
      <c r="E188" s="767" t="s">
        <v>1665</v>
      </c>
      <c r="F188" s="756">
        <v>44287</v>
      </c>
      <c r="G188" s="756">
        <v>44317</v>
      </c>
      <c r="H188" s="1032" t="s">
        <v>1171</v>
      </c>
      <c r="I188" s="894" t="s">
        <v>1668</v>
      </c>
      <c r="J188" s="1094"/>
      <c r="K188" s="1"/>
      <c r="L188" s="1"/>
      <c r="M188" s="1"/>
      <c r="N188" s="1"/>
      <c r="O188" s="1"/>
      <c r="P188" s="1"/>
    </row>
    <row r="189" spans="2:16" s="2" customFormat="1" ht="63" customHeight="1">
      <c r="B189" s="949"/>
      <c r="C189" s="934"/>
      <c r="D189" s="1025"/>
      <c r="E189" s="767" t="s">
        <v>1666</v>
      </c>
      <c r="F189" s="756">
        <v>44348</v>
      </c>
      <c r="G189" s="756">
        <v>44362</v>
      </c>
      <c r="H189" s="1032"/>
      <c r="I189" s="809" t="s">
        <v>1671</v>
      </c>
      <c r="J189" s="1094"/>
      <c r="K189" s="1"/>
      <c r="L189" s="1"/>
      <c r="M189" s="1"/>
      <c r="N189" s="1"/>
      <c r="O189" s="1"/>
      <c r="P189" s="1"/>
    </row>
    <row r="190" spans="2:16" s="2" customFormat="1" ht="60.75" customHeight="1">
      <c r="B190" s="949"/>
      <c r="C190" s="934"/>
      <c r="D190" s="1025"/>
      <c r="E190" s="771" t="s">
        <v>1667</v>
      </c>
      <c r="F190" s="756">
        <v>44362</v>
      </c>
      <c r="G190" s="756">
        <v>44377</v>
      </c>
      <c r="H190" s="1032"/>
      <c r="I190" s="809" t="s">
        <v>1672</v>
      </c>
      <c r="J190" s="1094"/>
      <c r="K190" s="1"/>
      <c r="L190" s="1"/>
      <c r="M190" s="1"/>
      <c r="N190" s="1"/>
      <c r="O190" s="1"/>
      <c r="P190" s="1"/>
    </row>
    <row r="191" spans="2:16" s="2" customFormat="1" ht="49.5" customHeight="1">
      <c r="B191" s="949"/>
      <c r="C191" s="934"/>
      <c r="D191" s="1025"/>
      <c r="E191" s="771" t="s">
        <v>1669</v>
      </c>
      <c r="F191" s="756">
        <v>44378</v>
      </c>
      <c r="G191" s="756">
        <v>44397</v>
      </c>
      <c r="H191" s="773" t="s">
        <v>1184</v>
      </c>
      <c r="I191" s="894" t="s">
        <v>1673</v>
      </c>
      <c r="J191" s="1094"/>
      <c r="K191" s="1"/>
      <c r="L191" s="1"/>
      <c r="M191" s="1"/>
      <c r="N191" s="1"/>
      <c r="O191" s="1"/>
      <c r="P191" s="1"/>
    </row>
    <row r="192" spans="2:16" s="2" customFormat="1" ht="73.5" customHeight="1">
      <c r="B192" s="949"/>
      <c r="C192" s="934"/>
      <c r="D192" s="1025"/>
      <c r="E192" s="771" t="s">
        <v>1670</v>
      </c>
      <c r="F192" s="756">
        <v>44398</v>
      </c>
      <c r="G192" s="756">
        <v>44423</v>
      </c>
      <c r="H192" s="789" t="s">
        <v>1185</v>
      </c>
      <c r="I192" s="809" t="s">
        <v>1674</v>
      </c>
      <c r="J192" s="1095"/>
      <c r="K192" s="1"/>
      <c r="L192" s="1"/>
      <c r="M192" s="1"/>
      <c r="N192" s="1"/>
      <c r="O192" s="1"/>
      <c r="P192" s="1"/>
    </row>
    <row r="193" spans="2:135" s="245" customFormat="1" ht="30" customHeight="1">
      <c r="B193" s="742" t="s">
        <v>16</v>
      </c>
      <c r="C193" s="741"/>
      <c r="D193" s="950" t="s">
        <v>27</v>
      </c>
      <c r="E193" s="950"/>
      <c r="F193" s="950"/>
      <c r="G193" s="950"/>
      <c r="H193" s="950"/>
      <c r="I193" s="950"/>
      <c r="J193" s="950"/>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c r="CO193" s="247"/>
      <c r="CP193" s="247"/>
      <c r="CQ193" s="247"/>
      <c r="CR193" s="247"/>
      <c r="CS193" s="247"/>
      <c r="CT193" s="247"/>
      <c r="CU193" s="247"/>
      <c r="CV193" s="247"/>
      <c r="CW193" s="247"/>
      <c r="CX193" s="247"/>
      <c r="CY193" s="247"/>
      <c r="CZ193" s="247"/>
      <c r="DA193" s="247"/>
      <c r="DB193" s="247"/>
      <c r="DC193" s="247"/>
      <c r="DD193" s="247"/>
      <c r="DE193" s="247"/>
      <c r="DF193" s="247"/>
      <c r="DG193" s="247"/>
      <c r="DH193" s="247"/>
      <c r="DI193" s="247"/>
      <c r="DJ193" s="247"/>
      <c r="DK193" s="247"/>
      <c r="DL193" s="247"/>
      <c r="DM193" s="247"/>
      <c r="DN193" s="247"/>
      <c r="DO193" s="247"/>
      <c r="DP193" s="247"/>
      <c r="DQ193" s="247"/>
      <c r="DR193" s="247"/>
      <c r="DS193" s="247"/>
      <c r="DT193" s="247"/>
      <c r="DU193" s="247"/>
      <c r="DV193" s="247"/>
      <c r="DW193" s="247"/>
      <c r="DX193" s="247"/>
      <c r="DY193" s="247"/>
      <c r="DZ193" s="247"/>
      <c r="EA193" s="247"/>
      <c r="EB193" s="247"/>
      <c r="EC193" s="247"/>
      <c r="ED193" s="247"/>
      <c r="EE193" s="247"/>
    </row>
    <row r="194" spans="2:135" s="2" customFormat="1" ht="25.5" customHeight="1">
      <c r="B194" s="951" t="s">
        <v>4</v>
      </c>
      <c r="C194" s="951"/>
      <c r="D194" s="951"/>
      <c r="E194" s="951"/>
      <c r="F194" s="951"/>
      <c r="G194" s="951"/>
      <c r="H194" s="951"/>
      <c r="I194" s="787" t="s">
        <v>59</v>
      </c>
      <c r="J194" s="808" t="s">
        <v>1073</v>
      </c>
      <c r="M194" s="1"/>
      <c r="N194" s="1"/>
      <c r="O194" s="1"/>
      <c r="P194" s="1"/>
    </row>
    <row r="195" spans="2:135" s="2" customFormat="1" ht="24.75" customHeight="1">
      <c r="B195" s="952" t="s">
        <v>0</v>
      </c>
      <c r="C195" s="952" t="s">
        <v>255</v>
      </c>
      <c r="D195" s="952" t="s">
        <v>2</v>
      </c>
      <c r="E195" s="952" t="s">
        <v>60</v>
      </c>
      <c r="F195" s="994" t="s">
        <v>51</v>
      </c>
      <c r="G195" s="995"/>
      <c r="H195" s="946" t="s">
        <v>52</v>
      </c>
      <c r="I195" s="946" t="s">
        <v>62</v>
      </c>
      <c r="J195" s="946" t="s">
        <v>1074</v>
      </c>
      <c r="K195" s="1"/>
      <c r="L195" s="1"/>
      <c r="M195" s="1"/>
      <c r="N195" s="1"/>
      <c r="O195" s="1"/>
      <c r="P195" s="1"/>
    </row>
    <row r="196" spans="2:135" s="2" customFormat="1" ht="19.5" customHeight="1">
      <c r="B196" s="952"/>
      <c r="C196" s="952"/>
      <c r="D196" s="952"/>
      <c r="E196" s="952"/>
      <c r="F196" s="744" t="s">
        <v>46</v>
      </c>
      <c r="G196" s="744" t="s">
        <v>47</v>
      </c>
      <c r="H196" s="946"/>
      <c r="I196" s="946"/>
      <c r="J196" s="946"/>
      <c r="K196" s="1"/>
      <c r="L196" s="1"/>
      <c r="M196" s="1"/>
      <c r="N196" s="1"/>
      <c r="O196" s="1"/>
      <c r="P196" s="1"/>
    </row>
    <row r="197" spans="2:135" s="2" customFormat="1" ht="121.5" customHeight="1">
      <c r="B197" s="949" t="s">
        <v>1657</v>
      </c>
      <c r="C197" s="934"/>
      <c r="D197" s="970" t="s">
        <v>1675</v>
      </c>
      <c r="E197" s="767" t="s">
        <v>1677</v>
      </c>
      <c r="F197" s="756">
        <v>44287</v>
      </c>
      <c r="G197" s="756">
        <v>44317</v>
      </c>
      <c r="H197" s="1032" t="s">
        <v>1171</v>
      </c>
      <c r="I197" s="809" t="s">
        <v>1681</v>
      </c>
      <c r="J197" s="1093" t="s">
        <v>2692</v>
      </c>
      <c r="K197" s="1"/>
      <c r="L197" s="1"/>
      <c r="M197" s="1"/>
      <c r="N197" s="1"/>
      <c r="O197" s="1"/>
      <c r="P197" s="1"/>
    </row>
    <row r="198" spans="2:135" s="2" customFormat="1" ht="76.5" customHeight="1">
      <c r="B198" s="949"/>
      <c r="C198" s="934"/>
      <c r="D198" s="970"/>
      <c r="E198" s="767" t="s">
        <v>1678</v>
      </c>
      <c r="F198" s="756">
        <v>44317</v>
      </c>
      <c r="G198" s="756">
        <v>44336</v>
      </c>
      <c r="H198" s="1032"/>
      <c r="I198" s="809" t="s">
        <v>1687</v>
      </c>
      <c r="J198" s="1094"/>
      <c r="K198" s="1"/>
      <c r="L198" s="1"/>
      <c r="M198" s="1"/>
      <c r="N198" s="1"/>
      <c r="O198" s="1"/>
      <c r="P198" s="1"/>
    </row>
    <row r="199" spans="2:135" s="2" customFormat="1" ht="61.5" customHeight="1">
      <c r="B199" s="949"/>
      <c r="C199" s="934"/>
      <c r="D199" s="970"/>
      <c r="E199" s="771" t="s">
        <v>1679</v>
      </c>
      <c r="F199" s="756">
        <v>44336</v>
      </c>
      <c r="G199" s="756">
        <v>44357</v>
      </c>
      <c r="H199" s="1032"/>
      <c r="I199" s="809" t="s">
        <v>1688</v>
      </c>
      <c r="J199" s="1094"/>
      <c r="K199" s="1"/>
      <c r="L199" s="1"/>
      <c r="M199" s="1"/>
      <c r="N199" s="1"/>
      <c r="O199" s="1"/>
      <c r="P199" s="1"/>
    </row>
    <row r="200" spans="2:135" s="2" customFormat="1" ht="106.5" customHeight="1">
      <c r="B200" s="949"/>
      <c r="C200" s="934"/>
      <c r="D200" s="970"/>
      <c r="E200" s="771" t="s">
        <v>1680</v>
      </c>
      <c r="F200" s="756">
        <v>44357</v>
      </c>
      <c r="G200" s="756">
        <v>44367</v>
      </c>
      <c r="H200" s="773" t="s">
        <v>1186</v>
      </c>
      <c r="I200" s="809" t="s">
        <v>1689</v>
      </c>
      <c r="J200" s="1094"/>
      <c r="K200" s="1"/>
      <c r="L200" s="1"/>
      <c r="M200" s="1"/>
      <c r="N200" s="1"/>
      <c r="O200" s="1"/>
      <c r="P200" s="1"/>
    </row>
    <row r="201" spans="2:135" s="2" customFormat="1" ht="89.25" customHeight="1">
      <c r="B201" s="949"/>
      <c r="C201" s="934"/>
      <c r="D201" s="970"/>
      <c r="E201" s="771" t="s">
        <v>1682</v>
      </c>
      <c r="F201" s="756">
        <v>44367</v>
      </c>
      <c r="G201" s="756">
        <v>44407</v>
      </c>
      <c r="H201" s="789" t="s">
        <v>1187</v>
      </c>
      <c r="I201" s="809" t="s">
        <v>1206</v>
      </c>
      <c r="J201" s="1094"/>
      <c r="K201" s="1"/>
      <c r="L201" s="1"/>
      <c r="M201" s="1"/>
      <c r="N201" s="1"/>
      <c r="O201" s="1"/>
      <c r="P201" s="1"/>
    </row>
    <row r="202" spans="2:135" s="2" customFormat="1" ht="134.25" customHeight="1">
      <c r="B202" s="949"/>
      <c r="C202" s="934"/>
      <c r="D202" s="970" t="s">
        <v>1676</v>
      </c>
      <c r="E202" s="767" t="s">
        <v>1683</v>
      </c>
      <c r="F202" s="756">
        <v>44378</v>
      </c>
      <c r="G202" s="756">
        <v>44409</v>
      </c>
      <c r="H202" s="1032" t="s">
        <v>1171</v>
      </c>
      <c r="I202" s="809" t="s">
        <v>1207</v>
      </c>
      <c r="J202" s="1094"/>
      <c r="K202" s="1"/>
      <c r="L202" s="1"/>
      <c r="M202" s="1"/>
      <c r="N202" s="1"/>
      <c r="O202" s="1"/>
      <c r="P202" s="1"/>
    </row>
    <row r="203" spans="2:135" s="2" customFormat="1" ht="81.75" customHeight="1">
      <c r="B203" s="949"/>
      <c r="C203" s="934"/>
      <c r="D203" s="970"/>
      <c r="E203" s="767" t="s">
        <v>1684</v>
      </c>
      <c r="F203" s="756">
        <v>44409</v>
      </c>
      <c r="G203" s="756">
        <v>44428</v>
      </c>
      <c r="H203" s="1032"/>
      <c r="I203" s="809" t="s">
        <v>1690</v>
      </c>
      <c r="J203" s="1094"/>
      <c r="K203" s="1"/>
      <c r="L203" s="1"/>
      <c r="M203" s="1"/>
      <c r="N203" s="1"/>
      <c r="O203" s="1"/>
      <c r="P203" s="1"/>
    </row>
    <row r="204" spans="2:135" s="2" customFormat="1" ht="57" customHeight="1">
      <c r="B204" s="949"/>
      <c r="C204" s="934"/>
      <c r="D204" s="970"/>
      <c r="E204" s="771" t="s">
        <v>1685</v>
      </c>
      <c r="F204" s="756">
        <v>44428</v>
      </c>
      <c r="G204" s="756">
        <v>44440</v>
      </c>
      <c r="H204" s="1032"/>
      <c r="I204" s="809" t="s">
        <v>1691</v>
      </c>
      <c r="J204" s="1094"/>
      <c r="K204" s="1"/>
      <c r="L204" s="1"/>
      <c r="M204" s="1"/>
      <c r="N204" s="1"/>
      <c r="O204" s="1"/>
      <c r="P204" s="1"/>
    </row>
    <row r="205" spans="2:135" s="2" customFormat="1" ht="111" customHeight="1">
      <c r="B205" s="949"/>
      <c r="C205" s="934"/>
      <c r="D205" s="970"/>
      <c r="E205" s="771" t="s">
        <v>1686</v>
      </c>
      <c r="F205" s="756">
        <v>44440</v>
      </c>
      <c r="G205" s="756">
        <v>44459</v>
      </c>
      <c r="H205" s="773" t="s">
        <v>1188</v>
      </c>
      <c r="I205" s="809" t="s">
        <v>1692</v>
      </c>
      <c r="J205" s="1094"/>
      <c r="K205" s="1"/>
      <c r="L205" s="1"/>
      <c r="M205" s="1"/>
      <c r="N205" s="1"/>
      <c r="O205" s="1"/>
      <c r="P205" s="1"/>
    </row>
    <row r="206" spans="2:135" s="2" customFormat="1" ht="79.5" customHeight="1">
      <c r="B206" s="949"/>
      <c r="C206" s="934"/>
      <c r="D206" s="970"/>
      <c r="E206" s="771" t="s">
        <v>1694</v>
      </c>
      <c r="F206" s="756">
        <v>44459</v>
      </c>
      <c r="G206" s="756">
        <v>44469</v>
      </c>
      <c r="H206" s="789" t="s">
        <v>1189</v>
      </c>
      <c r="I206" s="809" t="s">
        <v>1693</v>
      </c>
      <c r="J206" s="1095"/>
      <c r="K206" s="1"/>
      <c r="L206" s="1"/>
      <c r="M206" s="1"/>
      <c r="N206" s="1"/>
      <c r="O206" s="1"/>
      <c r="P206" s="1"/>
    </row>
    <row r="207" spans="2:135" s="245" customFormat="1" ht="30" customHeight="1">
      <c r="B207" s="742" t="s">
        <v>16</v>
      </c>
      <c r="C207" s="741"/>
      <c r="D207" s="950" t="s">
        <v>27</v>
      </c>
      <c r="E207" s="950"/>
      <c r="F207" s="950"/>
      <c r="G207" s="950"/>
      <c r="H207" s="950"/>
      <c r="I207" s="950"/>
      <c r="J207" s="950"/>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row>
    <row r="208" spans="2:135" s="2" customFormat="1" ht="25.5" customHeight="1">
      <c r="B208" s="951" t="s">
        <v>4</v>
      </c>
      <c r="C208" s="951"/>
      <c r="D208" s="951"/>
      <c r="E208" s="951"/>
      <c r="F208" s="951"/>
      <c r="G208" s="951"/>
      <c r="H208" s="951"/>
      <c r="I208" s="787" t="s">
        <v>59</v>
      </c>
      <c r="J208" s="808" t="s">
        <v>1073</v>
      </c>
      <c r="M208" s="1"/>
      <c r="N208" s="1"/>
      <c r="O208" s="1"/>
      <c r="P208" s="1"/>
    </row>
    <row r="209" spans="2:135" s="2" customFormat="1" ht="24.75" customHeight="1">
      <c r="B209" s="952" t="s">
        <v>0</v>
      </c>
      <c r="C209" s="952" t="s">
        <v>255</v>
      </c>
      <c r="D209" s="952" t="s">
        <v>2</v>
      </c>
      <c r="E209" s="952" t="s">
        <v>60</v>
      </c>
      <c r="F209" s="994" t="s">
        <v>51</v>
      </c>
      <c r="G209" s="995"/>
      <c r="H209" s="946" t="s">
        <v>52</v>
      </c>
      <c r="I209" s="946" t="s">
        <v>62</v>
      </c>
      <c r="J209" s="946" t="s">
        <v>1074</v>
      </c>
      <c r="K209" s="1"/>
      <c r="L209" s="1"/>
      <c r="M209" s="1"/>
      <c r="N209" s="1"/>
      <c r="O209" s="1"/>
      <c r="P209" s="1"/>
    </row>
    <row r="210" spans="2:135" s="2" customFormat="1" ht="19.5" customHeight="1">
      <c r="B210" s="952"/>
      <c r="C210" s="952"/>
      <c r="D210" s="952"/>
      <c r="E210" s="952"/>
      <c r="F210" s="744" t="s">
        <v>46</v>
      </c>
      <c r="G210" s="744" t="s">
        <v>47</v>
      </c>
      <c r="H210" s="946"/>
      <c r="I210" s="946"/>
      <c r="J210" s="946"/>
      <c r="K210" s="1"/>
      <c r="L210" s="1"/>
      <c r="M210" s="1"/>
      <c r="N210" s="1"/>
      <c r="O210" s="1"/>
      <c r="P210" s="1"/>
    </row>
    <row r="211" spans="2:135" s="2" customFormat="1" ht="144.75" customHeight="1">
      <c r="B211" s="949" t="s">
        <v>1695</v>
      </c>
      <c r="C211" s="986" t="s">
        <v>1190</v>
      </c>
      <c r="D211" s="1033" t="s">
        <v>1696</v>
      </c>
      <c r="E211" s="760" t="s">
        <v>1697</v>
      </c>
      <c r="F211" s="756">
        <v>44256</v>
      </c>
      <c r="G211" s="756">
        <v>44270</v>
      </c>
      <c r="H211" s="819" t="s">
        <v>1191</v>
      </c>
      <c r="I211" s="885" t="s">
        <v>1700</v>
      </c>
      <c r="J211" s="1031" t="s">
        <v>2693</v>
      </c>
      <c r="K211" s="1"/>
      <c r="L211" s="1"/>
      <c r="M211" s="1"/>
      <c r="N211" s="1"/>
      <c r="O211" s="1"/>
      <c r="P211" s="1"/>
    </row>
    <row r="212" spans="2:135" s="2" customFormat="1" ht="131.25" customHeight="1">
      <c r="B212" s="949"/>
      <c r="C212" s="986"/>
      <c r="D212" s="1033"/>
      <c r="E212" s="760" t="s">
        <v>1698</v>
      </c>
      <c r="F212" s="756">
        <v>44287</v>
      </c>
      <c r="G212" s="756">
        <v>44306</v>
      </c>
      <c r="H212" s="754" t="s">
        <v>1172</v>
      </c>
      <c r="I212" s="809" t="s">
        <v>1701</v>
      </c>
      <c r="J212" s="1031"/>
      <c r="K212" s="1"/>
      <c r="L212" s="1"/>
      <c r="M212" s="1"/>
      <c r="N212" s="1"/>
      <c r="O212" s="1"/>
      <c r="P212" s="1"/>
    </row>
    <row r="213" spans="2:135" s="2" customFormat="1" ht="75" customHeight="1">
      <c r="B213" s="949"/>
      <c r="C213" s="986"/>
      <c r="D213" s="1033"/>
      <c r="E213" s="760" t="s">
        <v>1699</v>
      </c>
      <c r="F213" s="756">
        <v>44317</v>
      </c>
      <c r="G213" s="756">
        <v>44346</v>
      </c>
      <c r="H213" s="795" t="s">
        <v>1192</v>
      </c>
      <c r="I213" s="809" t="s">
        <v>1702</v>
      </c>
      <c r="J213" s="1031"/>
      <c r="K213" s="1"/>
      <c r="L213" s="1"/>
      <c r="M213" s="1"/>
      <c r="N213" s="1"/>
      <c r="O213" s="1"/>
      <c r="P213" s="1"/>
    </row>
    <row r="214" spans="2:135" s="2" customFormat="1" ht="15.75" customHeight="1">
      <c r="B214" s="1034"/>
      <c r="C214" s="1034"/>
      <c r="D214" s="1034"/>
      <c r="E214" s="1034"/>
      <c r="F214" s="1034"/>
      <c r="G214" s="1034"/>
      <c r="H214" s="1034"/>
      <c r="I214" s="1034"/>
      <c r="J214" s="1034"/>
      <c r="K214" s="1"/>
      <c r="L214" s="1"/>
      <c r="M214" s="1"/>
      <c r="N214" s="1"/>
      <c r="O214" s="1"/>
      <c r="P214" s="1"/>
    </row>
    <row r="215" spans="2:135" s="2" customFormat="1" ht="63.75" customHeight="1">
      <c r="B215" s="949" t="s">
        <v>1703</v>
      </c>
      <c r="C215" s="1026" t="s">
        <v>1193</v>
      </c>
      <c r="D215" s="948" t="s">
        <v>1704</v>
      </c>
      <c r="E215" s="794" t="s">
        <v>1705</v>
      </c>
      <c r="F215" s="748">
        <v>44214</v>
      </c>
      <c r="G215" s="748">
        <v>44239</v>
      </c>
      <c r="H215" s="821" t="s">
        <v>1194</v>
      </c>
      <c r="I215" s="823" t="s">
        <v>1714</v>
      </c>
      <c r="J215" s="1031"/>
      <c r="K215" s="1"/>
      <c r="L215" s="1"/>
      <c r="M215" s="1"/>
      <c r="N215" s="1"/>
      <c r="O215" s="1"/>
      <c r="P215" s="1"/>
    </row>
    <row r="216" spans="2:135" s="2" customFormat="1" ht="72.75" customHeight="1">
      <c r="B216" s="949"/>
      <c r="C216" s="1026"/>
      <c r="D216" s="948"/>
      <c r="E216" s="794" t="s">
        <v>1706</v>
      </c>
      <c r="F216" s="748">
        <v>44242</v>
      </c>
      <c r="G216" s="748">
        <v>44246</v>
      </c>
      <c r="H216" s="821" t="s">
        <v>1194</v>
      </c>
      <c r="I216" s="823" t="s">
        <v>1715</v>
      </c>
      <c r="J216" s="1031"/>
      <c r="K216" s="1"/>
      <c r="L216" s="1"/>
      <c r="M216" s="1"/>
      <c r="N216" s="1"/>
      <c r="O216" s="1"/>
      <c r="P216" s="1"/>
    </row>
    <row r="217" spans="2:135" s="2" customFormat="1" ht="93" customHeight="1">
      <c r="B217" s="949"/>
      <c r="C217" s="1026"/>
      <c r="D217" s="948"/>
      <c r="E217" s="794" t="s">
        <v>1707</v>
      </c>
      <c r="F217" s="748">
        <v>44249</v>
      </c>
      <c r="G217" s="748">
        <v>44274</v>
      </c>
      <c r="H217" s="821" t="s">
        <v>1195</v>
      </c>
      <c r="I217" s="823" t="s">
        <v>1716</v>
      </c>
      <c r="J217" s="1031"/>
      <c r="K217" s="1"/>
      <c r="L217" s="1"/>
      <c r="M217" s="1"/>
      <c r="N217" s="1"/>
      <c r="O217" s="1"/>
      <c r="P217" s="1"/>
    </row>
    <row r="218" spans="2:135" s="2" customFormat="1" ht="138" customHeight="1">
      <c r="B218" s="949"/>
      <c r="C218" s="1026"/>
      <c r="D218" s="794" t="s">
        <v>1708</v>
      </c>
      <c r="E218" s="794" t="s">
        <v>1709</v>
      </c>
      <c r="F218" s="748">
        <v>44277</v>
      </c>
      <c r="G218" s="748">
        <v>44300</v>
      </c>
      <c r="H218" s="822" t="s">
        <v>1196</v>
      </c>
      <c r="I218" s="823" t="s">
        <v>1717</v>
      </c>
      <c r="J218" s="1031"/>
      <c r="K218" s="1"/>
      <c r="L218" s="1"/>
      <c r="M218" s="1"/>
      <c r="N218" s="1"/>
      <c r="O218" s="1"/>
      <c r="P218" s="1"/>
    </row>
    <row r="219" spans="2:135" s="2" customFormat="1" ht="59.25" customHeight="1">
      <c r="B219" s="949"/>
      <c r="C219" s="1026"/>
      <c r="D219" s="967" t="s">
        <v>1710</v>
      </c>
      <c r="E219" s="790" t="s">
        <v>1711</v>
      </c>
      <c r="F219" s="785" t="s">
        <v>1197</v>
      </c>
      <c r="G219" s="785" t="s">
        <v>1198</v>
      </c>
      <c r="H219" s="966" t="s">
        <v>1199</v>
      </c>
      <c r="I219" s="824" t="s">
        <v>1718</v>
      </c>
      <c r="J219" s="1031"/>
      <c r="K219" s="1"/>
      <c r="L219" s="1"/>
      <c r="M219" s="1"/>
      <c r="N219" s="1"/>
      <c r="O219" s="1"/>
      <c r="P219" s="1"/>
    </row>
    <row r="220" spans="2:135" s="2" customFormat="1" ht="67.5" customHeight="1">
      <c r="B220" s="949"/>
      <c r="C220" s="1026"/>
      <c r="D220" s="967"/>
      <c r="E220" s="790" t="s">
        <v>1712</v>
      </c>
      <c r="F220" s="785" t="s">
        <v>1197</v>
      </c>
      <c r="G220" s="785" t="s">
        <v>1198</v>
      </c>
      <c r="H220" s="966"/>
      <c r="I220" s="824" t="s">
        <v>1713</v>
      </c>
      <c r="J220" s="1031"/>
      <c r="K220" s="1"/>
      <c r="L220" s="1"/>
      <c r="M220" s="1"/>
      <c r="N220" s="1"/>
      <c r="O220" s="1"/>
      <c r="P220" s="1"/>
    </row>
    <row r="221" spans="2:135" s="2" customFormat="1" ht="20.25" customHeight="1">
      <c r="B221" s="742" t="s">
        <v>14</v>
      </c>
      <c r="C221" s="799"/>
      <c r="D221" s="950" t="s">
        <v>254</v>
      </c>
      <c r="E221" s="950"/>
      <c r="F221" s="950"/>
      <c r="G221" s="950"/>
      <c r="H221" s="950"/>
      <c r="I221" s="950"/>
      <c r="J221" s="950"/>
      <c r="K221" s="1"/>
      <c r="L221" s="1"/>
      <c r="M221" s="1"/>
      <c r="N221" s="1"/>
      <c r="O221" s="1"/>
      <c r="P221" s="1"/>
    </row>
    <row r="222" spans="2:135" s="245" customFormat="1" ht="21.75" customHeight="1">
      <c r="B222" s="742" t="s">
        <v>16</v>
      </c>
      <c r="C222" s="741"/>
      <c r="D222" s="950" t="s">
        <v>245</v>
      </c>
      <c r="E222" s="950"/>
      <c r="F222" s="950"/>
      <c r="G222" s="950"/>
      <c r="H222" s="950"/>
      <c r="I222" s="950"/>
      <c r="J222" s="950"/>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c r="CF222" s="247"/>
      <c r="CG222" s="247"/>
      <c r="CH222" s="247"/>
      <c r="CI222" s="247"/>
      <c r="CJ222" s="247"/>
      <c r="CK222" s="247"/>
      <c r="CL222" s="247"/>
      <c r="CM222" s="247"/>
      <c r="CN222" s="247"/>
      <c r="CO222" s="247"/>
      <c r="CP222" s="247"/>
      <c r="CQ222" s="247"/>
      <c r="CR222" s="247"/>
      <c r="CS222" s="247"/>
      <c r="CT222" s="247"/>
      <c r="CU222" s="247"/>
      <c r="CV222" s="247"/>
      <c r="CW222" s="247"/>
      <c r="CX222" s="247"/>
      <c r="CY222" s="247"/>
      <c r="CZ222" s="247"/>
      <c r="DA222" s="247"/>
      <c r="DB222" s="247"/>
      <c r="DC222" s="247"/>
      <c r="DD222" s="247"/>
      <c r="DE222" s="247"/>
      <c r="DF222" s="247"/>
      <c r="DG222" s="247"/>
      <c r="DH222" s="247"/>
      <c r="DI222" s="247"/>
      <c r="DJ222" s="247"/>
      <c r="DK222" s="247"/>
      <c r="DL222" s="247"/>
      <c r="DM222" s="247"/>
      <c r="DN222" s="247"/>
      <c r="DO222" s="247"/>
      <c r="DP222" s="247"/>
      <c r="DQ222" s="247"/>
      <c r="DR222" s="247"/>
      <c r="DS222" s="247"/>
      <c r="DT222" s="247"/>
      <c r="DU222" s="247"/>
      <c r="DV222" s="247"/>
      <c r="DW222" s="247"/>
      <c r="DX222" s="247"/>
      <c r="DY222" s="247"/>
      <c r="DZ222" s="247"/>
      <c r="EA222" s="247"/>
      <c r="EB222" s="247"/>
      <c r="EC222" s="247"/>
      <c r="ED222" s="247"/>
      <c r="EE222" s="247"/>
    </row>
    <row r="223" spans="2:135" s="2" customFormat="1" ht="17.45" customHeight="1">
      <c r="B223" s="951" t="s">
        <v>4</v>
      </c>
      <c r="C223" s="951"/>
      <c r="D223" s="951"/>
      <c r="E223" s="951"/>
      <c r="F223" s="951"/>
      <c r="G223" s="951"/>
      <c r="H223" s="951"/>
      <c r="I223" s="787" t="s">
        <v>59</v>
      </c>
      <c r="J223" s="808" t="s">
        <v>1073</v>
      </c>
      <c r="M223" s="1"/>
      <c r="N223" s="1"/>
      <c r="O223" s="1"/>
      <c r="P223" s="1"/>
    </row>
    <row r="224" spans="2:135" s="2" customFormat="1" ht="36.75" customHeight="1">
      <c r="B224" s="952" t="s">
        <v>0</v>
      </c>
      <c r="C224" s="952" t="s">
        <v>255</v>
      </c>
      <c r="D224" s="952" t="s">
        <v>2</v>
      </c>
      <c r="E224" s="952" t="s">
        <v>60</v>
      </c>
      <c r="F224" s="994" t="s">
        <v>51</v>
      </c>
      <c r="G224" s="995"/>
      <c r="H224" s="946" t="s">
        <v>52</v>
      </c>
      <c r="I224" s="946" t="s">
        <v>62</v>
      </c>
      <c r="J224" s="946" t="s">
        <v>1074</v>
      </c>
      <c r="K224" s="1"/>
      <c r="L224" s="1"/>
      <c r="M224" s="1"/>
      <c r="N224" s="1"/>
      <c r="O224" s="1"/>
      <c r="P224" s="1"/>
    </row>
    <row r="225" spans="2:135" s="2" customFormat="1" ht="19.5" customHeight="1">
      <c r="B225" s="952"/>
      <c r="C225" s="952"/>
      <c r="D225" s="952"/>
      <c r="E225" s="952"/>
      <c r="F225" s="744" t="s">
        <v>46</v>
      </c>
      <c r="G225" s="744" t="s">
        <v>47</v>
      </c>
      <c r="H225" s="946"/>
      <c r="I225" s="946"/>
      <c r="J225" s="946"/>
      <c r="K225" s="1"/>
      <c r="L225" s="1"/>
      <c r="M225" s="1"/>
      <c r="N225" s="1"/>
      <c r="O225" s="1"/>
      <c r="P225" s="1"/>
    </row>
    <row r="226" spans="2:135" s="2" customFormat="1" ht="79.5" customHeight="1">
      <c r="B226" s="965" t="s">
        <v>1719</v>
      </c>
      <c r="C226" s="957" t="s">
        <v>1200</v>
      </c>
      <c r="D226" s="1030" t="s">
        <v>1720</v>
      </c>
      <c r="E226" s="825" t="s">
        <v>1722</v>
      </c>
      <c r="F226" s="756">
        <v>44198</v>
      </c>
      <c r="G226" s="756">
        <f>+F226+30</f>
        <v>44228</v>
      </c>
      <c r="H226" s="826" t="s">
        <v>1201</v>
      </c>
      <c r="I226" s="809" t="s">
        <v>1726</v>
      </c>
      <c r="J226" s="993" t="str">
        <f t="shared" ref="J226" si="1">$J$822</f>
        <v>RD$ 492.056.25</v>
      </c>
      <c r="K226" s="1"/>
      <c r="L226" s="1"/>
      <c r="M226" s="1"/>
      <c r="N226" s="1"/>
      <c r="O226" s="1"/>
      <c r="P226" s="1"/>
    </row>
    <row r="227" spans="2:135" s="2" customFormat="1" ht="83.25" customHeight="1">
      <c r="B227" s="965"/>
      <c r="C227" s="957"/>
      <c r="D227" s="1030"/>
      <c r="E227" s="779" t="s">
        <v>1723</v>
      </c>
      <c r="F227" s="756">
        <f>+G226+2</f>
        <v>44230</v>
      </c>
      <c r="G227" s="756">
        <f>+F227+60</f>
        <v>44290</v>
      </c>
      <c r="H227" s="826" t="s">
        <v>1201</v>
      </c>
      <c r="I227" s="827" t="s">
        <v>1727</v>
      </c>
      <c r="J227" s="993"/>
      <c r="K227" s="1"/>
      <c r="L227" s="1"/>
      <c r="M227" s="1"/>
      <c r="N227" s="1"/>
      <c r="O227" s="1"/>
      <c r="P227" s="1"/>
    </row>
    <row r="228" spans="2:135" s="2" customFormat="1" ht="85.5" customHeight="1">
      <c r="B228" s="965"/>
      <c r="C228" s="957"/>
      <c r="D228" s="1030"/>
      <c r="E228" s="818" t="s">
        <v>1724</v>
      </c>
      <c r="F228" s="756">
        <f>+G227</f>
        <v>44290</v>
      </c>
      <c r="G228" s="756">
        <f>+F228+5</f>
        <v>44295</v>
      </c>
      <c r="H228" s="780" t="s">
        <v>1202</v>
      </c>
      <c r="I228" s="809" t="s">
        <v>1728</v>
      </c>
      <c r="J228" s="993"/>
      <c r="K228" s="1"/>
      <c r="L228" s="1"/>
      <c r="M228" s="1"/>
      <c r="N228" s="1"/>
      <c r="O228" s="1"/>
      <c r="P228" s="1"/>
    </row>
    <row r="229" spans="2:135" s="2" customFormat="1" ht="94.5" customHeight="1">
      <c r="B229" s="965"/>
      <c r="C229" s="957"/>
      <c r="D229" s="818" t="s">
        <v>1721</v>
      </c>
      <c r="E229" s="818" t="s">
        <v>1725</v>
      </c>
      <c r="F229" s="755" t="s">
        <v>1203</v>
      </c>
      <c r="G229" s="803" t="s">
        <v>1198</v>
      </c>
      <c r="H229" s="826" t="s">
        <v>1201</v>
      </c>
      <c r="I229" s="809" t="s">
        <v>1729</v>
      </c>
      <c r="J229" s="993"/>
      <c r="K229" s="1"/>
      <c r="L229" s="1"/>
      <c r="M229" s="1"/>
      <c r="N229" s="1"/>
      <c r="O229" s="1"/>
      <c r="P229" s="1"/>
    </row>
    <row r="230" spans="2:135" s="2" customFormat="1" ht="20.25" customHeight="1">
      <c r="B230" s="742" t="s">
        <v>1848</v>
      </c>
      <c r="C230" s="797"/>
      <c r="D230" s="989" t="s">
        <v>263</v>
      </c>
      <c r="E230" s="989"/>
      <c r="F230" s="989"/>
      <c r="G230" s="989"/>
      <c r="H230" s="989"/>
      <c r="I230" s="989"/>
      <c r="J230" s="989"/>
      <c r="K230" s="1"/>
      <c r="L230" s="1"/>
      <c r="M230" s="1"/>
      <c r="N230" s="1"/>
      <c r="O230" s="1"/>
      <c r="P230" s="1"/>
    </row>
    <row r="231" spans="2:135" s="245" customFormat="1" ht="20.25" customHeight="1">
      <c r="B231" s="742" t="s">
        <v>16</v>
      </c>
      <c r="C231" s="741"/>
      <c r="D231" s="989" t="s">
        <v>245</v>
      </c>
      <c r="E231" s="989"/>
      <c r="F231" s="989"/>
      <c r="G231" s="989"/>
      <c r="H231" s="989"/>
      <c r="I231" s="989"/>
      <c r="J231" s="989"/>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c r="CI231" s="247"/>
      <c r="CJ231" s="247"/>
      <c r="CK231" s="247"/>
      <c r="CL231" s="247"/>
      <c r="CM231" s="247"/>
      <c r="CN231" s="247"/>
      <c r="CO231" s="247"/>
      <c r="CP231" s="247"/>
      <c r="CQ231" s="247"/>
      <c r="CR231" s="247"/>
      <c r="CS231" s="247"/>
      <c r="CT231" s="247"/>
      <c r="CU231" s="247"/>
      <c r="CV231" s="247"/>
      <c r="CW231" s="247"/>
      <c r="CX231" s="247"/>
      <c r="CY231" s="247"/>
      <c r="CZ231" s="247"/>
      <c r="DA231" s="247"/>
      <c r="DB231" s="247"/>
      <c r="DC231" s="247"/>
      <c r="DD231" s="247"/>
      <c r="DE231" s="247"/>
      <c r="DF231" s="247"/>
      <c r="DG231" s="247"/>
      <c r="DH231" s="247"/>
      <c r="DI231" s="247"/>
      <c r="DJ231" s="247"/>
      <c r="DK231" s="247"/>
      <c r="DL231" s="247"/>
      <c r="DM231" s="247"/>
      <c r="DN231" s="247"/>
      <c r="DO231" s="247"/>
      <c r="DP231" s="247"/>
      <c r="DQ231" s="247"/>
      <c r="DR231" s="247"/>
      <c r="DS231" s="247"/>
      <c r="DT231" s="247"/>
      <c r="DU231" s="247"/>
      <c r="DV231" s="247"/>
      <c r="DW231" s="247"/>
      <c r="DX231" s="247"/>
      <c r="DY231" s="247"/>
      <c r="DZ231" s="247"/>
      <c r="EA231" s="247"/>
      <c r="EB231" s="247"/>
      <c r="EC231" s="247"/>
      <c r="ED231" s="247"/>
      <c r="EE231" s="247"/>
    </row>
    <row r="232" spans="2:135" s="2" customFormat="1" ht="29.25" customHeight="1">
      <c r="B232" s="951" t="s">
        <v>4</v>
      </c>
      <c r="C232" s="951"/>
      <c r="D232" s="951"/>
      <c r="E232" s="951"/>
      <c r="F232" s="951"/>
      <c r="G232" s="951"/>
      <c r="H232" s="951"/>
      <c r="I232" s="787" t="s">
        <v>59</v>
      </c>
      <c r="J232" s="808" t="s">
        <v>1073</v>
      </c>
      <c r="M232" s="1"/>
      <c r="N232" s="1"/>
      <c r="O232" s="1"/>
      <c r="P232" s="1"/>
    </row>
    <row r="233" spans="2:135" s="2" customFormat="1" ht="36.75" customHeight="1">
      <c r="B233" s="952" t="s">
        <v>0</v>
      </c>
      <c r="C233" s="952" t="s">
        <v>255</v>
      </c>
      <c r="D233" s="952" t="s">
        <v>2</v>
      </c>
      <c r="E233" s="952" t="s">
        <v>60</v>
      </c>
      <c r="F233" s="994" t="s">
        <v>51</v>
      </c>
      <c r="G233" s="995"/>
      <c r="H233" s="946" t="s">
        <v>52</v>
      </c>
      <c r="I233" s="946" t="s">
        <v>62</v>
      </c>
      <c r="J233" s="946" t="s">
        <v>1074</v>
      </c>
      <c r="K233" s="1"/>
      <c r="L233" s="1"/>
      <c r="M233" s="1"/>
      <c r="N233" s="1"/>
      <c r="O233" s="1"/>
      <c r="P233" s="1"/>
    </row>
    <row r="234" spans="2:135" s="2" customFormat="1" ht="19.5" customHeight="1">
      <c r="B234" s="952"/>
      <c r="C234" s="952"/>
      <c r="D234" s="952"/>
      <c r="E234" s="952"/>
      <c r="F234" s="744" t="s">
        <v>46</v>
      </c>
      <c r="G234" s="744" t="s">
        <v>47</v>
      </c>
      <c r="H234" s="946"/>
      <c r="I234" s="946"/>
      <c r="J234" s="946"/>
      <c r="K234" s="1"/>
      <c r="L234" s="1"/>
      <c r="M234" s="1"/>
      <c r="N234" s="1"/>
      <c r="O234" s="1"/>
      <c r="P234" s="1"/>
    </row>
    <row r="235" spans="2:135" s="2" customFormat="1" ht="121.5" customHeight="1">
      <c r="B235" s="949" t="s">
        <v>1730</v>
      </c>
      <c r="C235" s="936" t="s">
        <v>1208</v>
      </c>
      <c r="D235" s="1025" t="s">
        <v>1731</v>
      </c>
      <c r="E235" s="771" t="s">
        <v>1733</v>
      </c>
      <c r="F235" s="780">
        <v>44200</v>
      </c>
      <c r="G235" s="780">
        <v>44225</v>
      </c>
      <c r="H235" s="829" t="s">
        <v>2680</v>
      </c>
      <c r="I235" s="891" t="s">
        <v>1746</v>
      </c>
      <c r="J235" s="1096">
        <v>7765943.0999999996</v>
      </c>
      <c r="K235" s="1"/>
    </row>
    <row r="236" spans="2:135" s="2" customFormat="1" ht="171" customHeight="1">
      <c r="B236" s="949"/>
      <c r="C236" s="936"/>
      <c r="D236" s="1025"/>
      <c r="E236" s="771" t="s">
        <v>1734</v>
      </c>
      <c r="F236" s="780">
        <v>44200</v>
      </c>
      <c r="G236" s="780">
        <v>44225</v>
      </c>
      <c r="H236" s="902" t="s">
        <v>1209</v>
      </c>
      <c r="I236" s="891" t="s">
        <v>1747</v>
      </c>
      <c r="J236" s="1097"/>
      <c r="K236" s="1"/>
    </row>
    <row r="237" spans="2:135" s="2" customFormat="1" ht="72" customHeight="1">
      <c r="B237" s="949"/>
      <c r="C237" s="936"/>
      <c r="D237" s="1025"/>
      <c r="E237" s="771" t="s">
        <v>1735</v>
      </c>
      <c r="F237" s="780">
        <v>44228</v>
      </c>
      <c r="G237" s="780">
        <v>44266</v>
      </c>
      <c r="H237" s="830" t="s">
        <v>524</v>
      </c>
      <c r="I237" s="812" t="s">
        <v>1748</v>
      </c>
      <c r="J237" s="1097"/>
      <c r="K237" s="1"/>
    </row>
    <row r="238" spans="2:135" s="2" customFormat="1" ht="101.25" customHeight="1">
      <c r="B238" s="949"/>
      <c r="C238" s="936"/>
      <c r="D238" s="1025"/>
      <c r="E238" s="771" t="s">
        <v>1736</v>
      </c>
      <c r="F238" s="780">
        <v>44266</v>
      </c>
      <c r="G238" s="780">
        <v>44286</v>
      </c>
      <c r="H238" s="903" t="s">
        <v>1210</v>
      </c>
      <c r="I238" s="812" t="s">
        <v>1749</v>
      </c>
      <c r="J238" s="1098"/>
      <c r="K238" s="1"/>
    </row>
    <row r="239" spans="2:135" s="245" customFormat="1" ht="24.75" customHeight="1">
      <c r="B239" s="742" t="s">
        <v>16</v>
      </c>
      <c r="C239" s="741"/>
      <c r="D239" s="989" t="s">
        <v>245</v>
      </c>
      <c r="E239" s="989"/>
      <c r="F239" s="989"/>
      <c r="G239" s="989"/>
      <c r="H239" s="989"/>
      <c r="I239" s="989"/>
      <c r="J239" s="989"/>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c r="BZ239" s="247"/>
      <c r="CA239" s="247"/>
      <c r="CB239" s="247"/>
      <c r="CC239" s="247"/>
      <c r="CD239" s="247"/>
      <c r="CE239" s="247"/>
      <c r="CF239" s="247"/>
      <c r="CG239" s="247"/>
      <c r="CH239" s="247"/>
      <c r="CI239" s="247"/>
      <c r="CJ239" s="247"/>
      <c r="CK239" s="247"/>
      <c r="CL239" s="247"/>
      <c r="CM239" s="247"/>
      <c r="CN239" s="247"/>
      <c r="CO239" s="247"/>
      <c r="CP239" s="247"/>
      <c r="CQ239" s="247"/>
      <c r="CR239" s="247"/>
      <c r="CS239" s="247"/>
      <c r="CT239" s="247"/>
      <c r="CU239" s="247"/>
      <c r="CV239" s="247"/>
      <c r="CW239" s="247"/>
      <c r="CX239" s="247"/>
      <c r="CY239" s="247"/>
      <c r="CZ239" s="247"/>
      <c r="DA239" s="247"/>
      <c r="DB239" s="247"/>
      <c r="DC239" s="247"/>
      <c r="DD239" s="247"/>
      <c r="DE239" s="247"/>
      <c r="DF239" s="247"/>
      <c r="DG239" s="247"/>
      <c r="DH239" s="247"/>
      <c r="DI239" s="247"/>
      <c r="DJ239" s="247"/>
      <c r="DK239" s="247"/>
      <c r="DL239" s="247"/>
      <c r="DM239" s="247"/>
      <c r="DN239" s="247"/>
      <c r="DO239" s="247"/>
      <c r="DP239" s="247"/>
      <c r="DQ239" s="247"/>
      <c r="DR239" s="247"/>
      <c r="DS239" s="247"/>
      <c r="DT239" s="247"/>
      <c r="DU239" s="247"/>
      <c r="DV239" s="247"/>
      <c r="DW239" s="247"/>
      <c r="DX239" s="247"/>
      <c r="DY239" s="247"/>
      <c r="DZ239" s="247"/>
      <c r="EA239" s="247"/>
      <c r="EB239" s="247"/>
      <c r="EC239" s="247"/>
      <c r="ED239" s="247"/>
      <c r="EE239" s="247"/>
    </row>
    <row r="240" spans="2:135" s="2" customFormat="1" ht="30" customHeight="1">
      <c r="B240" s="951" t="s">
        <v>4</v>
      </c>
      <c r="C240" s="951"/>
      <c r="D240" s="951"/>
      <c r="E240" s="951"/>
      <c r="F240" s="951"/>
      <c r="G240" s="951"/>
      <c r="H240" s="951"/>
      <c r="I240" s="787" t="s">
        <v>59</v>
      </c>
      <c r="J240" s="808" t="s">
        <v>1073</v>
      </c>
      <c r="M240" s="1"/>
      <c r="N240" s="1"/>
      <c r="O240" s="1"/>
      <c r="P240" s="1"/>
    </row>
    <row r="241" spans="2:135" s="2" customFormat="1" ht="36.75" customHeight="1">
      <c r="B241" s="952" t="s">
        <v>0</v>
      </c>
      <c r="C241" s="952" t="s">
        <v>255</v>
      </c>
      <c r="D241" s="952" t="s">
        <v>2</v>
      </c>
      <c r="E241" s="952" t="s">
        <v>60</v>
      </c>
      <c r="F241" s="994" t="s">
        <v>51</v>
      </c>
      <c r="G241" s="995"/>
      <c r="H241" s="946" t="s">
        <v>52</v>
      </c>
      <c r="I241" s="946" t="s">
        <v>62</v>
      </c>
      <c r="J241" s="946" t="s">
        <v>1074</v>
      </c>
      <c r="K241" s="1"/>
      <c r="L241" s="1"/>
      <c r="M241" s="1"/>
      <c r="N241" s="1"/>
      <c r="O241" s="1"/>
      <c r="P241" s="1"/>
    </row>
    <row r="242" spans="2:135" s="2" customFormat="1" ht="19.5" customHeight="1">
      <c r="B242" s="952"/>
      <c r="C242" s="952"/>
      <c r="D242" s="952"/>
      <c r="E242" s="952"/>
      <c r="F242" s="744" t="s">
        <v>46</v>
      </c>
      <c r="G242" s="744" t="s">
        <v>47</v>
      </c>
      <c r="H242" s="946"/>
      <c r="I242" s="946"/>
      <c r="J242" s="946"/>
      <c r="K242" s="1"/>
      <c r="L242" s="1"/>
      <c r="M242" s="1"/>
      <c r="N242" s="1"/>
      <c r="O242" s="1"/>
      <c r="P242" s="1"/>
    </row>
    <row r="243" spans="2:135" s="2" customFormat="1" ht="122.25" customHeight="1">
      <c r="B243" s="949" t="s">
        <v>1730</v>
      </c>
      <c r="C243" s="936"/>
      <c r="D243" s="1025" t="s">
        <v>1732</v>
      </c>
      <c r="E243" s="771" t="s">
        <v>1737</v>
      </c>
      <c r="F243" s="780">
        <v>44378</v>
      </c>
      <c r="G243" s="780">
        <v>44439</v>
      </c>
      <c r="H243" s="829" t="s">
        <v>1211</v>
      </c>
      <c r="I243" s="891" t="s">
        <v>1750</v>
      </c>
      <c r="J243" s="1096">
        <f t="shared" ref="J243" si="2">$J$235</f>
        <v>7765943.0999999996</v>
      </c>
      <c r="K243" s="1"/>
    </row>
    <row r="244" spans="2:135" s="2" customFormat="1" ht="72" customHeight="1">
      <c r="B244" s="949"/>
      <c r="C244" s="936"/>
      <c r="D244" s="1025"/>
      <c r="E244" s="771" t="s">
        <v>1738</v>
      </c>
      <c r="F244" s="780">
        <v>44378</v>
      </c>
      <c r="G244" s="780">
        <v>44439</v>
      </c>
      <c r="H244" s="830" t="s">
        <v>524</v>
      </c>
      <c r="I244" s="941" t="s">
        <v>1213</v>
      </c>
      <c r="J244" s="1097"/>
      <c r="K244" s="1"/>
    </row>
    <row r="245" spans="2:135" s="2" customFormat="1" ht="72" customHeight="1">
      <c r="B245" s="949"/>
      <c r="C245" s="936"/>
      <c r="D245" s="1025"/>
      <c r="E245" s="771" t="s">
        <v>1739</v>
      </c>
      <c r="F245" s="780">
        <v>44378</v>
      </c>
      <c r="G245" s="780">
        <v>44439</v>
      </c>
      <c r="H245" s="829" t="s">
        <v>1211</v>
      </c>
      <c r="I245" s="891" t="s">
        <v>1214</v>
      </c>
      <c r="J245" s="1097"/>
      <c r="K245" s="1"/>
    </row>
    <row r="246" spans="2:135" s="2" customFormat="1" ht="72" customHeight="1">
      <c r="B246" s="949"/>
      <c r="C246" s="936"/>
      <c r="D246" s="1025"/>
      <c r="E246" s="771" t="s">
        <v>1740</v>
      </c>
      <c r="F246" s="780">
        <v>44378</v>
      </c>
      <c r="G246" s="780">
        <v>44439</v>
      </c>
      <c r="H246" s="831" t="s">
        <v>1210</v>
      </c>
      <c r="I246" s="941" t="s">
        <v>1751</v>
      </c>
      <c r="J246" s="1097"/>
      <c r="K246" s="1"/>
    </row>
    <row r="247" spans="2:135" s="2" customFormat="1" ht="72" customHeight="1">
      <c r="B247" s="949"/>
      <c r="C247" s="936"/>
      <c r="D247" s="1025"/>
      <c r="E247" s="771" t="s">
        <v>1741</v>
      </c>
      <c r="F247" s="780">
        <v>44378</v>
      </c>
      <c r="G247" s="780">
        <v>44439</v>
      </c>
      <c r="H247" s="830" t="s">
        <v>524</v>
      </c>
      <c r="I247" s="941" t="s">
        <v>1752</v>
      </c>
      <c r="J247" s="1097"/>
      <c r="K247" s="1"/>
    </row>
    <row r="248" spans="2:135" s="2" customFormat="1" ht="72" customHeight="1">
      <c r="B248" s="949"/>
      <c r="C248" s="936"/>
      <c r="D248" s="1038" t="s">
        <v>1742</v>
      </c>
      <c r="E248" s="771" t="s">
        <v>1743</v>
      </c>
      <c r="F248" s="780">
        <v>44440</v>
      </c>
      <c r="G248" s="780">
        <v>44561</v>
      </c>
      <c r="H248" s="1021" t="s">
        <v>1212</v>
      </c>
      <c r="I248" s="941" t="s">
        <v>1753</v>
      </c>
      <c r="J248" s="1097"/>
      <c r="K248" s="1"/>
    </row>
    <row r="249" spans="2:135" s="2" customFormat="1" ht="57.75" customHeight="1">
      <c r="B249" s="949"/>
      <c r="C249" s="936"/>
      <c r="D249" s="1039"/>
      <c r="E249" s="760" t="s">
        <v>1744</v>
      </c>
      <c r="F249" s="780">
        <v>44440</v>
      </c>
      <c r="G249" s="780">
        <v>44561</v>
      </c>
      <c r="H249" s="1021"/>
      <c r="I249" s="941" t="s">
        <v>1754</v>
      </c>
      <c r="J249" s="1097"/>
      <c r="K249" s="1"/>
    </row>
    <row r="250" spans="2:135" s="2" customFormat="1" ht="84" customHeight="1">
      <c r="B250" s="949"/>
      <c r="C250" s="936"/>
      <c r="D250" s="1040"/>
      <c r="E250" s="760" t="s">
        <v>1745</v>
      </c>
      <c r="F250" s="780">
        <v>44440</v>
      </c>
      <c r="G250" s="780">
        <v>44561</v>
      </c>
      <c r="H250" s="1021"/>
      <c r="I250" s="941" t="s">
        <v>1755</v>
      </c>
      <c r="J250" s="1098"/>
      <c r="K250" s="1"/>
    </row>
    <row r="251" spans="2:135" s="245" customFormat="1" ht="24.75" customHeight="1">
      <c r="B251" s="742" t="s">
        <v>16</v>
      </c>
      <c r="C251" s="741"/>
      <c r="D251" s="989" t="s">
        <v>245</v>
      </c>
      <c r="E251" s="989"/>
      <c r="F251" s="989"/>
      <c r="G251" s="989"/>
      <c r="H251" s="989"/>
      <c r="I251" s="989"/>
      <c r="J251" s="989"/>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c r="AY251" s="247"/>
      <c r="AZ251" s="247"/>
      <c r="BA251" s="247"/>
      <c r="BB251" s="247"/>
      <c r="BC251" s="247"/>
      <c r="BD251" s="247"/>
      <c r="BE251" s="247"/>
      <c r="BF251" s="247"/>
      <c r="BG251" s="247"/>
      <c r="BH251" s="247"/>
      <c r="BI251" s="247"/>
      <c r="BJ251" s="247"/>
      <c r="BK251" s="247"/>
      <c r="BL251" s="247"/>
      <c r="BM251" s="247"/>
      <c r="BN251" s="247"/>
      <c r="BO251" s="247"/>
      <c r="BP251" s="247"/>
      <c r="BQ251" s="247"/>
      <c r="BR251" s="247"/>
      <c r="BS251" s="247"/>
      <c r="BT251" s="247"/>
      <c r="BU251" s="247"/>
      <c r="BV251" s="247"/>
      <c r="BW251" s="247"/>
      <c r="BX251" s="247"/>
      <c r="BY251" s="247"/>
      <c r="BZ251" s="247"/>
      <c r="CA251" s="247"/>
      <c r="CB251" s="247"/>
      <c r="CC251" s="247"/>
      <c r="CD251" s="247"/>
      <c r="CE251" s="247"/>
      <c r="CF251" s="247"/>
      <c r="CG251" s="247"/>
      <c r="CH251" s="247"/>
      <c r="CI251" s="247"/>
      <c r="CJ251" s="247"/>
      <c r="CK251" s="247"/>
      <c r="CL251" s="247"/>
      <c r="CM251" s="247"/>
      <c r="CN251" s="247"/>
      <c r="CO251" s="247"/>
      <c r="CP251" s="247"/>
      <c r="CQ251" s="247"/>
      <c r="CR251" s="247"/>
      <c r="CS251" s="247"/>
      <c r="CT251" s="247"/>
      <c r="CU251" s="247"/>
      <c r="CV251" s="247"/>
      <c r="CW251" s="247"/>
      <c r="CX251" s="247"/>
      <c r="CY251" s="247"/>
      <c r="CZ251" s="247"/>
      <c r="DA251" s="247"/>
      <c r="DB251" s="247"/>
      <c r="DC251" s="247"/>
      <c r="DD251" s="247"/>
      <c r="DE251" s="247"/>
      <c r="DF251" s="247"/>
      <c r="DG251" s="247"/>
      <c r="DH251" s="247"/>
      <c r="DI251" s="247"/>
      <c r="DJ251" s="247"/>
      <c r="DK251" s="247"/>
      <c r="DL251" s="247"/>
      <c r="DM251" s="247"/>
      <c r="DN251" s="247"/>
      <c r="DO251" s="247"/>
      <c r="DP251" s="247"/>
      <c r="DQ251" s="247"/>
      <c r="DR251" s="247"/>
      <c r="DS251" s="247"/>
      <c r="DT251" s="247"/>
      <c r="DU251" s="247"/>
      <c r="DV251" s="247"/>
      <c r="DW251" s="247"/>
      <c r="DX251" s="247"/>
      <c r="DY251" s="247"/>
      <c r="DZ251" s="247"/>
      <c r="EA251" s="247"/>
      <c r="EB251" s="247"/>
      <c r="EC251" s="247"/>
      <c r="ED251" s="247"/>
      <c r="EE251" s="247"/>
    </row>
    <row r="252" spans="2:135" s="2" customFormat="1" ht="29.25" customHeight="1">
      <c r="B252" s="951" t="s">
        <v>4</v>
      </c>
      <c r="C252" s="951"/>
      <c r="D252" s="951"/>
      <c r="E252" s="951"/>
      <c r="F252" s="951"/>
      <c r="G252" s="951"/>
      <c r="H252" s="951"/>
      <c r="I252" s="787" t="s">
        <v>59</v>
      </c>
      <c r="J252" s="808" t="s">
        <v>1073</v>
      </c>
      <c r="M252" s="1"/>
      <c r="N252" s="1"/>
      <c r="O252" s="1"/>
      <c r="P252" s="1"/>
    </row>
    <row r="253" spans="2:135" s="2" customFormat="1" ht="36.75" customHeight="1">
      <c r="B253" s="952" t="s">
        <v>0</v>
      </c>
      <c r="C253" s="952" t="s">
        <v>255</v>
      </c>
      <c r="D253" s="952" t="s">
        <v>2</v>
      </c>
      <c r="E253" s="952" t="s">
        <v>60</v>
      </c>
      <c r="F253" s="994" t="s">
        <v>51</v>
      </c>
      <c r="G253" s="995"/>
      <c r="H253" s="946" t="s">
        <v>52</v>
      </c>
      <c r="I253" s="946" t="s">
        <v>62</v>
      </c>
      <c r="J253" s="946" t="s">
        <v>1074</v>
      </c>
      <c r="K253" s="1"/>
      <c r="L253" s="1"/>
      <c r="M253" s="1"/>
      <c r="N253" s="1"/>
      <c r="O253" s="1"/>
      <c r="P253" s="1"/>
    </row>
    <row r="254" spans="2:135" s="2" customFormat="1" ht="19.5" customHeight="1">
      <c r="B254" s="952"/>
      <c r="C254" s="952"/>
      <c r="D254" s="952"/>
      <c r="E254" s="952"/>
      <c r="F254" s="744" t="s">
        <v>46</v>
      </c>
      <c r="G254" s="744" t="s">
        <v>47</v>
      </c>
      <c r="H254" s="946"/>
      <c r="I254" s="946"/>
      <c r="J254" s="946"/>
      <c r="K254" s="1"/>
      <c r="L254" s="1"/>
      <c r="M254" s="1"/>
      <c r="N254" s="1"/>
      <c r="O254" s="1"/>
      <c r="P254" s="1"/>
    </row>
    <row r="255" spans="2:135" s="2" customFormat="1" ht="60.75" customHeight="1">
      <c r="B255" s="1035" t="s">
        <v>1756</v>
      </c>
      <c r="C255" s="937" t="s">
        <v>1180</v>
      </c>
      <c r="D255" s="970" t="s">
        <v>1757</v>
      </c>
      <c r="E255" s="771" t="s">
        <v>1762</v>
      </c>
      <c r="F255" s="780">
        <v>44287</v>
      </c>
      <c r="G255" s="780">
        <v>44305</v>
      </c>
      <c r="H255" s="1022" t="s">
        <v>1215</v>
      </c>
      <c r="I255" s="894" t="s">
        <v>1787</v>
      </c>
      <c r="J255" s="1099" t="s">
        <v>2692</v>
      </c>
      <c r="K255" s="1"/>
    </row>
    <row r="256" spans="2:135" s="2" customFormat="1" ht="60.75" customHeight="1">
      <c r="B256" s="1036"/>
      <c r="C256" s="937"/>
      <c r="D256" s="970"/>
      <c r="E256" s="771" t="s">
        <v>1763</v>
      </c>
      <c r="F256" s="780">
        <v>44287</v>
      </c>
      <c r="G256" s="780">
        <v>44305</v>
      </c>
      <c r="H256" s="1022"/>
      <c r="I256" s="809" t="s">
        <v>1788</v>
      </c>
      <c r="J256" s="1003"/>
      <c r="K256" s="1"/>
    </row>
    <row r="257" spans="2:135" s="2" customFormat="1" ht="60.75" customHeight="1">
      <c r="B257" s="1036"/>
      <c r="C257" s="937"/>
      <c r="D257" s="970"/>
      <c r="E257" s="771" t="s">
        <v>1764</v>
      </c>
      <c r="F257" s="780">
        <v>44306</v>
      </c>
      <c r="G257" s="780">
        <v>44316</v>
      </c>
      <c r="H257" s="1022"/>
      <c r="I257" s="809" t="s">
        <v>1789</v>
      </c>
      <c r="J257" s="1003"/>
      <c r="K257" s="1"/>
    </row>
    <row r="258" spans="2:135" s="2" customFormat="1" ht="60.75" customHeight="1">
      <c r="B258" s="1036"/>
      <c r="C258" s="937"/>
      <c r="D258" s="970"/>
      <c r="E258" s="771" t="s">
        <v>1765</v>
      </c>
      <c r="F258" s="780">
        <v>44319</v>
      </c>
      <c r="G258" s="780">
        <v>44336</v>
      </c>
      <c r="H258" s="802" t="s">
        <v>1216</v>
      </c>
      <c r="I258" s="894" t="s">
        <v>1790</v>
      </c>
      <c r="J258" s="1003"/>
      <c r="K258" s="1"/>
    </row>
    <row r="259" spans="2:135" s="2" customFormat="1" ht="75.75" customHeight="1">
      <c r="B259" s="1036"/>
      <c r="C259" s="937"/>
      <c r="D259" s="970"/>
      <c r="E259" s="771" t="s">
        <v>1766</v>
      </c>
      <c r="F259" s="780">
        <v>44337</v>
      </c>
      <c r="G259" s="780">
        <v>44347</v>
      </c>
      <c r="H259" s="802" t="s">
        <v>1217</v>
      </c>
      <c r="I259" s="809" t="s">
        <v>1791</v>
      </c>
      <c r="J259" s="1003"/>
      <c r="K259" s="1"/>
    </row>
    <row r="260" spans="2:135" s="2" customFormat="1" ht="131.25" customHeight="1">
      <c r="B260" s="1036"/>
      <c r="C260" s="937"/>
      <c r="D260" s="970" t="s">
        <v>1758</v>
      </c>
      <c r="E260" s="771" t="s">
        <v>1767</v>
      </c>
      <c r="F260" s="780">
        <v>44287</v>
      </c>
      <c r="G260" s="780">
        <v>44305</v>
      </c>
      <c r="H260" s="1041" t="s">
        <v>1218</v>
      </c>
      <c r="I260" s="809" t="s">
        <v>1792</v>
      </c>
      <c r="J260" s="1003"/>
      <c r="K260" s="1"/>
    </row>
    <row r="261" spans="2:135" s="2" customFormat="1" ht="60.75" customHeight="1">
      <c r="B261" s="1036"/>
      <c r="C261" s="937"/>
      <c r="D261" s="970"/>
      <c r="E261" s="771" t="s">
        <v>1768</v>
      </c>
      <c r="F261" s="780">
        <v>44287</v>
      </c>
      <c r="G261" s="780">
        <v>44305</v>
      </c>
      <c r="H261" s="1041"/>
      <c r="I261" s="809" t="s">
        <v>1793</v>
      </c>
      <c r="J261" s="1003"/>
      <c r="K261" s="1"/>
    </row>
    <row r="262" spans="2:135" s="2" customFormat="1" ht="46.5" customHeight="1">
      <c r="B262" s="1036"/>
      <c r="C262" s="937"/>
      <c r="D262" s="970"/>
      <c r="E262" s="771" t="s">
        <v>1769</v>
      </c>
      <c r="F262" s="780">
        <v>44306</v>
      </c>
      <c r="G262" s="780">
        <v>44316</v>
      </c>
      <c r="H262" s="1041"/>
      <c r="I262" s="809" t="s">
        <v>1794</v>
      </c>
      <c r="J262" s="1003"/>
      <c r="K262" s="1"/>
    </row>
    <row r="263" spans="2:135" s="2" customFormat="1" ht="96.75" customHeight="1">
      <c r="B263" s="1036"/>
      <c r="C263" s="937"/>
      <c r="D263" s="970"/>
      <c r="E263" s="771" t="s">
        <v>1770</v>
      </c>
      <c r="F263" s="780">
        <v>44319</v>
      </c>
      <c r="G263" s="780">
        <v>44336</v>
      </c>
      <c r="H263" s="802" t="s">
        <v>1219</v>
      </c>
      <c r="I263" s="809" t="s">
        <v>1795</v>
      </c>
      <c r="J263" s="1003"/>
      <c r="K263" s="1"/>
    </row>
    <row r="264" spans="2:135" s="2" customFormat="1" ht="77.25" customHeight="1">
      <c r="B264" s="1036"/>
      <c r="C264" s="937"/>
      <c r="D264" s="970"/>
      <c r="E264" s="771" t="s">
        <v>1771</v>
      </c>
      <c r="F264" s="780">
        <v>44337</v>
      </c>
      <c r="G264" s="780">
        <v>44347</v>
      </c>
      <c r="H264" s="802" t="s">
        <v>1220</v>
      </c>
      <c r="I264" s="809" t="s">
        <v>1796</v>
      </c>
      <c r="J264" s="1003"/>
      <c r="K264" s="1"/>
    </row>
    <row r="265" spans="2:135" s="2" customFormat="1" ht="85.5" customHeight="1">
      <c r="B265" s="1036"/>
      <c r="C265" s="937"/>
      <c r="D265" s="970" t="s">
        <v>1759</v>
      </c>
      <c r="E265" s="771" t="s">
        <v>1772</v>
      </c>
      <c r="F265" s="780">
        <v>44306</v>
      </c>
      <c r="G265" s="780">
        <v>44336</v>
      </c>
      <c r="H265" s="1022" t="s">
        <v>1215</v>
      </c>
      <c r="I265" s="891" t="s">
        <v>1797</v>
      </c>
      <c r="J265" s="1003"/>
      <c r="K265" s="1"/>
    </row>
    <row r="266" spans="2:135" s="2" customFormat="1" ht="60.75" customHeight="1">
      <c r="B266" s="1036"/>
      <c r="C266" s="937"/>
      <c r="D266" s="970"/>
      <c r="E266" s="771" t="s">
        <v>1773</v>
      </c>
      <c r="F266" s="780">
        <v>44306</v>
      </c>
      <c r="G266" s="780">
        <v>44336</v>
      </c>
      <c r="H266" s="1022"/>
      <c r="I266" s="885" t="s">
        <v>1798</v>
      </c>
      <c r="J266" s="1003"/>
      <c r="K266" s="1"/>
    </row>
    <row r="267" spans="2:135" s="2" customFormat="1" ht="60.75" customHeight="1">
      <c r="B267" s="1036"/>
      <c r="C267" s="937"/>
      <c r="D267" s="970"/>
      <c r="E267" s="771" t="s">
        <v>1774</v>
      </c>
      <c r="F267" s="780">
        <v>44348</v>
      </c>
      <c r="G267" s="780">
        <v>44358</v>
      </c>
      <c r="H267" s="1022"/>
      <c r="I267" s="885" t="s">
        <v>1799</v>
      </c>
      <c r="J267" s="1003"/>
      <c r="K267" s="1"/>
    </row>
    <row r="268" spans="2:135" s="2" customFormat="1" ht="60.75" customHeight="1">
      <c r="B268" s="1036"/>
      <c r="C268" s="937"/>
      <c r="D268" s="970"/>
      <c r="E268" s="771" t="s">
        <v>1775</v>
      </c>
      <c r="F268" s="780">
        <v>44361</v>
      </c>
      <c r="G268" s="780">
        <v>44375</v>
      </c>
      <c r="H268" s="802" t="s">
        <v>1221</v>
      </c>
      <c r="I268" s="885" t="s">
        <v>1800</v>
      </c>
      <c r="J268" s="1003"/>
      <c r="K268" s="1"/>
    </row>
    <row r="269" spans="2:135" s="2" customFormat="1" ht="60.75" customHeight="1">
      <c r="B269" s="1037"/>
      <c r="C269" s="937"/>
      <c r="D269" s="970"/>
      <c r="E269" s="771" t="s">
        <v>1776</v>
      </c>
      <c r="F269" s="780">
        <v>44376</v>
      </c>
      <c r="G269" s="780">
        <v>44386</v>
      </c>
      <c r="H269" s="802" t="s">
        <v>1222</v>
      </c>
      <c r="I269" s="885" t="s">
        <v>1801</v>
      </c>
      <c r="J269" s="1004"/>
      <c r="K269" s="1"/>
    </row>
    <row r="270" spans="2:135" s="245" customFormat="1" ht="24.75" customHeight="1">
      <c r="B270" s="742" t="s">
        <v>16</v>
      </c>
      <c r="C270" s="741"/>
      <c r="D270" s="989" t="s">
        <v>245</v>
      </c>
      <c r="E270" s="989"/>
      <c r="F270" s="989"/>
      <c r="G270" s="989"/>
      <c r="H270" s="989"/>
      <c r="I270" s="989"/>
      <c r="J270" s="989"/>
      <c r="AA270" s="247"/>
      <c r="AB270" s="247"/>
      <c r="AC270" s="247"/>
      <c r="AD270" s="247"/>
      <c r="AE270" s="247"/>
      <c r="AF270" s="247"/>
      <c r="AG270" s="247"/>
      <c r="AH270" s="247"/>
      <c r="AI270" s="247"/>
      <c r="AJ270" s="247"/>
      <c r="AK270" s="247"/>
      <c r="AL270" s="247"/>
      <c r="AM270" s="247"/>
      <c r="AN270" s="247"/>
      <c r="AO270" s="247"/>
      <c r="AP270" s="247"/>
      <c r="AQ270" s="247"/>
      <c r="AR270" s="247"/>
      <c r="AS270" s="247"/>
      <c r="AT270" s="247"/>
      <c r="AU270" s="247"/>
      <c r="AV270" s="247"/>
      <c r="AW270" s="247"/>
      <c r="AX270" s="247"/>
      <c r="AY270" s="247"/>
      <c r="AZ270" s="247"/>
      <c r="BA270" s="247"/>
      <c r="BB270" s="247"/>
      <c r="BC270" s="247"/>
      <c r="BD270" s="247"/>
      <c r="BE270" s="247"/>
      <c r="BF270" s="247"/>
      <c r="BG270" s="247"/>
      <c r="BH270" s="247"/>
      <c r="BI270" s="247"/>
      <c r="BJ270" s="247"/>
      <c r="BK270" s="247"/>
      <c r="BL270" s="247"/>
      <c r="BM270" s="247"/>
      <c r="BN270" s="247"/>
      <c r="BO270" s="247"/>
      <c r="BP270" s="247"/>
      <c r="BQ270" s="247"/>
      <c r="BR270" s="247"/>
      <c r="BS270" s="247"/>
      <c r="BT270" s="247"/>
      <c r="BU270" s="247"/>
      <c r="BV270" s="247"/>
      <c r="BW270" s="247"/>
      <c r="BX270" s="247"/>
      <c r="BY270" s="247"/>
      <c r="BZ270" s="247"/>
      <c r="CA270" s="247"/>
      <c r="CB270" s="247"/>
      <c r="CC270" s="247"/>
      <c r="CD270" s="247"/>
      <c r="CE270" s="247"/>
      <c r="CF270" s="247"/>
      <c r="CG270" s="247"/>
      <c r="CH270" s="247"/>
      <c r="CI270" s="247"/>
      <c r="CJ270" s="247"/>
      <c r="CK270" s="247"/>
      <c r="CL270" s="247"/>
      <c r="CM270" s="247"/>
      <c r="CN270" s="247"/>
      <c r="CO270" s="247"/>
      <c r="CP270" s="247"/>
      <c r="CQ270" s="247"/>
      <c r="CR270" s="247"/>
      <c r="CS270" s="247"/>
      <c r="CT270" s="247"/>
      <c r="CU270" s="247"/>
      <c r="CV270" s="247"/>
      <c r="CW270" s="247"/>
      <c r="CX270" s="247"/>
      <c r="CY270" s="247"/>
      <c r="CZ270" s="247"/>
      <c r="DA270" s="247"/>
      <c r="DB270" s="247"/>
      <c r="DC270" s="247"/>
      <c r="DD270" s="247"/>
      <c r="DE270" s="247"/>
      <c r="DF270" s="247"/>
      <c r="DG270" s="247"/>
      <c r="DH270" s="247"/>
      <c r="DI270" s="247"/>
      <c r="DJ270" s="247"/>
      <c r="DK270" s="247"/>
      <c r="DL270" s="247"/>
      <c r="DM270" s="247"/>
      <c r="DN270" s="247"/>
      <c r="DO270" s="247"/>
      <c r="DP270" s="247"/>
      <c r="DQ270" s="247"/>
      <c r="DR270" s="247"/>
      <c r="DS270" s="247"/>
      <c r="DT270" s="247"/>
      <c r="DU270" s="247"/>
      <c r="DV270" s="247"/>
      <c r="DW270" s="247"/>
      <c r="DX270" s="247"/>
      <c r="DY270" s="247"/>
      <c r="DZ270" s="247"/>
      <c r="EA270" s="247"/>
      <c r="EB270" s="247"/>
      <c r="EC270" s="247"/>
      <c r="ED270" s="247"/>
      <c r="EE270" s="247"/>
    </row>
    <row r="271" spans="2:135" s="2" customFormat="1" ht="25.5" customHeight="1">
      <c r="B271" s="951" t="s">
        <v>4</v>
      </c>
      <c r="C271" s="951"/>
      <c r="D271" s="951"/>
      <c r="E271" s="951"/>
      <c r="F271" s="951"/>
      <c r="G271" s="951"/>
      <c r="H271" s="951"/>
      <c r="I271" s="787" t="s">
        <v>59</v>
      </c>
      <c r="J271" s="808" t="s">
        <v>1073</v>
      </c>
      <c r="M271" s="1"/>
      <c r="N271" s="1"/>
      <c r="O271" s="1"/>
      <c r="P271" s="1"/>
    </row>
    <row r="272" spans="2:135" s="2" customFormat="1" ht="28.5" customHeight="1">
      <c r="B272" s="952" t="s">
        <v>0</v>
      </c>
      <c r="C272" s="952" t="s">
        <v>255</v>
      </c>
      <c r="D272" s="952" t="s">
        <v>2</v>
      </c>
      <c r="E272" s="952" t="s">
        <v>60</v>
      </c>
      <c r="F272" s="983" t="s">
        <v>51</v>
      </c>
      <c r="G272" s="984"/>
      <c r="H272" s="946" t="s">
        <v>52</v>
      </c>
      <c r="I272" s="946" t="s">
        <v>62</v>
      </c>
      <c r="J272" s="946" t="s">
        <v>1074</v>
      </c>
      <c r="K272" s="1"/>
      <c r="L272" s="1"/>
      <c r="M272" s="1"/>
      <c r="N272" s="1"/>
      <c r="O272" s="1"/>
      <c r="P272" s="1"/>
    </row>
    <row r="273" spans="2:135" s="2" customFormat="1" ht="19.5" customHeight="1">
      <c r="B273" s="952"/>
      <c r="C273" s="952"/>
      <c r="D273" s="952"/>
      <c r="E273" s="952"/>
      <c r="F273" s="744" t="s">
        <v>46</v>
      </c>
      <c r="G273" s="744" t="s">
        <v>47</v>
      </c>
      <c r="H273" s="946"/>
      <c r="I273" s="946"/>
      <c r="J273" s="946"/>
      <c r="K273" s="1"/>
      <c r="L273" s="1"/>
      <c r="M273" s="1"/>
      <c r="N273" s="1"/>
      <c r="O273" s="1"/>
      <c r="P273" s="1"/>
    </row>
    <row r="274" spans="2:135" s="2" customFormat="1" ht="143.25" customHeight="1">
      <c r="B274" s="949" t="s">
        <v>1756</v>
      </c>
      <c r="C274" s="937"/>
      <c r="D274" s="970" t="s">
        <v>1760</v>
      </c>
      <c r="E274" s="771" t="s">
        <v>1777</v>
      </c>
      <c r="F274" s="780">
        <v>44306</v>
      </c>
      <c r="G274" s="780">
        <v>44336</v>
      </c>
      <c r="H274" s="1022" t="s">
        <v>1223</v>
      </c>
      <c r="I274" s="812" t="s">
        <v>1802</v>
      </c>
      <c r="J274" s="1099" t="str">
        <f t="shared" ref="J274" si="3">$J$255</f>
        <v>RD$ 2,348,906.63</v>
      </c>
      <c r="K274" s="1"/>
    </row>
    <row r="275" spans="2:135" s="2" customFormat="1" ht="85.5" customHeight="1">
      <c r="B275" s="949"/>
      <c r="C275" s="937"/>
      <c r="D275" s="970"/>
      <c r="E275" s="771" t="s">
        <v>1778</v>
      </c>
      <c r="F275" s="780">
        <v>44306</v>
      </c>
      <c r="G275" s="780">
        <v>44336</v>
      </c>
      <c r="H275" s="1022"/>
      <c r="I275" s="885" t="s">
        <v>1803</v>
      </c>
      <c r="J275" s="1003"/>
      <c r="K275" s="1"/>
    </row>
    <row r="276" spans="2:135" s="2" customFormat="1" ht="60.75" customHeight="1">
      <c r="B276" s="949"/>
      <c r="C276" s="937"/>
      <c r="D276" s="970"/>
      <c r="E276" s="771" t="s">
        <v>1779</v>
      </c>
      <c r="F276" s="780">
        <v>44348</v>
      </c>
      <c r="G276" s="780">
        <v>44358</v>
      </c>
      <c r="H276" s="1022"/>
      <c r="I276" s="885" t="s">
        <v>1804</v>
      </c>
      <c r="J276" s="1003"/>
      <c r="K276" s="1"/>
    </row>
    <row r="277" spans="2:135" s="2" customFormat="1" ht="60.75" customHeight="1">
      <c r="B277" s="949"/>
      <c r="C277" s="937"/>
      <c r="D277" s="970"/>
      <c r="E277" s="771" t="s">
        <v>1780</v>
      </c>
      <c r="F277" s="780">
        <v>44361</v>
      </c>
      <c r="G277" s="780">
        <v>44375</v>
      </c>
      <c r="H277" s="802" t="s">
        <v>1224</v>
      </c>
      <c r="I277" s="904" t="s">
        <v>1805</v>
      </c>
      <c r="J277" s="1003"/>
      <c r="K277" s="1"/>
    </row>
    <row r="278" spans="2:135" s="2" customFormat="1" ht="60.75" customHeight="1">
      <c r="B278" s="949"/>
      <c r="C278" s="937"/>
      <c r="D278" s="970"/>
      <c r="E278" s="771" t="s">
        <v>1781</v>
      </c>
      <c r="F278" s="780">
        <v>44376</v>
      </c>
      <c r="G278" s="780">
        <v>44386</v>
      </c>
      <c r="H278" s="802" t="s">
        <v>1225</v>
      </c>
      <c r="I278" s="904" t="s">
        <v>1228</v>
      </c>
      <c r="J278" s="1003"/>
      <c r="K278" s="1"/>
    </row>
    <row r="279" spans="2:135" s="2" customFormat="1" ht="60.75" customHeight="1">
      <c r="B279" s="949"/>
      <c r="C279" s="937"/>
      <c r="D279" s="970" t="s">
        <v>1761</v>
      </c>
      <c r="E279" s="771" t="s">
        <v>1782</v>
      </c>
      <c r="F279" s="780">
        <v>44306</v>
      </c>
      <c r="G279" s="780">
        <v>44336</v>
      </c>
      <c r="H279" s="1022" t="s">
        <v>1215</v>
      </c>
      <c r="I279" s="891" t="s">
        <v>1806</v>
      </c>
      <c r="J279" s="1003"/>
      <c r="K279" s="1"/>
    </row>
    <row r="280" spans="2:135" s="2" customFormat="1" ht="60.75" customHeight="1">
      <c r="B280" s="949"/>
      <c r="C280" s="937"/>
      <c r="D280" s="970"/>
      <c r="E280" s="771" t="s">
        <v>1783</v>
      </c>
      <c r="F280" s="780">
        <v>44306</v>
      </c>
      <c r="G280" s="780">
        <v>44336</v>
      </c>
      <c r="H280" s="1022"/>
      <c r="I280" s="904" t="s">
        <v>1849</v>
      </c>
      <c r="J280" s="1003"/>
      <c r="K280" s="1"/>
    </row>
    <row r="281" spans="2:135" s="2" customFormat="1" ht="60.75" customHeight="1">
      <c r="B281" s="949"/>
      <c r="C281" s="937"/>
      <c r="D281" s="970"/>
      <c r="E281" s="771" t="s">
        <v>1784</v>
      </c>
      <c r="F281" s="780">
        <v>44348</v>
      </c>
      <c r="G281" s="780">
        <v>44358</v>
      </c>
      <c r="H281" s="1022"/>
      <c r="I281" s="885" t="s">
        <v>1808</v>
      </c>
      <c r="J281" s="1003"/>
      <c r="K281" s="1"/>
    </row>
    <row r="282" spans="2:135" s="2" customFormat="1" ht="60.75" customHeight="1">
      <c r="B282" s="949"/>
      <c r="C282" s="937"/>
      <c r="D282" s="970"/>
      <c r="E282" s="771" t="s">
        <v>1785</v>
      </c>
      <c r="F282" s="780">
        <v>44361</v>
      </c>
      <c r="G282" s="780">
        <v>44375</v>
      </c>
      <c r="H282" s="802" t="s">
        <v>1226</v>
      </c>
      <c r="I282" s="904" t="s">
        <v>1807</v>
      </c>
      <c r="J282" s="1003"/>
      <c r="K282" s="1"/>
    </row>
    <row r="283" spans="2:135" s="2" customFormat="1" ht="60.75" customHeight="1">
      <c r="B283" s="949"/>
      <c r="C283" s="937"/>
      <c r="D283" s="970"/>
      <c r="E283" s="771" t="s">
        <v>1786</v>
      </c>
      <c r="F283" s="780">
        <v>44376</v>
      </c>
      <c r="G283" s="780">
        <v>44386</v>
      </c>
      <c r="H283" s="802" t="s">
        <v>1227</v>
      </c>
      <c r="I283" s="885" t="s">
        <v>1809</v>
      </c>
      <c r="J283" s="1004"/>
      <c r="K283" s="1"/>
    </row>
    <row r="284" spans="2:135" s="245" customFormat="1" ht="24.75" customHeight="1">
      <c r="B284" s="742" t="s">
        <v>16</v>
      </c>
      <c r="C284" s="741"/>
      <c r="D284" s="989" t="s">
        <v>245</v>
      </c>
      <c r="E284" s="989"/>
      <c r="F284" s="989"/>
      <c r="G284" s="989"/>
      <c r="H284" s="989"/>
      <c r="I284" s="989"/>
      <c r="J284" s="989"/>
      <c r="AA284" s="247"/>
      <c r="AB284" s="247"/>
      <c r="AC284" s="247"/>
      <c r="AD284" s="247"/>
      <c r="AE284" s="247"/>
      <c r="AF284" s="247"/>
      <c r="AG284" s="247"/>
      <c r="AH284" s="247"/>
      <c r="AI284" s="247"/>
      <c r="AJ284" s="247"/>
      <c r="AK284" s="247"/>
      <c r="AL284" s="247"/>
      <c r="AM284" s="247"/>
      <c r="AN284" s="247"/>
      <c r="AO284" s="247"/>
      <c r="AP284" s="247"/>
      <c r="AQ284" s="247"/>
      <c r="AR284" s="247"/>
      <c r="AS284" s="247"/>
      <c r="AT284" s="247"/>
      <c r="AU284" s="247"/>
      <c r="AV284" s="247"/>
      <c r="AW284" s="247"/>
      <c r="AX284" s="247"/>
      <c r="AY284" s="247"/>
      <c r="AZ284" s="247"/>
      <c r="BA284" s="247"/>
      <c r="BB284" s="247"/>
      <c r="BC284" s="247"/>
      <c r="BD284" s="247"/>
      <c r="BE284" s="247"/>
      <c r="BF284" s="247"/>
      <c r="BG284" s="247"/>
      <c r="BH284" s="247"/>
      <c r="BI284" s="247"/>
      <c r="BJ284" s="247"/>
      <c r="BK284" s="247"/>
      <c r="BL284" s="247"/>
      <c r="BM284" s="247"/>
      <c r="BN284" s="247"/>
      <c r="BO284" s="247"/>
      <c r="BP284" s="247"/>
      <c r="BQ284" s="247"/>
      <c r="BR284" s="247"/>
      <c r="BS284" s="247"/>
      <c r="BT284" s="247"/>
      <c r="BU284" s="247"/>
      <c r="BV284" s="247"/>
      <c r="BW284" s="247"/>
      <c r="BX284" s="247"/>
      <c r="BY284" s="247"/>
      <c r="BZ284" s="247"/>
      <c r="CA284" s="247"/>
      <c r="CB284" s="247"/>
      <c r="CC284" s="247"/>
      <c r="CD284" s="247"/>
      <c r="CE284" s="247"/>
      <c r="CF284" s="247"/>
      <c r="CG284" s="247"/>
      <c r="CH284" s="247"/>
      <c r="CI284" s="247"/>
      <c r="CJ284" s="247"/>
      <c r="CK284" s="247"/>
      <c r="CL284" s="247"/>
      <c r="CM284" s="247"/>
      <c r="CN284" s="247"/>
      <c r="CO284" s="247"/>
      <c r="CP284" s="247"/>
      <c r="CQ284" s="247"/>
      <c r="CR284" s="247"/>
      <c r="CS284" s="247"/>
      <c r="CT284" s="247"/>
      <c r="CU284" s="247"/>
      <c r="CV284" s="247"/>
      <c r="CW284" s="247"/>
      <c r="CX284" s="247"/>
      <c r="CY284" s="247"/>
      <c r="CZ284" s="247"/>
      <c r="DA284" s="247"/>
      <c r="DB284" s="247"/>
      <c r="DC284" s="247"/>
      <c r="DD284" s="247"/>
      <c r="DE284" s="247"/>
      <c r="DF284" s="247"/>
      <c r="DG284" s="247"/>
      <c r="DH284" s="247"/>
      <c r="DI284" s="247"/>
      <c r="DJ284" s="247"/>
      <c r="DK284" s="247"/>
      <c r="DL284" s="247"/>
      <c r="DM284" s="247"/>
      <c r="DN284" s="247"/>
      <c r="DO284" s="247"/>
      <c r="DP284" s="247"/>
      <c r="DQ284" s="247"/>
      <c r="DR284" s="247"/>
      <c r="DS284" s="247"/>
      <c r="DT284" s="247"/>
      <c r="DU284" s="247"/>
      <c r="DV284" s="247"/>
      <c r="DW284" s="247"/>
      <c r="DX284" s="247"/>
      <c r="DY284" s="247"/>
      <c r="DZ284" s="247"/>
      <c r="EA284" s="247"/>
      <c r="EB284" s="247"/>
      <c r="EC284" s="247"/>
      <c r="ED284" s="247"/>
      <c r="EE284" s="247"/>
    </row>
    <row r="285" spans="2:135" s="2" customFormat="1" ht="25.5" customHeight="1">
      <c r="B285" s="951" t="s">
        <v>4</v>
      </c>
      <c r="C285" s="951"/>
      <c r="D285" s="951"/>
      <c r="E285" s="951"/>
      <c r="F285" s="951"/>
      <c r="G285" s="951"/>
      <c r="H285" s="951"/>
      <c r="I285" s="787" t="s">
        <v>59</v>
      </c>
      <c r="J285" s="808" t="s">
        <v>1073</v>
      </c>
      <c r="M285" s="1"/>
      <c r="N285" s="1"/>
      <c r="O285" s="1"/>
      <c r="P285" s="1"/>
    </row>
    <row r="286" spans="2:135" s="2" customFormat="1" ht="28.5" customHeight="1">
      <c r="B286" s="952" t="s">
        <v>0</v>
      </c>
      <c r="C286" s="952" t="s">
        <v>255</v>
      </c>
      <c r="D286" s="952" t="s">
        <v>2</v>
      </c>
      <c r="E286" s="952" t="s">
        <v>60</v>
      </c>
      <c r="F286" s="983" t="s">
        <v>51</v>
      </c>
      <c r="G286" s="984"/>
      <c r="H286" s="946" t="s">
        <v>52</v>
      </c>
      <c r="I286" s="946" t="s">
        <v>62</v>
      </c>
      <c r="J286" s="946" t="s">
        <v>1074</v>
      </c>
      <c r="K286" s="1"/>
      <c r="L286" s="1"/>
      <c r="M286" s="1"/>
      <c r="N286" s="1"/>
      <c r="O286" s="1"/>
      <c r="P286" s="1"/>
    </row>
    <row r="287" spans="2:135" s="2" customFormat="1" ht="19.5" customHeight="1">
      <c r="B287" s="952"/>
      <c r="C287" s="952"/>
      <c r="D287" s="952"/>
      <c r="E287" s="952"/>
      <c r="F287" s="744" t="s">
        <v>46</v>
      </c>
      <c r="G287" s="744" t="s">
        <v>47</v>
      </c>
      <c r="H287" s="946"/>
      <c r="I287" s="946"/>
      <c r="J287" s="946"/>
      <c r="K287" s="1"/>
      <c r="L287" s="1"/>
      <c r="M287" s="1"/>
      <c r="N287" s="1"/>
      <c r="O287" s="1"/>
      <c r="P287" s="1"/>
    </row>
    <row r="288" spans="2:135" s="2" customFormat="1" ht="125.25" customHeight="1">
      <c r="B288" s="965" t="s">
        <v>1810</v>
      </c>
      <c r="C288" s="1024" t="s">
        <v>1229</v>
      </c>
      <c r="D288" s="990" t="s">
        <v>1811</v>
      </c>
      <c r="E288" s="818" t="s">
        <v>1816</v>
      </c>
      <c r="F288" s="780">
        <v>44314</v>
      </c>
      <c r="G288" s="780">
        <v>44344</v>
      </c>
      <c r="H288" s="802" t="s">
        <v>1230</v>
      </c>
      <c r="I288" s="837" t="s">
        <v>1826</v>
      </c>
      <c r="J288" s="992">
        <v>2800619.44</v>
      </c>
      <c r="K288" s="1"/>
    </row>
    <row r="289" spans="2:135" s="2" customFormat="1" ht="72.75" customHeight="1">
      <c r="B289" s="965"/>
      <c r="C289" s="1024"/>
      <c r="D289" s="990"/>
      <c r="E289" s="818" t="s">
        <v>1817</v>
      </c>
      <c r="F289" s="780">
        <v>44347</v>
      </c>
      <c r="G289" s="780">
        <v>44369</v>
      </c>
      <c r="H289" s="829" t="s">
        <v>1231</v>
      </c>
      <c r="I289" s="837" t="s">
        <v>1827</v>
      </c>
      <c r="J289" s="993"/>
      <c r="K289" s="1"/>
    </row>
    <row r="290" spans="2:135" s="2" customFormat="1" ht="132" customHeight="1">
      <c r="B290" s="965"/>
      <c r="C290" s="1024"/>
      <c r="D290" s="990" t="s">
        <v>1812</v>
      </c>
      <c r="E290" s="818" t="s">
        <v>1818</v>
      </c>
      <c r="F290" s="780">
        <v>44314</v>
      </c>
      <c r="G290" s="780">
        <v>44344</v>
      </c>
      <c r="H290" s="802" t="s">
        <v>1230</v>
      </c>
      <c r="I290" s="837" t="s">
        <v>1828</v>
      </c>
      <c r="J290" s="993"/>
      <c r="K290" s="1"/>
    </row>
    <row r="291" spans="2:135" s="2" customFormat="1" ht="60.75" customHeight="1">
      <c r="B291" s="965"/>
      <c r="C291" s="1024"/>
      <c r="D291" s="990"/>
      <c r="E291" s="818" t="s">
        <v>1819</v>
      </c>
      <c r="F291" s="780">
        <v>44347</v>
      </c>
      <c r="G291" s="780">
        <v>44369</v>
      </c>
      <c r="H291" s="829" t="s">
        <v>1231</v>
      </c>
      <c r="I291" s="837" t="s">
        <v>1829</v>
      </c>
      <c r="J291" s="993"/>
      <c r="K291" s="1"/>
    </row>
    <row r="292" spans="2:135" s="2" customFormat="1" ht="84" customHeight="1">
      <c r="B292" s="965"/>
      <c r="C292" s="1024"/>
      <c r="D292" s="990" t="s">
        <v>1813</v>
      </c>
      <c r="E292" s="818" t="s">
        <v>1820</v>
      </c>
      <c r="F292" s="780">
        <v>44348</v>
      </c>
      <c r="G292" s="780">
        <v>44377</v>
      </c>
      <c r="H292" s="836" t="s">
        <v>2681</v>
      </c>
      <c r="I292" s="837" t="s">
        <v>1830</v>
      </c>
      <c r="J292" s="993"/>
      <c r="K292" s="1"/>
    </row>
    <row r="293" spans="2:135" s="2" customFormat="1" ht="105" customHeight="1">
      <c r="B293" s="965"/>
      <c r="C293" s="1024"/>
      <c r="D293" s="990"/>
      <c r="E293" s="818" t="s">
        <v>1821</v>
      </c>
      <c r="F293" s="780">
        <v>44378</v>
      </c>
      <c r="G293" s="780">
        <v>44393</v>
      </c>
      <c r="H293" s="833" t="s">
        <v>1232</v>
      </c>
      <c r="I293" s="837" t="s">
        <v>1831</v>
      </c>
      <c r="J293" s="993"/>
      <c r="K293" s="1"/>
    </row>
    <row r="294" spans="2:135" s="2" customFormat="1" ht="93" customHeight="1">
      <c r="B294" s="965"/>
      <c r="C294" s="1024"/>
      <c r="D294" s="990"/>
      <c r="E294" s="818" t="s">
        <v>1822</v>
      </c>
      <c r="F294" s="780">
        <v>44396</v>
      </c>
      <c r="G294" s="780">
        <v>44407</v>
      </c>
      <c r="H294" s="836" t="s">
        <v>1231</v>
      </c>
      <c r="I294" s="837" t="s">
        <v>1832</v>
      </c>
      <c r="J294" s="993"/>
      <c r="K294" s="1"/>
    </row>
    <row r="295" spans="2:135" s="2" customFormat="1" ht="73.5" customHeight="1">
      <c r="B295" s="965"/>
      <c r="C295" s="1024"/>
      <c r="D295" s="818" t="s">
        <v>1814</v>
      </c>
      <c r="E295" s="790" t="s">
        <v>1823</v>
      </c>
      <c r="F295" s="780">
        <v>44440</v>
      </c>
      <c r="G295" s="780">
        <v>44561</v>
      </c>
      <c r="H295" s="834" t="s">
        <v>1233</v>
      </c>
      <c r="I295" s="837" t="s">
        <v>1833</v>
      </c>
      <c r="J295" s="993"/>
      <c r="K295" s="1"/>
    </row>
    <row r="296" spans="2:135" s="2" customFormat="1" ht="159.75" customHeight="1">
      <c r="B296" s="965"/>
      <c r="C296" s="1024"/>
      <c r="D296" s="985" t="s">
        <v>1815</v>
      </c>
      <c r="E296" s="832" t="s">
        <v>1824</v>
      </c>
      <c r="F296" s="835" t="s">
        <v>1234</v>
      </c>
      <c r="G296" s="835" t="s">
        <v>1235</v>
      </c>
      <c r="H296" s="991" t="s">
        <v>1236</v>
      </c>
      <c r="I296" s="812" t="s">
        <v>1834</v>
      </c>
      <c r="J296" s="993"/>
      <c r="K296" s="1"/>
    </row>
    <row r="297" spans="2:135" s="2" customFormat="1" ht="90.75" customHeight="1">
      <c r="B297" s="965"/>
      <c r="C297" s="1024"/>
      <c r="D297" s="985"/>
      <c r="E297" s="832" t="s">
        <v>1825</v>
      </c>
      <c r="F297" s="835" t="s">
        <v>1234</v>
      </c>
      <c r="G297" s="835" t="s">
        <v>1235</v>
      </c>
      <c r="H297" s="991"/>
      <c r="I297" s="812" t="s">
        <v>1835</v>
      </c>
      <c r="J297" s="993"/>
      <c r="K297" s="1"/>
    </row>
    <row r="298" spans="2:135" s="245" customFormat="1" ht="24.75" customHeight="1">
      <c r="B298" s="742" t="s">
        <v>16</v>
      </c>
      <c r="C298" s="741"/>
      <c r="D298" s="989" t="s">
        <v>245</v>
      </c>
      <c r="E298" s="989"/>
      <c r="F298" s="989"/>
      <c r="G298" s="989"/>
      <c r="H298" s="989"/>
      <c r="I298" s="989"/>
      <c r="J298" s="989"/>
      <c r="AA298" s="247"/>
      <c r="AB298" s="247"/>
      <c r="AC298" s="247"/>
      <c r="AD298" s="247"/>
      <c r="AE298" s="247"/>
      <c r="AF298" s="247"/>
      <c r="AG298" s="247"/>
      <c r="AH298" s="247"/>
      <c r="AI298" s="247"/>
      <c r="AJ298" s="247"/>
      <c r="AK298" s="247"/>
      <c r="AL298" s="247"/>
      <c r="AM298" s="247"/>
      <c r="AN298" s="247"/>
      <c r="AO298" s="247"/>
      <c r="AP298" s="247"/>
      <c r="AQ298" s="247"/>
      <c r="AR298" s="247"/>
      <c r="AS298" s="247"/>
      <c r="AT298" s="247"/>
      <c r="AU298" s="247"/>
      <c r="AV298" s="247"/>
      <c r="AW298" s="247"/>
      <c r="AX298" s="247"/>
      <c r="AY298" s="247"/>
      <c r="AZ298" s="247"/>
      <c r="BA298" s="247"/>
      <c r="BB298" s="247"/>
      <c r="BC298" s="247"/>
      <c r="BD298" s="247"/>
      <c r="BE298" s="247"/>
      <c r="BF298" s="247"/>
      <c r="BG298" s="247"/>
      <c r="BH298" s="247"/>
      <c r="BI298" s="247"/>
      <c r="BJ298" s="247"/>
      <c r="BK298" s="247"/>
      <c r="BL298" s="247"/>
      <c r="BM298" s="247"/>
      <c r="BN298" s="247"/>
      <c r="BO298" s="247"/>
      <c r="BP298" s="247"/>
      <c r="BQ298" s="247"/>
      <c r="BR298" s="247"/>
      <c r="BS298" s="247"/>
      <c r="BT298" s="247"/>
      <c r="BU298" s="247"/>
      <c r="BV298" s="247"/>
      <c r="BW298" s="247"/>
      <c r="BX298" s="247"/>
      <c r="BY298" s="247"/>
      <c r="BZ298" s="247"/>
      <c r="CA298" s="247"/>
      <c r="CB298" s="247"/>
      <c r="CC298" s="247"/>
      <c r="CD298" s="247"/>
      <c r="CE298" s="247"/>
      <c r="CF298" s="247"/>
      <c r="CG298" s="247"/>
      <c r="CH298" s="247"/>
      <c r="CI298" s="247"/>
      <c r="CJ298" s="247"/>
      <c r="CK298" s="247"/>
      <c r="CL298" s="247"/>
      <c r="CM298" s="247"/>
      <c r="CN298" s="247"/>
      <c r="CO298" s="247"/>
      <c r="CP298" s="247"/>
      <c r="CQ298" s="247"/>
      <c r="CR298" s="247"/>
      <c r="CS298" s="247"/>
      <c r="CT298" s="247"/>
      <c r="CU298" s="247"/>
      <c r="CV298" s="247"/>
      <c r="CW298" s="247"/>
      <c r="CX298" s="247"/>
      <c r="CY298" s="247"/>
      <c r="CZ298" s="247"/>
      <c r="DA298" s="247"/>
      <c r="DB298" s="247"/>
      <c r="DC298" s="247"/>
      <c r="DD298" s="247"/>
      <c r="DE298" s="247"/>
      <c r="DF298" s="247"/>
      <c r="DG298" s="247"/>
      <c r="DH298" s="247"/>
      <c r="DI298" s="247"/>
      <c r="DJ298" s="247"/>
      <c r="DK298" s="247"/>
      <c r="DL298" s="247"/>
      <c r="DM298" s="247"/>
      <c r="DN298" s="247"/>
      <c r="DO298" s="247"/>
      <c r="DP298" s="247"/>
      <c r="DQ298" s="247"/>
      <c r="DR298" s="247"/>
      <c r="DS298" s="247"/>
      <c r="DT298" s="247"/>
      <c r="DU298" s="247"/>
      <c r="DV298" s="247"/>
      <c r="DW298" s="247"/>
      <c r="DX298" s="247"/>
      <c r="DY298" s="247"/>
      <c r="DZ298" s="247"/>
      <c r="EA298" s="247"/>
      <c r="EB298" s="247"/>
      <c r="EC298" s="247"/>
      <c r="ED298" s="247"/>
      <c r="EE298" s="247"/>
    </row>
    <row r="299" spans="2:135" s="2" customFormat="1" ht="25.5" customHeight="1">
      <c r="B299" s="951" t="s">
        <v>4</v>
      </c>
      <c r="C299" s="951"/>
      <c r="D299" s="951"/>
      <c r="E299" s="951"/>
      <c r="F299" s="951"/>
      <c r="G299" s="951"/>
      <c r="H299" s="951"/>
      <c r="I299" s="787" t="s">
        <v>59</v>
      </c>
      <c r="J299" s="808" t="s">
        <v>1073</v>
      </c>
      <c r="M299" s="1"/>
      <c r="N299" s="1"/>
      <c r="O299" s="1"/>
      <c r="P299" s="1"/>
    </row>
    <row r="300" spans="2:135" s="2" customFormat="1" ht="28.5" customHeight="1">
      <c r="B300" s="952" t="s">
        <v>0</v>
      </c>
      <c r="C300" s="952" t="s">
        <v>255</v>
      </c>
      <c r="D300" s="952" t="s">
        <v>2</v>
      </c>
      <c r="E300" s="952" t="s">
        <v>60</v>
      </c>
      <c r="F300" s="983" t="s">
        <v>51</v>
      </c>
      <c r="G300" s="984"/>
      <c r="H300" s="946" t="s">
        <v>52</v>
      </c>
      <c r="I300" s="946" t="s">
        <v>62</v>
      </c>
      <c r="J300" s="946" t="s">
        <v>1074</v>
      </c>
      <c r="K300" s="1"/>
      <c r="L300" s="1"/>
      <c r="M300" s="1"/>
      <c r="N300" s="1"/>
      <c r="O300" s="1"/>
      <c r="P300" s="1"/>
    </row>
    <row r="301" spans="2:135" s="2" customFormat="1" ht="19.5" customHeight="1">
      <c r="B301" s="952"/>
      <c r="C301" s="952"/>
      <c r="D301" s="952"/>
      <c r="E301" s="952"/>
      <c r="F301" s="744" t="s">
        <v>46</v>
      </c>
      <c r="G301" s="744" t="s">
        <v>47</v>
      </c>
      <c r="H301" s="946"/>
      <c r="I301" s="946"/>
      <c r="J301" s="946"/>
      <c r="K301" s="1"/>
      <c r="L301" s="1"/>
      <c r="M301" s="1"/>
      <c r="N301" s="1"/>
      <c r="O301" s="1"/>
      <c r="P301" s="1"/>
    </row>
    <row r="302" spans="2:135" s="2" customFormat="1" ht="63.75" customHeight="1">
      <c r="B302" s="949" t="s">
        <v>1836</v>
      </c>
      <c r="C302" s="1026" t="s">
        <v>1237</v>
      </c>
      <c r="D302" s="985" t="s">
        <v>1837</v>
      </c>
      <c r="E302" s="790" t="s">
        <v>1838</v>
      </c>
      <c r="F302" s="748">
        <v>44256</v>
      </c>
      <c r="G302" s="748">
        <v>44302</v>
      </c>
      <c r="H302" s="986" t="s">
        <v>1063</v>
      </c>
      <c r="I302" s="838" t="s">
        <v>1842</v>
      </c>
      <c r="J302" s="992">
        <v>1535823.56</v>
      </c>
      <c r="K302" s="1"/>
    </row>
    <row r="303" spans="2:135" s="2" customFormat="1" ht="93.75" customHeight="1">
      <c r="B303" s="949"/>
      <c r="C303" s="1026"/>
      <c r="D303" s="985"/>
      <c r="E303" s="790" t="s">
        <v>1839</v>
      </c>
      <c r="F303" s="748">
        <v>44305</v>
      </c>
      <c r="G303" s="748">
        <v>44316</v>
      </c>
      <c r="H303" s="986"/>
      <c r="I303" s="809" t="s">
        <v>1843</v>
      </c>
      <c r="J303" s="993"/>
      <c r="K303" s="1"/>
    </row>
    <row r="304" spans="2:135" s="2" customFormat="1" ht="60.75" customHeight="1">
      <c r="B304" s="949"/>
      <c r="C304" s="1026"/>
      <c r="D304" s="985"/>
      <c r="E304" s="790" t="s">
        <v>1840</v>
      </c>
      <c r="F304" s="748">
        <v>44319</v>
      </c>
      <c r="G304" s="748">
        <v>44330</v>
      </c>
      <c r="H304" s="986"/>
      <c r="I304" s="838" t="s">
        <v>1844</v>
      </c>
      <c r="J304" s="993"/>
      <c r="K304" s="1"/>
    </row>
    <row r="305" spans="2:135" s="2" customFormat="1" ht="60.75" customHeight="1">
      <c r="B305" s="949"/>
      <c r="C305" s="1026"/>
      <c r="D305" s="985"/>
      <c r="E305" s="818" t="s">
        <v>1841</v>
      </c>
      <c r="F305" s="835" t="s">
        <v>1238</v>
      </c>
      <c r="G305" s="835" t="s">
        <v>1239</v>
      </c>
      <c r="H305" s="986"/>
      <c r="I305" s="839" t="s">
        <v>1845</v>
      </c>
      <c r="J305" s="993"/>
      <c r="K305" s="1"/>
    </row>
    <row r="306" spans="2:135" s="2" customFormat="1">
      <c r="B306" s="813" t="s">
        <v>11</v>
      </c>
      <c r="C306" s="799"/>
      <c r="D306" s="950" t="s">
        <v>1264</v>
      </c>
      <c r="E306" s="950"/>
      <c r="F306" s="950"/>
      <c r="G306" s="950"/>
      <c r="H306" s="950"/>
      <c r="I306" s="950"/>
      <c r="J306" s="950"/>
      <c r="K306" s="1"/>
    </row>
    <row r="307" spans="2:135" s="2" customFormat="1" ht="24.75" customHeight="1">
      <c r="B307" s="813" t="s">
        <v>1847</v>
      </c>
      <c r="C307" s="799"/>
      <c r="D307" s="950" t="s">
        <v>1903</v>
      </c>
      <c r="E307" s="950"/>
      <c r="F307" s="950"/>
      <c r="G307" s="950"/>
      <c r="H307" s="950"/>
      <c r="I307" s="950"/>
      <c r="J307" s="950"/>
      <c r="K307" s="1"/>
    </row>
    <row r="308" spans="2:135" s="245" customFormat="1" ht="22.5" customHeight="1">
      <c r="B308" s="742" t="s">
        <v>16</v>
      </c>
      <c r="C308" s="741"/>
      <c r="D308" s="950" t="s">
        <v>19</v>
      </c>
      <c r="E308" s="950"/>
      <c r="F308" s="950"/>
      <c r="G308" s="950"/>
      <c r="H308" s="950"/>
      <c r="I308" s="950"/>
      <c r="J308" s="950"/>
      <c r="AA308" s="247"/>
      <c r="AB308" s="247"/>
      <c r="AC308" s="247"/>
      <c r="AD308" s="247"/>
      <c r="AE308" s="247"/>
      <c r="AF308" s="247"/>
      <c r="AG308" s="247"/>
      <c r="AH308" s="247"/>
      <c r="AI308" s="247"/>
      <c r="AJ308" s="247"/>
      <c r="AK308" s="247"/>
      <c r="AL308" s="247"/>
      <c r="AM308" s="247"/>
      <c r="AN308" s="247"/>
      <c r="AO308" s="247"/>
      <c r="AP308" s="247"/>
      <c r="AQ308" s="247"/>
      <c r="AR308" s="247"/>
      <c r="AS308" s="247"/>
      <c r="AT308" s="247"/>
      <c r="AU308" s="247"/>
      <c r="AV308" s="247"/>
      <c r="AW308" s="247"/>
      <c r="AX308" s="247"/>
      <c r="AY308" s="247"/>
      <c r="AZ308" s="247"/>
      <c r="BA308" s="247"/>
      <c r="BB308" s="247"/>
      <c r="BC308" s="247"/>
      <c r="BD308" s="247"/>
      <c r="BE308" s="247"/>
      <c r="BF308" s="247"/>
      <c r="BG308" s="247"/>
      <c r="BH308" s="247"/>
      <c r="BI308" s="247"/>
      <c r="BJ308" s="247"/>
      <c r="BK308" s="247"/>
      <c r="BL308" s="247"/>
      <c r="BM308" s="247"/>
      <c r="BN308" s="247"/>
      <c r="BO308" s="247"/>
      <c r="BP308" s="247"/>
      <c r="BQ308" s="247"/>
      <c r="BR308" s="247"/>
      <c r="BS308" s="247"/>
      <c r="BT308" s="247"/>
      <c r="BU308" s="247"/>
      <c r="BV308" s="247"/>
      <c r="BW308" s="247"/>
      <c r="BX308" s="247"/>
      <c r="BY308" s="247"/>
      <c r="BZ308" s="247"/>
      <c r="CA308" s="247"/>
      <c r="CB308" s="247"/>
      <c r="CC308" s="247"/>
      <c r="CD308" s="247"/>
      <c r="CE308" s="247"/>
      <c r="CF308" s="247"/>
      <c r="CG308" s="247"/>
      <c r="CH308" s="247"/>
      <c r="CI308" s="247"/>
      <c r="CJ308" s="247"/>
      <c r="CK308" s="247"/>
      <c r="CL308" s="247"/>
      <c r="CM308" s="247"/>
      <c r="CN308" s="247"/>
      <c r="CO308" s="247"/>
      <c r="CP308" s="247"/>
      <c r="CQ308" s="247"/>
      <c r="CR308" s="247"/>
      <c r="CS308" s="247"/>
      <c r="CT308" s="247"/>
      <c r="CU308" s="247"/>
      <c r="CV308" s="247"/>
      <c r="CW308" s="247"/>
      <c r="CX308" s="247"/>
      <c r="CY308" s="247"/>
      <c r="CZ308" s="247"/>
      <c r="DA308" s="247"/>
      <c r="DB308" s="247"/>
      <c r="DC308" s="247"/>
      <c r="DD308" s="247"/>
      <c r="DE308" s="247"/>
      <c r="DF308" s="247"/>
      <c r="DG308" s="247"/>
      <c r="DH308" s="247"/>
      <c r="DI308" s="247"/>
      <c r="DJ308" s="247"/>
      <c r="DK308" s="247"/>
      <c r="DL308" s="247"/>
      <c r="DM308" s="247"/>
      <c r="DN308" s="247"/>
      <c r="DO308" s="247"/>
      <c r="DP308" s="247"/>
      <c r="DQ308" s="247"/>
      <c r="DR308" s="247"/>
      <c r="DS308" s="247"/>
      <c r="DT308" s="247"/>
      <c r="DU308" s="247"/>
      <c r="DV308" s="247"/>
      <c r="DW308" s="247"/>
      <c r="DX308" s="247"/>
      <c r="DY308" s="247"/>
      <c r="DZ308" s="247"/>
      <c r="EA308" s="247"/>
      <c r="EB308" s="247"/>
      <c r="EC308" s="247"/>
      <c r="ED308" s="247"/>
      <c r="EE308" s="247"/>
    </row>
    <row r="309" spans="2:135" s="2" customFormat="1" ht="26.25" customHeight="1">
      <c r="B309" s="951" t="s">
        <v>4</v>
      </c>
      <c r="C309" s="951"/>
      <c r="D309" s="951"/>
      <c r="E309" s="951"/>
      <c r="F309" s="951"/>
      <c r="G309" s="951"/>
      <c r="H309" s="951"/>
      <c r="I309" s="787" t="s">
        <v>59</v>
      </c>
      <c r="J309" s="808" t="s">
        <v>1073</v>
      </c>
      <c r="M309" s="1"/>
      <c r="N309" s="1"/>
      <c r="O309" s="1"/>
      <c r="P309" s="1"/>
    </row>
    <row r="310" spans="2:135" s="2" customFormat="1" ht="36.75" customHeight="1">
      <c r="B310" s="952" t="s">
        <v>0</v>
      </c>
      <c r="C310" s="952" t="s">
        <v>255</v>
      </c>
      <c r="D310" s="952" t="s">
        <v>2</v>
      </c>
      <c r="E310" s="952" t="s">
        <v>60</v>
      </c>
      <c r="F310" s="994" t="s">
        <v>51</v>
      </c>
      <c r="G310" s="995"/>
      <c r="H310" s="946" t="s">
        <v>52</v>
      </c>
      <c r="I310" s="946" t="s">
        <v>62</v>
      </c>
      <c r="J310" s="946" t="s">
        <v>1074</v>
      </c>
      <c r="K310" s="1"/>
      <c r="L310" s="1"/>
      <c r="M310" s="1"/>
      <c r="N310" s="1"/>
      <c r="O310" s="1"/>
      <c r="P310" s="1"/>
    </row>
    <row r="311" spans="2:135" s="2" customFormat="1" ht="19.5" customHeight="1">
      <c r="B311" s="952"/>
      <c r="C311" s="952"/>
      <c r="D311" s="952"/>
      <c r="E311" s="952"/>
      <c r="F311" s="744" t="s">
        <v>46</v>
      </c>
      <c r="G311" s="744" t="s">
        <v>47</v>
      </c>
      <c r="H311" s="946"/>
      <c r="I311" s="946"/>
      <c r="J311" s="946"/>
      <c r="K311" s="1"/>
      <c r="L311" s="1"/>
      <c r="M311" s="1"/>
      <c r="N311" s="1"/>
      <c r="O311" s="1"/>
      <c r="P311" s="1"/>
    </row>
    <row r="312" spans="2:135" s="2" customFormat="1" ht="66.75" customHeight="1">
      <c r="B312" s="949" t="s">
        <v>1846</v>
      </c>
      <c r="C312" s="957" t="s">
        <v>1265</v>
      </c>
      <c r="D312" s="985" t="s">
        <v>1850</v>
      </c>
      <c r="E312" s="832" t="s">
        <v>1851</v>
      </c>
      <c r="F312" s="748">
        <v>44378</v>
      </c>
      <c r="G312" s="748">
        <v>44408</v>
      </c>
      <c r="H312" s="986" t="s">
        <v>1064</v>
      </c>
      <c r="I312" s="811" t="s">
        <v>1860</v>
      </c>
      <c r="J312" s="987">
        <v>2053509</v>
      </c>
      <c r="K312" s="1"/>
      <c r="L312" s="35"/>
      <c r="M312" s="35"/>
      <c r="N312" s="35"/>
      <c r="O312" s="35"/>
      <c r="P312" s="35"/>
    </row>
    <row r="313" spans="2:135" s="2" customFormat="1" ht="56.25" customHeight="1">
      <c r="B313" s="949"/>
      <c r="C313" s="957"/>
      <c r="D313" s="985"/>
      <c r="E313" s="832" t="s">
        <v>1852</v>
      </c>
      <c r="F313" s="748">
        <v>44411</v>
      </c>
      <c r="G313" s="748">
        <v>44516</v>
      </c>
      <c r="H313" s="986"/>
      <c r="I313" s="811" t="s">
        <v>1861</v>
      </c>
      <c r="J313" s="988"/>
      <c r="K313" s="1"/>
      <c r="L313" s="35"/>
      <c r="M313" s="35"/>
      <c r="N313" s="35"/>
      <c r="O313" s="35"/>
      <c r="P313" s="35"/>
    </row>
    <row r="314" spans="2:135" s="2" customFormat="1" ht="57" customHeight="1">
      <c r="B314" s="949"/>
      <c r="C314" s="957"/>
      <c r="D314" s="985"/>
      <c r="E314" s="832" t="s">
        <v>1853</v>
      </c>
      <c r="F314" s="748">
        <v>44411</v>
      </c>
      <c r="G314" s="748">
        <v>44516</v>
      </c>
      <c r="H314" s="986"/>
      <c r="I314" s="811" t="s">
        <v>1862</v>
      </c>
      <c r="J314" s="988"/>
      <c r="K314" s="1"/>
      <c r="L314" s="35"/>
      <c r="M314" s="35"/>
      <c r="N314" s="35"/>
      <c r="O314" s="35"/>
      <c r="P314" s="35"/>
    </row>
    <row r="315" spans="2:135" s="2" customFormat="1" ht="73.5" customHeight="1">
      <c r="B315" s="949"/>
      <c r="C315" s="957"/>
      <c r="D315" s="985" t="s">
        <v>1858</v>
      </c>
      <c r="E315" s="832" t="s">
        <v>1854</v>
      </c>
      <c r="F315" s="748">
        <v>44517</v>
      </c>
      <c r="G315" s="748">
        <v>44530</v>
      </c>
      <c r="H315" s="986" t="s">
        <v>1266</v>
      </c>
      <c r="I315" s="811" t="s">
        <v>1863</v>
      </c>
      <c r="J315" s="988"/>
      <c r="K315" s="1"/>
      <c r="L315" s="35"/>
      <c r="M315" s="35"/>
      <c r="N315" s="35"/>
      <c r="O315" s="35"/>
      <c r="P315" s="35"/>
    </row>
    <row r="316" spans="2:135" s="2" customFormat="1" ht="77.25" customHeight="1">
      <c r="B316" s="949"/>
      <c r="C316" s="957"/>
      <c r="D316" s="985"/>
      <c r="E316" s="832" t="s">
        <v>1855</v>
      </c>
      <c r="F316" s="748">
        <v>44531</v>
      </c>
      <c r="G316" s="748">
        <v>44537</v>
      </c>
      <c r="H316" s="986"/>
      <c r="I316" s="811" t="s">
        <v>1864</v>
      </c>
      <c r="J316" s="988"/>
      <c r="K316" s="1"/>
      <c r="L316" s="35"/>
      <c r="M316" s="35"/>
      <c r="N316" s="35"/>
      <c r="O316" s="35"/>
      <c r="P316" s="35"/>
    </row>
    <row r="317" spans="2:135" s="2" customFormat="1" ht="73.5" customHeight="1">
      <c r="B317" s="949"/>
      <c r="C317" s="957"/>
      <c r="D317" s="985" t="s">
        <v>1859</v>
      </c>
      <c r="E317" s="832" t="s">
        <v>1856</v>
      </c>
      <c r="F317" s="748">
        <v>44532</v>
      </c>
      <c r="G317" s="748">
        <v>44541</v>
      </c>
      <c r="H317" s="986" t="s">
        <v>1267</v>
      </c>
      <c r="I317" s="811" t="s">
        <v>1865</v>
      </c>
      <c r="J317" s="988"/>
      <c r="K317" s="1"/>
      <c r="L317" s="35"/>
      <c r="M317" s="35"/>
      <c r="N317" s="35"/>
      <c r="O317" s="35"/>
      <c r="P317" s="35"/>
    </row>
    <row r="318" spans="2:135" s="2" customFormat="1" ht="87" customHeight="1">
      <c r="B318" s="949"/>
      <c r="C318" s="957"/>
      <c r="D318" s="985"/>
      <c r="E318" s="832" t="s">
        <v>1857</v>
      </c>
      <c r="F318" s="749">
        <v>44542</v>
      </c>
      <c r="G318" s="749">
        <v>44621</v>
      </c>
      <c r="H318" s="986"/>
      <c r="I318" s="843" t="s">
        <v>1866</v>
      </c>
      <c r="J318" s="988"/>
      <c r="K318" s="1"/>
      <c r="L318" s="35"/>
      <c r="M318" s="35"/>
      <c r="N318" s="35"/>
      <c r="O318" s="35"/>
      <c r="P318" s="35"/>
    </row>
    <row r="319" spans="2:135" s="2" customFormat="1" ht="15.75" customHeight="1">
      <c r="B319" s="742" t="s">
        <v>16</v>
      </c>
      <c r="C319" s="741"/>
      <c r="D319" s="950" t="s">
        <v>19</v>
      </c>
      <c r="E319" s="950"/>
      <c r="F319" s="950"/>
      <c r="G319" s="950"/>
      <c r="H319" s="950"/>
      <c r="I319" s="950"/>
      <c r="J319" s="950"/>
      <c r="K319" s="1"/>
      <c r="L319" s="35"/>
      <c r="M319" s="35"/>
      <c r="N319" s="35"/>
      <c r="O319" s="35"/>
      <c r="P319" s="35"/>
    </row>
    <row r="320" spans="2:135" s="2" customFormat="1" ht="27.75" customHeight="1">
      <c r="B320" s="951" t="s">
        <v>4</v>
      </c>
      <c r="C320" s="951"/>
      <c r="D320" s="951"/>
      <c r="E320" s="951"/>
      <c r="F320" s="951"/>
      <c r="G320" s="951"/>
      <c r="H320" s="951"/>
      <c r="I320" s="787" t="s">
        <v>59</v>
      </c>
      <c r="J320" s="808" t="s">
        <v>1073</v>
      </c>
      <c r="K320" s="1"/>
      <c r="L320" s="35"/>
      <c r="M320" s="35"/>
      <c r="N320" s="35"/>
      <c r="O320" s="35"/>
      <c r="P320" s="35"/>
    </row>
    <row r="321" spans="2:16" s="2" customFormat="1" ht="30.75" customHeight="1">
      <c r="B321" s="952" t="s">
        <v>0</v>
      </c>
      <c r="C321" s="952" t="s">
        <v>255</v>
      </c>
      <c r="D321" s="952" t="s">
        <v>2</v>
      </c>
      <c r="E321" s="952" t="s">
        <v>60</v>
      </c>
      <c r="F321" s="983" t="s">
        <v>51</v>
      </c>
      <c r="G321" s="984"/>
      <c r="H321" s="946" t="s">
        <v>52</v>
      </c>
      <c r="I321" s="946" t="s">
        <v>62</v>
      </c>
      <c r="J321" s="946" t="s">
        <v>1074</v>
      </c>
      <c r="K321" s="1"/>
      <c r="L321" s="35"/>
      <c r="M321" s="35"/>
      <c r="N321" s="35"/>
      <c r="O321" s="35"/>
      <c r="P321" s="35"/>
    </row>
    <row r="322" spans="2:16" s="2" customFormat="1" ht="15.75" customHeight="1">
      <c r="B322" s="952"/>
      <c r="C322" s="952"/>
      <c r="D322" s="952"/>
      <c r="E322" s="952"/>
      <c r="F322" s="744" t="s">
        <v>46</v>
      </c>
      <c r="G322" s="744" t="s">
        <v>47</v>
      </c>
      <c r="H322" s="946"/>
      <c r="I322" s="946"/>
      <c r="J322" s="946"/>
      <c r="K322" s="1"/>
      <c r="L322" s="35"/>
      <c r="M322" s="35"/>
      <c r="N322" s="35"/>
      <c r="O322" s="35"/>
      <c r="P322" s="35"/>
    </row>
    <row r="323" spans="2:16" s="2" customFormat="1" ht="60.75" customHeight="1">
      <c r="B323" s="949" t="s">
        <v>1867</v>
      </c>
      <c r="C323" s="1026" t="s">
        <v>1268</v>
      </c>
      <c r="D323" s="967" t="s">
        <v>1868</v>
      </c>
      <c r="E323" s="794" t="s">
        <v>1872</v>
      </c>
      <c r="F323" s="748">
        <v>44348</v>
      </c>
      <c r="G323" s="748">
        <v>44362</v>
      </c>
      <c r="H323" s="966" t="s">
        <v>1267</v>
      </c>
      <c r="I323" s="809" t="s">
        <v>1881</v>
      </c>
      <c r="J323" s="987">
        <v>1540131.75</v>
      </c>
      <c r="K323" s="1"/>
      <c r="L323" s="35"/>
      <c r="M323" s="35"/>
      <c r="N323" s="35"/>
      <c r="O323" s="35"/>
      <c r="P323" s="35"/>
    </row>
    <row r="324" spans="2:16" s="2" customFormat="1" ht="60.75" customHeight="1">
      <c r="B324" s="949"/>
      <c r="C324" s="1026"/>
      <c r="D324" s="967"/>
      <c r="E324" s="794" t="s">
        <v>1873</v>
      </c>
      <c r="F324" s="748">
        <v>44363</v>
      </c>
      <c r="G324" s="748">
        <v>44372</v>
      </c>
      <c r="H324" s="966"/>
      <c r="I324" s="809" t="s">
        <v>1882</v>
      </c>
      <c r="J324" s="988"/>
      <c r="K324" s="1"/>
      <c r="L324" s="35"/>
      <c r="M324" s="35"/>
      <c r="N324" s="35"/>
      <c r="O324" s="35"/>
      <c r="P324" s="35"/>
    </row>
    <row r="325" spans="2:16" s="2" customFormat="1" ht="60.75" customHeight="1">
      <c r="B325" s="949"/>
      <c r="C325" s="1026"/>
      <c r="D325" s="967" t="s">
        <v>1869</v>
      </c>
      <c r="E325" s="794" t="s">
        <v>1874</v>
      </c>
      <c r="F325" s="748">
        <v>44375</v>
      </c>
      <c r="G325" s="748">
        <v>44435</v>
      </c>
      <c r="H325" s="966"/>
      <c r="I325" s="809" t="s">
        <v>1883</v>
      </c>
      <c r="J325" s="988"/>
      <c r="K325" s="1"/>
      <c r="L325" s="35"/>
      <c r="M325" s="35"/>
      <c r="N325" s="35"/>
      <c r="O325" s="35"/>
      <c r="P325" s="35"/>
    </row>
    <row r="326" spans="2:16" s="2" customFormat="1" ht="60.75" customHeight="1">
      <c r="B326" s="949"/>
      <c r="C326" s="1026"/>
      <c r="D326" s="967"/>
      <c r="E326" s="794" t="s">
        <v>1875</v>
      </c>
      <c r="F326" s="748">
        <v>44438</v>
      </c>
      <c r="G326" s="748">
        <v>44452</v>
      </c>
      <c r="H326" s="966"/>
      <c r="I326" s="809" t="s">
        <v>1884</v>
      </c>
      <c r="J326" s="988"/>
      <c r="K326" s="1"/>
      <c r="L326" s="35"/>
      <c r="M326" s="35"/>
      <c r="N326" s="35"/>
      <c r="O326" s="35"/>
      <c r="P326" s="35"/>
    </row>
    <row r="327" spans="2:16" s="2" customFormat="1" ht="60.75" customHeight="1">
      <c r="B327" s="949"/>
      <c r="C327" s="1026"/>
      <c r="D327" s="967" t="s">
        <v>1870</v>
      </c>
      <c r="E327" s="794" t="s">
        <v>1876</v>
      </c>
      <c r="F327" s="748">
        <v>44453</v>
      </c>
      <c r="G327" s="748">
        <v>44469</v>
      </c>
      <c r="H327" s="935" t="s">
        <v>1269</v>
      </c>
      <c r="I327" s="885" t="s">
        <v>1885</v>
      </c>
      <c r="J327" s="988"/>
      <c r="K327" s="1"/>
      <c r="L327" s="35"/>
      <c r="M327" s="35"/>
      <c r="N327" s="35"/>
      <c r="O327" s="35"/>
      <c r="P327" s="35"/>
    </row>
    <row r="328" spans="2:16" s="2" customFormat="1" ht="60.75" customHeight="1">
      <c r="B328" s="949"/>
      <c r="C328" s="1026"/>
      <c r="D328" s="967"/>
      <c r="E328" s="794" t="s">
        <v>1877</v>
      </c>
      <c r="F328" s="748">
        <v>44470</v>
      </c>
      <c r="G328" s="748">
        <v>44477</v>
      </c>
      <c r="H328" s="905" t="s">
        <v>1270</v>
      </c>
      <c r="I328" s="885" t="s">
        <v>1886</v>
      </c>
      <c r="J328" s="988"/>
      <c r="K328" s="1"/>
      <c r="L328" s="35"/>
      <c r="M328" s="35"/>
      <c r="N328" s="35"/>
      <c r="O328" s="35"/>
      <c r="P328" s="35"/>
    </row>
    <row r="329" spans="2:16" s="2" customFormat="1" ht="75" customHeight="1">
      <c r="B329" s="949"/>
      <c r="C329" s="1026"/>
      <c r="D329" s="967" t="s">
        <v>1871</v>
      </c>
      <c r="E329" s="794" t="s">
        <v>1878</v>
      </c>
      <c r="F329" s="748">
        <v>44480</v>
      </c>
      <c r="G329" s="748">
        <v>44484</v>
      </c>
      <c r="H329" s="906" t="s">
        <v>1271</v>
      </c>
      <c r="I329" s="904" t="s">
        <v>1887</v>
      </c>
      <c r="J329" s="988"/>
      <c r="K329" s="1"/>
      <c r="L329" s="35"/>
      <c r="M329" s="35"/>
      <c r="N329" s="35"/>
      <c r="O329" s="35"/>
      <c r="P329" s="35"/>
    </row>
    <row r="330" spans="2:16" s="2" customFormat="1" ht="60.75" customHeight="1">
      <c r="B330" s="949"/>
      <c r="C330" s="1026"/>
      <c r="D330" s="967"/>
      <c r="E330" s="794" t="s">
        <v>1879</v>
      </c>
      <c r="F330" s="748">
        <v>44487</v>
      </c>
      <c r="G330" s="748">
        <v>44481</v>
      </c>
      <c r="H330" s="906" t="s">
        <v>1272</v>
      </c>
      <c r="I330" s="885" t="s">
        <v>1888</v>
      </c>
      <c r="J330" s="988"/>
      <c r="K330" s="1"/>
      <c r="L330" s="35"/>
      <c r="M330" s="35"/>
      <c r="N330" s="35"/>
      <c r="O330" s="35"/>
      <c r="P330" s="35"/>
    </row>
    <row r="331" spans="2:16" s="2" customFormat="1" ht="48" customHeight="1">
      <c r="B331" s="949"/>
      <c r="C331" s="1026"/>
      <c r="D331" s="967"/>
      <c r="E331" s="794" t="s">
        <v>1880</v>
      </c>
      <c r="F331" s="748">
        <v>44484</v>
      </c>
      <c r="G331" s="748">
        <v>44499</v>
      </c>
      <c r="H331" s="906" t="s">
        <v>1271</v>
      </c>
      <c r="I331" s="885" t="s">
        <v>1889</v>
      </c>
      <c r="J331" s="988"/>
      <c r="K331" s="1"/>
      <c r="L331" s="35"/>
      <c r="M331" s="35"/>
      <c r="N331" s="35"/>
      <c r="O331" s="35"/>
      <c r="P331" s="35"/>
    </row>
    <row r="332" spans="2:16" s="2" customFormat="1" ht="15.75" customHeight="1">
      <c r="B332" s="1009"/>
      <c r="C332" s="1009"/>
      <c r="D332" s="1009"/>
      <c r="E332" s="1009"/>
      <c r="F332" s="1009"/>
      <c r="G332" s="1009"/>
      <c r="H332" s="1009"/>
      <c r="I332" s="1009"/>
      <c r="J332" s="1009"/>
      <c r="K332" s="1"/>
      <c r="L332" s="35"/>
      <c r="M332" s="35"/>
      <c r="N332" s="35"/>
      <c r="O332" s="35"/>
      <c r="P332" s="35"/>
    </row>
    <row r="333" spans="2:16" s="2" customFormat="1" ht="78" customHeight="1">
      <c r="B333" s="949" t="s">
        <v>1890</v>
      </c>
      <c r="C333" s="986" t="s">
        <v>1273</v>
      </c>
      <c r="D333" s="967" t="s">
        <v>1891</v>
      </c>
      <c r="E333" s="832" t="s">
        <v>1893</v>
      </c>
      <c r="F333" s="748">
        <v>44228</v>
      </c>
      <c r="G333" s="748">
        <v>44242</v>
      </c>
      <c r="H333" s="901" t="s">
        <v>1274</v>
      </c>
      <c r="I333" s="885" t="s">
        <v>1276</v>
      </c>
      <c r="J333" s="987">
        <v>3850329.38</v>
      </c>
      <c r="K333" s="1"/>
      <c r="L333" s="35"/>
      <c r="M333" s="35"/>
      <c r="N333" s="35"/>
      <c r="O333" s="35"/>
      <c r="P333" s="35"/>
    </row>
    <row r="334" spans="2:16" s="2" customFormat="1" ht="72.75" customHeight="1">
      <c r="B334" s="949"/>
      <c r="C334" s="986"/>
      <c r="D334" s="967"/>
      <c r="E334" s="832" t="s">
        <v>1894</v>
      </c>
      <c r="F334" s="748">
        <v>44243</v>
      </c>
      <c r="G334" s="748">
        <v>44246</v>
      </c>
      <c r="H334" s="907" t="s">
        <v>1275</v>
      </c>
      <c r="I334" s="885" t="s">
        <v>1277</v>
      </c>
      <c r="J334" s="988"/>
      <c r="K334" s="1"/>
      <c r="L334" s="35"/>
      <c r="M334" s="35"/>
      <c r="N334" s="35"/>
      <c r="O334" s="35"/>
      <c r="P334" s="35"/>
    </row>
    <row r="335" spans="2:16" s="2" customFormat="1" ht="74.25" customHeight="1">
      <c r="B335" s="949"/>
      <c r="C335" s="986"/>
      <c r="D335" s="985" t="s">
        <v>1892</v>
      </c>
      <c r="E335" s="832" t="s">
        <v>1895</v>
      </c>
      <c r="F335" s="748">
        <v>44256</v>
      </c>
      <c r="G335" s="748">
        <v>44286</v>
      </c>
      <c r="H335" s="1021" t="s">
        <v>1274</v>
      </c>
      <c r="I335" s="904" t="s">
        <v>1899</v>
      </c>
      <c r="J335" s="988"/>
      <c r="K335" s="1"/>
      <c r="L335" s="35"/>
      <c r="M335" s="35"/>
      <c r="N335" s="35"/>
      <c r="O335" s="35"/>
      <c r="P335" s="35"/>
    </row>
    <row r="336" spans="2:16" s="2" customFormat="1" ht="75.75" customHeight="1">
      <c r="B336" s="949"/>
      <c r="C336" s="986"/>
      <c r="D336" s="985"/>
      <c r="E336" s="832" t="s">
        <v>1896</v>
      </c>
      <c r="F336" s="748">
        <v>44287</v>
      </c>
      <c r="G336" s="748">
        <v>44316</v>
      </c>
      <c r="H336" s="1021"/>
      <c r="I336" s="904" t="s">
        <v>1900</v>
      </c>
      <c r="J336" s="988"/>
      <c r="K336" s="1"/>
      <c r="L336" s="35"/>
      <c r="M336" s="35"/>
      <c r="N336" s="35"/>
      <c r="O336" s="35"/>
      <c r="P336" s="35"/>
    </row>
    <row r="337" spans="2:26" s="2" customFormat="1" ht="107.25" customHeight="1">
      <c r="B337" s="949"/>
      <c r="C337" s="986"/>
      <c r="D337" s="985"/>
      <c r="E337" s="832" t="s">
        <v>1897</v>
      </c>
      <c r="F337" s="748">
        <v>44319</v>
      </c>
      <c r="G337" s="748">
        <v>44347</v>
      </c>
      <c r="H337" s="1021"/>
      <c r="I337" s="885" t="s">
        <v>1901</v>
      </c>
      <c r="J337" s="988"/>
      <c r="K337" s="1"/>
      <c r="L337" s="35"/>
      <c r="M337" s="35"/>
      <c r="N337" s="35"/>
      <c r="O337" s="35"/>
      <c r="P337" s="35"/>
    </row>
    <row r="338" spans="2:26" s="2" customFormat="1" ht="103.5" customHeight="1">
      <c r="B338" s="949"/>
      <c r="C338" s="986"/>
      <c r="D338" s="985"/>
      <c r="E338" s="832" t="s">
        <v>1898</v>
      </c>
      <c r="F338" s="748">
        <v>44348</v>
      </c>
      <c r="G338" s="748">
        <v>44530</v>
      </c>
      <c r="H338" s="1021"/>
      <c r="I338" s="885" t="s">
        <v>1902</v>
      </c>
      <c r="J338" s="988"/>
      <c r="K338" s="1"/>
      <c r="L338" s="35"/>
      <c r="M338" s="35"/>
      <c r="N338" s="35"/>
      <c r="O338" s="35"/>
      <c r="P338" s="35"/>
    </row>
    <row r="339" spans="2:26" s="2" customFormat="1" ht="23.25" customHeight="1">
      <c r="B339" s="813" t="s">
        <v>11</v>
      </c>
      <c r="C339" s="799"/>
      <c r="D339" s="950" t="s">
        <v>21</v>
      </c>
      <c r="E339" s="950"/>
      <c r="F339" s="950"/>
      <c r="G339" s="950"/>
      <c r="H339" s="950"/>
      <c r="I339" s="950"/>
      <c r="J339" s="950"/>
      <c r="K339" s="1"/>
      <c r="L339" s="35"/>
      <c r="M339" s="35"/>
      <c r="N339" s="35"/>
      <c r="O339" s="35"/>
      <c r="P339" s="35"/>
    </row>
    <row r="340" spans="2:26" s="2" customFormat="1" ht="25.5" customHeight="1">
      <c r="B340" s="888" t="s">
        <v>16</v>
      </c>
      <c r="C340" s="791"/>
      <c r="D340" s="1044" t="s">
        <v>257</v>
      </c>
      <c r="E340" s="1044"/>
      <c r="F340" s="1044"/>
      <c r="G340" s="1044"/>
      <c r="H340" s="1044"/>
      <c r="I340" s="1044"/>
      <c r="J340" s="1044"/>
      <c r="K340" s="1"/>
      <c r="L340" s="1"/>
    </row>
    <row r="341" spans="2:26" s="2" customFormat="1" ht="18.75" customHeight="1">
      <c r="B341" s="951" t="s">
        <v>4</v>
      </c>
      <c r="C341" s="951"/>
      <c r="D341" s="951"/>
      <c r="E341" s="951"/>
      <c r="F341" s="951"/>
      <c r="G341" s="951"/>
      <c r="H341" s="951"/>
      <c r="I341" s="787" t="s">
        <v>59</v>
      </c>
      <c r="J341" s="808" t="s">
        <v>1073</v>
      </c>
      <c r="K341" s="35"/>
      <c r="L341" s="1"/>
      <c r="M341" s="1"/>
      <c r="N341" s="1"/>
      <c r="O341" s="1"/>
      <c r="P341" s="1"/>
    </row>
    <row r="342" spans="2:26" ht="25.5" customHeight="1">
      <c r="B342" s="952" t="s">
        <v>0</v>
      </c>
      <c r="C342" s="952" t="s">
        <v>255</v>
      </c>
      <c r="D342" s="952" t="s">
        <v>2</v>
      </c>
      <c r="E342" s="952" t="s">
        <v>60</v>
      </c>
      <c r="F342" s="946" t="s">
        <v>51</v>
      </c>
      <c r="G342" s="946"/>
      <c r="H342" s="946" t="s">
        <v>52</v>
      </c>
      <c r="I342" s="946" t="s">
        <v>62</v>
      </c>
      <c r="J342" s="946" t="s">
        <v>1074</v>
      </c>
      <c r="Q342" s="247"/>
      <c r="R342" s="247"/>
      <c r="S342" s="247"/>
      <c r="T342" s="247"/>
      <c r="U342" s="247"/>
      <c r="V342" s="247"/>
      <c r="W342" s="247"/>
      <c r="X342" s="247"/>
      <c r="Y342" s="247"/>
      <c r="Z342" s="247"/>
    </row>
    <row r="343" spans="2:26" ht="28.5" customHeight="1">
      <c r="B343" s="952"/>
      <c r="C343" s="952"/>
      <c r="D343" s="952"/>
      <c r="E343" s="952"/>
      <c r="F343" s="743" t="s">
        <v>46</v>
      </c>
      <c r="G343" s="743" t="s">
        <v>47</v>
      </c>
      <c r="H343" s="946"/>
      <c r="I343" s="946"/>
      <c r="J343" s="946"/>
      <c r="Q343" s="247"/>
      <c r="R343" s="247"/>
      <c r="S343" s="247"/>
      <c r="T343" s="247"/>
      <c r="U343" s="247"/>
      <c r="V343" s="247"/>
      <c r="W343" s="247"/>
      <c r="X343" s="247"/>
      <c r="Y343" s="247"/>
      <c r="Z343" s="247"/>
    </row>
    <row r="344" spans="2:26" s="2" customFormat="1" ht="77.25" customHeight="1">
      <c r="B344" s="949" t="s">
        <v>1904</v>
      </c>
      <c r="C344" s="965" t="s">
        <v>876</v>
      </c>
      <c r="D344" s="760" t="s">
        <v>1905</v>
      </c>
      <c r="E344" s="760" t="s">
        <v>1907</v>
      </c>
      <c r="F344" s="785">
        <v>44200</v>
      </c>
      <c r="G344" s="785">
        <v>44331</v>
      </c>
      <c r="H344" s="881" t="s">
        <v>1278</v>
      </c>
      <c r="I344" s="842" t="s">
        <v>1910</v>
      </c>
      <c r="J344" s="1042">
        <f t="shared" ref="J344" si="4">$J$348</f>
        <v>3882971.55</v>
      </c>
      <c r="K344" s="1"/>
    </row>
    <row r="345" spans="2:26" s="2" customFormat="1" ht="90.75" customHeight="1">
      <c r="B345" s="949"/>
      <c r="C345" s="965"/>
      <c r="D345" s="967" t="s">
        <v>1906</v>
      </c>
      <c r="E345" s="771" t="s">
        <v>1908</v>
      </c>
      <c r="F345" s="785">
        <v>44333</v>
      </c>
      <c r="G345" s="785">
        <v>44337</v>
      </c>
      <c r="H345" s="881" t="s">
        <v>1279</v>
      </c>
      <c r="I345" s="842" t="s">
        <v>1911</v>
      </c>
      <c r="J345" s="1043"/>
      <c r="K345" s="1"/>
    </row>
    <row r="346" spans="2:26" s="2" customFormat="1" ht="96" customHeight="1">
      <c r="B346" s="949"/>
      <c r="C346" s="965"/>
      <c r="D346" s="967"/>
      <c r="E346" s="771" t="s">
        <v>1909</v>
      </c>
      <c r="F346" s="785">
        <v>44340</v>
      </c>
      <c r="G346" s="785">
        <v>44347</v>
      </c>
      <c r="H346" s="881" t="s">
        <v>1279</v>
      </c>
      <c r="I346" s="842" t="s">
        <v>1912</v>
      </c>
      <c r="J346" s="1043"/>
      <c r="K346" s="1"/>
    </row>
    <row r="347" spans="2:26" s="2" customFormat="1" ht="14.25" customHeight="1">
      <c r="B347" s="1009"/>
      <c r="C347" s="1009"/>
      <c r="D347" s="1009"/>
      <c r="E347" s="1009"/>
      <c r="F347" s="1009"/>
      <c r="G347" s="1009"/>
      <c r="H347" s="1009"/>
      <c r="I347" s="1009"/>
      <c r="J347" s="1009"/>
      <c r="K347" s="1"/>
    </row>
    <row r="348" spans="2:26" s="2" customFormat="1" ht="77.25" customHeight="1">
      <c r="B348" s="949" t="s">
        <v>1913</v>
      </c>
      <c r="C348" s="957" t="s">
        <v>1280</v>
      </c>
      <c r="D348" s="985" t="s">
        <v>1914</v>
      </c>
      <c r="E348" s="786" t="s">
        <v>1915</v>
      </c>
      <c r="F348" s="785">
        <v>44207</v>
      </c>
      <c r="G348" s="785">
        <v>44211</v>
      </c>
      <c r="H348" s="822" t="s">
        <v>1281</v>
      </c>
      <c r="I348" s="809" t="s">
        <v>1924</v>
      </c>
      <c r="J348" s="1045">
        <v>3882971.55</v>
      </c>
      <c r="K348" s="1"/>
    </row>
    <row r="349" spans="2:26" s="2" customFormat="1" ht="66.75" customHeight="1">
      <c r="B349" s="949"/>
      <c r="C349" s="957"/>
      <c r="D349" s="985"/>
      <c r="E349" s="786" t="s">
        <v>1916</v>
      </c>
      <c r="F349" s="785">
        <v>44214</v>
      </c>
      <c r="G349" s="785">
        <v>44286</v>
      </c>
      <c r="H349" s="822" t="s">
        <v>1281</v>
      </c>
      <c r="I349" s="809" t="s">
        <v>1925</v>
      </c>
      <c r="J349" s="1046"/>
      <c r="K349" s="1"/>
    </row>
    <row r="350" spans="2:26" s="2" customFormat="1" ht="51" customHeight="1">
      <c r="B350" s="949"/>
      <c r="C350" s="957"/>
      <c r="D350" s="985" t="s">
        <v>1917</v>
      </c>
      <c r="E350" s="782" t="s">
        <v>1918</v>
      </c>
      <c r="F350" s="785">
        <v>44287</v>
      </c>
      <c r="G350" s="803">
        <v>44386</v>
      </c>
      <c r="H350" s="773" t="s">
        <v>648</v>
      </c>
      <c r="I350" s="811" t="s">
        <v>1926</v>
      </c>
      <c r="J350" s="1046"/>
      <c r="K350" s="1"/>
    </row>
    <row r="351" spans="2:26" s="2" customFormat="1" ht="48" customHeight="1">
      <c r="B351" s="949"/>
      <c r="C351" s="957"/>
      <c r="D351" s="985"/>
      <c r="E351" s="782" t="s">
        <v>1919</v>
      </c>
      <c r="F351" s="785">
        <v>44320</v>
      </c>
      <c r="G351" s="803">
        <v>44375</v>
      </c>
      <c r="H351" s="789" t="s">
        <v>649</v>
      </c>
      <c r="I351" s="811" t="s">
        <v>1927</v>
      </c>
      <c r="J351" s="1046"/>
      <c r="K351" s="1"/>
    </row>
    <row r="352" spans="2:26" s="2" customFormat="1" ht="54.75" customHeight="1">
      <c r="B352" s="949"/>
      <c r="C352" s="957"/>
      <c r="D352" s="985"/>
      <c r="E352" s="782" t="s">
        <v>1920</v>
      </c>
      <c r="F352" s="785">
        <v>44376</v>
      </c>
      <c r="G352" s="803">
        <v>44383</v>
      </c>
      <c r="H352" s="761" t="s">
        <v>650</v>
      </c>
      <c r="I352" s="908" t="s">
        <v>1928</v>
      </c>
      <c r="J352" s="1046"/>
      <c r="K352" s="1"/>
    </row>
    <row r="353" spans="2:26" s="2" customFormat="1" ht="84" customHeight="1">
      <c r="B353" s="949"/>
      <c r="C353" s="957"/>
      <c r="D353" s="985" t="s">
        <v>1921</v>
      </c>
      <c r="E353" s="788" t="s">
        <v>1922</v>
      </c>
      <c r="F353" s="785" t="s">
        <v>1282</v>
      </c>
      <c r="G353" s="803">
        <v>44386</v>
      </c>
      <c r="H353" s="761" t="s">
        <v>650</v>
      </c>
      <c r="I353" s="811" t="s">
        <v>1929</v>
      </c>
      <c r="J353" s="1046"/>
      <c r="K353" s="1"/>
    </row>
    <row r="354" spans="2:26" s="2" customFormat="1" ht="48" customHeight="1">
      <c r="B354" s="949"/>
      <c r="C354" s="957"/>
      <c r="D354" s="985"/>
      <c r="E354" s="788" t="s">
        <v>1923</v>
      </c>
      <c r="F354" s="785">
        <v>44389</v>
      </c>
      <c r="G354" s="803">
        <v>44400</v>
      </c>
      <c r="H354" s="773" t="s">
        <v>648</v>
      </c>
      <c r="I354" s="908" t="s">
        <v>1930</v>
      </c>
      <c r="J354" s="1046"/>
      <c r="K354" s="1"/>
    </row>
    <row r="355" spans="2:26" s="2" customFormat="1" ht="20.25" customHeight="1">
      <c r="B355" s="813" t="s">
        <v>11</v>
      </c>
      <c r="C355" s="799"/>
      <c r="D355" s="950" t="s">
        <v>28</v>
      </c>
      <c r="E355" s="950"/>
      <c r="F355" s="950"/>
      <c r="G355" s="950"/>
      <c r="H355" s="950"/>
      <c r="I355" s="950"/>
      <c r="J355" s="950"/>
      <c r="K355" s="1"/>
    </row>
    <row r="356" spans="2:26" s="2" customFormat="1" ht="20.25" customHeight="1">
      <c r="B356" s="813" t="s">
        <v>1931</v>
      </c>
      <c r="C356" s="799"/>
      <c r="D356" s="950" t="s">
        <v>1932</v>
      </c>
      <c r="E356" s="950"/>
      <c r="F356" s="950"/>
      <c r="G356" s="950"/>
      <c r="H356" s="950"/>
      <c r="I356" s="950"/>
      <c r="J356" s="950"/>
      <c r="K356" s="1"/>
    </row>
    <row r="357" spans="2:26" ht="20.25" customHeight="1">
      <c r="B357" s="742" t="s">
        <v>16</v>
      </c>
      <c r="C357" s="741"/>
      <c r="D357" s="950" t="s">
        <v>29</v>
      </c>
      <c r="E357" s="950"/>
      <c r="F357" s="950"/>
      <c r="G357" s="950"/>
      <c r="H357" s="950"/>
      <c r="I357" s="950"/>
      <c r="J357" s="950"/>
    </row>
    <row r="358" spans="2:26" s="260" customFormat="1" ht="24.75" customHeight="1">
      <c r="B358" s="951" t="s">
        <v>4</v>
      </c>
      <c r="C358" s="951"/>
      <c r="D358" s="951"/>
      <c r="E358" s="951"/>
      <c r="F358" s="951"/>
      <c r="G358" s="951"/>
      <c r="H358" s="951"/>
      <c r="I358" s="787" t="s">
        <v>59</v>
      </c>
      <c r="J358" s="808" t="s">
        <v>1073</v>
      </c>
      <c r="K358" s="258"/>
      <c r="L358" s="259"/>
      <c r="O358" s="259"/>
    </row>
    <row r="359" spans="2:26" ht="26.25" customHeight="1">
      <c r="B359" s="952" t="s">
        <v>0</v>
      </c>
      <c r="C359" s="952" t="s">
        <v>255</v>
      </c>
      <c r="D359" s="952" t="s">
        <v>2</v>
      </c>
      <c r="E359" s="952" t="s">
        <v>60</v>
      </c>
      <c r="F359" s="946" t="s">
        <v>51</v>
      </c>
      <c r="G359" s="946"/>
      <c r="H359" s="946" t="s">
        <v>52</v>
      </c>
      <c r="I359" s="946" t="s">
        <v>62</v>
      </c>
      <c r="J359" s="946" t="s">
        <v>1074</v>
      </c>
      <c r="K359" s="258"/>
      <c r="M359" s="247"/>
      <c r="N359" s="247"/>
      <c r="Q359" s="247"/>
      <c r="R359" s="247"/>
      <c r="S359" s="247"/>
      <c r="T359" s="247"/>
      <c r="U359" s="247"/>
      <c r="V359" s="247"/>
      <c r="W359" s="247"/>
      <c r="X359" s="247"/>
      <c r="Y359" s="247"/>
      <c r="Z359" s="247"/>
    </row>
    <row r="360" spans="2:26" ht="18.75" customHeight="1">
      <c r="B360" s="952"/>
      <c r="C360" s="952"/>
      <c r="D360" s="952"/>
      <c r="E360" s="952"/>
      <c r="F360" s="743" t="s">
        <v>46</v>
      </c>
      <c r="G360" s="743" t="s">
        <v>47</v>
      </c>
      <c r="H360" s="946"/>
      <c r="I360" s="946"/>
      <c r="J360" s="946"/>
      <c r="K360" s="258"/>
      <c r="M360" s="247"/>
      <c r="N360" s="247"/>
      <c r="Q360" s="247"/>
      <c r="R360" s="247"/>
      <c r="S360" s="247"/>
      <c r="T360" s="247"/>
      <c r="U360" s="247"/>
      <c r="V360" s="247"/>
      <c r="W360" s="247"/>
      <c r="X360" s="247"/>
      <c r="Y360" s="247"/>
      <c r="Z360" s="247"/>
    </row>
    <row r="361" spans="2:26" s="2" customFormat="1" ht="62.25" customHeight="1">
      <c r="B361" s="1047" t="s">
        <v>1933</v>
      </c>
      <c r="C361" s="978" t="s">
        <v>1284</v>
      </c>
      <c r="D361" s="959" t="s">
        <v>1934</v>
      </c>
      <c r="E361" s="784" t="s">
        <v>1938</v>
      </c>
      <c r="F361" s="1019" t="s">
        <v>1285</v>
      </c>
      <c r="G361" s="1019" t="s">
        <v>1286</v>
      </c>
      <c r="H361" s="966" t="s">
        <v>1287</v>
      </c>
      <c r="I361" s="910" t="s">
        <v>1952</v>
      </c>
      <c r="J361" s="975">
        <v>3009925.65</v>
      </c>
    </row>
    <row r="362" spans="2:26" s="2" customFormat="1" ht="50.25" customHeight="1">
      <c r="B362" s="1047"/>
      <c r="C362" s="978"/>
      <c r="D362" s="959"/>
      <c r="E362" s="784" t="s">
        <v>1939</v>
      </c>
      <c r="F362" s="1019"/>
      <c r="G362" s="1019"/>
      <c r="H362" s="966"/>
      <c r="I362" s="909" t="s">
        <v>1953</v>
      </c>
      <c r="J362" s="976"/>
    </row>
    <row r="363" spans="2:26" s="2" customFormat="1" ht="100.5" customHeight="1">
      <c r="B363" s="1047"/>
      <c r="C363" s="978"/>
      <c r="D363" s="959"/>
      <c r="E363" s="784" t="s">
        <v>1940</v>
      </c>
      <c r="F363" s="1019"/>
      <c r="G363" s="1019"/>
      <c r="H363" s="773" t="s">
        <v>1288</v>
      </c>
      <c r="I363" s="848" t="s">
        <v>1954</v>
      </c>
      <c r="J363" s="976"/>
    </row>
    <row r="364" spans="2:26" s="2" customFormat="1" ht="61.5" customHeight="1">
      <c r="B364" s="1047"/>
      <c r="C364" s="978"/>
      <c r="D364" s="959"/>
      <c r="E364" s="784" t="s">
        <v>1941</v>
      </c>
      <c r="F364" s="803" t="s">
        <v>1285</v>
      </c>
      <c r="G364" s="803" t="s">
        <v>1289</v>
      </c>
      <c r="H364" s="966" t="s">
        <v>1290</v>
      </c>
      <c r="I364" s="909" t="s">
        <v>1955</v>
      </c>
      <c r="J364" s="976"/>
    </row>
    <row r="365" spans="2:26" s="2" customFormat="1" ht="50.25" customHeight="1">
      <c r="B365" s="1047"/>
      <c r="C365" s="978"/>
      <c r="D365" s="959"/>
      <c r="E365" s="784" t="s">
        <v>1942</v>
      </c>
      <c r="F365" s="911" t="s">
        <v>1291</v>
      </c>
      <c r="G365" s="911" t="s">
        <v>1292</v>
      </c>
      <c r="H365" s="966"/>
      <c r="I365" s="909" t="s">
        <v>1956</v>
      </c>
      <c r="J365" s="976"/>
    </row>
    <row r="366" spans="2:26" s="2" customFormat="1" ht="60" customHeight="1">
      <c r="B366" s="1047"/>
      <c r="C366" s="978"/>
      <c r="D366" s="959" t="s">
        <v>1935</v>
      </c>
      <c r="E366" s="784" t="s">
        <v>1943</v>
      </c>
      <c r="F366" s="1019" t="s">
        <v>1293</v>
      </c>
      <c r="G366" s="1019" t="s">
        <v>1286</v>
      </c>
      <c r="H366" s="912" t="s">
        <v>1294</v>
      </c>
      <c r="I366" s="910" t="s">
        <v>1957</v>
      </c>
      <c r="J366" s="976"/>
    </row>
    <row r="367" spans="2:26" s="2" customFormat="1" ht="94.5" customHeight="1">
      <c r="B367" s="1047"/>
      <c r="C367" s="978"/>
      <c r="D367" s="959"/>
      <c r="E367" s="784" t="s">
        <v>1944</v>
      </c>
      <c r="F367" s="1019"/>
      <c r="G367" s="1019"/>
      <c r="H367" s="789" t="s">
        <v>281</v>
      </c>
      <c r="I367" s="847" t="s">
        <v>1958</v>
      </c>
      <c r="J367" s="976"/>
    </row>
    <row r="368" spans="2:26" s="2" customFormat="1" ht="90.75" customHeight="1">
      <c r="B368" s="1047"/>
      <c r="C368" s="978"/>
      <c r="D368" s="959"/>
      <c r="E368" s="784" t="s">
        <v>1945</v>
      </c>
      <c r="F368" s="1019"/>
      <c r="G368" s="1019"/>
      <c r="H368" s="773" t="s">
        <v>1295</v>
      </c>
      <c r="I368" s="847" t="s">
        <v>1959</v>
      </c>
      <c r="J368" s="976"/>
    </row>
    <row r="369" spans="2:10" s="2" customFormat="1" ht="63" customHeight="1">
      <c r="B369" s="1047"/>
      <c r="C369" s="978"/>
      <c r="D369" s="959"/>
      <c r="E369" s="784" t="s">
        <v>1946</v>
      </c>
      <c r="F369" s="911" t="s">
        <v>1291</v>
      </c>
      <c r="G369" s="911" t="s">
        <v>1296</v>
      </c>
      <c r="H369" s="778" t="s">
        <v>1297</v>
      </c>
      <c r="I369" s="910" t="s">
        <v>1960</v>
      </c>
      <c r="J369" s="976"/>
    </row>
    <row r="370" spans="2:10" s="2" customFormat="1" ht="100.5" customHeight="1">
      <c r="B370" s="1047"/>
      <c r="C370" s="978"/>
      <c r="D370" s="959" t="s">
        <v>1936</v>
      </c>
      <c r="E370" s="784" t="s">
        <v>1947</v>
      </c>
      <c r="F370" s="844">
        <v>44440</v>
      </c>
      <c r="G370" s="844">
        <v>44457</v>
      </c>
      <c r="H370" s="1048" t="s">
        <v>1298</v>
      </c>
      <c r="I370" s="847" t="s">
        <v>1961</v>
      </c>
      <c r="J370" s="976"/>
    </row>
    <row r="371" spans="2:10" s="2" customFormat="1" ht="55.5" customHeight="1">
      <c r="B371" s="1047"/>
      <c r="C371" s="978"/>
      <c r="D371" s="959"/>
      <c r="E371" s="784" t="s">
        <v>1948</v>
      </c>
      <c r="F371" s="846" t="s">
        <v>1299</v>
      </c>
      <c r="G371" s="846" t="s">
        <v>1300</v>
      </c>
      <c r="H371" s="1048"/>
      <c r="I371" s="847" t="s">
        <v>1962</v>
      </c>
      <c r="J371" s="976"/>
    </row>
    <row r="372" spans="2:10" s="2" customFormat="1" ht="47.25" customHeight="1">
      <c r="B372" s="1047"/>
      <c r="C372" s="978"/>
      <c r="D372" s="959" t="s">
        <v>1937</v>
      </c>
      <c r="E372" s="784" t="s">
        <v>1949</v>
      </c>
      <c r="F372" s="803">
        <v>44440</v>
      </c>
      <c r="G372" s="803">
        <v>44469</v>
      </c>
      <c r="H372" s="966" t="s">
        <v>1059</v>
      </c>
      <c r="I372" s="849" t="s">
        <v>1963</v>
      </c>
      <c r="J372" s="976"/>
    </row>
    <row r="373" spans="2:10" s="2" customFormat="1" ht="69" customHeight="1">
      <c r="B373" s="1047"/>
      <c r="C373" s="978"/>
      <c r="D373" s="959"/>
      <c r="E373" s="784" t="s">
        <v>1950</v>
      </c>
      <c r="F373" s="803">
        <v>44470</v>
      </c>
      <c r="G373" s="803">
        <v>44499</v>
      </c>
      <c r="H373" s="966"/>
      <c r="I373" s="849" t="s">
        <v>1964</v>
      </c>
      <c r="J373" s="976"/>
    </row>
    <row r="374" spans="2:10" s="2" customFormat="1" ht="57.75" customHeight="1">
      <c r="B374" s="1047"/>
      <c r="C374" s="978"/>
      <c r="D374" s="959"/>
      <c r="E374" s="784" t="s">
        <v>1951</v>
      </c>
      <c r="F374" s="803">
        <v>44502</v>
      </c>
      <c r="G374" s="803">
        <v>44505</v>
      </c>
      <c r="H374" s="793" t="s">
        <v>1301</v>
      </c>
      <c r="I374" s="849" t="s">
        <v>1965</v>
      </c>
      <c r="J374" s="976"/>
    </row>
    <row r="375" spans="2:10" s="2" customFormat="1" ht="16.5" customHeight="1">
      <c r="B375" s="742" t="s">
        <v>16</v>
      </c>
      <c r="C375" s="741"/>
      <c r="D375" s="950" t="s">
        <v>29</v>
      </c>
      <c r="E375" s="950"/>
      <c r="F375" s="950"/>
      <c r="G375" s="950"/>
      <c r="H375" s="950"/>
      <c r="I375" s="950"/>
      <c r="J375" s="950"/>
    </row>
    <row r="376" spans="2:10" s="2" customFormat="1" ht="35.25" customHeight="1">
      <c r="B376" s="951" t="s">
        <v>4</v>
      </c>
      <c r="C376" s="951"/>
      <c r="D376" s="951"/>
      <c r="E376" s="951"/>
      <c r="F376" s="951"/>
      <c r="G376" s="951"/>
      <c r="H376" s="951"/>
      <c r="I376" s="787" t="s">
        <v>59</v>
      </c>
      <c r="J376" s="808" t="s">
        <v>1073</v>
      </c>
    </row>
    <row r="377" spans="2:10" s="2" customFormat="1" ht="23.25" customHeight="1">
      <c r="B377" s="952" t="s">
        <v>0</v>
      </c>
      <c r="C377" s="952" t="s">
        <v>255</v>
      </c>
      <c r="D377" s="952" t="s">
        <v>2</v>
      </c>
      <c r="E377" s="952" t="s">
        <v>60</v>
      </c>
      <c r="F377" s="946" t="s">
        <v>51</v>
      </c>
      <c r="G377" s="946"/>
      <c r="H377" s="946" t="s">
        <v>52</v>
      </c>
      <c r="I377" s="946" t="s">
        <v>62</v>
      </c>
      <c r="J377" s="946" t="s">
        <v>1074</v>
      </c>
    </row>
    <row r="378" spans="2:10" s="2" customFormat="1" ht="16.5" customHeight="1">
      <c r="B378" s="952"/>
      <c r="C378" s="952"/>
      <c r="D378" s="952"/>
      <c r="E378" s="952"/>
      <c r="F378" s="743" t="s">
        <v>46</v>
      </c>
      <c r="G378" s="743" t="s">
        <v>47</v>
      </c>
      <c r="H378" s="946"/>
      <c r="I378" s="946"/>
      <c r="J378" s="946"/>
    </row>
    <row r="379" spans="2:10" s="2" customFormat="1" ht="129" customHeight="1">
      <c r="B379" s="949" t="s">
        <v>1966</v>
      </c>
      <c r="C379" s="966" t="s">
        <v>1302</v>
      </c>
      <c r="D379" s="967" t="s">
        <v>1967</v>
      </c>
      <c r="E379" s="784" t="s">
        <v>1968</v>
      </c>
      <c r="F379" s="1019" t="s">
        <v>1303</v>
      </c>
      <c r="G379" s="1019" t="s">
        <v>1304</v>
      </c>
      <c r="H379" s="1020" t="s">
        <v>1305</v>
      </c>
      <c r="I379" s="849" t="s">
        <v>1970</v>
      </c>
      <c r="J379" s="976" t="s">
        <v>2694</v>
      </c>
    </row>
    <row r="380" spans="2:10" s="2" customFormat="1" ht="100.5" customHeight="1">
      <c r="B380" s="949"/>
      <c r="C380" s="966"/>
      <c r="D380" s="967"/>
      <c r="E380" s="790" t="s">
        <v>1969</v>
      </c>
      <c r="F380" s="1019"/>
      <c r="G380" s="1019"/>
      <c r="H380" s="1020"/>
      <c r="I380" s="849" t="s">
        <v>1971</v>
      </c>
      <c r="J380" s="976"/>
    </row>
    <row r="381" spans="2:10" s="2" customFormat="1" ht="15" customHeight="1">
      <c r="B381" s="969"/>
      <c r="C381" s="969"/>
      <c r="D381" s="969"/>
      <c r="E381" s="969"/>
      <c r="F381" s="969"/>
      <c r="G381" s="969"/>
      <c r="H381" s="969"/>
      <c r="I381" s="969"/>
      <c r="J381" s="969"/>
    </row>
    <row r="382" spans="2:10" s="2" customFormat="1" ht="85.5" customHeight="1">
      <c r="B382" s="949" t="s">
        <v>1972</v>
      </c>
      <c r="C382" s="966" t="s">
        <v>1306</v>
      </c>
      <c r="D382" s="967" t="s">
        <v>1973</v>
      </c>
      <c r="E382" s="794" t="s">
        <v>1974</v>
      </c>
      <c r="F382" s="803">
        <v>44350</v>
      </c>
      <c r="G382" s="803">
        <v>44368</v>
      </c>
      <c r="H382" s="850" t="s">
        <v>1307</v>
      </c>
      <c r="I382" s="851" t="s">
        <v>1977</v>
      </c>
      <c r="J382" s="975">
        <v>537486.72</v>
      </c>
    </row>
    <row r="383" spans="2:10" s="2" customFormat="1" ht="75" customHeight="1">
      <c r="B383" s="949"/>
      <c r="C383" s="966"/>
      <c r="D383" s="967"/>
      <c r="E383" s="794" t="s">
        <v>1975</v>
      </c>
      <c r="F383" s="803">
        <v>44378</v>
      </c>
      <c r="G383" s="803">
        <v>44389</v>
      </c>
      <c r="H383" s="942" t="s">
        <v>1308</v>
      </c>
      <c r="I383" s="851" t="s">
        <v>1978</v>
      </c>
      <c r="J383" s="976"/>
    </row>
    <row r="384" spans="2:10" s="2" customFormat="1" ht="81.75" customHeight="1">
      <c r="B384" s="949"/>
      <c r="C384" s="966"/>
      <c r="D384" s="967"/>
      <c r="E384" s="794" t="s">
        <v>1976</v>
      </c>
      <c r="F384" s="803">
        <v>44392</v>
      </c>
      <c r="G384" s="803">
        <v>44399</v>
      </c>
      <c r="H384" s="850" t="s">
        <v>1309</v>
      </c>
      <c r="I384" s="851" t="s">
        <v>1979</v>
      </c>
      <c r="J384" s="976"/>
    </row>
    <row r="385" spans="2:16372" ht="27.75" customHeight="1">
      <c r="B385" s="742" t="s">
        <v>16</v>
      </c>
      <c r="C385" s="741"/>
      <c r="D385" s="950" t="s">
        <v>29</v>
      </c>
      <c r="E385" s="950"/>
      <c r="F385" s="950"/>
      <c r="G385" s="950"/>
      <c r="H385" s="950"/>
      <c r="I385" s="950"/>
      <c r="J385" s="950"/>
    </row>
    <row r="386" spans="2:16372" s="260" customFormat="1" ht="30" customHeight="1">
      <c r="B386" s="951" t="s">
        <v>4</v>
      </c>
      <c r="C386" s="951"/>
      <c r="D386" s="951"/>
      <c r="E386" s="951"/>
      <c r="F386" s="951"/>
      <c r="G386" s="951"/>
      <c r="H386" s="951"/>
      <c r="I386" s="787" t="s">
        <v>59</v>
      </c>
      <c r="J386" s="808" t="s">
        <v>1073</v>
      </c>
      <c r="K386" s="258"/>
      <c r="L386" s="259"/>
      <c r="O386" s="259"/>
    </row>
    <row r="387" spans="2:16372" ht="27.75" customHeight="1">
      <c r="B387" s="952" t="s">
        <v>0</v>
      </c>
      <c r="C387" s="952" t="s">
        <v>255</v>
      </c>
      <c r="D387" s="952" t="s">
        <v>2</v>
      </c>
      <c r="E387" s="952" t="s">
        <v>60</v>
      </c>
      <c r="F387" s="953" t="s">
        <v>51</v>
      </c>
      <c r="G387" s="953"/>
      <c r="H387" s="946" t="s">
        <v>52</v>
      </c>
      <c r="I387" s="946" t="s">
        <v>62</v>
      </c>
      <c r="J387" s="946" t="s">
        <v>1074</v>
      </c>
      <c r="K387" s="258"/>
      <c r="M387" s="247"/>
      <c r="N387" s="247"/>
      <c r="Q387" s="247"/>
      <c r="R387" s="247"/>
      <c r="S387" s="247"/>
      <c r="T387" s="247"/>
      <c r="U387" s="247"/>
      <c r="V387" s="247"/>
      <c r="W387" s="247"/>
      <c r="X387" s="247"/>
      <c r="Y387" s="247"/>
      <c r="Z387" s="247"/>
    </row>
    <row r="388" spans="2:16372" ht="19.5" customHeight="1">
      <c r="B388" s="952"/>
      <c r="C388" s="952"/>
      <c r="D388" s="952"/>
      <c r="E388" s="952"/>
      <c r="F388" s="743" t="s">
        <v>46</v>
      </c>
      <c r="G388" s="743" t="s">
        <v>47</v>
      </c>
      <c r="H388" s="946"/>
      <c r="I388" s="946"/>
      <c r="J388" s="946"/>
      <c r="K388" s="258"/>
      <c r="M388" s="247"/>
      <c r="N388" s="247"/>
      <c r="Q388" s="247"/>
      <c r="R388" s="247"/>
      <c r="S388" s="247"/>
      <c r="T388" s="247"/>
      <c r="U388" s="247"/>
      <c r="V388" s="247"/>
      <c r="W388" s="247"/>
      <c r="X388" s="247"/>
      <c r="Y388" s="247"/>
      <c r="Z388" s="247"/>
    </row>
    <row r="389" spans="2:16372" s="2" customFormat="1" ht="112.5" customHeight="1">
      <c r="B389" s="977" t="s">
        <v>1980</v>
      </c>
      <c r="C389" s="978" t="s">
        <v>1310</v>
      </c>
      <c r="D389" s="790" t="s">
        <v>1981</v>
      </c>
      <c r="E389" s="790" t="s">
        <v>1982</v>
      </c>
      <c r="F389" s="803" t="s">
        <v>1311</v>
      </c>
      <c r="G389" s="803" t="s">
        <v>1312</v>
      </c>
      <c r="H389" s="789" t="s">
        <v>1057</v>
      </c>
      <c r="I389" s="847" t="s">
        <v>1985</v>
      </c>
      <c r="J389" s="954">
        <f t="shared" ref="J389" si="5">$J$382</f>
        <v>537486.72</v>
      </c>
      <c r="K389" s="1"/>
      <c r="L389" s="1"/>
      <c r="M389" s="1"/>
      <c r="N389" s="1"/>
      <c r="O389" s="1"/>
      <c r="P389" s="1"/>
      <c r="Q389" s="1"/>
      <c r="R389" s="1"/>
    </row>
    <row r="390" spans="2:16372" s="2" customFormat="1" ht="119.25" customHeight="1">
      <c r="B390" s="977"/>
      <c r="C390" s="978"/>
      <c r="D390" s="790" t="s">
        <v>1983</v>
      </c>
      <c r="E390" s="790" t="s">
        <v>1984</v>
      </c>
      <c r="F390" s="803">
        <v>44501</v>
      </c>
      <c r="G390" s="803">
        <v>44561</v>
      </c>
      <c r="H390" s="789" t="s">
        <v>1313</v>
      </c>
      <c r="I390" s="847" t="s">
        <v>1986</v>
      </c>
      <c r="J390" s="955"/>
      <c r="K390" s="1"/>
      <c r="L390" s="1"/>
      <c r="M390" s="1" t="s">
        <v>1283</v>
      </c>
      <c r="N390" s="1"/>
      <c r="O390" s="1"/>
      <c r="P390" s="1"/>
      <c r="Q390" s="1"/>
      <c r="R390" s="1"/>
    </row>
    <row r="391" spans="2:16372" s="2" customFormat="1" ht="25.5" customHeight="1">
      <c r="B391" s="813" t="s">
        <v>11</v>
      </c>
      <c r="C391" s="799"/>
      <c r="D391" s="950" t="s">
        <v>1314</v>
      </c>
      <c r="E391" s="950"/>
      <c r="F391" s="950"/>
      <c r="G391" s="950"/>
      <c r="H391" s="950"/>
      <c r="I391" s="950"/>
      <c r="J391" s="950"/>
      <c r="K391" s="1"/>
      <c r="L391" s="1"/>
      <c r="M391" s="1"/>
      <c r="N391" s="1"/>
      <c r="O391" s="1"/>
      <c r="P391" s="1"/>
      <c r="Q391" s="1"/>
      <c r="R391" s="1"/>
    </row>
    <row r="392" spans="2:16372" s="2" customFormat="1" ht="27.75" customHeight="1">
      <c r="B392" s="742" t="s">
        <v>16</v>
      </c>
      <c r="C392" s="741"/>
      <c r="D392" s="950" t="s">
        <v>33</v>
      </c>
      <c r="E392" s="950"/>
      <c r="F392" s="950"/>
      <c r="G392" s="950"/>
      <c r="H392" s="950"/>
      <c r="I392" s="950"/>
      <c r="J392" s="950"/>
      <c r="K392" s="1"/>
      <c r="L392" s="1"/>
      <c r="M392" s="1"/>
      <c r="N392" s="1"/>
      <c r="O392" s="1"/>
      <c r="P392" s="1"/>
      <c r="Q392" s="1"/>
      <c r="R392" s="1"/>
    </row>
    <row r="393" spans="2:16372" s="2" customFormat="1" ht="28.5" customHeight="1">
      <c r="B393" s="951" t="s">
        <v>4</v>
      </c>
      <c r="C393" s="951"/>
      <c r="D393" s="951"/>
      <c r="E393" s="951"/>
      <c r="F393" s="951"/>
      <c r="G393" s="951"/>
      <c r="H393" s="951"/>
      <c r="I393" s="787" t="s">
        <v>59</v>
      </c>
      <c r="J393" s="808" t="s">
        <v>1073</v>
      </c>
      <c r="K393" s="1"/>
      <c r="L393" s="1"/>
      <c r="M393" s="1"/>
      <c r="N393" s="1"/>
      <c r="O393" s="1"/>
      <c r="P393" s="1"/>
      <c r="Q393" s="1"/>
      <c r="R393" s="1"/>
    </row>
    <row r="394" spans="2:16372" s="2" customFormat="1" ht="37.5" customHeight="1">
      <c r="B394" s="952" t="s">
        <v>0</v>
      </c>
      <c r="C394" s="952" t="s">
        <v>255</v>
      </c>
      <c r="D394" s="952" t="s">
        <v>2</v>
      </c>
      <c r="E394" s="952" t="s">
        <v>60</v>
      </c>
      <c r="F394" s="946" t="s">
        <v>51</v>
      </c>
      <c r="G394" s="952"/>
      <c r="H394" s="946" t="s">
        <v>52</v>
      </c>
      <c r="I394" s="946" t="s">
        <v>62</v>
      </c>
      <c r="J394" s="946" t="s">
        <v>1074</v>
      </c>
      <c r="K394" s="1"/>
      <c r="L394" s="1"/>
      <c r="M394" s="1"/>
      <c r="N394" s="1"/>
      <c r="O394" s="1"/>
      <c r="P394" s="1"/>
      <c r="Q394" s="1"/>
      <c r="R394" s="1"/>
      <c r="S394" s="974"/>
      <c r="T394" s="974"/>
      <c r="U394" s="974"/>
      <c r="V394" s="974"/>
      <c r="W394" s="974"/>
      <c r="X394" s="974"/>
      <c r="Y394" s="974"/>
      <c r="Z394" s="974"/>
      <c r="AA394" s="974"/>
      <c r="AB394" s="974"/>
      <c r="AC394" s="974"/>
      <c r="AD394" s="974"/>
      <c r="AE394" s="974"/>
      <c r="AF394" s="974"/>
      <c r="AG394" s="974"/>
      <c r="AH394" s="972"/>
      <c r="AI394" s="972"/>
      <c r="AJ394" s="972"/>
      <c r="AK394" s="972"/>
      <c r="AL394" s="972"/>
      <c r="AM394" s="972"/>
      <c r="AN394" s="972"/>
      <c r="AO394" s="972"/>
      <c r="AP394" s="972"/>
      <c r="AQ394" s="972"/>
      <c r="AR394" s="972"/>
      <c r="AS394" s="972"/>
      <c r="AT394" s="972"/>
      <c r="AU394" s="972"/>
      <c r="AV394" s="973"/>
      <c r="AW394" s="971"/>
      <c r="AX394" s="972"/>
      <c r="AY394" s="972"/>
      <c r="AZ394" s="972"/>
      <c r="BA394" s="972"/>
      <c r="BB394" s="972"/>
      <c r="BC394" s="972"/>
      <c r="BD394" s="972"/>
      <c r="BE394" s="972"/>
      <c r="BF394" s="972"/>
      <c r="BG394" s="972"/>
      <c r="BH394" s="972"/>
      <c r="BI394" s="972"/>
      <c r="BJ394" s="972"/>
      <c r="BK394" s="973"/>
      <c r="BL394" s="971"/>
      <c r="BM394" s="972"/>
      <c r="BN394" s="972"/>
      <c r="BO394" s="972"/>
      <c r="BP394" s="972"/>
      <c r="BQ394" s="972"/>
      <c r="BR394" s="972"/>
      <c r="BS394" s="972"/>
      <c r="BT394" s="972"/>
      <c r="BU394" s="972"/>
      <c r="BV394" s="972"/>
      <c r="BW394" s="972"/>
      <c r="BX394" s="972"/>
      <c r="BY394" s="972"/>
      <c r="BZ394" s="973"/>
      <c r="CA394" s="971"/>
      <c r="CB394" s="972"/>
      <c r="CC394" s="972"/>
      <c r="CD394" s="972"/>
      <c r="CE394" s="972"/>
      <c r="CF394" s="972"/>
      <c r="CG394" s="972"/>
      <c r="CH394" s="972"/>
      <c r="CI394" s="972"/>
      <c r="CJ394" s="972"/>
      <c r="CK394" s="972"/>
      <c r="CL394" s="972"/>
      <c r="CM394" s="972"/>
      <c r="CN394" s="972"/>
      <c r="CO394" s="973"/>
      <c r="CP394" s="971"/>
      <c r="CQ394" s="972"/>
      <c r="CR394" s="972"/>
      <c r="CS394" s="972"/>
      <c r="CT394" s="972"/>
      <c r="CU394" s="972"/>
      <c r="CV394" s="972"/>
      <c r="CW394" s="972"/>
      <c r="CX394" s="972"/>
      <c r="CY394" s="972"/>
      <c r="CZ394" s="972"/>
      <c r="DA394" s="972"/>
      <c r="DB394" s="972"/>
      <c r="DC394" s="972"/>
      <c r="DD394" s="973"/>
      <c r="DE394" s="971"/>
      <c r="DF394" s="972"/>
      <c r="DG394" s="972"/>
      <c r="DH394" s="972"/>
      <c r="DI394" s="972"/>
      <c r="DJ394" s="972"/>
      <c r="DK394" s="972"/>
      <c r="DL394" s="972"/>
      <c r="DM394" s="972"/>
      <c r="DN394" s="972"/>
      <c r="DO394" s="972"/>
      <c r="DP394" s="972"/>
      <c r="DQ394" s="972"/>
      <c r="DR394" s="972"/>
      <c r="DS394" s="973"/>
      <c r="DT394" s="971"/>
      <c r="DU394" s="972"/>
      <c r="DV394" s="972"/>
      <c r="DW394" s="972"/>
      <c r="DX394" s="972"/>
      <c r="DY394" s="972"/>
      <c r="DZ394" s="972"/>
      <c r="EA394" s="972"/>
      <c r="EB394" s="972"/>
      <c r="EC394" s="972"/>
      <c r="ED394" s="972"/>
      <c r="EE394" s="972"/>
      <c r="EF394" s="972"/>
      <c r="EG394" s="972"/>
      <c r="EH394" s="973"/>
      <c r="EI394" s="971"/>
      <c r="EJ394" s="972"/>
      <c r="EK394" s="972"/>
      <c r="EL394" s="972"/>
      <c r="EM394" s="972"/>
      <c r="EN394" s="972"/>
      <c r="EO394" s="972"/>
      <c r="EP394" s="972"/>
      <c r="EQ394" s="972"/>
      <c r="ER394" s="972"/>
      <c r="ES394" s="972"/>
      <c r="ET394" s="972"/>
      <c r="EU394" s="972"/>
      <c r="EV394" s="972"/>
      <c r="EW394" s="973"/>
      <c r="EX394" s="971"/>
      <c r="EY394" s="972"/>
      <c r="EZ394" s="972"/>
      <c r="FA394" s="972"/>
      <c r="FB394" s="972"/>
      <c r="FC394" s="972"/>
      <c r="FD394" s="972"/>
      <c r="FE394" s="972"/>
      <c r="FF394" s="972"/>
      <c r="FG394" s="972"/>
      <c r="FH394" s="972"/>
      <c r="FI394" s="972"/>
      <c r="FJ394" s="972"/>
      <c r="FK394" s="972"/>
      <c r="FL394" s="973"/>
      <c r="FM394" s="971"/>
      <c r="FN394" s="972"/>
      <c r="FO394" s="972"/>
      <c r="FP394" s="972"/>
      <c r="FQ394" s="972"/>
      <c r="FR394" s="972"/>
      <c r="FS394" s="972"/>
      <c r="FT394" s="972"/>
      <c r="FU394" s="972"/>
      <c r="FV394" s="972"/>
      <c r="FW394" s="972"/>
      <c r="FX394" s="972"/>
      <c r="FY394" s="972"/>
      <c r="FZ394" s="972"/>
      <c r="GA394" s="973"/>
      <c r="GB394" s="971"/>
      <c r="GC394" s="972"/>
      <c r="GD394" s="972"/>
      <c r="GE394" s="972"/>
      <c r="GF394" s="972"/>
      <c r="GG394" s="972"/>
      <c r="GH394" s="972"/>
      <c r="GI394" s="972"/>
      <c r="GJ394" s="972"/>
      <c r="GK394" s="972"/>
      <c r="GL394" s="972"/>
      <c r="GM394" s="972"/>
      <c r="GN394" s="972"/>
      <c r="GO394" s="972"/>
      <c r="GP394" s="973"/>
      <c r="GQ394" s="971"/>
      <c r="GR394" s="972"/>
      <c r="GS394" s="972"/>
      <c r="GT394" s="972"/>
      <c r="GU394" s="972"/>
      <c r="GV394" s="972"/>
      <c r="GW394" s="972"/>
      <c r="GX394" s="972"/>
      <c r="GY394" s="972"/>
      <c r="GZ394" s="972"/>
      <c r="HA394" s="972"/>
      <c r="HB394" s="972"/>
      <c r="HC394" s="972"/>
      <c r="HD394" s="972"/>
      <c r="HE394" s="973"/>
      <c r="HF394" s="971"/>
      <c r="HG394" s="972"/>
      <c r="HH394" s="972"/>
      <c r="HI394" s="972"/>
      <c r="HJ394" s="972"/>
      <c r="HK394" s="972"/>
      <c r="HL394" s="972"/>
      <c r="HM394" s="972"/>
      <c r="HN394" s="972"/>
      <c r="HO394" s="972"/>
      <c r="HP394" s="972"/>
      <c r="HQ394" s="972"/>
      <c r="HR394" s="972"/>
      <c r="HS394" s="972"/>
      <c r="HT394" s="973"/>
      <c r="HU394" s="971"/>
      <c r="HV394" s="972"/>
      <c r="HW394" s="972"/>
      <c r="HX394" s="972"/>
      <c r="HY394" s="972"/>
      <c r="HZ394" s="972"/>
      <c r="IA394" s="972"/>
      <c r="IB394" s="972"/>
      <c r="IC394" s="972"/>
      <c r="ID394" s="972"/>
      <c r="IE394" s="972"/>
      <c r="IF394" s="972"/>
      <c r="IG394" s="972"/>
      <c r="IH394" s="972"/>
      <c r="II394" s="973"/>
      <c r="IJ394" s="971"/>
      <c r="IK394" s="972"/>
      <c r="IL394" s="972"/>
      <c r="IM394" s="972"/>
      <c r="IN394" s="972"/>
      <c r="IO394" s="972"/>
      <c r="IP394" s="972"/>
      <c r="IQ394" s="972"/>
      <c r="IR394" s="972"/>
      <c r="IS394" s="972"/>
      <c r="IT394" s="972"/>
      <c r="IU394" s="972"/>
      <c r="IV394" s="972"/>
      <c r="IW394" s="972"/>
      <c r="IX394" s="973"/>
      <c r="IY394" s="971"/>
      <c r="IZ394" s="972"/>
      <c r="JA394" s="972"/>
      <c r="JB394" s="972"/>
      <c r="JC394" s="972"/>
      <c r="JD394" s="972"/>
      <c r="JE394" s="972"/>
      <c r="JF394" s="972"/>
      <c r="JG394" s="972"/>
      <c r="JH394" s="972"/>
      <c r="JI394" s="972"/>
      <c r="JJ394" s="972"/>
      <c r="JK394" s="972"/>
      <c r="JL394" s="972"/>
      <c r="JM394" s="973"/>
      <c r="JN394" s="971"/>
      <c r="JO394" s="972"/>
      <c r="JP394" s="972"/>
      <c r="JQ394" s="972"/>
      <c r="JR394" s="972"/>
      <c r="JS394" s="972"/>
      <c r="JT394" s="972"/>
      <c r="JU394" s="972"/>
      <c r="JV394" s="972"/>
      <c r="JW394" s="972"/>
      <c r="JX394" s="972"/>
      <c r="JY394" s="972"/>
      <c r="JZ394" s="972"/>
      <c r="KA394" s="972"/>
      <c r="KB394" s="973"/>
      <c r="KC394" s="971"/>
      <c r="KD394" s="972"/>
      <c r="KE394" s="972"/>
      <c r="KF394" s="972"/>
      <c r="KG394" s="972"/>
      <c r="KH394" s="972"/>
      <c r="KI394" s="972"/>
      <c r="KJ394" s="972"/>
      <c r="KK394" s="972"/>
      <c r="KL394" s="972"/>
      <c r="KM394" s="972"/>
      <c r="KN394" s="972"/>
      <c r="KO394" s="972"/>
      <c r="KP394" s="972"/>
      <c r="KQ394" s="973"/>
      <c r="KR394" s="971"/>
      <c r="KS394" s="972"/>
      <c r="KT394" s="972"/>
      <c r="KU394" s="972"/>
      <c r="KV394" s="972"/>
      <c r="KW394" s="972"/>
      <c r="KX394" s="972"/>
      <c r="KY394" s="972"/>
      <c r="KZ394" s="972"/>
      <c r="LA394" s="972"/>
      <c r="LB394" s="972"/>
      <c r="LC394" s="972"/>
      <c r="LD394" s="972"/>
      <c r="LE394" s="972"/>
      <c r="LF394" s="973"/>
      <c r="LG394" s="971"/>
      <c r="LH394" s="972"/>
      <c r="LI394" s="972"/>
      <c r="LJ394" s="972"/>
      <c r="LK394" s="972"/>
      <c r="LL394" s="972"/>
      <c r="LM394" s="972"/>
      <c r="LN394" s="972"/>
      <c r="LO394" s="972"/>
      <c r="LP394" s="972"/>
      <c r="LQ394" s="972"/>
      <c r="LR394" s="972"/>
      <c r="LS394" s="972"/>
      <c r="LT394" s="972"/>
      <c r="LU394" s="973"/>
      <c r="LV394" s="971"/>
      <c r="LW394" s="972"/>
      <c r="LX394" s="972"/>
      <c r="LY394" s="972"/>
      <c r="LZ394" s="972"/>
      <c r="MA394" s="972"/>
      <c r="MB394" s="972"/>
      <c r="MC394" s="972"/>
      <c r="MD394" s="972"/>
      <c r="ME394" s="972"/>
      <c r="MF394" s="972"/>
      <c r="MG394" s="972"/>
      <c r="MH394" s="972"/>
      <c r="MI394" s="972"/>
      <c r="MJ394" s="973"/>
      <c r="MK394" s="971"/>
      <c r="ML394" s="972"/>
      <c r="MM394" s="972"/>
      <c r="MN394" s="972"/>
      <c r="MO394" s="972"/>
      <c r="MP394" s="972"/>
      <c r="MQ394" s="972"/>
      <c r="MR394" s="972"/>
      <c r="MS394" s="972"/>
      <c r="MT394" s="972"/>
      <c r="MU394" s="972"/>
      <c r="MV394" s="972"/>
      <c r="MW394" s="972"/>
      <c r="MX394" s="972"/>
      <c r="MY394" s="973"/>
      <c r="MZ394" s="971"/>
      <c r="NA394" s="972"/>
      <c r="NB394" s="972"/>
      <c r="NC394" s="972"/>
      <c r="ND394" s="972"/>
      <c r="NE394" s="972"/>
      <c r="NF394" s="972"/>
      <c r="NG394" s="972"/>
      <c r="NH394" s="972"/>
      <c r="NI394" s="972"/>
      <c r="NJ394" s="972"/>
      <c r="NK394" s="972"/>
      <c r="NL394" s="972"/>
      <c r="NM394" s="972"/>
      <c r="NN394" s="973"/>
      <c r="NO394" s="971"/>
      <c r="NP394" s="972"/>
      <c r="NQ394" s="972"/>
      <c r="NR394" s="972"/>
      <c r="NS394" s="972"/>
      <c r="NT394" s="972"/>
      <c r="NU394" s="972"/>
      <c r="NV394" s="972"/>
      <c r="NW394" s="972"/>
      <c r="NX394" s="972"/>
      <c r="NY394" s="972"/>
      <c r="NZ394" s="972"/>
      <c r="OA394" s="972"/>
      <c r="OB394" s="972"/>
      <c r="OC394" s="973"/>
      <c r="OD394" s="971"/>
      <c r="OE394" s="972"/>
      <c r="OF394" s="972"/>
      <c r="OG394" s="972"/>
      <c r="OH394" s="972"/>
      <c r="OI394" s="972"/>
      <c r="OJ394" s="972"/>
      <c r="OK394" s="972"/>
      <c r="OL394" s="972"/>
      <c r="OM394" s="972"/>
      <c r="ON394" s="972"/>
      <c r="OO394" s="972"/>
      <c r="OP394" s="972"/>
      <c r="OQ394" s="972"/>
      <c r="OR394" s="973"/>
      <c r="OS394" s="971"/>
      <c r="OT394" s="972"/>
      <c r="OU394" s="972"/>
      <c r="OV394" s="972"/>
      <c r="OW394" s="972"/>
      <c r="OX394" s="972"/>
      <c r="OY394" s="972"/>
      <c r="OZ394" s="972"/>
      <c r="PA394" s="972"/>
      <c r="PB394" s="972"/>
      <c r="PC394" s="972"/>
      <c r="PD394" s="972"/>
      <c r="PE394" s="972"/>
      <c r="PF394" s="972"/>
      <c r="PG394" s="973"/>
      <c r="PH394" s="971"/>
      <c r="PI394" s="972"/>
      <c r="PJ394" s="972"/>
      <c r="PK394" s="972"/>
      <c r="PL394" s="972"/>
      <c r="PM394" s="972"/>
      <c r="PN394" s="972"/>
      <c r="PO394" s="972"/>
      <c r="PP394" s="972"/>
      <c r="PQ394" s="972"/>
      <c r="PR394" s="972"/>
      <c r="PS394" s="972"/>
      <c r="PT394" s="972"/>
      <c r="PU394" s="972"/>
      <c r="PV394" s="973"/>
      <c r="PW394" s="971"/>
      <c r="PX394" s="972"/>
      <c r="PY394" s="972"/>
      <c r="PZ394" s="972"/>
      <c r="QA394" s="972"/>
      <c r="QB394" s="972"/>
      <c r="QC394" s="972"/>
      <c r="QD394" s="972"/>
      <c r="QE394" s="972"/>
      <c r="QF394" s="972"/>
      <c r="QG394" s="972"/>
      <c r="QH394" s="972"/>
      <c r="QI394" s="972"/>
      <c r="QJ394" s="972"/>
      <c r="QK394" s="973"/>
      <c r="QL394" s="971"/>
      <c r="QM394" s="972"/>
      <c r="QN394" s="972"/>
      <c r="QO394" s="972"/>
      <c r="QP394" s="972"/>
      <c r="QQ394" s="972"/>
      <c r="QR394" s="972"/>
      <c r="QS394" s="972"/>
      <c r="QT394" s="972"/>
      <c r="QU394" s="972"/>
      <c r="QV394" s="972"/>
      <c r="QW394" s="972"/>
      <c r="QX394" s="972"/>
      <c r="QY394" s="972"/>
      <c r="QZ394" s="973"/>
      <c r="RA394" s="971"/>
      <c r="RB394" s="972"/>
      <c r="RC394" s="972"/>
      <c r="RD394" s="972"/>
      <c r="RE394" s="972"/>
      <c r="RF394" s="972"/>
      <c r="RG394" s="972"/>
      <c r="RH394" s="972"/>
      <c r="RI394" s="972"/>
      <c r="RJ394" s="972"/>
      <c r="RK394" s="972"/>
      <c r="RL394" s="972"/>
      <c r="RM394" s="972"/>
      <c r="RN394" s="972"/>
      <c r="RO394" s="973"/>
      <c r="RP394" s="971"/>
      <c r="RQ394" s="972"/>
      <c r="RR394" s="972"/>
      <c r="RS394" s="972"/>
      <c r="RT394" s="972"/>
      <c r="RU394" s="972"/>
      <c r="RV394" s="972"/>
      <c r="RW394" s="972"/>
      <c r="RX394" s="972"/>
      <c r="RY394" s="972"/>
      <c r="RZ394" s="972"/>
      <c r="SA394" s="972"/>
      <c r="SB394" s="972"/>
      <c r="SC394" s="972"/>
      <c r="SD394" s="973"/>
      <c r="SE394" s="971"/>
      <c r="SF394" s="972"/>
      <c r="SG394" s="972"/>
      <c r="SH394" s="972"/>
      <c r="SI394" s="972"/>
      <c r="SJ394" s="972"/>
      <c r="SK394" s="972"/>
      <c r="SL394" s="972"/>
      <c r="SM394" s="972"/>
      <c r="SN394" s="972"/>
      <c r="SO394" s="972"/>
      <c r="SP394" s="972"/>
      <c r="SQ394" s="972"/>
      <c r="SR394" s="972"/>
      <c r="SS394" s="973"/>
      <c r="ST394" s="971"/>
      <c r="SU394" s="972"/>
      <c r="SV394" s="972"/>
      <c r="SW394" s="972"/>
      <c r="SX394" s="972"/>
      <c r="SY394" s="972"/>
      <c r="SZ394" s="972"/>
      <c r="TA394" s="972"/>
      <c r="TB394" s="972"/>
      <c r="TC394" s="972"/>
      <c r="TD394" s="972"/>
      <c r="TE394" s="972"/>
      <c r="TF394" s="972"/>
      <c r="TG394" s="972"/>
      <c r="TH394" s="973"/>
      <c r="TI394" s="971"/>
      <c r="TJ394" s="972"/>
      <c r="TK394" s="972"/>
      <c r="TL394" s="972"/>
      <c r="TM394" s="972"/>
      <c r="TN394" s="972"/>
      <c r="TO394" s="972"/>
      <c r="TP394" s="972"/>
      <c r="TQ394" s="972"/>
      <c r="TR394" s="972"/>
      <c r="TS394" s="972"/>
      <c r="TT394" s="972"/>
      <c r="TU394" s="972"/>
      <c r="TV394" s="972"/>
      <c r="TW394" s="973"/>
      <c r="TX394" s="971"/>
      <c r="TY394" s="972"/>
      <c r="TZ394" s="972"/>
      <c r="UA394" s="972"/>
      <c r="UB394" s="972"/>
      <c r="UC394" s="972"/>
      <c r="UD394" s="972"/>
      <c r="UE394" s="972"/>
      <c r="UF394" s="972"/>
      <c r="UG394" s="972"/>
      <c r="UH394" s="972"/>
      <c r="UI394" s="972"/>
      <c r="UJ394" s="972"/>
      <c r="UK394" s="972"/>
      <c r="UL394" s="973"/>
      <c r="UM394" s="971"/>
      <c r="UN394" s="972"/>
      <c r="UO394" s="972"/>
      <c r="UP394" s="972"/>
      <c r="UQ394" s="972"/>
      <c r="UR394" s="972"/>
      <c r="US394" s="972"/>
      <c r="UT394" s="972"/>
      <c r="UU394" s="972"/>
      <c r="UV394" s="972"/>
      <c r="UW394" s="972"/>
      <c r="UX394" s="972"/>
      <c r="UY394" s="972"/>
      <c r="UZ394" s="972"/>
      <c r="VA394" s="973"/>
      <c r="VB394" s="971"/>
      <c r="VC394" s="972"/>
      <c r="VD394" s="972"/>
      <c r="VE394" s="972"/>
      <c r="VF394" s="972"/>
      <c r="VG394" s="972"/>
      <c r="VH394" s="972"/>
      <c r="VI394" s="972"/>
      <c r="VJ394" s="972"/>
      <c r="VK394" s="972"/>
      <c r="VL394" s="972"/>
      <c r="VM394" s="972"/>
      <c r="VN394" s="972"/>
      <c r="VO394" s="972"/>
      <c r="VP394" s="973"/>
      <c r="VQ394" s="971"/>
      <c r="VR394" s="972"/>
      <c r="VS394" s="972"/>
      <c r="VT394" s="972"/>
      <c r="VU394" s="972"/>
      <c r="VV394" s="972"/>
      <c r="VW394" s="972"/>
      <c r="VX394" s="972"/>
      <c r="VY394" s="972"/>
      <c r="VZ394" s="972"/>
      <c r="WA394" s="972"/>
      <c r="WB394" s="972"/>
      <c r="WC394" s="972"/>
      <c r="WD394" s="972"/>
      <c r="WE394" s="973"/>
      <c r="WF394" s="971"/>
      <c r="WG394" s="972"/>
      <c r="WH394" s="972"/>
      <c r="WI394" s="972"/>
      <c r="WJ394" s="972"/>
      <c r="WK394" s="972"/>
      <c r="WL394" s="972"/>
      <c r="WM394" s="972"/>
      <c r="WN394" s="972"/>
      <c r="WO394" s="972"/>
      <c r="WP394" s="972"/>
      <c r="WQ394" s="972"/>
      <c r="WR394" s="972"/>
      <c r="WS394" s="972"/>
      <c r="WT394" s="973"/>
      <c r="WU394" s="971"/>
      <c r="WV394" s="972"/>
      <c r="WW394" s="972"/>
      <c r="WX394" s="972"/>
      <c r="WY394" s="972"/>
      <c r="WZ394" s="972"/>
      <c r="XA394" s="972"/>
      <c r="XB394" s="972"/>
      <c r="XC394" s="972"/>
      <c r="XD394" s="972"/>
      <c r="XE394" s="972"/>
      <c r="XF394" s="972"/>
      <c r="XG394" s="972"/>
      <c r="XH394" s="972"/>
      <c r="XI394" s="973"/>
      <c r="XJ394" s="971"/>
      <c r="XK394" s="972"/>
      <c r="XL394" s="972"/>
      <c r="XM394" s="972"/>
      <c r="XN394" s="972"/>
      <c r="XO394" s="972"/>
      <c r="XP394" s="972"/>
      <c r="XQ394" s="972"/>
      <c r="XR394" s="972"/>
      <c r="XS394" s="972"/>
      <c r="XT394" s="972"/>
      <c r="XU394" s="972"/>
      <c r="XV394" s="972"/>
      <c r="XW394" s="972"/>
      <c r="XX394" s="973"/>
      <c r="XY394" s="971"/>
      <c r="XZ394" s="972"/>
      <c r="YA394" s="972"/>
      <c r="YB394" s="972"/>
      <c r="YC394" s="972"/>
      <c r="YD394" s="972"/>
      <c r="YE394" s="972"/>
      <c r="YF394" s="972"/>
      <c r="YG394" s="972"/>
      <c r="YH394" s="972"/>
      <c r="YI394" s="972"/>
      <c r="YJ394" s="972"/>
      <c r="YK394" s="972"/>
      <c r="YL394" s="972"/>
      <c r="YM394" s="973"/>
      <c r="YN394" s="971"/>
      <c r="YO394" s="972"/>
      <c r="YP394" s="972"/>
      <c r="YQ394" s="972"/>
      <c r="YR394" s="972"/>
      <c r="YS394" s="972"/>
      <c r="YT394" s="972"/>
      <c r="YU394" s="972"/>
      <c r="YV394" s="972"/>
      <c r="YW394" s="972"/>
      <c r="YX394" s="972"/>
      <c r="YY394" s="972"/>
      <c r="YZ394" s="972"/>
      <c r="ZA394" s="972"/>
      <c r="ZB394" s="973"/>
      <c r="ZC394" s="971"/>
      <c r="ZD394" s="972"/>
      <c r="ZE394" s="972"/>
      <c r="ZF394" s="972"/>
      <c r="ZG394" s="972"/>
      <c r="ZH394" s="972"/>
      <c r="ZI394" s="972"/>
      <c r="ZJ394" s="972"/>
      <c r="ZK394" s="972"/>
      <c r="ZL394" s="972"/>
      <c r="ZM394" s="972"/>
      <c r="ZN394" s="972"/>
      <c r="ZO394" s="972"/>
      <c r="ZP394" s="972"/>
      <c r="ZQ394" s="973"/>
      <c r="ZR394" s="971"/>
      <c r="ZS394" s="972"/>
      <c r="ZT394" s="972"/>
      <c r="ZU394" s="972"/>
      <c r="ZV394" s="972"/>
      <c r="ZW394" s="972"/>
      <c r="ZX394" s="972"/>
      <c r="ZY394" s="972"/>
      <c r="ZZ394" s="972"/>
      <c r="AAA394" s="972"/>
      <c r="AAB394" s="972"/>
      <c r="AAC394" s="972"/>
      <c r="AAD394" s="972"/>
      <c r="AAE394" s="972"/>
      <c r="AAF394" s="973"/>
      <c r="AAG394" s="971"/>
      <c r="AAH394" s="972"/>
      <c r="AAI394" s="972"/>
      <c r="AAJ394" s="972"/>
      <c r="AAK394" s="972"/>
      <c r="AAL394" s="972"/>
      <c r="AAM394" s="972"/>
      <c r="AAN394" s="972"/>
      <c r="AAO394" s="972"/>
      <c r="AAP394" s="972"/>
      <c r="AAQ394" s="972"/>
      <c r="AAR394" s="972"/>
      <c r="AAS394" s="972"/>
      <c r="AAT394" s="972"/>
      <c r="AAU394" s="973"/>
      <c r="AAV394" s="971"/>
      <c r="AAW394" s="972"/>
      <c r="AAX394" s="972"/>
      <c r="AAY394" s="972"/>
      <c r="AAZ394" s="972"/>
      <c r="ABA394" s="972"/>
      <c r="ABB394" s="972"/>
      <c r="ABC394" s="972"/>
      <c r="ABD394" s="972"/>
      <c r="ABE394" s="972"/>
      <c r="ABF394" s="972"/>
      <c r="ABG394" s="972"/>
      <c r="ABH394" s="972"/>
      <c r="ABI394" s="972"/>
      <c r="ABJ394" s="973"/>
      <c r="ABK394" s="971"/>
      <c r="ABL394" s="972"/>
      <c r="ABM394" s="972"/>
      <c r="ABN394" s="972"/>
      <c r="ABO394" s="972"/>
      <c r="ABP394" s="972"/>
      <c r="ABQ394" s="972"/>
      <c r="ABR394" s="972"/>
      <c r="ABS394" s="972"/>
      <c r="ABT394" s="972"/>
      <c r="ABU394" s="972"/>
      <c r="ABV394" s="972"/>
      <c r="ABW394" s="972"/>
      <c r="ABX394" s="972"/>
      <c r="ABY394" s="973"/>
      <c r="ABZ394" s="971"/>
      <c r="ACA394" s="972"/>
      <c r="ACB394" s="972"/>
      <c r="ACC394" s="972"/>
      <c r="ACD394" s="972"/>
      <c r="ACE394" s="972"/>
      <c r="ACF394" s="972"/>
      <c r="ACG394" s="972"/>
      <c r="ACH394" s="972"/>
      <c r="ACI394" s="972"/>
      <c r="ACJ394" s="972"/>
      <c r="ACK394" s="972"/>
      <c r="ACL394" s="972"/>
      <c r="ACM394" s="972"/>
      <c r="ACN394" s="973"/>
      <c r="ACO394" s="971"/>
      <c r="ACP394" s="972"/>
      <c r="ACQ394" s="972"/>
      <c r="ACR394" s="972"/>
      <c r="ACS394" s="972"/>
      <c r="ACT394" s="972"/>
      <c r="ACU394" s="972"/>
      <c r="ACV394" s="972"/>
      <c r="ACW394" s="972"/>
      <c r="ACX394" s="972"/>
      <c r="ACY394" s="972"/>
      <c r="ACZ394" s="972"/>
      <c r="ADA394" s="972"/>
      <c r="ADB394" s="972"/>
      <c r="ADC394" s="973"/>
      <c r="ADD394" s="971"/>
      <c r="ADE394" s="972"/>
      <c r="ADF394" s="972"/>
      <c r="ADG394" s="972"/>
      <c r="ADH394" s="972"/>
      <c r="ADI394" s="972"/>
      <c r="ADJ394" s="972"/>
      <c r="ADK394" s="972"/>
      <c r="ADL394" s="972"/>
      <c r="ADM394" s="972"/>
      <c r="ADN394" s="972"/>
      <c r="ADO394" s="972"/>
      <c r="ADP394" s="972"/>
      <c r="ADQ394" s="972"/>
      <c r="ADR394" s="973"/>
      <c r="ADS394" s="971"/>
      <c r="ADT394" s="972"/>
      <c r="ADU394" s="972"/>
      <c r="ADV394" s="972"/>
      <c r="ADW394" s="972"/>
      <c r="ADX394" s="972"/>
      <c r="ADY394" s="972"/>
      <c r="ADZ394" s="972"/>
      <c r="AEA394" s="972"/>
      <c r="AEB394" s="972"/>
      <c r="AEC394" s="972"/>
      <c r="AED394" s="972"/>
      <c r="AEE394" s="972"/>
      <c r="AEF394" s="972"/>
      <c r="AEG394" s="973"/>
      <c r="AEH394" s="971"/>
      <c r="AEI394" s="972"/>
      <c r="AEJ394" s="972"/>
      <c r="AEK394" s="972"/>
      <c r="AEL394" s="972"/>
      <c r="AEM394" s="972"/>
      <c r="AEN394" s="972"/>
      <c r="AEO394" s="972"/>
      <c r="AEP394" s="972"/>
      <c r="AEQ394" s="972"/>
      <c r="AER394" s="972"/>
      <c r="AES394" s="972"/>
      <c r="AET394" s="972"/>
      <c r="AEU394" s="972"/>
      <c r="AEV394" s="973"/>
      <c r="AEW394" s="971"/>
      <c r="AEX394" s="972"/>
      <c r="AEY394" s="972"/>
      <c r="AEZ394" s="972"/>
      <c r="AFA394" s="972"/>
      <c r="AFB394" s="972"/>
      <c r="AFC394" s="972"/>
      <c r="AFD394" s="972"/>
      <c r="AFE394" s="972"/>
      <c r="AFF394" s="972"/>
      <c r="AFG394" s="972"/>
      <c r="AFH394" s="972"/>
      <c r="AFI394" s="972"/>
      <c r="AFJ394" s="972"/>
      <c r="AFK394" s="973"/>
      <c r="AFL394" s="971"/>
      <c r="AFM394" s="972"/>
      <c r="AFN394" s="972"/>
      <c r="AFO394" s="972"/>
      <c r="AFP394" s="972"/>
      <c r="AFQ394" s="972"/>
      <c r="AFR394" s="972"/>
      <c r="AFS394" s="972"/>
      <c r="AFT394" s="972"/>
      <c r="AFU394" s="972"/>
      <c r="AFV394" s="972"/>
      <c r="AFW394" s="972"/>
      <c r="AFX394" s="972"/>
      <c r="AFY394" s="972"/>
      <c r="AFZ394" s="973"/>
      <c r="AGA394" s="971"/>
      <c r="AGB394" s="972"/>
      <c r="AGC394" s="972"/>
      <c r="AGD394" s="972"/>
      <c r="AGE394" s="972"/>
      <c r="AGF394" s="972"/>
      <c r="AGG394" s="972"/>
      <c r="AGH394" s="972"/>
      <c r="AGI394" s="972"/>
      <c r="AGJ394" s="972"/>
      <c r="AGK394" s="972"/>
      <c r="AGL394" s="972"/>
      <c r="AGM394" s="972"/>
      <c r="AGN394" s="972"/>
      <c r="AGO394" s="973"/>
      <c r="AGP394" s="971"/>
      <c r="AGQ394" s="972"/>
      <c r="AGR394" s="972"/>
      <c r="AGS394" s="972"/>
      <c r="AGT394" s="972"/>
      <c r="AGU394" s="972"/>
      <c r="AGV394" s="972"/>
      <c r="AGW394" s="972"/>
      <c r="AGX394" s="972"/>
      <c r="AGY394" s="972"/>
      <c r="AGZ394" s="972"/>
      <c r="AHA394" s="972"/>
      <c r="AHB394" s="972"/>
      <c r="AHC394" s="972"/>
      <c r="AHD394" s="973"/>
      <c r="AHE394" s="971"/>
      <c r="AHF394" s="972"/>
      <c r="AHG394" s="972"/>
      <c r="AHH394" s="972"/>
      <c r="AHI394" s="972"/>
      <c r="AHJ394" s="972"/>
      <c r="AHK394" s="972"/>
      <c r="AHL394" s="972"/>
      <c r="AHM394" s="972"/>
      <c r="AHN394" s="972"/>
      <c r="AHO394" s="972"/>
      <c r="AHP394" s="972"/>
      <c r="AHQ394" s="972"/>
      <c r="AHR394" s="972"/>
      <c r="AHS394" s="973"/>
      <c r="AHT394" s="971"/>
      <c r="AHU394" s="972"/>
      <c r="AHV394" s="972"/>
      <c r="AHW394" s="972"/>
      <c r="AHX394" s="972"/>
      <c r="AHY394" s="972"/>
      <c r="AHZ394" s="972"/>
      <c r="AIA394" s="972"/>
      <c r="AIB394" s="972"/>
      <c r="AIC394" s="972"/>
      <c r="AID394" s="972"/>
      <c r="AIE394" s="972"/>
      <c r="AIF394" s="972"/>
      <c r="AIG394" s="972"/>
      <c r="AIH394" s="973"/>
      <c r="AII394" s="971"/>
      <c r="AIJ394" s="972"/>
      <c r="AIK394" s="972"/>
      <c r="AIL394" s="972"/>
      <c r="AIM394" s="972"/>
      <c r="AIN394" s="972"/>
      <c r="AIO394" s="972"/>
      <c r="AIP394" s="972"/>
      <c r="AIQ394" s="972"/>
      <c r="AIR394" s="972"/>
      <c r="AIS394" s="972"/>
      <c r="AIT394" s="972"/>
      <c r="AIU394" s="972"/>
      <c r="AIV394" s="972"/>
      <c r="AIW394" s="973"/>
      <c r="AIX394" s="971"/>
      <c r="AIY394" s="972"/>
      <c r="AIZ394" s="972"/>
      <c r="AJA394" s="972"/>
      <c r="AJB394" s="972"/>
      <c r="AJC394" s="972"/>
      <c r="AJD394" s="972"/>
      <c r="AJE394" s="972"/>
      <c r="AJF394" s="972"/>
      <c r="AJG394" s="972"/>
      <c r="AJH394" s="972"/>
      <c r="AJI394" s="972"/>
      <c r="AJJ394" s="972"/>
      <c r="AJK394" s="972"/>
      <c r="AJL394" s="973"/>
      <c r="AJM394" s="971"/>
      <c r="AJN394" s="972"/>
      <c r="AJO394" s="972"/>
      <c r="AJP394" s="972"/>
      <c r="AJQ394" s="972"/>
      <c r="AJR394" s="972"/>
      <c r="AJS394" s="972"/>
      <c r="AJT394" s="972"/>
      <c r="AJU394" s="972"/>
      <c r="AJV394" s="972"/>
      <c r="AJW394" s="972"/>
      <c r="AJX394" s="972"/>
      <c r="AJY394" s="972"/>
      <c r="AJZ394" s="972"/>
      <c r="AKA394" s="973"/>
      <c r="AKB394" s="971"/>
      <c r="AKC394" s="972"/>
      <c r="AKD394" s="972"/>
      <c r="AKE394" s="972"/>
      <c r="AKF394" s="972"/>
      <c r="AKG394" s="972"/>
      <c r="AKH394" s="972"/>
      <c r="AKI394" s="972"/>
      <c r="AKJ394" s="972"/>
      <c r="AKK394" s="972"/>
      <c r="AKL394" s="972"/>
      <c r="AKM394" s="972"/>
      <c r="AKN394" s="972"/>
      <c r="AKO394" s="972"/>
      <c r="AKP394" s="973"/>
      <c r="AKQ394" s="971"/>
      <c r="AKR394" s="972"/>
      <c r="AKS394" s="972"/>
      <c r="AKT394" s="972"/>
      <c r="AKU394" s="972"/>
      <c r="AKV394" s="972"/>
      <c r="AKW394" s="972"/>
      <c r="AKX394" s="972"/>
      <c r="AKY394" s="972"/>
      <c r="AKZ394" s="972"/>
      <c r="ALA394" s="972"/>
      <c r="ALB394" s="972"/>
      <c r="ALC394" s="972"/>
      <c r="ALD394" s="972"/>
      <c r="ALE394" s="973"/>
      <c r="ALF394" s="971"/>
      <c r="ALG394" s="972"/>
      <c r="ALH394" s="972"/>
      <c r="ALI394" s="972"/>
      <c r="ALJ394" s="972"/>
      <c r="ALK394" s="972"/>
      <c r="ALL394" s="972"/>
      <c r="ALM394" s="972"/>
      <c r="ALN394" s="972"/>
      <c r="ALO394" s="972"/>
      <c r="ALP394" s="972"/>
      <c r="ALQ394" s="972"/>
      <c r="ALR394" s="972"/>
      <c r="ALS394" s="972"/>
      <c r="ALT394" s="973"/>
      <c r="ALU394" s="971"/>
      <c r="ALV394" s="972"/>
      <c r="ALW394" s="972"/>
      <c r="ALX394" s="972"/>
      <c r="ALY394" s="972"/>
      <c r="ALZ394" s="972"/>
      <c r="AMA394" s="972"/>
      <c r="AMB394" s="972"/>
      <c r="AMC394" s="972"/>
      <c r="AMD394" s="972"/>
      <c r="AME394" s="972"/>
      <c r="AMF394" s="972"/>
      <c r="AMG394" s="972"/>
      <c r="AMH394" s="972"/>
      <c r="AMI394" s="973"/>
      <c r="AMJ394" s="971"/>
      <c r="AMK394" s="972"/>
      <c r="AML394" s="972"/>
      <c r="AMM394" s="972"/>
      <c r="AMN394" s="972"/>
      <c r="AMO394" s="972"/>
      <c r="AMP394" s="972"/>
      <c r="AMQ394" s="972"/>
      <c r="AMR394" s="972"/>
      <c r="AMS394" s="972"/>
      <c r="AMT394" s="972"/>
      <c r="AMU394" s="972"/>
      <c r="AMV394" s="972"/>
      <c r="AMW394" s="972"/>
      <c r="AMX394" s="973"/>
      <c r="AMY394" s="971"/>
      <c r="AMZ394" s="972"/>
      <c r="ANA394" s="972"/>
      <c r="ANB394" s="972"/>
      <c r="ANC394" s="972"/>
      <c r="AND394" s="972"/>
      <c r="ANE394" s="972"/>
      <c r="ANF394" s="972"/>
      <c r="ANG394" s="972"/>
      <c r="ANH394" s="972"/>
      <c r="ANI394" s="972"/>
      <c r="ANJ394" s="972"/>
      <c r="ANK394" s="972"/>
      <c r="ANL394" s="972"/>
      <c r="ANM394" s="973"/>
      <c r="ANN394" s="971"/>
      <c r="ANO394" s="972"/>
      <c r="ANP394" s="972"/>
      <c r="ANQ394" s="972"/>
      <c r="ANR394" s="972"/>
      <c r="ANS394" s="972"/>
      <c r="ANT394" s="972"/>
      <c r="ANU394" s="972"/>
      <c r="ANV394" s="972"/>
      <c r="ANW394" s="972"/>
      <c r="ANX394" s="972"/>
      <c r="ANY394" s="972"/>
      <c r="ANZ394" s="972"/>
      <c r="AOA394" s="972"/>
      <c r="AOB394" s="973"/>
      <c r="AOC394" s="971"/>
      <c r="AOD394" s="972"/>
      <c r="AOE394" s="972"/>
      <c r="AOF394" s="972"/>
      <c r="AOG394" s="972"/>
      <c r="AOH394" s="972"/>
      <c r="AOI394" s="972"/>
      <c r="AOJ394" s="972"/>
      <c r="AOK394" s="972"/>
      <c r="AOL394" s="972"/>
      <c r="AOM394" s="972"/>
      <c r="AON394" s="972"/>
      <c r="AOO394" s="972"/>
      <c r="AOP394" s="972"/>
      <c r="AOQ394" s="973"/>
      <c r="AOR394" s="971"/>
      <c r="AOS394" s="972"/>
      <c r="AOT394" s="972"/>
      <c r="AOU394" s="972"/>
      <c r="AOV394" s="972"/>
      <c r="AOW394" s="972"/>
      <c r="AOX394" s="972"/>
      <c r="AOY394" s="972"/>
      <c r="AOZ394" s="972"/>
      <c r="APA394" s="972"/>
      <c r="APB394" s="972"/>
      <c r="APC394" s="972"/>
      <c r="APD394" s="972"/>
      <c r="APE394" s="972"/>
      <c r="APF394" s="973"/>
      <c r="APG394" s="971"/>
      <c r="APH394" s="972"/>
      <c r="API394" s="972"/>
      <c r="APJ394" s="972"/>
      <c r="APK394" s="972"/>
      <c r="APL394" s="972"/>
      <c r="APM394" s="972"/>
      <c r="APN394" s="972"/>
      <c r="APO394" s="972"/>
      <c r="APP394" s="972"/>
      <c r="APQ394" s="972"/>
      <c r="APR394" s="972"/>
      <c r="APS394" s="972"/>
      <c r="APT394" s="972"/>
      <c r="APU394" s="973"/>
      <c r="APV394" s="971"/>
      <c r="APW394" s="972"/>
      <c r="APX394" s="972"/>
      <c r="APY394" s="972"/>
      <c r="APZ394" s="972"/>
      <c r="AQA394" s="972"/>
      <c r="AQB394" s="972"/>
      <c r="AQC394" s="972"/>
      <c r="AQD394" s="972"/>
      <c r="AQE394" s="972"/>
      <c r="AQF394" s="972"/>
      <c r="AQG394" s="972"/>
      <c r="AQH394" s="972"/>
      <c r="AQI394" s="972"/>
      <c r="AQJ394" s="973"/>
      <c r="AQK394" s="971"/>
      <c r="AQL394" s="972"/>
      <c r="AQM394" s="972"/>
      <c r="AQN394" s="972"/>
      <c r="AQO394" s="972"/>
      <c r="AQP394" s="972"/>
      <c r="AQQ394" s="972"/>
      <c r="AQR394" s="972"/>
      <c r="AQS394" s="972"/>
      <c r="AQT394" s="972"/>
      <c r="AQU394" s="972"/>
      <c r="AQV394" s="972"/>
      <c r="AQW394" s="972"/>
      <c r="AQX394" s="972"/>
      <c r="AQY394" s="973"/>
      <c r="AQZ394" s="971"/>
      <c r="ARA394" s="972"/>
      <c r="ARB394" s="972"/>
      <c r="ARC394" s="972"/>
      <c r="ARD394" s="972"/>
      <c r="ARE394" s="972"/>
      <c r="ARF394" s="972"/>
      <c r="ARG394" s="972"/>
      <c r="ARH394" s="972"/>
      <c r="ARI394" s="972"/>
      <c r="ARJ394" s="972"/>
      <c r="ARK394" s="972"/>
      <c r="ARL394" s="972"/>
      <c r="ARM394" s="972"/>
      <c r="ARN394" s="973"/>
      <c r="ARO394" s="971"/>
      <c r="ARP394" s="972"/>
      <c r="ARQ394" s="972"/>
      <c r="ARR394" s="972"/>
      <c r="ARS394" s="972"/>
      <c r="ART394" s="972"/>
      <c r="ARU394" s="972"/>
      <c r="ARV394" s="972"/>
      <c r="ARW394" s="972"/>
      <c r="ARX394" s="972"/>
      <c r="ARY394" s="972"/>
      <c r="ARZ394" s="972"/>
      <c r="ASA394" s="972"/>
      <c r="ASB394" s="972"/>
      <c r="ASC394" s="973"/>
      <c r="ASD394" s="971"/>
      <c r="ASE394" s="972"/>
      <c r="ASF394" s="972"/>
      <c r="ASG394" s="972"/>
      <c r="ASH394" s="972"/>
      <c r="ASI394" s="972"/>
      <c r="ASJ394" s="972"/>
      <c r="ASK394" s="972"/>
      <c r="ASL394" s="972"/>
      <c r="ASM394" s="972"/>
      <c r="ASN394" s="972"/>
      <c r="ASO394" s="972"/>
      <c r="ASP394" s="972"/>
      <c r="ASQ394" s="972"/>
      <c r="ASR394" s="973"/>
      <c r="ASS394" s="971"/>
      <c r="AST394" s="972"/>
      <c r="ASU394" s="972"/>
      <c r="ASV394" s="972"/>
      <c r="ASW394" s="972"/>
      <c r="ASX394" s="972"/>
      <c r="ASY394" s="972"/>
      <c r="ASZ394" s="972"/>
      <c r="ATA394" s="972"/>
      <c r="ATB394" s="972"/>
      <c r="ATC394" s="972"/>
      <c r="ATD394" s="972"/>
      <c r="ATE394" s="972"/>
      <c r="ATF394" s="972"/>
      <c r="ATG394" s="973"/>
      <c r="ATH394" s="971"/>
      <c r="ATI394" s="972"/>
      <c r="ATJ394" s="972"/>
      <c r="ATK394" s="972"/>
      <c r="ATL394" s="972"/>
      <c r="ATM394" s="972"/>
      <c r="ATN394" s="972"/>
      <c r="ATO394" s="972"/>
      <c r="ATP394" s="972"/>
      <c r="ATQ394" s="972"/>
      <c r="ATR394" s="972"/>
      <c r="ATS394" s="972"/>
      <c r="ATT394" s="972"/>
      <c r="ATU394" s="972"/>
      <c r="ATV394" s="973"/>
      <c r="ATW394" s="971"/>
      <c r="ATX394" s="972"/>
      <c r="ATY394" s="972"/>
      <c r="ATZ394" s="972"/>
      <c r="AUA394" s="972"/>
      <c r="AUB394" s="972"/>
      <c r="AUC394" s="972"/>
      <c r="AUD394" s="972"/>
      <c r="AUE394" s="972"/>
      <c r="AUF394" s="972"/>
      <c r="AUG394" s="972"/>
      <c r="AUH394" s="972"/>
      <c r="AUI394" s="972"/>
      <c r="AUJ394" s="972"/>
      <c r="AUK394" s="973"/>
      <c r="AUL394" s="971"/>
      <c r="AUM394" s="972"/>
      <c r="AUN394" s="972"/>
      <c r="AUO394" s="972"/>
      <c r="AUP394" s="972"/>
      <c r="AUQ394" s="972"/>
      <c r="AUR394" s="972"/>
      <c r="AUS394" s="972"/>
      <c r="AUT394" s="972"/>
      <c r="AUU394" s="972"/>
      <c r="AUV394" s="972"/>
      <c r="AUW394" s="972"/>
      <c r="AUX394" s="972"/>
      <c r="AUY394" s="972"/>
      <c r="AUZ394" s="973"/>
      <c r="AVA394" s="971"/>
      <c r="AVB394" s="972"/>
      <c r="AVC394" s="972"/>
      <c r="AVD394" s="972"/>
      <c r="AVE394" s="972"/>
      <c r="AVF394" s="972"/>
      <c r="AVG394" s="972"/>
      <c r="AVH394" s="972"/>
      <c r="AVI394" s="972"/>
      <c r="AVJ394" s="972"/>
      <c r="AVK394" s="972"/>
      <c r="AVL394" s="972"/>
      <c r="AVM394" s="972"/>
      <c r="AVN394" s="972"/>
      <c r="AVO394" s="973"/>
      <c r="AVP394" s="971"/>
      <c r="AVQ394" s="972"/>
      <c r="AVR394" s="972"/>
      <c r="AVS394" s="972"/>
      <c r="AVT394" s="972"/>
      <c r="AVU394" s="972"/>
      <c r="AVV394" s="972"/>
      <c r="AVW394" s="972"/>
      <c r="AVX394" s="972"/>
      <c r="AVY394" s="972"/>
      <c r="AVZ394" s="972"/>
      <c r="AWA394" s="972"/>
      <c r="AWB394" s="972"/>
      <c r="AWC394" s="972"/>
      <c r="AWD394" s="973"/>
      <c r="AWE394" s="971"/>
      <c r="AWF394" s="972"/>
      <c r="AWG394" s="972"/>
      <c r="AWH394" s="972"/>
      <c r="AWI394" s="972"/>
      <c r="AWJ394" s="972"/>
      <c r="AWK394" s="972"/>
      <c r="AWL394" s="972"/>
      <c r="AWM394" s="972"/>
      <c r="AWN394" s="972"/>
      <c r="AWO394" s="972"/>
      <c r="AWP394" s="972"/>
      <c r="AWQ394" s="972"/>
      <c r="AWR394" s="972"/>
      <c r="AWS394" s="973"/>
      <c r="AWT394" s="971"/>
      <c r="AWU394" s="972"/>
      <c r="AWV394" s="972"/>
      <c r="AWW394" s="972"/>
      <c r="AWX394" s="972"/>
      <c r="AWY394" s="972"/>
      <c r="AWZ394" s="972"/>
      <c r="AXA394" s="972"/>
      <c r="AXB394" s="972"/>
      <c r="AXC394" s="972"/>
      <c r="AXD394" s="972"/>
      <c r="AXE394" s="972"/>
      <c r="AXF394" s="972"/>
      <c r="AXG394" s="972"/>
      <c r="AXH394" s="973"/>
      <c r="AXI394" s="971"/>
      <c r="AXJ394" s="972"/>
      <c r="AXK394" s="972"/>
      <c r="AXL394" s="972"/>
      <c r="AXM394" s="972"/>
      <c r="AXN394" s="972"/>
      <c r="AXO394" s="972"/>
      <c r="AXP394" s="972"/>
      <c r="AXQ394" s="972"/>
      <c r="AXR394" s="972"/>
      <c r="AXS394" s="972"/>
      <c r="AXT394" s="972"/>
      <c r="AXU394" s="972"/>
      <c r="AXV394" s="972"/>
      <c r="AXW394" s="973"/>
      <c r="AXX394" s="971"/>
      <c r="AXY394" s="972"/>
      <c r="AXZ394" s="972"/>
      <c r="AYA394" s="972"/>
      <c r="AYB394" s="972"/>
      <c r="AYC394" s="972"/>
      <c r="AYD394" s="972"/>
      <c r="AYE394" s="972"/>
      <c r="AYF394" s="972"/>
      <c r="AYG394" s="972"/>
      <c r="AYH394" s="972"/>
      <c r="AYI394" s="972"/>
      <c r="AYJ394" s="972"/>
      <c r="AYK394" s="972"/>
      <c r="AYL394" s="973"/>
      <c r="AYM394" s="971"/>
      <c r="AYN394" s="972"/>
      <c r="AYO394" s="972"/>
      <c r="AYP394" s="972"/>
      <c r="AYQ394" s="972"/>
      <c r="AYR394" s="972"/>
      <c r="AYS394" s="972"/>
      <c r="AYT394" s="972"/>
      <c r="AYU394" s="972"/>
      <c r="AYV394" s="972"/>
      <c r="AYW394" s="972"/>
      <c r="AYX394" s="972"/>
      <c r="AYY394" s="972"/>
      <c r="AYZ394" s="972"/>
      <c r="AZA394" s="973"/>
      <c r="AZB394" s="971"/>
      <c r="AZC394" s="972"/>
      <c r="AZD394" s="972"/>
      <c r="AZE394" s="972"/>
      <c r="AZF394" s="972"/>
      <c r="AZG394" s="972"/>
      <c r="AZH394" s="972"/>
      <c r="AZI394" s="972"/>
      <c r="AZJ394" s="972"/>
      <c r="AZK394" s="972"/>
      <c r="AZL394" s="972"/>
      <c r="AZM394" s="972"/>
      <c r="AZN394" s="972"/>
      <c r="AZO394" s="972"/>
      <c r="AZP394" s="973"/>
      <c r="AZQ394" s="971"/>
      <c r="AZR394" s="972"/>
      <c r="AZS394" s="972"/>
      <c r="AZT394" s="972"/>
      <c r="AZU394" s="972"/>
      <c r="AZV394" s="972"/>
      <c r="AZW394" s="972"/>
      <c r="AZX394" s="972"/>
      <c r="AZY394" s="972"/>
      <c r="AZZ394" s="972"/>
      <c r="BAA394" s="972"/>
      <c r="BAB394" s="972"/>
      <c r="BAC394" s="972"/>
      <c r="BAD394" s="972"/>
      <c r="BAE394" s="973"/>
      <c r="BAF394" s="971"/>
      <c r="BAG394" s="972"/>
      <c r="BAH394" s="972"/>
      <c r="BAI394" s="972"/>
      <c r="BAJ394" s="972"/>
      <c r="BAK394" s="972"/>
      <c r="BAL394" s="972"/>
      <c r="BAM394" s="972"/>
      <c r="BAN394" s="972"/>
      <c r="BAO394" s="972"/>
      <c r="BAP394" s="972"/>
      <c r="BAQ394" s="972"/>
      <c r="BAR394" s="972"/>
      <c r="BAS394" s="972"/>
      <c r="BAT394" s="973"/>
      <c r="BAU394" s="971"/>
      <c r="BAV394" s="972"/>
      <c r="BAW394" s="972"/>
      <c r="BAX394" s="972"/>
      <c r="BAY394" s="972"/>
      <c r="BAZ394" s="972"/>
      <c r="BBA394" s="972"/>
      <c r="BBB394" s="972"/>
      <c r="BBC394" s="972"/>
      <c r="BBD394" s="972"/>
      <c r="BBE394" s="972"/>
      <c r="BBF394" s="972"/>
      <c r="BBG394" s="972"/>
      <c r="BBH394" s="972"/>
      <c r="BBI394" s="973"/>
      <c r="BBJ394" s="971"/>
      <c r="BBK394" s="972"/>
      <c r="BBL394" s="972"/>
      <c r="BBM394" s="972"/>
      <c r="BBN394" s="972"/>
      <c r="BBO394" s="972"/>
      <c r="BBP394" s="972"/>
      <c r="BBQ394" s="972"/>
      <c r="BBR394" s="972"/>
      <c r="BBS394" s="972"/>
      <c r="BBT394" s="972"/>
      <c r="BBU394" s="972"/>
      <c r="BBV394" s="972"/>
      <c r="BBW394" s="972"/>
      <c r="BBX394" s="973"/>
      <c r="BBY394" s="971"/>
      <c r="BBZ394" s="972"/>
      <c r="BCA394" s="972"/>
      <c r="BCB394" s="972"/>
      <c r="BCC394" s="972"/>
      <c r="BCD394" s="972"/>
      <c r="BCE394" s="972"/>
      <c r="BCF394" s="972"/>
      <c r="BCG394" s="972"/>
      <c r="BCH394" s="972"/>
      <c r="BCI394" s="972"/>
      <c r="BCJ394" s="972"/>
      <c r="BCK394" s="972"/>
      <c r="BCL394" s="972"/>
      <c r="BCM394" s="973"/>
      <c r="BCN394" s="971"/>
      <c r="BCO394" s="972"/>
      <c r="BCP394" s="972"/>
      <c r="BCQ394" s="972"/>
      <c r="BCR394" s="972"/>
      <c r="BCS394" s="972"/>
      <c r="BCT394" s="972"/>
      <c r="BCU394" s="972"/>
      <c r="BCV394" s="972"/>
      <c r="BCW394" s="972"/>
      <c r="BCX394" s="972"/>
      <c r="BCY394" s="972"/>
      <c r="BCZ394" s="972"/>
      <c r="BDA394" s="972"/>
      <c r="BDB394" s="973"/>
      <c r="BDC394" s="971"/>
      <c r="BDD394" s="972"/>
      <c r="BDE394" s="972"/>
      <c r="BDF394" s="972"/>
      <c r="BDG394" s="972"/>
      <c r="BDH394" s="972"/>
      <c r="BDI394" s="972"/>
      <c r="BDJ394" s="972"/>
      <c r="BDK394" s="972"/>
      <c r="BDL394" s="972"/>
      <c r="BDM394" s="972"/>
      <c r="BDN394" s="972"/>
      <c r="BDO394" s="972"/>
      <c r="BDP394" s="972"/>
      <c r="BDQ394" s="973"/>
      <c r="BDR394" s="971"/>
      <c r="BDS394" s="972"/>
      <c r="BDT394" s="972"/>
      <c r="BDU394" s="972"/>
      <c r="BDV394" s="972"/>
      <c r="BDW394" s="972"/>
      <c r="BDX394" s="972"/>
      <c r="BDY394" s="972"/>
      <c r="BDZ394" s="972"/>
      <c r="BEA394" s="972"/>
      <c r="BEB394" s="972"/>
      <c r="BEC394" s="972"/>
      <c r="BED394" s="972"/>
      <c r="BEE394" s="972"/>
      <c r="BEF394" s="973"/>
      <c r="BEG394" s="971"/>
      <c r="BEH394" s="972"/>
      <c r="BEI394" s="972"/>
      <c r="BEJ394" s="972"/>
      <c r="BEK394" s="972"/>
      <c r="BEL394" s="972"/>
      <c r="BEM394" s="972"/>
      <c r="BEN394" s="972"/>
      <c r="BEO394" s="972"/>
      <c r="BEP394" s="972"/>
      <c r="BEQ394" s="972"/>
      <c r="BER394" s="972"/>
      <c r="BES394" s="972"/>
      <c r="BET394" s="972"/>
      <c r="BEU394" s="973"/>
      <c r="BEV394" s="971"/>
      <c r="BEW394" s="972"/>
      <c r="BEX394" s="972"/>
      <c r="BEY394" s="972"/>
      <c r="BEZ394" s="972"/>
      <c r="BFA394" s="972"/>
      <c r="BFB394" s="972"/>
      <c r="BFC394" s="972"/>
      <c r="BFD394" s="972"/>
      <c r="BFE394" s="972"/>
      <c r="BFF394" s="972"/>
      <c r="BFG394" s="972"/>
      <c r="BFH394" s="972"/>
      <c r="BFI394" s="972"/>
      <c r="BFJ394" s="973"/>
      <c r="BFK394" s="971"/>
      <c r="BFL394" s="972"/>
      <c r="BFM394" s="972"/>
      <c r="BFN394" s="972"/>
      <c r="BFO394" s="972"/>
      <c r="BFP394" s="972"/>
      <c r="BFQ394" s="972"/>
      <c r="BFR394" s="972"/>
      <c r="BFS394" s="972"/>
      <c r="BFT394" s="972"/>
      <c r="BFU394" s="972"/>
      <c r="BFV394" s="972"/>
      <c r="BFW394" s="972"/>
      <c r="BFX394" s="972"/>
      <c r="BFY394" s="973"/>
      <c r="BFZ394" s="971"/>
      <c r="BGA394" s="972"/>
      <c r="BGB394" s="972"/>
      <c r="BGC394" s="972"/>
      <c r="BGD394" s="972"/>
      <c r="BGE394" s="972"/>
      <c r="BGF394" s="972"/>
      <c r="BGG394" s="972"/>
      <c r="BGH394" s="972"/>
      <c r="BGI394" s="972"/>
      <c r="BGJ394" s="972"/>
      <c r="BGK394" s="972"/>
      <c r="BGL394" s="972"/>
      <c r="BGM394" s="972"/>
      <c r="BGN394" s="973"/>
      <c r="BGO394" s="971"/>
      <c r="BGP394" s="972"/>
      <c r="BGQ394" s="972"/>
      <c r="BGR394" s="972"/>
      <c r="BGS394" s="972"/>
      <c r="BGT394" s="972"/>
      <c r="BGU394" s="972"/>
      <c r="BGV394" s="972"/>
      <c r="BGW394" s="972"/>
      <c r="BGX394" s="972"/>
      <c r="BGY394" s="972"/>
      <c r="BGZ394" s="972"/>
      <c r="BHA394" s="972"/>
      <c r="BHB394" s="972"/>
      <c r="BHC394" s="973"/>
      <c r="BHD394" s="971"/>
      <c r="BHE394" s="972"/>
      <c r="BHF394" s="972"/>
      <c r="BHG394" s="972"/>
      <c r="BHH394" s="972"/>
      <c r="BHI394" s="972"/>
      <c r="BHJ394" s="972"/>
      <c r="BHK394" s="972"/>
      <c r="BHL394" s="972"/>
      <c r="BHM394" s="972"/>
      <c r="BHN394" s="972"/>
      <c r="BHO394" s="972"/>
      <c r="BHP394" s="972"/>
      <c r="BHQ394" s="972"/>
      <c r="BHR394" s="973"/>
      <c r="BHS394" s="971"/>
      <c r="BHT394" s="972"/>
      <c r="BHU394" s="972"/>
      <c r="BHV394" s="972"/>
      <c r="BHW394" s="972"/>
      <c r="BHX394" s="972"/>
      <c r="BHY394" s="972"/>
      <c r="BHZ394" s="972"/>
      <c r="BIA394" s="972"/>
      <c r="BIB394" s="972"/>
      <c r="BIC394" s="972"/>
      <c r="BID394" s="972"/>
      <c r="BIE394" s="972"/>
      <c r="BIF394" s="972"/>
      <c r="BIG394" s="973"/>
      <c r="BIH394" s="971"/>
      <c r="BII394" s="972"/>
      <c r="BIJ394" s="972"/>
      <c r="BIK394" s="972"/>
      <c r="BIL394" s="972"/>
      <c r="BIM394" s="972"/>
      <c r="BIN394" s="972"/>
      <c r="BIO394" s="972"/>
      <c r="BIP394" s="972"/>
      <c r="BIQ394" s="972"/>
      <c r="BIR394" s="972"/>
      <c r="BIS394" s="972"/>
      <c r="BIT394" s="972"/>
      <c r="BIU394" s="972"/>
      <c r="BIV394" s="973"/>
      <c r="BIW394" s="971"/>
      <c r="BIX394" s="972"/>
      <c r="BIY394" s="972"/>
      <c r="BIZ394" s="972"/>
      <c r="BJA394" s="972"/>
      <c r="BJB394" s="972"/>
      <c r="BJC394" s="972"/>
      <c r="BJD394" s="972"/>
      <c r="BJE394" s="972"/>
      <c r="BJF394" s="972"/>
      <c r="BJG394" s="972"/>
      <c r="BJH394" s="972"/>
      <c r="BJI394" s="972"/>
      <c r="BJJ394" s="972"/>
      <c r="BJK394" s="973"/>
      <c r="BJL394" s="971"/>
      <c r="BJM394" s="972"/>
      <c r="BJN394" s="972"/>
      <c r="BJO394" s="972"/>
      <c r="BJP394" s="972"/>
      <c r="BJQ394" s="972"/>
      <c r="BJR394" s="972"/>
      <c r="BJS394" s="972"/>
      <c r="BJT394" s="972"/>
      <c r="BJU394" s="972"/>
      <c r="BJV394" s="972"/>
      <c r="BJW394" s="972"/>
      <c r="BJX394" s="972"/>
      <c r="BJY394" s="972"/>
      <c r="BJZ394" s="973"/>
      <c r="BKA394" s="971"/>
      <c r="BKB394" s="972"/>
      <c r="BKC394" s="972"/>
      <c r="BKD394" s="972"/>
      <c r="BKE394" s="972"/>
      <c r="BKF394" s="972"/>
      <c r="BKG394" s="972"/>
      <c r="BKH394" s="972"/>
      <c r="BKI394" s="972"/>
      <c r="BKJ394" s="972"/>
      <c r="BKK394" s="972"/>
      <c r="BKL394" s="972"/>
      <c r="BKM394" s="972"/>
      <c r="BKN394" s="972"/>
      <c r="BKO394" s="973"/>
      <c r="BKP394" s="971"/>
      <c r="BKQ394" s="972"/>
      <c r="BKR394" s="972"/>
      <c r="BKS394" s="972"/>
      <c r="BKT394" s="972"/>
      <c r="BKU394" s="972"/>
      <c r="BKV394" s="972"/>
      <c r="BKW394" s="972"/>
      <c r="BKX394" s="972"/>
      <c r="BKY394" s="972"/>
      <c r="BKZ394" s="972"/>
      <c r="BLA394" s="972"/>
      <c r="BLB394" s="972"/>
      <c r="BLC394" s="972"/>
      <c r="BLD394" s="973"/>
      <c r="BLE394" s="971"/>
      <c r="BLF394" s="972"/>
      <c r="BLG394" s="972"/>
      <c r="BLH394" s="972"/>
      <c r="BLI394" s="972"/>
      <c r="BLJ394" s="972"/>
      <c r="BLK394" s="972"/>
      <c r="BLL394" s="972"/>
      <c r="BLM394" s="972"/>
      <c r="BLN394" s="972"/>
      <c r="BLO394" s="972"/>
      <c r="BLP394" s="972"/>
      <c r="BLQ394" s="972"/>
      <c r="BLR394" s="972"/>
      <c r="BLS394" s="973"/>
      <c r="BLT394" s="971"/>
      <c r="BLU394" s="972"/>
      <c r="BLV394" s="972"/>
      <c r="BLW394" s="972"/>
      <c r="BLX394" s="972"/>
      <c r="BLY394" s="972"/>
      <c r="BLZ394" s="972"/>
      <c r="BMA394" s="972"/>
      <c r="BMB394" s="972"/>
      <c r="BMC394" s="972"/>
      <c r="BMD394" s="972"/>
      <c r="BME394" s="972"/>
      <c r="BMF394" s="972"/>
      <c r="BMG394" s="972"/>
      <c r="BMH394" s="973"/>
      <c r="BMI394" s="971"/>
      <c r="BMJ394" s="972"/>
      <c r="BMK394" s="972"/>
      <c r="BML394" s="972"/>
      <c r="BMM394" s="972"/>
      <c r="BMN394" s="972"/>
      <c r="BMO394" s="972"/>
      <c r="BMP394" s="972"/>
      <c r="BMQ394" s="972"/>
      <c r="BMR394" s="972"/>
      <c r="BMS394" s="972"/>
      <c r="BMT394" s="972"/>
      <c r="BMU394" s="972"/>
      <c r="BMV394" s="972"/>
      <c r="BMW394" s="973"/>
      <c r="BMX394" s="971"/>
      <c r="BMY394" s="972"/>
      <c r="BMZ394" s="972"/>
      <c r="BNA394" s="972"/>
      <c r="BNB394" s="972"/>
      <c r="BNC394" s="972"/>
      <c r="BND394" s="972"/>
      <c r="BNE394" s="972"/>
      <c r="BNF394" s="972"/>
      <c r="BNG394" s="972"/>
      <c r="BNH394" s="972"/>
      <c r="BNI394" s="972"/>
      <c r="BNJ394" s="972"/>
      <c r="BNK394" s="972"/>
      <c r="BNL394" s="973"/>
      <c r="BNM394" s="971"/>
      <c r="BNN394" s="972"/>
      <c r="BNO394" s="972"/>
      <c r="BNP394" s="972"/>
      <c r="BNQ394" s="972"/>
      <c r="BNR394" s="972"/>
      <c r="BNS394" s="972"/>
      <c r="BNT394" s="972"/>
      <c r="BNU394" s="972"/>
      <c r="BNV394" s="972"/>
      <c r="BNW394" s="972"/>
      <c r="BNX394" s="972"/>
      <c r="BNY394" s="972"/>
      <c r="BNZ394" s="972"/>
      <c r="BOA394" s="973"/>
      <c r="BOB394" s="971"/>
      <c r="BOC394" s="972"/>
      <c r="BOD394" s="972"/>
      <c r="BOE394" s="972"/>
      <c r="BOF394" s="972"/>
      <c r="BOG394" s="972"/>
      <c r="BOH394" s="972"/>
      <c r="BOI394" s="972"/>
      <c r="BOJ394" s="972"/>
      <c r="BOK394" s="972"/>
      <c r="BOL394" s="972"/>
      <c r="BOM394" s="972"/>
      <c r="BON394" s="972"/>
      <c r="BOO394" s="972"/>
      <c r="BOP394" s="973"/>
      <c r="BOQ394" s="971"/>
      <c r="BOR394" s="972"/>
      <c r="BOS394" s="972"/>
      <c r="BOT394" s="972"/>
      <c r="BOU394" s="972"/>
      <c r="BOV394" s="972"/>
      <c r="BOW394" s="972"/>
      <c r="BOX394" s="972"/>
      <c r="BOY394" s="972"/>
      <c r="BOZ394" s="972"/>
      <c r="BPA394" s="972"/>
      <c r="BPB394" s="972"/>
      <c r="BPC394" s="972"/>
      <c r="BPD394" s="972"/>
      <c r="BPE394" s="973"/>
      <c r="BPF394" s="971"/>
      <c r="BPG394" s="972"/>
      <c r="BPH394" s="972"/>
      <c r="BPI394" s="972"/>
      <c r="BPJ394" s="972"/>
      <c r="BPK394" s="972"/>
      <c r="BPL394" s="972"/>
      <c r="BPM394" s="972"/>
      <c r="BPN394" s="972"/>
      <c r="BPO394" s="972"/>
      <c r="BPP394" s="972"/>
      <c r="BPQ394" s="972"/>
      <c r="BPR394" s="972"/>
      <c r="BPS394" s="972"/>
      <c r="BPT394" s="973"/>
      <c r="BPU394" s="971"/>
      <c r="BPV394" s="972"/>
      <c r="BPW394" s="972"/>
      <c r="BPX394" s="972"/>
      <c r="BPY394" s="972"/>
      <c r="BPZ394" s="972"/>
      <c r="BQA394" s="972"/>
      <c r="BQB394" s="972"/>
      <c r="BQC394" s="972"/>
      <c r="BQD394" s="972"/>
      <c r="BQE394" s="972"/>
      <c r="BQF394" s="972"/>
      <c r="BQG394" s="972"/>
      <c r="BQH394" s="972"/>
      <c r="BQI394" s="973"/>
      <c r="BQJ394" s="971"/>
      <c r="BQK394" s="972"/>
      <c r="BQL394" s="972"/>
      <c r="BQM394" s="972"/>
      <c r="BQN394" s="972"/>
      <c r="BQO394" s="972"/>
      <c r="BQP394" s="972"/>
      <c r="BQQ394" s="972"/>
      <c r="BQR394" s="972"/>
      <c r="BQS394" s="972"/>
      <c r="BQT394" s="972"/>
      <c r="BQU394" s="972"/>
      <c r="BQV394" s="972"/>
      <c r="BQW394" s="972"/>
      <c r="BQX394" s="973"/>
      <c r="BQY394" s="971"/>
      <c r="BQZ394" s="972"/>
      <c r="BRA394" s="972"/>
      <c r="BRB394" s="972"/>
      <c r="BRC394" s="972"/>
      <c r="BRD394" s="972"/>
      <c r="BRE394" s="972"/>
      <c r="BRF394" s="972"/>
      <c r="BRG394" s="972"/>
      <c r="BRH394" s="972"/>
      <c r="BRI394" s="972"/>
      <c r="BRJ394" s="972"/>
      <c r="BRK394" s="972"/>
      <c r="BRL394" s="972"/>
      <c r="BRM394" s="973"/>
      <c r="BRN394" s="971"/>
      <c r="BRO394" s="972"/>
      <c r="BRP394" s="972"/>
      <c r="BRQ394" s="972"/>
      <c r="BRR394" s="972"/>
      <c r="BRS394" s="972"/>
      <c r="BRT394" s="972"/>
      <c r="BRU394" s="972"/>
      <c r="BRV394" s="972"/>
      <c r="BRW394" s="972"/>
      <c r="BRX394" s="972"/>
      <c r="BRY394" s="972"/>
      <c r="BRZ394" s="972"/>
      <c r="BSA394" s="972"/>
      <c r="BSB394" s="973"/>
      <c r="BSC394" s="971"/>
      <c r="BSD394" s="972"/>
      <c r="BSE394" s="972"/>
      <c r="BSF394" s="972"/>
      <c r="BSG394" s="972"/>
      <c r="BSH394" s="972"/>
      <c r="BSI394" s="972"/>
      <c r="BSJ394" s="972"/>
      <c r="BSK394" s="972"/>
      <c r="BSL394" s="972"/>
      <c r="BSM394" s="972"/>
      <c r="BSN394" s="972"/>
      <c r="BSO394" s="972"/>
      <c r="BSP394" s="972"/>
      <c r="BSQ394" s="973"/>
      <c r="BSR394" s="971"/>
      <c r="BSS394" s="972"/>
      <c r="BST394" s="972"/>
      <c r="BSU394" s="972"/>
      <c r="BSV394" s="972"/>
      <c r="BSW394" s="972"/>
      <c r="BSX394" s="972"/>
      <c r="BSY394" s="972"/>
      <c r="BSZ394" s="972"/>
      <c r="BTA394" s="972"/>
      <c r="BTB394" s="972"/>
      <c r="BTC394" s="972"/>
      <c r="BTD394" s="972"/>
      <c r="BTE394" s="972"/>
      <c r="BTF394" s="973"/>
      <c r="BTG394" s="971"/>
      <c r="BTH394" s="972"/>
      <c r="BTI394" s="972"/>
      <c r="BTJ394" s="972"/>
      <c r="BTK394" s="972"/>
      <c r="BTL394" s="972"/>
      <c r="BTM394" s="972"/>
      <c r="BTN394" s="972"/>
      <c r="BTO394" s="972"/>
      <c r="BTP394" s="972"/>
      <c r="BTQ394" s="972"/>
      <c r="BTR394" s="972"/>
      <c r="BTS394" s="972"/>
      <c r="BTT394" s="972"/>
      <c r="BTU394" s="973"/>
      <c r="BTV394" s="971"/>
      <c r="BTW394" s="972"/>
      <c r="BTX394" s="972"/>
      <c r="BTY394" s="972"/>
      <c r="BTZ394" s="972"/>
      <c r="BUA394" s="972"/>
      <c r="BUB394" s="972"/>
      <c r="BUC394" s="972"/>
      <c r="BUD394" s="972"/>
      <c r="BUE394" s="972"/>
      <c r="BUF394" s="972"/>
      <c r="BUG394" s="972"/>
      <c r="BUH394" s="972"/>
      <c r="BUI394" s="972"/>
      <c r="BUJ394" s="973"/>
      <c r="BUK394" s="971"/>
      <c r="BUL394" s="972"/>
      <c r="BUM394" s="972"/>
      <c r="BUN394" s="972"/>
      <c r="BUO394" s="972"/>
      <c r="BUP394" s="972"/>
      <c r="BUQ394" s="972"/>
      <c r="BUR394" s="972"/>
      <c r="BUS394" s="972"/>
      <c r="BUT394" s="972"/>
      <c r="BUU394" s="972"/>
      <c r="BUV394" s="972"/>
      <c r="BUW394" s="972"/>
      <c r="BUX394" s="972"/>
      <c r="BUY394" s="973"/>
      <c r="BUZ394" s="971"/>
      <c r="BVA394" s="972"/>
      <c r="BVB394" s="972"/>
      <c r="BVC394" s="972"/>
      <c r="BVD394" s="972"/>
      <c r="BVE394" s="972"/>
      <c r="BVF394" s="972"/>
      <c r="BVG394" s="972"/>
      <c r="BVH394" s="972"/>
      <c r="BVI394" s="972"/>
      <c r="BVJ394" s="972"/>
      <c r="BVK394" s="972"/>
      <c r="BVL394" s="972"/>
      <c r="BVM394" s="972"/>
      <c r="BVN394" s="973"/>
      <c r="BVO394" s="971"/>
      <c r="BVP394" s="972"/>
      <c r="BVQ394" s="972"/>
      <c r="BVR394" s="972"/>
      <c r="BVS394" s="972"/>
      <c r="BVT394" s="972"/>
      <c r="BVU394" s="972"/>
      <c r="BVV394" s="972"/>
      <c r="BVW394" s="972"/>
      <c r="BVX394" s="972"/>
      <c r="BVY394" s="972"/>
      <c r="BVZ394" s="972"/>
      <c r="BWA394" s="972"/>
      <c r="BWB394" s="972"/>
      <c r="BWC394" s="973"/>
      <c r="BWD394" s="971"/>
      <c r="BWE394" s="972"/>
      <c r="BWF394" s="972"/>
      <c r="BWG394" s="972"/>
      <c r="BWH394" s="972"/>
      <c r="BWI394" s="972"/>
      <c r="BWJ394" s="972"/>
      <c r="BWK394" s="972"/>
      <c r="BWL394" s="972"/>
      <c r="BWM394" s="972"/>
      <c r="BWN394" s="972"/>
      <c r="BWO394" s="972"/>
      <c r="BWP394" s="972"/>
      <c r="BWQ394" s="972"/>
      <c r="BWR394" s="973"/>
      <c r="BWS394" s="971"/>
      <c r="BWT394" s="972"/>
      <c r="BWU394" s="972"/>
      <c r="BWV394" s="972"/>
      <c r="BWW394" s="972"/>
      <c r="BWX394" s="972"/>
      <c r="BWY394" s="972"/>
      <c r="BWZ394" s="972"/>
      <c r="BXA394" s="972"/>
      <c r="BXB394" s="972"/>
      <c r="BXC394" s="972"/>
      <c r="BXD394" s="972"/>
      <c r="BXE394" s="972"/>
      <c r="BXF394" s="972"/>
      <c r="BXG394" s="973"/>
      <c r="BXH394" s="971"/>
      <c r="BXI394" s="972"/>
      <c r="BXJ394" s="972"/>
      <c r="BXK394" s="972"/>
      <c r="BXL394" s="972"/>
      <c r="BXM394" s="972"/>
      <c r="BXN394" s="972"/>
      <c r="BXO394" s="972"/>
      <c r="BXP394" s="972"/>
      <c r="BXQ394" s="972"/>
      <c r="BXR394" s="972"/>
      <c r="BXS394" s="972"/>
      <c r="BXT394" s="972"/>
      <c r="BXU394" s="972"/>
      <c r="BXV394" s="973"/>
      <c r="BXW394" s="971"/>
      <c r="BXX394" s="972"/>
      <c r="BXY394" s="972"/>
      <c r="BXZ394" s="972"/>
      <c r="BYA394" s="972"/>
      <c r="BYB394" s="972"/>
      <c r="BYC394" s="972"/>
      <c r="BYD394" s="972"/>
      <c r="BYE394" s="972"/>
      <c r="BYF394" s="972"/>
      <c r="BYG394" s="972"/>
      <c r="BYH394" s="972"/>
      <c r="BYI394" s="972"/>
      <c r="BYJ394" s="972"/>
      <c r="BYK394" s="973"/>
      <c r="BYL394" s="971"/>
      <c r="BYM394" s="972"/>
      <c r="BYN394" s="972"/>
      <c r="BYO394" s="972"/>
      <c r="BYP394" s="972"/>
      <c r="BYQ394" s="972"/>
      <c r="BYR394" s="972"/>
      <c r="BYS394" s="972"/>
      <c r="BYT394" s="972"/>
      <c r="BYU394" s="972"/>
      <c r="BYV394" s="972"/>
      <c r="BYW394" s="972"/>
      <c r="BYX394" s="972"/>
      <c r="BYY394" s="972"/>
      <c r="BYZ394" s="973"/>
      <c r="BZA394" s="971"/>
      <c r="BZB394" s="972"/>
      <c r="BZC394" s="972"/>
      <c r="BZD394" s="972"/>
      <c r="BZE394" s="972"/>
      <c r="BZF394" s="972"/>
      <c r="BZG394" s="972"/>
      <c r="BZH394" s="972"/>
      <c r="BZI394" s="972"/>
      <c r="BZJ394" s="972"/>
      <c r="BZK394" s="972"/>
      <c r="BZL394" s="972"/>
      <c r="BZM394" s="972"/>
      <c r="BZN394" s="972"/>
      <c r="BZO394" s="973"/>
      <c r="BZP394" s="971"/>
      <c r="BZQ394" s="972"/>
      <c r="BZR394" s="972"/>
      <c r="BZS394" s="972"/>
      <c r="BZT394" s="972"/>
      <c r="BZU394" s="972"/>
      <c r="BZV394" s="972"/>
      <c r="BZW394" s="972"/>
      <c r="BZX394" s="972"/>
      <c r="BZY394" s="972"/>
      <c r="BZZ394" s="972"/>
      <c r="CAA394" s="972"/>
      <c r="CAB394" s="972"/>
      <c r="CAC394" s="972"/>
      <c r="CAD394" s="973"/>
      <c r="CAE394" s="971"/>
      <c r="CAF394" s="972"/>
      <c r="CAG394" s="972"/>
      <c r="CAH394" s="972"/>
      <c r="CAI394" s="972"/>
      <c r="CAJ394" s="972"/>
      <c r="CAK394" s="972"/>
      <c r="CAL394" s="972"/>
      <c r="CAM394" s="972"/>
      <c r="CAN394" s="972"/>
      <c r="CAO394" s="972"/>
      <c r="CAP394" s="972"/>
      <c r="CAQ394" s="972"/>
      <c r="CAR394" s="972"/>
      <c r="CAS394" s="973"/>
      <c r="CAT394" s="971"/>
      <c r="CAU394" s="972"/>
      <c r="CAV394" s="972"/>
      <c r="CAW394" s="972"/>
      <c r="CAX394" s="972"/>
      <c r="CAY394" s="972"/>
      <c r="CAZ394" s="972"/>
      <c r="CBA394" s="972"/>
      <c r="CBB394" s="972"/>
      <c r="CBC394" s="972"/>
      <c r="CBD394" s="972"/>
      <c r="CBE394" s="972"/>
      <c r="CBF394" s="972"/>
      <c r="CBG394" s="972"/>
      <c r="CBH394" s="973"/>
      <c r="CBI394" s="971"/>
      <c r="CBJ394" s="972"/>
      <c r="CBK394" s="972"/>
      <c r="CBL394" s="972"/>
      <c r="CBM394" s="972"/>
      <c r="CBN394" s="972"/>
      <c r="CBO394" s="972"/>
      <c r="CBP394" s="972"/>
      <c r="CBQ394" s="972"/>
      <c r="CBR394" s="972"/>
      <c r="CBS394" s="972"/>
      <c r="CBT394" s="972"/>
      <c r="CBU394" s="972"/>
      <c r="CBV394" s="972"/>
      <c r="CBW394" s="973"/>
      <c r="CBX394" s="971"/>
      <c r="CBY394" s="972"/>
      <c r="CBZ394" s="972"/>
      <c r="CCA394" s="972"/>
      <c r="CCB394" s="972"/>
      <c r="CCC394" s="972"/>
      <c r="CCD394" s="972"/>
      <c r="CCE394" s="972"/>
      <c r="CCF394" s="972"/>
      <c r="CCG394" s="972"/>
      <c r="CCH394" s="972"/>
      <c r="CCI394" s="972"/>
      <c r="CCJ394" s="972"/>
      <c r="CCK394" s="972"/>
      <c r="CCL394" s="973"/>
      <c r="CCM394" s="971"/>
      <c r="CCN394" s="972"/>
      <c r="CCO394" s="972"/>
      <c r="CCP394" s="972"/>
      <c r="CCQ394" s="972"/>
      <c r="CCR394" s="972"/>
      <c r="CCS394" s="972"/>
      <c r="CCT394" s="972"/>
      <c r="CCU394" s="972"/>
      <c r="CCV394" s="972"/>
      <c r="CCW394" s="972"/>
      <c r="CCX394" s="972"/>
      <c r="CCY394" s="972"/>
      <c r="CCZ394" s="972"/>
      <c r="CDA394" s="973"/>
      <c r="CDB394" s="971"/>
      <c r="CDC394" s="972"/>
      <c r="CDD394" s="972"/>
      <c r="CDE394" s="972"/>
      <c r="CDF394" s="972"/>
      <c r="CDG394" s="972"/>
      <c r="CDH394" s="972"/>
      <c r="CDI394" s="972"/>
      <c r="CDJ394" s="972"/>
      <c r="CDK394" s="972"/>
      <c r="CDL394" s="972"/>
      <c r="CDM394" s="972"/>
      <c r="CDN394" s="972"/>
      <c r="CDO394" s="972"/>
      <c r="CDP394" s="973"/>
      <c r="CDQ394" s="971"/>
      <c r="CDR394" s="972"/>
      <c r="CDS394" s="972"/>
      <c r="CDT394" s="972"/>
      <c r="CDU394" s="972"/>
      <c r="CDV394" s="972"/>
      <c r="CDW394" s="972"/>
      <c r="CDX394" s="972"/>
      <c r="CDY394" s="972"/>
      <c r="CDZ394" s="972"/>
      <c r="CEA394" s="972"/>
      <c r="CEB394" s="972"/>
      <c r="CEC394" s="972"/>
      <c r="CED394" s="972"/>
      <c r="CEE394" s="973"/>
      <c r="CEF394" s="971"/>
      <c r="CEG394" s="972"/>
      <c r="CEH394" s="972"/>
      <c r="CEI394" s="972"/>
      <c r="CEJ394" s="972"/>
      <c r="CEK394" s="972"/>
      <c r="CEL394" s="972"/>
      <c r="CEM394" s="972"/>
      <c r="CEN394" s="972"/>
      <c r="CEO394" s="972"/>
      <c r="CEP394" s="972"/>
      <c r="CEQ394" s="972"/>
      <c r="CER394" s="972"/>
      <c r="CES394" s="972"/>
      <c r="CET394" s="973"/>
      <c r="CEU394" s="971"/>
      <c r="CEV394" s="972"/>
      <c r="CEW394" s="972"/>
      <c r="CEX394" s="972"/>
      <c r="CEY394" s="972"/>
      <c r="CEZ394" s="972"/>
      <c r="CFA394" s="972"/>
      <c r="CFB394" s="972"/>
      <c r="CFC394" s="972"/>
      <c r="CFD394" s="972"/>
      <c r="CFE394" s="972"/>
      <c r="CFF394" s="972"/>
      <c r="CFG394" s="972"/>
      <c r="CFH394" s="972"/>
      <c r="CFI394" s="973"/>
      <c r="CFJ394" s="971"/>
      <c r="CFK394" s="972"/>
      <c r="CFL394" s="972"/>
      <c r="CFM394" s="972"/>
      <c r="CFN394" s="972"/>
      <c r="CFO394" s="972"/>
      <c r="CFP394" s="972"/>
      <c r="CFQ394" s="972"/>
      <c r="CFR394" s="972"/>
      <c r="CFS394" s="972"/>
      <c r="CFT394" s="972"/>
      <c r="CFU394" s="972"/>
      <c r="CFV394" s="972"/>
      <c r="CFW394" s="972"/>
      <c r="CFX394" s="973"/>
      <c r="CFY394" s="971"/>
      <c r="CFZ394" s="972"/>
      <c r="CGA394" s="972"/>
      <c r="CGB394" s="972"/>
      <c r="CGC394" s="972"/>
      <c r="CGD394" s="972"/>
      <c r="CGE394" s="972"/>
      <c r="CGF394" s="972"/>
      <c r="CGG394" s="972"/>
      <c r="CGH394" s="972"/>
      <c r="CGI394" s="972"/>
      <c r="CGJ394" s="972"/>
      <c r="CGK394" s="972"/>
      <c r="CGL394" s="972"/>
      <c r="CGM394" s="973"/>
      <c r="CGN394" s="971"/>
      <c r="CGO394" s="972"/>
      <c r="CGP394" s="972"/>
      <c r="CGQ394" s="972"/>
      <c r="CGR394" s="972"/>
      <c r="CGS394" s="972"/>
      <c r="CGT394" s="972"/>
      <c r="CGU394" s="972"/>
      <c r="CGV394" s="972"/>
      <c r="CGW394" s="972"/>
      <c r="CGX394" s="972"/>
      <c r="CGY394" s="972"/>
      <c r="CGZ394" s="972"/>
      <c r="CHA394" s="972"/>
      <c r="CHB394" s="973"/>
      <c r="CHC394" s="971"/>
      <c r="CHD394" s="972"/>
      <c r="CHE394" s="972"/>
      <c r="CHF394" s="972"/>
      <c r="CHG394" s="972"/>
      <c r="CHH394" s="972"/>
      <c r="CHI394" s="972"/>
      <c r="CHJ394" s="972"/>
      <c r="CHK394" s="972"/>
      <c r="CHL394" s="972"/>
      <c r="CHM394" s="972"/>
      <c r="CHN394" s="972"/>
      <c r="CHO394" s="972"/>
      <c r="CHP394" s="972"/>
      <c r="CHQ394" s="973"/>
      <c r="CHR394" s="971"/>
      <c r="CHS394" s="972"/>
      <c r="CHT394" s="972"/>
      <c r="CHU394" s="972"/>
      <c r="CHV394" s="972"/>
      <c r="CHW394" s="972"/>
      <c r="CHX394" s="972"/>
      <c r="CHY394" s="972"/>
      <c r="CHZ394" s="972"/>
      <c r="CIA394" s="972"/>
      <c r="CIB394" s="972"/>
      <c r="CIC394" s="972"/>
      <c r="CID394" s="972"/>
      <c r="CIE394" s="972"/>
      <c r="CIF394" s="973"/>
      <c r="CIG394" s="971"/>
      <c r="CIH394" s="972"/>
      <c r="CII394" s="972"/>
      <c r="CIJ394" s="972"/>
      <c r="CIK394" s="972"/>
      <c r="CIL394" s="972"/>
      <c r="CIM394" s="972"/>
      <c r="CIN394" s="972"/>
      <c r="CIO394" s="972"/>
      <c r="CIP394" s="972"/>
      <c r="CIQ394" s="972"/>
      <c r="CIR394" s="972"/>
      <c r="CIS394" s="972"/>
      <c r="CIT394" s="972"/>
      <c r="CIU394" s="973"/>
      <c r="CIV394" s="971"/>
      <c r="CIW394" s="972"/>
      <c r="CIX394" s="972"/>
      <c r="CIY394" s="972"/>
      <c r="CIZ394" s="972"/>
      <c r="CJA394" s="972"/>
      <c r="CJB394" s="972"/>
      <c r="CJC394" s="972"/>
      <c r="CJD394" s="972"/>
      <c r="CJE394" s="972"/>
      <c r="CJF394" s="972"/>
      <c r="CJG394" s="972"/>
      <c r="CJH394" s="972"/>
      <c r="CJI394" s="972"/>
      <c r="CJJ394" s="973"/>
      <c r="CJK394" s="971"/>
      <c r="CJL394" s="972"/>
      <c r="CJM394" s="972"/>
      <c r="CJN394" s="972"/>
      <c r="CJO394" s="972"/>
      <c r="CJP394" s="972"/>
      <c r="CJQ394" s="972"/>
      <c r="CJR394" s="972"/>
      <c r="CJS394" s="972"/>
      <c r="CJT394" s="972"/>
      <c r="CJU394" s="972"/>
      <c r="CJV394" s="972"/>
      <c r="CJW394" s="972"/>
      <c r="CJX394" s="972"/>
      <c r="CJY394" s="973"/>
      <c r="CJZ394" s="971"/>
      <c r="CKA394" s="972"/>
      <c r="CKB394" s="972"/>
      <c r="CKC394" s="972"/>
      <c r="CKD394" s="972"/>
      <c r="CKE394" s="972"/>
      <c r="CKF394" s="972"/>
      <c r="CKG394" s="972"/>
      <c r="CKH394" s="972"/>
      <c r="CKI394" s="972"/>
      <c r="CKJ394" s="972"/>
      <c r="CKK394" s="972"/>
      <c r="CKL394" s="972"/>
      <c r="CKM394" s="972"/>
      <c r="CKN394" s="973"/>
      <c r="CKO394" s="971"/>
      <c r="CKP394" s="972"/>
      <c r="CKQ394" s="972"/>
      <c r="CKR394" s="972"/>
      <c r="CKS394" s="972"/>
      <c r="CKT394" s="972"/>
      <c r="CKU394" s="972"/>
      <c r="CKV394" s="972"/>
      <c r="CKW394" s="972"/>
      <c r="CKX394" s="972"/>
      <c r="CKY394" s="972"/>
      <c r="CKZ394" s="972"/>
      <c r="CLA394" s="972"/>
      <c r="CLB394" s="972"/>
      <c r="CLC394" s="973"/>
      <c r="CLD394" s="971"/>
      <c r="CLE394" s="972"/>
      <c r="CLF394" s="972"/>
      <c r="CLG394" s="972"/>
      <c r="CLH394" s="972"/>
      <c r="CLI394" s="972"/>
      <c r="CLJ394" s="972"/>
      <c r="CLK394" s="972"/>
      <c r="CLL394" s="972"/>
      <c r="CLM394" s="972"/>
      <c r="CLN394" s="972"/>
      <c r="CLO394" s="972"/>
      <c r="CLP394" s="972"/>
      <c r="CLQ394" s="972"/>
      <c r="CLR394" s="973"/>
      <c r="CLS394" s="971"/>
      <c r="CLT394" s="972"/>
      <c r="CLU394" s="972"/>
      <c r="CLV394" s="972"/>
      <c r="CLW394" s="972"/>
      <c r="CLX394" s="972"/>
      <c r="CLY394" s="972"/>
      <c r="CLZ394" s="972"/>
      <c r="CMA394" s="972"/>
      <c r="CMB394" s="972"/>
      <c r="CMC394" s="972"/>
      <c r="CMD394" s="972"/>
      <c r="CME394" s="972"/>
      <c r="CMF394" s="972"/>
      <c r="CMG394" s="973"/>
      <c r="CMH394" s="971"/>
      <c r="CMI394" s="972"/>
      <c r="CMJ394" s="972"/>
      <c r="CMK394" s="972"/>
      <c r="CML394" s="972"/>
      <c r="CMM394" s="972"/>
      <c r="CMN394" s="972"/>
      <c r="CMO394" s="972"/>
      <c r="CMP394" s="972"/>
      <c r="CMQ394" s="972"/>
      <c r="CMR394" s="972"/>
      <c r="CMS394" s="972"/>
      <c r="CMT394" s="972"/>
      <c r="CMU394" s="972"/>
      <c r="CMV394" s="973"/>
      <c r="CMW394" s="971"/>
      <c r="CMX394" s="972"/>
      <c r="CMY394" s="972"/>
      <c r="CMZ394" s="972"/>
      <c r="CNA394" s="972"/>
      <c r="CNB394" s="972"/>
      <c r="CNC394" s="972"/>
      <c r="CND394" s="972"/>
      <c r="CNE394" s="972"/>
      <c r="CNF394" s="972"/>
      <c r="CNG394" s="972"/>
      <c r="CNH394" s="972"/>
      <c r="CNI394" s="972"/>
      <c r="CNJ394" s="972"/>
      <c r="CNK394" s="973"/>
      <c r="CNL394" s="971"/>
      <c r="CNM394" s="972"/>
      <c r="CNN394" s="972"/>
      <c r="CNO394" s="972"/>
      <c r="CNP394" s="972"/>
      <c r="CNQ394" s="972"/>
      <c r="CNR394" s="972"/>
      <c r="CNS394" s="972"/>
      <c r="CNT394" s="972"/>
      <c r="CNU394" s="972"/>
      <c r="CNV394" s="972"/>
      <c r="CNW394" s="972"/>
      <c r="CNX394" s="972"/>
      <c r="CNY394" s="972"/>
      <c r="CNZ394" s="973"/>
      <c r="COA394" s="971"/>
      <c r="COB394" s="972"/>
      <c r="COC394" s="972"/>
      <c r="COD394" s="972"/>
      <c r="COE394" s="972"/>
      <c r="COF394" s="972"/>
      <c r="COG394" s="972"/>
      <c r="COH394" s="972"/>
      <c r="COI394" s="972"/>
      <c r="COJ394" s="972"/>
      <c r="COK394" s="972"/>
      <c r="COL394" s="972"/>
      <c r="COM394" s="972"/>
      <c r="CON394" s="972"/>
      <c r="COO394" s="973"/>
      <c r="COP394" s="971"/>
      <c r="COQ394" s="972"/>
      <c r="COR394" s="972"/>
      <c r="COS394" s="972"/>
      <c r="COT394" s="972"/>
      <c r="COU394" s="972"/>
      <c r="COV394" s="972"/>
      <c r="COW394" s="972"/>
      <c r="COX394" s="972"/>
      <c r="COY394" s="972"/>
      <c r="COZ394" s="972"/>
      <c r="CPA394" s="972"/>
      <c r="CPB394" s="972"/>
      <c r="CPC394" s="972"/>
      <c r="CPD394" s="973"/>
      <c r="CPE394" s="971"/>
      <c r="CPF394" s="972"/>
      <c r="CPG394" s="972"/>
      <c r="CPH394" s="972"/>
      <c r="CPI394" s="972"/>
      <c r="CPJ394" s="972"/>
      <c r="CPK394" s="972"/>
      <c r="CPL394" s="972"/>
      <c r="CPM394" s="972"/>
      <c r="CPN394" s="972"/>
      <c r="CPO394" s="972"/>
      <c r="CPP394" s="972"/>
      <c r="CPQ394" s="972"/>
      <c r="CPR394" s="972"/>
      <c r="CPS394" s="973"/>
      <c r="CPT394" s="971"/>
      <c r="CPU394" s="972"/>
      <c r="CPV394" s="972"/>
      <c r="CPW394" s="972"/>
      <c r="CPX394" s="972"/>
      <c r="CPY394" s="972"/>
      <c r="CPZ394" s="972"/>
      <c r="CQA394" s="972"/>
      <c r="CQB394" s="972"/>
      <c r="CQC394" s="972"/>
      <c r="CQD394" s="972"/>
      <c r="CQE394" s="972"/>
      <c r="CQF394" s="972"/>
      <c r="CQG394" s="972"/>
      <c r="CQH394" s="973"/>
      <c r="CQI394" s="971"/>
      <c r="CQJ394" s="972"/>
      <c r="CQK394" s="972"/>
      <c r="CQL394" s="972"/>
      <c r="CQM394" s="972"/>
      <c r="CQN394" s="972"/>
      <c r="CQO394" s="972"/>
      <c r="CQP394" s="972"/>
      <c r="CQQ394" s="972"/>
      <c r="CQR394" s="972"/>
      <c r="CQS394" s="972"/>
      <c r="CQT394" s="972"/>
      <c r="CQU394" s="972"/>
      <c r="CQV394" s="972"/>
      <c r="CQW394" s="973"/>
      <c r="CQX394" s="971"/>
      <c r="CQY394" s="972"/>
      <c r="CQZ394" s="972"/>
      <c r="CRA394" s="972"/>
      <c r="CRB394" s="972"/>
      <c r="CRC394" s="972"/>
      <c r="CRD394" s="972"/>
      <c r="CRE394" s="972"/>
      <c r="CRF394" s="972"/>
      <c r="CRG394" s="972"/>
      <c r="CRH394" s="972"/>
      <c r="CRI394" s="972"/>
      <c r="CRJ394" s="972"/>
      <c r="CRK394" s="972"/>
      <c r="CRL394" s="973"/>
      <c r="CRM394" s="971"/>
      <c r="CRN394" s="972"/>
      <c r="CRO394" s="972"/>
      <c r="CRP394" s="972"/>
      <c r="CRQ394" s="972"/>
      <c r="CRR394" s="972"/>
      <c r="CRS394" s="972"/>
      <c r="CRT394" s="972"/>
      <c r="CRU394" s="972"/>
      <c r="CRV394" s="972"/>
      <c r="CRW394" s="972"/>
      <c r="CRX394" s="972"/>
      <c r="CRY394" s="972"/>
      <c r="CRZ394" s="972"/>
      <c r="CSA394" s="973"/>
      <c r="CSB394" s="971"/>
      <c r="CSC394" s="972"/>
      <c r="CSD394" s="972"/>
      <c r="CSE394" s="972"/>
      <c r="CSF394" s="972"/>
      <c r="CSG394" s="972"/>
      <c r="CSH394" s="972"/>
      <c r="CSI394" s="972"/>
      <c r="CSJ394" s="972"/>
      <c r="CSK394" s="972"/>
      <c r="CSL394" s="972"/>
      <c r="CSM394" s="972"/>
      <c r="CSN394" s="972"/>
      <c r="CSO394" s="972"/>
      <c r="CSP394" s="973"/>
      <c r="CSQ394" s="971"/>
      <c r="CSR394" s="972"/>
      <c r="CSS394" s="972"/>
      <c r="CST394" s="972"/>
      <c r="CSU394" s="972"/>
      <c r="CSV394" s="972"/>
      <c r="CSW394" s="972"/>
      <c r="CSX394" s="972"/>
      <c r="CSY394" s="972"/>
      <c r="CSZ394" s="972"/>
      <c r="CTA394" s="972"/>
      <c r="CTB394" s="972"/>
      <c r="CTC394" s="972"/>
      <c r="CTD394" s="972"/>
      <c r="CTE394" s="973"/>
      <c r="CTF394" s="971"/>
      <c r="CTG394" s="972"/>
      <c r="CTH394" s="972"/>
      <c r="CTI394" s="972"/>
      <c r="CTJ394" s="972"/>
      <c r="CTK394" s="972"/>
      <c r="CTL394" s="972"/>
      <c r="CTM394" s="972"/>
      <c r="CTN394" s="972"/>
      <c r="CTO394" s="972"/>
      <c r="CTP394" s="972"/>
      <c r="CTQ394" s="972"/>
      <c r="CTR394" s="972"/>
      <c r="CTS394" s="972"/>
      <c r="CTT394" s="973"/>
      <c r="CTU394" s="971"/>
      <c r="CTV394" s="972"/>
      <c r="CTW394" s="972"/>
      <c r="CTX394" s="972"/>
      <c r="CTY394" s="972"/>
      <c r="CTZ394" s="972"/>
      <c r="CUA394" s="972"/>
      <c r="CUB394" s="972"/>
      <c r="CUC394" s="972"/>
      <c r="CUD394" s="972"/>
      <c r="CUE394" s="972"/>
      <c r="CUF394" s="972"/>
      <c r="CUG394" s="972"/>
      <c r="CUH394" s="972"/>
      <c r="CUI394" s="973"/>
      <c r="CUJ394" s="971"/>
      <c r="CUK394" s="972"/>
      <c r="CUL394" s="972"/>
      <c r="CUM394" s="972"/>
      <c r="CUN394" s="972"/>
      <c r="CUO394" s="972"/>
      <c r="CUP394" s="972"/>
      <c r="CUQ394" s="972"/>
      <c r="CUR394" s="972"/>
      <c r="CUS394" s="972"/>
      <c r="CUT394" s="972"/>
      <c r="CUU394" s="972"/>
      <c r="CUV394" s="972"/>
      <c r="CUW394" s="972"/>
      <c r="CUX394" s="973"/>
      <c r="CUY394" s="971"/>
      <c r="CUZ394" s="972"/>
      <c r="CVA394" s="972"/>
      <c r="CVB394" s="972"/>
      <c r="CVC394" s="972"/>
      <c r="CVD394" s="972"/>
      <c r="CVE394" s="972"/>
      <c r="CVF394" s="972"/>
      <c r="CVG394" s="972"/>
      <c r="CVH394" s="972"/>
      <c r="CVI394" s="972"/>
      <c r="CVJ394" s="972"/>
      <c r="CVK394" s="972"/>
      <c r="CVL394" s="972"/>
      <c r="CVM394" s="973"/>
      <c r="CVN394" s="971"/>
      <c r="CVO394" s="972"/>
      <c r="CVP394" s="972"/>
      <c r="CVQ394" s="972"/>
      <c r="CVR394" s="972"/>
      <c r="CVS394" s="972"/>
      <c r="CVT394" s="972"/>
      <c r="CVU394" s="972"/>
      <c r="CVV394" s="972"/>
      <c r="CVW394" s="972"/>
      <c r="CVX394" s="972"/>
      <c r="CVY394" s="972"/>
      <c r="CVZ394" s="972"/>
      <c r="CWA394" s="972"/>
      <c r="CWB394" s="973"/>
      <c r="CWC394" s="971"/>
      <c r="CWD394" s="972"/>
      <c r="CWE394" s="972"/>
      <c r="CWF394" s="972"/>
      <c r="CWG394" s="972"/>
      <c r="CWH394" s="972"/>
      <c r="CWI394" s="972"/>
      <c r="CWJ394" s="972"/>
      <c r="CWK394" s="972"/>
      <c r="CWL394" s="972"/>
      <c r="CWM394" s="972"/>
      <c r="CWN394" s="972"/>
      <c r="CWO394" s="972"/>
      <c r="CWP394" s="972"/>
      <c r="CWQ394" s="973"/>
      <c r="CWR394" s="971"/>
      <c r="CWS394" s="972"/>
      <c r="CWT394" s="972"/>
      <c r="CWU394" s="972"/>
      <c r="CWV394" s="972"/>
      <c r="CWW394" s="972"/>
      <c r="CWX394" s="972"/>
      <c r="CWY394" s="972"/>
      <c r="CWZ394" s="972"/>
      <c r="CXA394" s="972"/>
      <c r="CXB394" s="972"/>
      <c r="CXC394" s="972"/>
      <c r="CXD394" s="972"/>
      <c r="CXE394" s="972"/>
      <c r="CXF394" s="973"/>
      <c r="CXG394" s="971"/>
      <c r="CXH394" s="972"/>
      <c r="CXI394" s="972"/>
      <c r="CXJ394" s="972"/>
      <c r="CXK394" s="972"/>
      <c r="CXL394" s="972"/>
      <c r="CXM394" s="972"/>
      <c r="CXN394" s="972"/>
      <c r="CXO394" s="972"/>
      <c r="CXP394" s="972"/>
      <c r="CXQ394" s="972"/>
      <c r="CXR394" s="972"/>
      <c r="CXS394" s="972"/>
      <c r="CXT394" s="972"/>
      <c r="CXU394" s="973"/>
      <c r="CXV394" s="971"/>
      <c r="CXW394" s="972"/>
      <c r="CXX394" s="972"/>
      <c r="CXY394" s="972"/>
      <c r="CXZ394" s="972"/>
      <c r="CYA394" s="972"/>
      <c r="CYB394" s="972"/>
      <c r="CYC394" s="972"/>
      <c r="CYD394" s="972"/>
      <c r="CYE394" s="972"/>
      <c r="CYF394" s="972"/>
      <c r="CYG394" s="972"/>
      <c r="CYH394" s="972"/>
      <c r="CYI394" s="972"/>
      <c r="CYJ394" s="973"/>
      <c r="CYK394" s="971"/>
      <c r="CYL394" s="972"/>
      <c r="CYM394" s="972"/>
      <c r="CYN394" s="972"/>
      <c r="CYO394" s="972"/>
      <c r="CYP394" s="972"/>
      <c r="CYQ394" s="972"/>
      <c r="CYR394" s="972"/>
      <c r="CYS394" s="972"/>
      <c r="CYT394" s="972"/>
      <c r="CYU394" s="972"/>
      <c r="CYV394" s="972"/>
      <c r="CYW394" s="972"/>
      <c r="CYX394" s="972"/>
      <c r="CYY394" s="973"/>
      <c r="CYZ394" s="971"/>
      <c r="CZA394" s="972"/>
      <c r="CZB394" s="972"/>
      <c r="CZC394" s="972"/>
      <c r="CZD394" s="972"/>
      <c r="CZE394" s="972"/>
      <c r="CZF394" s="972"/>
      <c r="CZG394" s="972"/>
      <c r="CZH394" s="972"/>
      <c r="CZI394" s="972"/>
      <c r="CZJ394" s="972"/>
      <c r="CZK394" s="972"/>
      <c r="CZL394" s="972"/>
      <c r="CZM394" s="972"/>
      <c r="CZN394" s="973"/>
      <c r="CZO394" s="971"/>
      <c r="CZP394" s="972"/>
      <c r="CZQ394" s="972"/>
      <c r="CZR394" s="972"/>
      <c r="CZS394" s="972"/>
      <c r="CZT394" s="972"/>
      <c r="CZU394" s="972"/>
      <c r="CZV394" s="972"/>
      <c r="CZW394" s="972"/>
      <c r="CZX394" s="972"/>
      <c r="CZY394" s="972"/>
      <c r="CZZ394" s="972"/>
      <c r="DAA394" s="972"/>
      <c r="DAB394" s="972"/>
      <c r="DAC394" s="973"/>
      <c r="DAD394" s="971"/>
      <c r="DAE394" s="972"/>
      <c r="DAF394" s="972"/>
      <c r="DAG394" s="972"/>
      <c r="DAH394" s="972"/>
      <c r="DAI394" s="972"/>
      <c r="DAJ394" s="972"/>
      <c r="DAK394" s="972"/>
      <c r="DAL394" s="972"/>
      <c r="DAM394" s="972"/>
      <c r="DAN394" s="972"/>
      <c r="DAO394" s="972"/>
      <c r="DAP394" s="972"/>
      <c r="DAQ394" s="972"/>
      <c r="DAR394" s="973"/>
      <c r="DAS394" s="971"/>
      <c r="DAT394" s="972"/>
      <c r="DAU394" s="972"/>
      <c r="DAV394" s="972"/>
      <c r="DAW394" s="972"/>
      <c r="DAX394" s="972"/>
      <c r="DAY394" s="972"/>
      <c r="DAZ394" s="972"/>
      <c r="DBA394" s="972"/>
      <c r="DBB394" s="972"/>
      <c r="DBC394" s="972"/>
      <c r="DBD394" s="972"/>
      <c r="DBE394" s="972"/>
      <c r="DBF394" s="972"/>
      <c r="DBG394" s="973"/>
      <c r="DBH394" s="971"/>
      <c r="DBI394" s="972"/>
      <c r="DBJ394" s="972"/>
      <c r="DBK394" s="972"/>
      <c r="DBL394" s="972"/>
      <c r="DBM394" s="972"/>
      <c r="DBN394" s="972"/>
      <c r="DBO394" s="972"/>
      <c r="DBP394" s="972"/>
      <c r="DBQ394" s="972"/>
      <c r="DBR394" s="972"/>
      <c r="DBS394" s="972"/>
      <c r="DBT394" s="972"/>
      <c r="DBU394" s="972"/>
      <c r="DBV394" s="973"/>
      <c r="DBW394" s="971"/>
      <c r="DBX394" s="972"/>
      <c r="DBY394" s="972"/>
      <c r="DBZ394" s="972"/>
      <c r="DCA394" s="972"/>
      <c r="DCB394" s="972"/>
      <c r="DCC394" s="972"/>
      <c r="DCD394" s="972"/>
      <c r="DCE394" s="972"/>
      <c r="DCF394" s="972"/>
      <c r="DCG394" s="972"/>
      <c r="DCH394" s="972"/>
      <c r="DCI394" s="972"/>
      <c r="DCJ394" s="972"/>
      <c r="DCK394" s="973"/>
      <c r="DCL394" s="971"/>
      <c r="DCM394" s="972"/>
      <c r="DCN394" s="972"/>
      <c r="DCO394" s="972"/>
      <c r="DCP394" s="972"/>
      <c r="DCQ394" s="972"/>
      <c r="DCR394" s="972"/>
      <c r="DCS394" s="972"/>
      <c r="DCT394" s="972"/>
      <c r="DCU394" s="972"/>
      <c r="DCV394" s="972"/>
      <c r="DCW394" s="972"/>
      <c r="DCX394" s="972"/>
      <c r="DCY394" s="972"/>
      <c r="DCZ394" s="973"/>
      <c r="DDA394" s="971"/>
      <c r="DDB394" s="972"/>
      <c r="DDC394" s="972"/>
      <c r="DDD394" s="972"/>
      <c r="DDE394" s="972"/>
      <c r="DDF394" s="972"/>
      <c r="DDG394" s="972"/>
      <c r="DDH394" s="972"/>
      <c r="DDI394" s="972"/>
      <c r="DDJ394" s="972"/>
      <c r="DDK394" s="972"/>
      <c r="DDL394" s="972"/>
      <c r="DDM394" s="972"/>
      <c r="DDN394" s="972"/>
      <c r="DDO394" s="973"/>
      <c r="DDP394" s="971"/>
      <c r="DDQ394" s="972"/>
      <c r="DDR394" s="972"/>
      <c r="DDS394" s="972"/>
      <c r="DDT394" s="972"/>
      <c r="DDU394" s="972"/>
      <c r="DDV394" s="972"/>
      <c r="DDW394" s="972"/>
      <c r="DDX394" s="972"/>
      <c r="DDY394" s="972"/>
      <c r="DDZ394" s="972"/>
      <c r="DEA394" s="972"/>
      <c r="DEB394" s="972"/>
      <c r="DEC394" s="972"/>
      <c r="DED394" s="973"/>
      <c r="DEE394" s="971"/>
      <c r="DEF394" s="972"/>
      <c r="DEG394" s="972"/>
      <c r="DEH394" s="972"/>
      <c r="DEI394" s="972"/>
      <c r="DEJ394" s="972"/>
      <c r="DEK394" s="972"/>
      <c r="DEL394" s="972"/>
      <c r="DEM394" s="972"/>
      <c r="DEN394" s="972"/>
      <c r="DEO394" s="972"/>
      <c r="DEP394" s="972"/>
      <c r="DEQ394" s="972"/>
      <c r="DER394" s="972"/>
      <c r="DES394" s="973"/>
      <c r="DET394" s="971"/>
      <c r="DEU394" s="972"/>
      <c r="DEV394" s="972"/>
      <c r="DEW394" s="972"/>
      <c r="DEX394" s="972"/>
      <c r="DEY394" s="972"/>
      <c r="DEZ394" s="972"/>
      <c r="DFA394" s="972"/>
      <c r="DFB394" s="972"/>
      <c r="DFC394" s="972"/>
      <c r="DFD394" s="972"/>
      <c r="DFE394" s="972"/>
      <c r="DFF394" s="972"/>
      <c r="DFG394" s="972"/>
      <c r="DFH394" s="973"/>
      <c r="DFI394" s="971"/>
      <c r="DFJ394" s="972"/>
      <c r="DFK394" s="972"/>
      <c r="DFL394" s="972"/>
      <c r="DFM394" s="972"/>
      <c r="DFN394" s="972"/>
      <c r="DFO394" s="972"/>
      <c r="DFP394" s="972"/>
      <c r="DFQ394" s="972"/>
      <c r="DFR394" s="972"/>
      <c r="DFS394" s="972"/>
      <c r="DFT394" s="972"/>
      <c r="DFU394" s="972"/>
      <c r="DFV394" s="972"/>
      <c r="DFW394" s="973"/>
      <c r="DFX394" s="971"/>
      <c r="DFY394" s="972"/>
      <c r="DFZ394" s="972"/>
      <c r="DGA394" s="972"/>
      <c r="DGB394" s="972"/>
      <c r="DGC394" s="972"/>
      <c r="DGD394" s="972"/>
      <c r="DGE394" s="972"/>
      <c r="DGF394" s="972"/>
      <c r="DGG394" s="972"/>
      <c r="DGH394" s="972"/>
      <c r="DGI394" s="972"/>
      <c r="DGJ394" s="972"/>
      <c r="DGK394" s="972"/>
      <c r="DGL394" s="973"/>
      <c r="DGM394" s="971"/>
      <c r="DGN394" s="972"/>
      <c r="DGO394" s="972"/>
      <c r="DGP394" s="972"/>
      <c r="DGQ394" s="972"/>
      <c r="DGR394" s="972"/>
      <c r="DGS394" s="972"/>
      <c r="DGT394" s="972"/>
      <c r="DGU394" s="972"/>
      <c r="DGV394" s="972"/>
      <c r="DGW394" s="972"/>
      <c r="DGX394" s="972"/>
      <c r="DGY394" s="972"/>
      <c r="DGZ394" s="972"/>
      <c r="DHA394" s="973"/>
      <c r="DHB394" s="971"/>
      <c r="DHC394" s="972"/>
      <c r="DHD394" s="972"/>
      <c r="DHE394" s="972"/>
      <c r="DHF394" s="972"/>
      <c r="DHG394" s="972"/>
      <c r="DHH394" s="972"/>
      <c r="DHI394" s="972"/>
      <c r="DHJ394" s="972"/>
      <c r="DHK394" s="972"/>
      <c r="DHL394" s="972"/>
      <c r="DHM394" s="972"/>
      <c r="DHN394" s="972"/>
      <c r="DHO394" s="972"/>
      <c r="DHP394" s="973"/>
      <c r="DHQ394" s="971"/>
      <c r="DHR394" s="972"/>
      <c r="DHS394" s="972"/>
      <c r="DHT394" s="972"/>
      <c r="DHU394" s="972"/>
      <c r="DHV394" s="972"/>
      <c r="DHW394" s="972"/>
      <c r="DHX394" s="972"/>
      <c r="DHY394" s="972"/>
      <c r="DHZ394" s="972"/>
      <c r="DIA394" s="972"/>
      <c r="DIB394" s="972"/>
      <c r="DIC394" s="972"/>
      <c r="DID394" s="972"/>
      <c r="DIE394" s="973"/>
      <c r="DIF394" s="971"/>
      <c r="DIG394" s="972"/>
      <c r="DIH394" s="972"/>
      <c r="DII394" s="972"/>
      <c r="DIJ394" s="972"/>
      <c r="DIK394" s="972"/>
      <c r="DIL394" s="972"/>
      <c r="DIM394" s="972"/>
      <c r="DIN394" s="972"/>
      <c r="DIO394" s="972"/>
      <c r="DIP394" s="972"/>
      <c r="DIQ394" s="972"/>
      <c r="DIR394" s="972"/>
      <c r="DIS394" s="972"/>
      <c r="DIT394" s="973"/>
      <c r="DIU394" s="971"/>
      <c r="DIV394" s="972"/>
      <c r="DIW394" s="972"/>
      <c r="DIX394" s="972"/>
      <c r="DIY394" s="972"/>
      <c r="DIZ394" s="972"/>
      <c r="DJA394" s="972"/>
      <c r="DJB394" s="972"/>
      <c r="DJC394" s="972"/>
      <c r="DJD394" s="972"/>
      <c r="DJE394" s="972"/>
      <c r="DJF394" s="972"/>
      <c r="DJG394" s="972"/>
      <c r="DJH394" s="972"/>
      <c r="DJI394" s="973"/>
      <c r="DJJ394" s="971"/>
      <c r="DJK394" s="972"/>
      <c r="DJL394" s="972"/>
      <c r="DJM394" s="972"/>
      <c r="DJN394" s="972"/>
      <c r="DJO394" s="972"/>
      <c r="DJP394" s="972"/>
      <c r="DJQ394" s="972"/>
      <c r="DJR394" s="972"/>
      <c r="DJS394" s="972"/>
      <c r="DJT394" s="972"/>
      <c r="DJU394" s="972"/>
      <c r="DJV394" s="972"/>
      <c r="DJW394" s="972"/>
      <c r="DJX394" s="973"/>
      <c r="DJY394" s="971"/>
      <c r="DJZ394" s="972"/>
      <c r="DKA394" s="972"/>
      <c r="DKB394" s="972"/>
      <c r="DKC394" s="972"/>
      <c r="DKD394" s="972"/>
      <c r="DKE394" s="972"/>
      <c r="DKF394" s="972"/>
      <c r="DKG394" s="972"/>
      <c r="DKH394" s="972"/>
      <c r="DKI394" s="972"/>
      <c r="DKJ394" s="972"/>
      <c r="DKK394" s="972"/>
      <c r="DKL394" s="972"/>
      <c r="DKM394" s="973"/>
      <c r="DKN394" s="971"/>
      <c r="DKO394" s="972"/>
      <c r="DKP394" s="972"/>
      <c r="DKQ394" s="972"/>
      <c r="DKR394" s="972"/>
      <c r="DKS394" s="972"/>
      <c r="DKT394" s="972"/>
      <c r="DKU394" s="972"/>
      <c r="DKV394" s="972"/>
      <c r="DKW394" s="972"/>
      <c r="DKX394" s="972"/>
      <c r="DKY394" s="972"/>
      <c r="DKZ394" s="972"/>
      <c r="DLA394" s="972"/>
      <c r="DLB394" s="973"/>
      <c r="DLC394" s="971"/>
      <c r="DLD394" s="972"/>
      <c r="DLE394" s="972"/>
      <c r="DLF394" s="972"/>
      <c r="DLG394" s="972"/>
      <c r="DLH394" s="972"/>
      <c r="DLI394" s="972"/>
      <c r="DLJ394" s="972"/>
      <c r="DLK394" s="972"/>
      <c r="DLL394" s="972"/>
      <c r="DLM394" s="972"/>
      <c r="DLN394" s="972"/>
      <c r="DLO394" s="972"/>
      <c r="DLP394" s="972"/>
      <c r="DLQ394" s="973"/>
      <c r="DLR394" s="971"/>
      <c r="DLS394" s="972"/>
      <c r="DLT394" s="972"/>
      <c r="DLU394" s="972"/>
      <c r="DLV394" s="972"/>
      <c r="DLW394" s="972"/>
      <c r="DLX394" s="972"/>
      <c r="DLY394" s="972"/>
      <c r="DLZ394" s="972"/>
      <c r="DMA394" s="972"/>
      <c r="DMB394" s="972"/>
      <c r="DMC394" s="972"/>
      <c r="DMD394" s="972"/>
      <c r="DME394" s="972"/>
      <c r="DMF394" s="973"/>
      <c r="DMG394" s="971"/>
      <c r="DMH394" s="972"/>
      <c r="DMI394" s="972"/>
      <c r="DMJ394" s="972"/>
      <c r="DMK394" s="972"/>
      <c r="DML394" s="972"/>
      <c r="DMM394" s="972"/>
      <c r="DMN394" s="972"/>
      <c r="DMO394" s="972"/>
      <c r="DMP394" s="972"/>
      <c r="DMQ394" s="972"/>
      <c r="DMR394" s="972"/>
      <c r="DMS394" s="972"/>
      <c r="DMT394" s="972"/>
      <c r="DMU394" s="973"/>
      <c r="DMV394" s="971"/>
      <c r="DMW394" s="972"/>
      <c r="DMX394" s="972"/>
      <c r="DMY394" s="972"/>
      <c r="DMZ394" s="972"/>
      <c r="DNA394" s="972"/>
      <c r="DNB394" s="972"/>
      <c r="DNC394" s="972"/>
      <c r="DND394" s="972"/>
      <c r="DNE394" s="972"/>
      <c r="DNF394" s="972"/>
      <c r="DNG394" s="972"/>
      <c r="DNH394" s="972"/>
      <c r="DNI394" s="972"/>
      <c r="DNJ394" s="973"/>
      <c r="DNK394" s="971"/>
      <c r="DNL394" s="972"/>
      <c r="DNM394" s="972"/>
      <c r="DNN394" s="972"/>
      <c r="DNO394" s="972"/>
      <c r="DNP394" s="972"/>
      <c r="DNQ394" s="972"/>
      <c r="DNR394" s="972"/>
      <c r="DNS394" s="972"/>
      <c r="DNT394" s="972"/>
      <c r="DNU394" s="972"/>
      <c r="DNV394" s="972"/>
      <c r="DNW394" s="972"/>
      <c r="DNX394" s="972"/>
      <c r="DNY394" s="973"/>
      <c r="DNZ394" s="971"/>
      <c r="DOA394" s="972"/>
      <c r="DOB394" s="972"/>
      <c r="DOC394" s="972"/>
      <c r="DOD394" s="972"/>
      <c r="DOE394" s="972"/>
      <c r="DOF394" s="972"/>
      <c r="DOG394" s="972"/>
      <c r="DOH394" s="972"/>
      <c r="DOI394" s="972"/>
      <c r="DOJ394" s="972"/>
      <c r="DOK394" s="972"/>
      <c r="DOL394" s="972"/>
      <c r="DOM394" s="972"/>
      <c r="DON394" s="973"/>
      <c r="DOO394" s="971"/>
      <c r="DOP394" s="972"/>
      <c r="DOQ394" s="972"/>
      <c r="DOR394" s="972"/>
      <c r="DOS394" s="972"/>
      <c r="DOT394" s="972"/>
      <c r="DOU394" s="972"/>
      <c r="DOV394" s="972"/>
      <c r="DOW394" s="972"/>
      <c r="DOX394" s="972"/>
      <c r="DOY394" s="972"/>
      <c r="DOZ394" s="972"/>
      <c r="DPA394" s="972"/>
      <c r="DPB394" s="972"/>
      <c r="DPC394" s="973"/>
      <c r="DPD394" s="971"/>
      <c r="DPE394" s="972"/>
      <c r="DPF394" s="972"/>
      <c r="DPG394" s="972"/>
      <c r="DPH394" s="972"/>
      <c r="DPI394" s="972"/>
      <c r="DPJ394" s="972"/>
      <c r="DPK394" s="972"/>
      <c r="DPL394" s="972"/>
      <c r="DPM394" s="972"/>
      <c r="DPN394" s="972"/>
      <c r="DPO394" s="972"/>
      <c r="DPP394" s="972"/>
      <c r="DPQ394" s="972"/>
      <c r="DPR394" s="973"/>
      <c r="DPS394" s="971"/>
      <c r="DPT394" s="972"/>
      <c r="DPU394" s="972"/>
      <c r="DPV394" s="972"/>
      <c r="DPW394" s="972"/>
      <c r="DPX394" s="972"/>
      <c r="DPY394" s="972"/>
      <c r="DPZ394" s="972"/>
      <c r="DQA394" s="972"/>
      <c r="DQB394" s="972"/>
      <c r="DQC394" s="972"/>
      <c r="DQD394" s="972"/>
      <c r="DQE394" s="972"/>
      <c r="DQF394" s="972"/>
      <c r="DQG394" s="973"/>
      <c r="DQH394" s="971"/>
      <c r="DQI394" s="972"/>
      <c r="DQJ394" s="972"/>
      <c r="DQK394" s="972"/>
      <c r="DQL394" s="972"/>
      <c r="DQM394" s="972"/>
      <c r="DQN394" s="972"/>
      <c r="DQO394" s="972"/>
      <c r="DQP394" s="972"/>
      <c r="DQQ394" s="972"/>
      <c r="DQR394" s="972"/>
      <c r="DQS394" s="972"/>
      <c r="DQT394" s="972"/>
      <c r="DQU394" s="972"/>
      <c r="DQV394" s="973"/>
      <c r="DQW394" s="971"/>
      <c r="DQX394" s="972"/>
      <c r="DQY394" s="972"/>
      <c r="DQZ394" s="972"/>
      <c r="DRA394" s="972"/>
      <c r="DRB394" s="972"/>
      <c r="DRC394" s="972"/>
      <c r="DRD394" s="972"/>
      <c r="DRE394" s="972"/>
      <c r="DRF394" s="972"/>
      <c r="DRG394" s="972"/>
      <c r="DRH394" s="972"/>
      <c r="DRI394" s="972"/>
      <c r="DRJ394" s="972"/>
      <c r="DRK394" s="973"/>
      <c r="DRL394" s="971"/>
      <c r="DRM394" s="972"/>
      <c r="DRN394" s="972"/>
      <c r="DRO394" s="972"/>
      <c r="DRP394" s="972"/>
      <c r="DRQ394" s="972"/>
      <c r="DRR394" s="972"/>
      <c r="DRS394" s="972"/>
      <c r="DRT394" s="972"/>
      <c r="DRU394" s="972"/>
      <c r="DRV394" s="972"/>
      <c r="DRW394" s="972"/>
      <c r="DRX394" s="972"/>
      <c r="DRY394" s="972"/>
      <c r="DRZ394" s="973"/>
      <c r="DSA394" s="971"/>
      <c r="DSB394" s="972"/>
      <c r="DSC394" s="972"/>
      <c r="DSD394" s="972"/>
      <c r="DSE394" s="972"/>
      <c r="DSF394" s="972"/>
      <c r="DSG394" s="972"/>
      <c r="DSH394" s="972"/>
      <c r="DSI394" s="972"/>
      <c r="DSJ394" s="972"/>
      <c r="DSK394" s="972"/>
      <c r="DSL394" s="972"/>
      <c r="DSM394" s="972"/>
      <c r="DSN394" s="972"/>
      <c r="DSO394" s="973"/>
      <c r="DSP394" s="971"/>
      <c r="DSQ394" s="972"/>
      <c r="DSR394" s="972"/>
      <c r="DSS394" s="972"/>
      <c r="DST394" s="972"/>
      <c r="DSU394" s="972"/>
      <c r="DSV394" s="972"/>
      <c r="DSW394" s="972"/>
      <c r="DSX394" s="972"/>
      <c r="DSY394" s="972"/>
      <c r="DSZ394" s="972"/>
      <c r="DTA394" s="972"/>
      <c r="DTB394" s="972"/>
      <c r="DTC394" s="972"/>
      <c r="DTD394" s="973"/>
      <c r="DTE394" s="971"/>
      <c r="DTF394" s="972"/>
      <c r="DTG394" s="972"/>
      <c r="DTH394" s="972"/>
      <c r="DTI394" s="972"/>
      <c r="DTJ394" s="972"/>
      <c r="DTK394" s="972"/>
      <c r="DTL394" s="972"/>
      <c r="DTM394" s="972"/>
      <c r="DTN394" s="972"/>
      <c r="DTO394" s="972"/>
      <c r="DTP394" s="972"/>
      <c r="DTQ394" s="972"/>
      <c r="DTR394" s="972"/>
      <c r="DTS394" s="973"/>
      <c r="DTT394" s="971"/>
      <c r="DTU394" s="972"/>
      <c r="DTV394" s="972"/>
      <c r="DTW394" s="972"/>
      <c r="DTX394" s="972"/>
      <c r="DTY394" s="972"/>
      <c r="DTZ394" s="972"/>
      <c r="DUA394" s="972"/>
      <c r="DUB394" s="972"/>
      <c r="DUC394" s="972"/>
      <c r="DUD394" s="972"/>
      <c r="DUE394" s="972"/>
      <c r="DUF394" s="972"/>
      <c r="DUG394" s="972"/>
      <c r="DUH394" s="973"/>
      <c r="DUI394" s="971"/>
      <c r="DUJ394" s="972"/>
      <c r="DUK394" s="972"/>
      <c r="DUL394" s="972"/>
      <c r="DUM394" s="972"/>
      <c r="DUN394" s="972"/>
      <c r="DUO394" s="972"/>
      <c r="DUP394" s="972"/>
      <c r="DUQ394" s="972"/>
      <c r="DUR394" s="972"/>
      <c r="DUS394" s="972"/>
      <c r="DUT394" s="972"/>
      <c r="DUU394" s="972"/>
      <c r="DUV394" s="972"/>
      <c r="DUW394" s="973"/>
      <c r="DUX394" s="971"/>
      <c r="DUY394" s="972"/>
      <c r="DUZ394" s="972"/>
      <c r="DVA394" s="972"/>
      <c r="DVB394" s="972"/>
      <c r="DVC394" s="972"/>
      <c r="DVD394" s="972"/>
      <c r="DVE394" s="972"/>
      <c r="DVF394" s="972"/>
      <c r="DVG394" s="972"/>
      <c r="DVH394" s="972"/>
      <c r="DVI394" s="972"/>
      <c r="DVJ394" s="972"/>
      <c r="DVK394" s="972"/>
      <c r="DVL394" s="973"/>
      <c r="DVM394" s="971"/>
      <c r="DVN394" s="972"/>
      <c r="DVO394" s="972"/>
      <c r="DVP394" s="972"/>
      <c r="DVQ394" s="972"/>
      <c r="DVR394" s="972"/>
      <c r="DVS394" s="972"/>
      <c r="DVT394" s="972"/>
      <c r="DVU394" s="972"/>
      <c r="DVV394" s="972"/>
      <c r="DVW394" s="972"/>
      <c r="DVX394" s="972"/>
      <c r="DVY394" s="972"/>
      <c r="DVZ394" s="972"/>
      <c r="DWA394" s="973"/>
      <c r="DWB394" s="971"/>
      <c r="DWC394" s="972"/>
      <c r="DWD394" s="972"/>
      <c r="DWE394" s="972"/>
      <c r="DWF394" s="972"/>
      <c r="DWG394" s="972"/>
      <c r="DWH394" s="972"/>
      <c r="DWI394" s="972"/>
      <c r="DWJ394" s="972"/>
      <c r="DWK394" s="972"/>
      <c r="DWL394" s="972"/>
      <c r="DWM394" s="972"/>
      <c r="DWN394" s="972"/>
      <c r="DWO394" s="972"/>
      <c r="DWP394" s="973"/>
      <c r="DWQ394" s="971"/>
      <c r="DWR394" s="972"/>
      <c r="DWS394" s="972"/>
      <c r="DWT394" s="972"/>
      <c r="DWU394" s="972"/>
      <c r="DWV394" s="972"/>
      <c r="DWW394" s="972"/>
      <c r="DWX394" s="972"/>
      <c r="DWY394" s="972"/>
      <c r="DWZ394" s="972"/>
      <c r="DXA394" s="972"/>
      <c r="DXB394" s="972"/>
      <c r="DXC394" s="972"/>
      <c r="DXD394" s="972"/>
      <c r="DXE394" s="973"/>
      <c r="DXF394" s="971"/>
      <c r="DXG394" s="972"/>
      <c r="DXH394" s="972"/>
      <c r="DXI394" s="972"/>
      <c r="DXJ394" s="972"/>
      <c r="DXK394" s="972"/>
      <c r="DXL394" s="972"/>
      <c r="DXM394" s="972"/>
      <c r="DXN394" s="972"/>
      <c r="DXO394" s="972"/>
      <c r="DXP394" s="972"/>
      <c r="DXQ394" s="972"/>
      <c r="DXR394" s="972"/>
      <c r="DXS394" s="972"/>
      <c r="DXT394" s="973"/>
      <c r="DXU394" s="971"/>
      <c r="DXV394" s="972"/>
      <c r="DXW394" s="972"/>
      <c r="DXX394" s="972"/>
      <c r="DXY394" s="972"/>
      <c r="DXZ394" s="972"/>
      <c r="DYA394" s="972"/>
      <c r="DYB394" s="972"/>
      <c r="DYC394" s="972"/>
      <c r="DYD394" s="972"/>
      <c r="DYE394" s="972"/>
      <c r="DYF394" s="972"/>
      <c r="DYG394" s="972"/>
      <c r="DYH394" s="972"/>
      <c r="DYI394" s="973"/>
      <c r="DYJ394" s="971"/>
      <c r="DYK394" s="972"/>
      <c r="DYL394" s="972"/>
      <c r="DYM394" s="972"/>
      <c r="DYN394" s="972"/>
      <c r="DYO394" s="972"/>
      <c r="DYP394" s="972"/>
      <c r="DYQ394" s="972"/>
      <c r="DYR394" s="972"/>
      <c r="DYS394" s="972"/>
      <c r="DYT394" s="972"/>
      <c r="DYU394" s="972"/>
      <c r="DYV394" s="972"/>
      <c r="DYW394" s="972"/>
      <c r="DYX394" s="973"/>
      <c r="DYY394" s="971"/>
      <c r="DYZ394" s="972"/>
      <c r="DZA394" s="972"/>
      <c r="DZB394" s="972"/>
      <c r="DZC394" s="972"/>
      <c r="DZD394" s="972"/>
      <c r="DZE394" s="972"/>
      <c r="DZF394" s="972"/>
      <c r="DZG394" s="972"/>
      <c r="DZH394" s="972"/>
      <c r="DZI394" s="972"/>
      <c r="DZJ394" s="972"/>
      <c r="DZK394" s="972"/>
      <c r="DZL394" s="972"/>
      <c r="DZM394" s="973"/>
      <c r="DZN394" s="971"/>
      <c r="DZO394" s="972"/>
      <c r="DZP394" s="972"/>
      <c r="DZQ394" s="972"/>
      <c r="DZR394" s="972"/>
      <c r="DZS394" s="972"/>
      <c r="DZT394" s="972"/>
      <c r="DZU394" s="972"/>
      <c r="DZV394" s="972"/>
      <c r="DZW394" s="972"/>
      <c r="DZX394" s="972"/>
      <c r="DZY394" s="972"/>
      <c r="DZZ394" s="972"/>
      <c r="EAA394" s="972"/>
      <c r="EAB394" s="973"/>
      <c r="EAC394" s="971"/>
      <c r="EAD394" s="972"/>
      <c r="EAE394" s="972"/>
      <c r="EAF394" s="972"/>
      <c r="EAG394" s="972"/>
      <c r="EAH394" s="972"/>
      <c r="EAI394" s="972"/>
      <c r="EAJ394" s="972"/>
      <c r="EAK394" s="972"/>
      <c r="EAL394" s="972"/>
      <c r="EAM394" s="972"/>
      <c r="EAN394" s="972"/>
      <c r="EAO394" s="972"/>
      <c r="EAP394" s="972"/>
      <c r="EAQ394" s="973"/>
      <c r="EAR394" s="971"/>
      <c r="EAS394" s="972"/>
      <c r="EAT394" s="972"/>
      <c r="EAU394" s="972"/>
      <c r="EAV394" s="972"/>
      <c r="EAW394" s="972"/>
      <c r="EAX394" s="972"/>
      <c r="EAY394" s="972"/>
      <c r="EAZ394" s="972"/>
      <c r="EBA394" s="972"/>
      <c r="EBB394" s="972"/>
      <c r="EBC394" s="972"/>
      <c r="EBD394" s="972"/>
      <c r="EBE394" s="972"/>
      <c r="EBF394" s="973"/>
      <c r="EBG394" s="971"/>
      <c r="EBH394" s="972"/>
      <c r="EBI394" s="972"/>
      <c r="EBJ394" s="972"/>
      <c r="EBK394" s="972"/>
      <c r="EBL394" s="972"/>
      <c r="EBM394" s="972"/>
      <c r="EBN394" s="972"/>
      <c r="EBO394" s="972"/>
      <c r="EBP394" s="972"/>
      <c r="EBQ394" s="972"/>
      <c r="EBR394" s="972"/>
      <c r="EBS394" s="972"/>
      <c r="EBT394" s="972"/>
      <c r="EBU394" s="973"/>
      <c r="EBV394" s="971"/>
      <c r="EBW394" s="972"/>
      <c r="EBX394" s="972"/>
      <c r="EBY394" s="972"/>
      <c r="EBZ394" s="972"/>
      <c r="ECA394" s="972"/>
      <c r="ECB394" s="972"/>
      <c r="ECC394" s="972"/>
      <c r="ECD394" s="972"/>
      <c r="ECE394" s="972"/>
      <c r="ECF394" s="972"/>
      <c r="ECG394" s="972"/>
      <c r="ECH394" s="972"/>
      <c r="ECI394" s="972"/>
      <c r="ECJ394" s="973"/>
      <c r="ECK394" s="971"/>
      <c r="ECL394" s="972"/>
      <c r="ECM394" s="972"/>
      <c r="ECN394" s="972"/>
      <c r="ECO394" s="972"/>
      <c r="ECP394" s="972"/>
      <c r="ECQ394" s="972"/>
      <c r="ECR394" s="972"/>
      <c r="ECS394" s="972"/>
      <c r="ECT394" s="972"/>
      <c r="ECU394" s="972"/>
      <c r="ECV394" s="972"/>
      <c r="ECW394" s="972"/>
      <c r="ECX394" s="972"/>
      <c r="ECY394" s="973"/>
      <c r="ECZ394" s="971"/>
      <c r="EDA394" s="972"/>
      <c r="EDB394" s="972"/>
      <c r="EDC394" s="972"/>
      <c r="EDD394" s="972"/>
      <c r="EDE394" s="972"/>
      <c r="EDF394" s="972"/>
      <c r="EDG394" s="972"/>
      <c r="EDH394" s="972"/>
      <c r="EDI394" s="972"/>
      <c r="EDJ394" s="972"/>
      <c r="EDK394" s="972"/>
      <c r="EDL394" s="972"/>
      <c r="EDM394" s="972"/>
      <c r="EDN394" s="973"/>
      <c r="EDO394" s="971"/>
      <c r="EDP394" s="972"/>
      <c r="EDQ394" s="972"/>
      <c r="EDR394" s="972"/>
      <c r="EDS394" s="972"/>
      <c r="EDT394" s="972"/>
      <c r="EDU394" s="972"/>
      <c r="EDV394" s="972"/>
      <c r="EDW394" s="972"/>
      <c r="EDX394" s="972"/>
      <c r="EDY394" s="972"/>
      <c r="EDZ394" s="972"/>
      <c r="EEA394" s="972"/>
      <c r="EEB394" s="972"/>
      <c r="EEC394" s="973"/>
      <c r="EED394" s="971"/>
      <c r="EEE394" s="972"/>
      <c r="EEF394" s="972"/>
      <c r="EEG394" s="972"/>
      <c r="EEH394" s="972"/>
      <c r="EEI394" s="972"/>
      <c r="EEJ394" s="972"/>
      <c r="EEK394" s="972"/>
      <c r="EEL394" s="972"/>
      <c r="EEM394" s="972"/>
      <c r="EEN394" s="972"/>
      <c r="EEO394" s="972"/>
      <c r="EEP394" s="972"/>
      <c r="EEQ394" s="972"/>
      <c r="EER394" s="973"/>
      <c r="EES394" s="971"/>
      <c r="EET394" s="972"/>
      <c r="EEU394" s="972"/>
      <c r="EEV394" s="972"/>
      <c r="EEW394" s="972"/>
      <c r="EEX394" s="972"/>
      <c r="EEY394" s="972"/>
      <c r="EEZ394" s="972"/>
      <c r="EFA394" s="972"/>
      <c r="EFB394" s="972"/>
      <c r="EFC394" s="972"/>
      <c r="EFD394" s="972"/>
      <c r="EFE394" s="972"/>
      <c r="EFF394" s="972"/>
      <c r="EFG394" s="973"/>
      <c r="EFH394" s="971"/>
      <c r="EFI394" s="972"/>
      <c r="EFJ394" s="972"/>
      <c r="EFK394" s="972"/>
      <c r="EFL394" s="972"/>
      <c r="EFM394" s="972"/>
      <c r="EFN394" s="972"/>
      <c r="EFO394" s="972"/>
      <c r="EFP394" s="972"/>
      <c r="EFQ394" s="972"/>
      <c r="EFR394" s="972"/>
      <c r="EFS394" s="972"/>
      <c r="EFT394" s="972"/>
      <c r="EFU394" s="972"/>
      <c r="EFV394" s="973"/>
      <c r="EFW394" s="971"/>
      <c r="EFX394" s="972"/>
      <c r="EFY394" s="972"/>
      <c r="EFZ394" s="972"/>
      <c r="EGA394" s="972"/>
      <c r="EGB394" s="972"/>
      <c r="EGC394" s="972"/>
      <c r="EGD394" s="972"/>
      <c r="EGE394" s="972"/>
      <c r="EGF394" s="972"/>
      <c r="EGG394" s="972"/>
      <c r="EGH394" s="972"/>
      <c r="EGI394" s="972"/>
      <c r="EGJ394" s="972"/>
      <c r="EGK394" s="973"/>
      <c r="EGL394" s="971"/>
      <c r="EGM394" s="972"/>
      <c r="EGN394" s="972"/>
      <c r="EGO394" s="972"/>
      <c r="EGP394" s="972"/>
      <c r="EGQ394" s="972"/>
      <c r="EGR394" s="972"/>
      <c r="EGS394" s="972"/>
      <c r="EGT394" s="972"/>
      <c r="EGU394" s="972"/>
      <c r="EGV394" s="972"/>
      <c r="EGW394" s="972"/>
      <c r="EGX394" s="972"/>
      <c r="EGY394" s="972"/>
      <c r="EGZ394" s="973"/>
      <c r="EHA394" s="971"/>
      <c r="EHB394" s="972"/>
      <c r="EHC394" s="972"/>
      <c r="EHD394" s="972"/>
      <c r="EHE394" s="972"/>
      <c r="EHF394" s="972"/>
      <c r="EHG394" s="972"/>
      <c r="EHH394" s="972"/>
      <c r="EHI394" s="972"/>
      <c r="EHJ394" s="972"/>
      <c r="EHK394" s="972"/>
      <c r="EHL394" s="972"/>
      <c r="EHM394" s="972"/>
      <c r="EHN394" s="972"/>
      <c r="EHO394" s="973"/>
      <c r="EHP394" s="971"/>
      <c r="EHQ394" s="972"/>
      <c r="EHR394" s="972"/>
      <c r="EHS394" s="972"/>
      <c r="EHT394" s="972"/>
      <c r="EHU394" s="972"/>
      <c r="EHV394" s="972"/>
      <c r="EHW394" s="972"/>
      <c r="EHX394" s="972"/>
      <c r="EHY394" s="972"/>
      <c r="EHZ394" s="972"/>
      <c r="EIA394" s="972"/>
      <c r="EIB394" s="972"/>
      <c r="EIC394" s="972"/>
      <c r="EID394" s="973"/>
      <c r="EIE394" s="971"/>
      <c r="EIF394" s="972"/>
      <c r="EIG394" s="972"/>
      <c r="EIH394" s="972"/>
      <c r="EII394" s="972"/>
      <c r="EIJ394" s="972"/>
      <c r="EIK394" s="972"/>
      <c r="EIL394" s="972"/>
      <c r="EIM394" s="972"/>
      <c r="EIN394" s="972"/>
      <c r="EIO394" s="972"/>
      <c r="EIP394" s="972"/>
      <c r="EIQ394" s="972"/>
      <c r="EIR394" s="972"/>
      <c r="EIS394" s="973"/>
      <c r="EIT394" s="971"/>
      <c r="EIU394" s="972"/>
      <c r="EIV394" s="972"/>
      <c r="EIW394" s="972"/>
      <c r="EIX394" s="972"/>
      <c r="EIY394" s="972"/>
      <c r="EIZ394" s="972"/>
      <c r="EJA394" s="972"/>
      <c r="EJB394" s="972"/>
      <c r="EJC394" s="972"/>
      <c r="EJD394" s="972"/>
      <c r="EJE394" s="972"/>
      <c r="EJF394" s="972"/>
      <c r="EJG394" s="972"/>
      <c r="EJH394" s="973"/>
      <c r="EJI394" s="971"/>
      <c r="EJJ394" s="972"/>
      <c r="EJK394" s="972"/>
      <c r="EJL394" s="972"/>
      <c r="EJM394" s="972"/>
      <c r="EJN394" s="972"/>
      <c r="EJO394" s="972"/>
      <c r="EJP394" s="972"/>
      <c r="EJQ394" s="972"/>
      <c r="EJR394" s="972"/>
      <c r="EJS394" s="972"/>
      <c r="EJT394" s="972"/>
      <c r="EJU394" s="972"/>
      <c r="EJV394" s="972"/>
      <c r="EJW394" s="973"/>
      <c r="EJX394" s="971"/>
      <c r="EJY394" s="972"/>
      <c r="EJZ394" s="972"/>
      <c r="EKA394" s="972"/>
      <c r="EKB394" s="972"/>
      <c r="EKC394" s="972"/>
      <c r="EKD394" s="972"/>
      <c r="EKE394" s="972"/>
      <c r="EKF394" s="972"/>
      <c r="EKG394" s="972"/>
      <c r="EKH394" s="972"/>
      <c r="EKI394" s="972"/>
      <c r="EKJ394" s="972"/>
      <c r="EKK394" s="972"/>
      <c r="EKL394" s="973"/>
      <c r="EKM394" s="971"/>
      <c r="EKN394" s="972"/>
      <c r="EKO394" s="972"/>
      <c r="EKP394" s="972"/>
      <c r="EKQ394" s="972"/>
      <c r="EKR394" s="972"/>
      <c r="EKS394" s="972"/>
      <c r="EKT394" s="972"/>
      <c r="EKU394" s="972"/>
      <c r="EKV394" s="972"/>
      <c r="EKW394" s="972"/>
      <c r="EKX394" s="972"/>
      <c r="EKY394" s="972"/>
      <c r="EKZ394" s="972"/>
      <c r="ELA394" s="973"/>
      <c r="ELB394" s="971"/>
      <c r="ELC394" s="972"/>
      <c r="ELD394" s="972"/>
      <c r="ELE394" s="972"/>
      <c r="ELF394" s="972"/>
      <c r="ELG394" s="972"/>
      <c r="ELH394" s="972"/>
      <c r="ELI394" s="972"/>
      <c r="ELJ394" s="972"/>
      <c r="ELK394" s="972"/>
      <c r="ELL394" s="972"/>
      <c r="ELM394" s="972"/>
      <c r="ELN394" s="972"/>
      <c r="ELO394" s="972"/>
      <c r="ELP394" s="973"/>
      <c r="ELQ394" s="971"/>
      <c r="ELR394" s="972"/>
      <c r="ELS394" s="972"/>
      <c r="ELT394" s="972"/>
      <c r="ELU394" s="972"/>
      <c r="ELV394" s="972"/>
      <c r="ELW394" s="972"/>
      <c r="ELX394" s="972"/>
      <c r="ELY394" s="972"/>
      <c r="ELZ394" s="972"/>
      <c r="EMA394" s="972"/>
      <c r="EMB394" s="972"/>
      <c r="EMC394" s="972"/>
      <c r="EMD394" s="972"/>
      <c r="EME394" s="973"/>
      <c r="EMF394" s="971"/>
      <c r="EMG394" s="972"/>
      <c r="EMH394" s="972"/>
      <c r="EMI394" s="972"/>
      <c r="EMJ394" s="972"/>
      <c r="EMK394" s="972"/>
      <c r="EML394" s="972"/>
      <c r="EMM394" s="972"/>
      <c r="EMN394" s="972"/>
      <c r="EMO394" s="972"/>
      <c r="EMP394" s="972"/>
      <c r="EMQ394" s="972"/>
      <c r="EMR394" s="972"/>
      <c r="EMS394" s="972"/>
      <c r="EMT394" s="973"/>
      <c r="EMU394" s="971"/>
      <c r="EMV394" s="972"/>
      <c r="EMW394" s="972"/>
      <c r="EMX394" s="972"/>
      <c r="EMY394" s="972"/>
      <c r="EMZ394" s="972"/>
      <c r="ENA394" s="972"/>
      <c r="ENB394" s="972"/>
      <c r="ENC394" s="972"/>
      <c r="END394" s="972"/>
      <c r="ENE394" s="972"/>
      <c r="ENF394" s="972"/>
      <c r="ENG394" s="972"/>
      <c r="ENH394" s="972"/>
      <c r="ENI394" s="973"/>
      <c r="ENJ394" s="971"/>
      <c r="ENK394" s="972"/>
      <c r="ENL394" s="972"/>
      <c r="ENM394" s="972"/>
      <c r="ENN394" s="972"/>
      <c r="ENO394" s="972"/>
      <c r="ENP394" s="972"/>
      <c r="ENQ394" s="972"/>
      <c r="ENR394" s="972"/>
      <c r="ENS394" s="972"/>
      <c r="ENT394" s="972"/>
      <c r="ENU394" s="972"/>
      <c r="ENV394" s="972"/>
      <c r="ENW394" s="972"/>
      <c r="ENX394" s="973"/>
      <c r="ENY394" s="971"/>
      <c r="ENZ394" s="972"/>
      <c r="EOA394" s="972"/>
      <c r="EOB394" s="972"/>
      <c r="EOC394" s="972"/>
      <c r="EOD394" s="972"/>
      <c r="EOE394" s="972"/>
      <c r="EOF394" s="972"/>
      <c r="EOG394" s="972"/>
      <c r="EOH394" s="972"/>
      <c r="EOI394" s="972"/>
      <c r="EOJ394" s="972"/>
      <c r="EOK394" s="972"/>
      <c r="EOL394" s="972"/>
      <c r="EOM394" s="973"/>
      <c r="EON394" s="971"/>
      <c r="EOO394" s="972"/>
      <c r="EOP394" s="972"/>
      <c r="EOQ394" s="972"/>
      <c r="EOR394" s="972"/>
      <c r="EOS394" s="972"/>
      <c r="EOT394" s="972"/>
      <c r="EOU394" s="972"/>
      <c r="EOV394" s="972"/>
      <c r="EOW394" s="972"/>
      <c r="EOX394" s="972"/>
      <c r="EOY394" s="972"/>
      <c r="EOZ394" s="972"/>
      <c r="EPA394" s="972"/>
      <c r="EPB394" s="973"/>
      <c r="EPC394" s="971"/>
      <c r="EPD394" s="972"/>
      <c r="EPE394" s="972"/>
      <c r="EPF394" s="972"/>
      <c r="EPG394" s="972"/>
      <c r="EPH394" s="972"/>
      <c r="EPI394" s="972"/>
      <c r="EPJ394" s="972"/>
      <c r="EPK394" s="972"/>
      <c r="EPL394" s="972"/>
      <c r="EPM394" s="972"/>
      <c r="EPN394" s="972"/>
      <c r="EPO394" s="972"/>
      <c r="EPP394" s="972"/>
      <c r="EPQ394" s="973"/>
      <c r="EPR394" s="971"/>
      <c r="EPS394" s="972"/>
      <c r="EPT394" s="972"/>
      <c r="EPU394" s="972"/>
      <c r="EPV394" s="972"/>
      <c r="EPW394" s="972"/>
      <c r="EPX394" s="972"/>
      <c r="EPY394" s="972"/>
      <c r="EPZ394" s="972"/>
      <c r="EQA394" s="972"/>
      <c r="EQB394" s="972"/>
      <c r="EQC394" s="972"/>
      <c r="EQD394" s="972"/>
      <c r="EQE394" s="972"/>
      <c r="EQF394" s="973"/>
      <c r="EQG394" s="971"/>
      <c r="EQH394" s="972"/>
      <c r="EQI394" s="972"/>
      <c r="EQJ394" s="972"/>
      <c r="EQK394" s="972"/>
      <c r="EQL394" s="972"/>
      <c r="EQM394" s="972"/>
      <c r="EQN394" s="972"/>
      <c r="EQO394" s="972"/>
      <c r="EQP394" s="972"/>
      <c r="EQQ394" s="972"/>
      <c r="EQR394" s="972"/>
      <c r="EQS394" s="972"/>
      <c r="EQT394" s="972"/>
      <c r="EQU394" s="973"/>
      <c r="EQV394" s="971"/>
      <c r="EQW394" s="972"/>
      <c r="EQX394" s="972"/>
      <c r="EQY394" s="972"/>
      <c r="EQZ394" s="972"/>
      <c r="ERA394" s="972"/>
      <c r="ERB394" s="972"/>
      <c r="ERC394" s="972"/>
      <c r="ERD394" s="972"/>
      <c r="ERE394" s="972"/>
      <c r="ERF394" s="972"/>
      <c r="ERG394" s="972"/>
      <c r="ERH394" s="972"/>
      <c r="ERI394" s="972"/>
      <c r="ERJ394" s="973"/>
      <c r="ERK394" s="971"/>
      <c r="ERL394" s="972"/>
      <c r="ERM394" s="972"/>
      <c r="ERN394" s="972"/>
      <c r="ERO394" s="972"/>
      <c r="ERP394" s="972"/>
      <c r="ERQ394" s="972"/>
      <c r="ERR394" s="972"/>
      <c r="ERS394" s="972"/>
      <c r="ERT394" s="972"/>
      <c r="ERU394" s="972"/>
      <c r="ERV394" s="972"/>
      <c r="ERW394" s="972"/>
      <c r="ERX394" s="972"/>
      <c r="ERY394" s="973"/>
      <c r="ERZ394" s="971"/>
      <c r="ESA394" s="972"/>
      <c r="ESB394" s="972"/>
      <c r="ESC394" s="972"/>
      <c r="ESD394" s="972"/>
      <c r="ESE394" s="972"/>
      <c r="ESF394" s="972"/>
      <c r="ESG394" s="972"/>
      <c r="ESH394" s="972"/>
      <c r="ESI394" s="972"/>
      <c r="ESJ394" s="972"/>
      <c r="ESK394" s="972"/>
      <c r="ESL394" s="972"/>
      <c r="ESM394" s="972"/>
      <c r="ESN394" s="973"/>
      <c r="ESO394" s="971"/>
      <c r="ESP394" s="972"/>
      <c r="ESQ394" s="972"/>
      <c r="ESR394" s="972"/>
      <c r="ESS394" s="972"/>
      <c r="EST394" s="972"/>
      <c r="ESU394" s="972"/>
      <c r="ESV394" s="972"/>
      <c r="ESW394" s="972"/>
      <c r="ESX394" s="972"/>
      <c r="ESY394" s="972"/>
      <c r="ESZ394" s="972"/>
      <c r="ETA394" s="972"/>
      <c r="ETB394" s="972"/>
      <c r="ETC394" s="973"/>
      <c r="ETD394" s="971"/>
      <c r="ETE394" s="972"/>
      <c r="ETF394" s="972"/>
      <c r="ETG394" s="972"/>
      <c r="ETH394" s="972"/>
      <c r="ETI394" s="972"/>
      <c r="ETJ394" s="972"/>
      <c r="ETK394" s="972"/>
      <c r="ETL394" s="972"/>
      <c r="ETM394" s="972"/>
      <c r="ETN394" s="972"/>
      <c r="ETO394" s="972"/>
      <c r="ETP394" s="972"/>
      <c r="ETQ394" s="972"/>
      <c r="ETR394" s="973"/>
      <c r="ETS394" s="971"/>
      <c r="ETT394" s="972"/>
      <c r="ETU394" s="972"/>
      <c r="ETV394" s="972"/>
      <c r="ETW394" s="972"/>
      <c r="ETX394" s="972"/>
      <c r="ETY394" s="972"/>
      <c r="ETZ394" s="972"/>
      <c r="EUA394" s="972"/>
      <c r="EUB394" s="972"/>
      <c r="EUC394" s="972"/>
      <c r="EUD394" s="972"/>
      <c r="EUE394" s="972"/>
      <c r="EUF394" s="972"/>
      <c r="EUG394" s="973"/>
      <c r="EUH394" s="971"/>
      <c r="EUI394" s="972"/>
      <c r="EUJ394" s="972"/>
      <c r="EUK394" s="972"/>
      <c r="EUL394" s="972"/>
      <c r="EUM394" s="972"/>
      <c r="EUN394" s="972"/>
      <c r="EUO394" s="972"/>
      <c r="EUP394" s="972"/>
      <c r="EUQ394" s="972"/>
      <c r="EUR394" s="972"/>
      <c r="EUS394" s="972"/>
      <c r="EUT394" s="972"/>
      <c r="EUU394" s="972"/>
      <c r="EUV394" s="973"/>
      <c r="EUW394" s="971"/>
      <c r="EUX394" s="972"/>
      <c r="EUY394" s="972"/>
      <c r="EUZ394" s="972"/>
      <c r="EVA394" s="972"/>
      <c r="EVB394" s="972"/>
      <c r="EVC394" s="972"/>
      <c r="EVD394" s="972"/>
      <c r="EVE394" s="972"/>
      <c r="EVF394" s="972"/>
      <c r="EVG394" s="972"/>
      <c r="EVH394" s="972"/>
      <c r="EVI394" s="972"/>
      <c r="EVJ394" s="972"/>
      <c r="EVK394" s="973"/>
      <c r="EVL394" s="971"/>
      <c r="EVM394" s="972"/>
      <c r="EVN394" s="972"/>
      <c r="EVO394" s="972"/>
      <c r="EVP394" s="972"/>
      <c r="EVQ394" s="972"/>
      <c r="EVR394" s="972"/>
      <c r="EVS394" s="972"/>
      <c r="EVT394" s="972"/>
      <c r="EVU394" s="972"/>
      <c r="EVV394" s="972"/>
      <c r="EVW394" s="972"/>
      <c r="EVX394" s="972"/>
      <c r="EVY394" s="972"/>
      <c r="EVZ394" s="973"/>
      <c r="EWA394" s="971"/>
      <c r="EWB394" s="972"/>
      <c r="EWC394" s="972"/>
      <c r="EWD394" s="972"/>
      <c r="EWE394" s="972"/>
      <c r="EWF394" s="972"/>
      <c r="EWG394" s="972"/>
      <c r="EWH394" s="972"/>
      <c r="EWI394" s="972"/>
      <c r="EWJ394" s="972"/>
      <c r="EWK394" s="972"/>
      <c r="EWL394" s="972"/>
      <c r="EWM394" s="972"/>
      <c r="EWN394" s="972"/>
      <c r="EWO394" s="973"/>
      <c r="EWP394" s="971"/>
      <c r="EWQ394" s="972"/>
      <c r="EWR394" s="972"/>
      <c r="EWS394" s="972"/>
      <c r="EWT394" s="972"/>
      <c r="EWU394" s="972"/>
      <c r="EWV394" s="972"/>
      <c r="EWW394" s="972"/>
      <c r="EWX394" s="972"/>
      <c r="EWY394" s="972"/>
      <c r="EWZ394" s="972"/>
      <c r="EXA394" s="972"/>
      <c r="EXB394" s="972"/>
      <c r="EXC394" s="972"/>
      <c r="EXD394" s="973"/>
      <c r="EXE394" s="971"/>
      <c r="EXF394" s="972"/>
      <c r="EXG394" s="972"/>
      <c r="EXH394" s="972"/>
      <c r="EXI394" s="972"/>
      <c r="EXJ394" s="972"/>
      <c r="EXK394" s="972"/>
      <c r="EXL394" s="972"/>
      <c r="EXM394" s="972"/>
      <c r="EXN394" s="972"/>
      <c r="EXO394" s="972"/>
      <c r="EXP394" s="972"/>
      <c r="EXQ394" s="972"/>
      <c r="EXR394" s="972"/>
      <c r="EXS394" s="973"/>
      <c r="EXT394" s="971"/>
      <c r="EXU394" s="972"/>
      <c r="EXV394" s="972"/>
      <c r="EXW394" s="972"/>
      <c r="EXX394" s="972"/>
      <c r="EXY394" s="972"/>
      <c r="EXZ394" s="972"/>
      <c r="EYA394" s="972"/>
      <c r="EYB394" s="972"/>
      <c r="EYC394" s="972"/>
      <c r="EYD394" s="972"/>
      <c r="EYE394" s="972"/>
      <c r="EYF394" s="972"/>
      <c r="EYG394" s="972"/>
      <c r="EYH394" s="973"/>
      <c r="EYI394" s="971"/>
      <c r="EYJ394" s="972"/>
      <c r="EYK394" s="972"/>
      <c r="EYL394" s="972"/>
      <c r="EYM394" s="972"/>
      <c r="EYN394" s="972"/>
      <c r="EYO394" s="972"/>
      <c r="EYP394" s="972"/>
      <c r="EYQ394" s="972"/>
      <c r="EYR394" s="972"/>
      <c r="EYS394" s="972"/>
      <c r="EYT394" s="972"/>
      <c r="EYU394" s="972"/>
      <c r="EYV394" s="972"/>
      <c r="EYW394" s="973"/>
      <c r="EYX394" s="971"/>
      <c r="EYY394" s="972"/>
      <c r="EYZ394" s="972"/>
      <c r="EZA394" s="972"/>
      <c r="EZB394" s="972"/>
      <c r="EZC394" s="972"/>
      <c r="EZD394" s="972"/>
      <c r="EZE394" s="972"/>
      <c r="EZF394" s="972"/>
      <c r="EZG394" s="972"/>
      <c r="EZH394" s="972"/>
      <c r="EZI394" s="972"/>
      <c r="EZJ394" s="972"/>
      <c r="EZK394" s="972"/>
      <c r="EZL394" s="973"/>
      <c r="EZM394" s="971"/>
      <c r="EZN394" s="972"/>
      <c r="EZO394" s="972"/>
      <c r="EZP394" s="972"/>
      <c r="EZQ394" s="972"/>
      <c r="EZR394" s="972"/>
      <c r="EZS394" s="972"/>
      <c r="EZT394" s="972"/>
      <c r="EZU394" s="972"/>
      <c r="EZV394" s="972"/>
      <c r="EZW394" s="972"/>
      <c r="EZX394" s="972"/>
      <c r="EZY394" s="972"/>
      <c r="EZZ394" s="972"/>
      <c r="FAA394" s="973"/>
      <c r="FAB394" s="971"/>
      <c r="FAC394" s="972"/>
      <c r="FAD394" s="972"/>
      <c r="FAE394" s="972"/>
      <c r="FAF394" s="972"/>
      <c r="FAG394" s="972"/>
      <c r="FAH394" s="972"/>
      <c r="FAI394" s="972"/>
      <c r="FAJ394" s="972"/>
      <c r="FAK394" s="972"/>
      <c r="FAL394" s="972"/>
      <c r="FAM394" s="972"/>
      <c r="FAN394" s="972"/>
      <c r="FAO394" s="972"/>
      <c r="FAP394" s="973"/>
      <c r="FAQ394" s="971"/>
      <c r="FAR394" s="972"/>
      <c r="FAS394" s="972"/>
      <c r="FAT394" s="972"/>
      <c r="FAU394" s="972"/>
      <c r="FAV394" s="972"/>
      <c r="FAW394" s="972"/>
      <c r="FAX394" s="972"/>
      <c r="FAY394" s="972"/>
      <c r="FAZ394" s="972"/>
      <c r="FBA394" s="972"/>
      <c r="FBB394" s="972"/>
      <c r="FBC394" s="972"/>
      <c r="FBD394" s="972"/>
      <c r="FBE394" s="973"/>
      <c r="FBF394" s="971"/>
      <c r="FBG394" s="972"/>
      <c r="FBH394" s="972"/>
      <c r="FBI394" s="972"/>
      <c r="FBJ394" s="972"/>
      <c r="FBK394" s="972"/>
      <c r="FBL394" s="972"/>
      <c r="FBM394" s="972"/>
      <c r="FBN394" s="972"/>
      <c r="FBO394" s="972"/>
      <c r="FBP394" s="972"/>
      <c r="FBQ394" s="972"/>
      <c r="FBR394" s="972"/>
      <c r="FBS394" s="972"/>
      <c r="FBT394" s="973"/>
      <c r="FBU394" s="971"/>
      <c r="FBV394" s="972"/>
      <c r="FBW394" s="972"/>
      <c r="FBX394" s="972"/>
      <c r="FBY394" s="972"/>
      <c r="FBZ394" s="972"/>
      <c r="FCA394" s="972"/>
      <c r="FCB394" s="972"/>
      <c r="FCC394" s="972"/>
      <c r="FCD394" s="972"/>
      <c r="FCE394" s="972"/>
      <c r="FCF394" s="972"/>
      <c r="FCG394" s="972"/>
      <c r="FCH394" s="972"/>
      <c r="FCI394" s="973"/>
      <c r="FCJ394" s="971"/>
      <c r="FCK394" s="972"/>
      <c r="FCL394" s="972"/>
      <c r="FCM394" s="972"/>
      <c r="FCN394" s="972"/>
      <c r="FCO394" s="972"/>
      <c r="FCP394" s="972"/>
      <c r="FCQ394" s="972"/>
      <c r="FCR394" s="972"/>
      <c r="FCS394" s="972"/>
      <c r="FCT394" s="972"/>
      <c r="FCU394" s="972"/>
      <c r="FCV394" s="972"/>
      <c r="FCW394" s="972"/>
      <c r="FCX394" s="973"/>
      <c r="FCY394" s="971"/>
      <c r="FCZ394" s="972"/>
      <c r="FDA394" s="972"/>
      <c r="FDB394" s="972"/>
      <c r="FDC394" s="972"/>
      <c r="FDD394" s="972"/>
      <c r="FDE394" s="972"/>
      <c r="FDF394" s="972"/>
      <c r="FDG394" s="972"/>
      <c r="FDH394" s="972"/>
      <c r="FDI394" s="972"/>
      <c r="FDJ394" s="972"/>
      <c r="FDK394" s="972"/>
      <c r="FDL394" s="972"/>
      <c r="FDM394" s="973"/>
      <c r="FDN394" s="971"/>
      <c r="FDO394" s="972"/>
      <c r="FDP394" s="972"/>
      <c r="FDQ394" s="972"/>
      <c r="FDR394" s="972"/>
      <c r="FDS394" s="972"/>
      <c r="FDT394" s="972"/>
      <c r="FDU394" s="972"/>
      <c r="FDV394" s="972"/>
      <c r="FDW394" s="972"/>
      <c r="FDX394" s="972"/>
      <c r="FDY394" s="972"/>
      <c r="FDZ394" s="972"/>
      <c r="FEA394" s="972"/>
      <c r="FEB394" s="973"/>
      <c r="FEC394" s="971"/>
      <c r="FED394" s="972"/>
      <c r="FEE394" s="972"/>
      <c r="FEF394" s="972"/>
      <c r="FEG394" s="972"/>
      <c r="FEH394" s="972"/>
      <c r="FEI394" s="972"/>
      <c r="FEJ394" s="972"/>
      <c r="FEK394" s="972"/>
      <c r="FEL394" s="972"/>
      <c r="FEM394" s="972"/>
      <c r="FEN394" s="972"/>
      <c r="FEO394" s="972"/>
      <c r="FEP394" s="972"/>
      <c r="FEQ394" s="973"/>
      <c r="FER394" s="971"/>
      <c r="FES394" s="972"/>
      <c r="FET394" s="972"/>
      <c r="FEU394" s="972"/>
      <c r="FEV394" s="972"/>
      <c r="FEW394" s="972"/>
      <c r="FEX394" s="972"/>
      <c r="FEY394" s="972"/>
      <c r="FEZ394" s="972"/>
      <c r="FFA394" s="972"/>
      <c r="FFB394" s="972"/>
      <c r="FFC394" s="972"/>
      <c r="FFD394" s="972"/>
      <c r="FFE394" s="972"/>
      <c r="FFF394" s="973"/>
      <c r="FFG394" s="971"/>
      <c r="FFH394" s="972"/>
      <c r="FFI394" s="972"/>
      <c r="FFJ394" s="972"/>
      <c r="FFK394" s="972"/>
      <c r="FFL394" s="972"/>
      <c r="FFM394" s="972"/>
      <c r="FFN394" s="972"/>
      <c r="FFO394" s="972"/>
      <c r="FFP394" s="972"/>
      <c r="FFQ394" s="972"/>
      <c r="FFR394" s="972"/>
      <c r="FFS394" s="972"/>
      <c r="FFT394" s="972"/>
      <c r="FFU394" s="973"/>
      <c r="FFV394" s="971"/>
      <c r="FFW394" s="972"/>
      <c r="FFX394" s="972"/>
      <c r="FFY394" s="972"/>
      <c r="FFZ394" s="972"/>
      <c r="FGA394" s="972"/>
      <c r="FGB394" s="972"/>
      <c r="FGC394" s="972"/>
      <c r="FGD394" s="972"/>
      <c r="FGE394" s="972"/>
      <c r="FGF394" s="972"/>
      <c r="FGG394" s="972"/>
      <c r="FGH394" s="972"/>
      <c r="FGI394" s="972"/>
      <c r="FGJ394" s="973"/>
      <c r="FGK394" s="971"/>
      <c r="FGL394" s="972"/>
      <c r="FGM394" s="972"/>
      <c r="FGN394" s="972"/>
      <c r="FGO394" s="972"/>
      <c r="FGP394" s="972"/>
      <c r="FGQ394" s="972"/>
      <c r="FGR394" s="972"/>
      <c r="FGS394" s="972"/>
      <c r="FGT394" s="972"/>
      <c r="FGU394" s="972"/>
      <c r="FGV394" s="972"/>
      <c r="FGW394" s="972"/>
      <c r="FGX394" s="972"/>
      <c r="FGY394" s="973"/>
      <c r="FGZ394" s="971"/>
      <c r="FHA394" s="972"/>
      <c r="FHB394" s="972"/>
      <c r="FHC394" s="972"/>
      <c r="FHD394" s="972"/>
      <c r="FHE394" s="972"/>
      <c r="FHF394" s="972"/>
      <c r="FHG394" s="972"/>
      <c r="FHH394" s="972"/>
      <c r="FHI394" s="972"/>
      <c r="FHJ394" s="972"/>
      <c r="FHK394" s="972"/>
      <c r="FHL394" s="972"/>
      <c r="FHM394" s="972"/>
      <c r="FHN394" s="973"/>
      <c r="FHO394" s="971"/>
      <c r="FHP394" s="972"/>
      <c r="FHQ394" s="972"/>
      <c r="FHR394" s="972"/>
      <c r="FHS394" s="972"/>
      <c r="FHT394" s="972"/>
      <c r="FHU394" s="972"/>
      <c r="FHV394" s="972"/>
      <c r="FHW394" s="972"/>
      <c r="FHX394" s="972"/>
      <c r="FHY394" s="972"/>
      <c r="FHZ394" s="972"/>
      <c r="FIA394" s="972"/>
      <c r="FIB394" s="972"/>
      <c r="FIC394" s="973"/>
      <c r="FID394" s="971"/>
      <c r="FIE394" s="972"/>
      <c r="FIF394" s="972"/>
      <c r="FIG394" s="972"/>
      <c r="FIH394" s="972"/>
      <c r="FII394" s="972"/>
      <c r="FIJ394" s="972"/>
      <c r="FIK394" s="972"/>
      <c r="FIL394" s="972"/>
      <c r="FIM394" s="972"/>
      <c r="FIN394" s="972"/>
      <c r="FIO394" s="972"/>
      <c r="FIP394" s="972"/>
      <c r="FIQ394" s="972"/>
      <c r="FIR394" s="973"/>
      <c r="FIS394" s="971"/>
      <c r="FIT394" s="972"/>
      <c r="FIU394" s="972"/>
      <c r="FIV394" s="972"/>
      <c r="FIW394" s="972"/>
      <c r="FIX394" s="972"/>
      <c r="FIY394" s="972"/>
      <c r="FIZ394" s="972"/>
      <c r="FJA394" s="972"/>
      <c r="FJB394" s="972"/>
      <c r="FJC394" s="972"/>
      <c r="FJD394" s="972"/>
      <c r="FJE394" s="972"/>
      <c r="FJF394" s="972"/>
      <c r="FJG394" s="973"/>
      <c r="FJH394" s="971"/>
      <c r="FJI394" s="972"/>
      <c r="FJJ394" s="972"/>
      <c r="FJK394" s="972"/>
      <c r="FJL394" s="972"/>
      <c r="FJM394" s="972"/>
      <c r="FJN394" s="972"/>
      <c r="FJO394" s="972"/>
      <c r="FJP394" s="972"/>
      <c r="FJQ394" s="972"/>
      <c r="FJR394" s="972"/>
      <c r="FJS394" s="972"/>
      <c r="FJT394" s="972"/>
      <c r="FJU394" s="972"/>
      <c r="FJV394" s="973"/>
      <c r="FJW394" s="971"/>
      <c r="FJX394" s="972"/>
      <c r="FJY394" s="972"/>
      <c r="FJZ394" s="972"/>
      <c r="FKA394" s="972"/>
      <c r="FKB394" s="972"/>
      <c r="FKC394" s="972"/>
      <c r="FKD394" s="972"/>
      <c r="FKE394" s="972"/>
      <c r="FKF394" s="972"/>
      <c r="FKG394" s="972"/>
      <c r="FKH394" s="972"/>
      <c r="FKI394" s="972"/>
      <c r="FKJ394" s="972"/>
      <c r="FKK394" s="973"/>
      <c r="FKL394" s="971"/>
      <c r="FKM394" s="972"/>
      <c r="FKN394" s="972"/>
      <c r="FKO394" s="972"/>
      <c r="FKP394" s="972"/>
      <c r="FKQ394" s="972"/>
      <c r="FKR394" s="972"/>
      <c r="FKS394" s="972"/>
      <c r="FKT394" s="972"/>
      <c r="FKU394" s="972"/>
      <c r="FKV394" s="972"/>
      <c r="FKW394" s="972"/>
      <c r="FKX394" s="972"/>
      <c r="FKY394" s="972"/>
      <c r="FKZ394" s="973"/>
      <c r="FLA394" s="971"/>
      <c r="FLB394" s="972"/>
      <c r="FLC394" s="972"/>
      <c r="FLD394" s="972"/>
      <c r="FLE394" s="972"/>
      <c r="FLF394" s="972"/>
      <c r="FLG394" s="972"/>
      <c r="FLH394" s="972"/>
      <c r="FLI394" s="972"/>
      <c r="FLJ394" s="972"/>
      <c r="FLK394" s="972"/>
      <c r="FLL394" s="972"/>
      <c r="FLM394" s="972"/>
      <c r="FLN394" s="972"/>
      <c r="FLO394" s="973"/>
      <c r="FLP394" s="971"/>
      <c r="FLQ394" s="972"/>
      <c r="FLR394" s="972"/>
      <c r="FLS394" s="972"/>
      <c r="FLT394" s="972"/>
      <c r="FLU394" s="972"/>
      <c r="FLV394" s="972"/>
      <c r="FLW394" s="972"/>
      <c r="FLX394" s="972"/>
      <c r="FLY394" s="972"/>
      <c r="FLZ394" s="972"/>
      <c r="FMA394" s="972"/>
      <c r="FMB394" s="972"/>
      <c r="FMC394" s="972"/>
      <c r="FMD394" s="973"/>
      <c r="FME394" s="971"/>
      <c r="FMF394" s="972"/>
      <c r="FMG394" s="972"/>
      <c r="FMH394" s="972"/>
      <c r="FMI394" s="972"/>
      <c r="FMJ394" s="972"/>
      <c r="FMK394" s="972"/>
      <c r="FML394" s="972"/>
      <c r="FMM394" s="972"/>
      <c r="FMN394" s="972"/>
      <c r="FMO394" s="972"/>
      <c r="FMP394" s="972"/>
      <c r="FMQ394" s="972"/>
      <c r="FMR394" s="972"/>
      <c r="FMS394" s="973"/>
      <c r="FMT394" s="971"/>
      <c r="FMU394" s="972"/>
      <c r="FMV394" s="972"/>
      <c r="FMW394" s="972"/>
      <c r="FMX394" s="972"/>
      <c r="FMY394" s="972"/>
      <c r="FMZ394" s="972"/>
      <c r="FNA394" s="972"/>
      <c r="FNB394" s="972"/>
      <c r="FNC394" s="972"/>
      <c r="FND394" s="972"/>
      <c r="FNE394" s="972"/>
      <c r="FNF394" s="972"/>
      <c r="FNG394" s="972"/>
      <c r="FNH394" s="973"/>
      <c r="FNI394" s="971"/>
      <c r="FNJ394" s="972"/>
      <c r="FNK394" s="972"/>
      <c r="FNL394" s="972"/>
      <c r="FNM394" s="972"/>
      <c r="FNN394" s="972"/>
      <c r="FNO394" s="972"/>
      <c r="FNP394" s="972"/>
      <c r="FNQ394" s="972"/>
      <c r="FNR394" s="972"/>
      <c r="FNS394" s="972"/>
      <c r="FNT394" s="972"/>
      <c r="FNU394" s="972"/>
      <c r="FNV394" s="972"/>
      <c r="FNW394" s="973"/>
      <c r="FNX394" s="971"/>
      <c r="FNY394" s="972"/>
      <c r="FNZ394" s="972"/>
      <c r="FOA394" s="972"/>
      <c r="FOB394" s="972"/>
      <c r="FOC394" s="972"/>
      <c r="FOD394" s="972"/>
      <c r="FOE394" s="972"/>
      <c r="FOF394" s="972"/>
      <c r="FOG394" s="972"/>
      <c r="FOH394" s="972"/>
      <c r="FOI394" s="972"/>
      <c r="FOJ394" s="972"/>
      <c r="FOK394" s="972"/>
      <c r="FOL394" s="973"/>
      <c r="FOM394" s="971"/>
      <c r="FON394" s="972"/>
      <c r="FOO394" s="972"/>
      <c r="FOP394" s="972"/>
      <c r="FOQ394" s="972"/>
      <c r="FOR394" s="972"/>
      <c r="FOS394" s="972"/>
      <c r="FOT394" s="972"/>
      <c r="FOU394" s="972"/>
      <c r="FOV394" s="972"/>
      <c r="FOW394" s="972"/>
      <c r="FOX394" s="972"/>
      <c r="FOY394" s="972"/>
      <c r="FOZ394" s="972"/>
      <c r="FPA394" s="973"/>
      <c r="FPB394" s="971"/>
      <c r="FPC394" s="972"/>
      <c r="FPD394" s="972"/>
      <c r="FPE394" s="972"/>
      <c r="FPF394" s="972"/>
      <c r="FPG394" s="972"/>
      <c r="FPH394" s="972"/>
      <c r="FPI394" s="972"/>
      <c r="FPJ394" s="972"/>
      <c r="FPK394" s="972"/>
      <c r="FPL394" s="972"/>
      <c r="FPM394" s="972"/>
      <c r="FPN394" s="972"/>
      <c r="FPO394" s="972"/>
      <c r="FPP394" s="973"/>
      <c r="FPQ394" s="971"/>
      <c r="FPR394" s="972"/>
      <c r="FPS394" s="972"/>
      <c r="FPT394" s="972"/>
      <c r="FPU394" s="972"/>
      <c r="FPV394" s="972"/>
      <c r="FPW394" s="972"/>
      <c r="FPX394" s="972"/>
      <c r="FPY394" s="972"/>
      <c r="FPZ394" s="972"/>
      <c r="FQA394" s="972"/>
      <c r="FQB394" s="972"/>
      <c r="FQC394" s="972"/>
      <c r="FQD394" s="972"/>
      <c r="FQE394" s="973"/>
      <c r="FQF394" s="971"/>
      <c r="FQG394" s="972"/>
      <c r="FQH394" s="972"/>
      <c r="FQI394" s="972"/>
      <c r="FQJ394" s="972"/>
      <c r="FQK394" s="972"/>
      <c r="FQL394" s="972"/>
      <c r="FQM394" s="972"/>
      <c r="FQN394" s="972"/>
      <c r="FQO394" s="972"/>
      <c r="FQP394" s="972"/>
      <c r="FQQ394" s="972"/>
      <c r="FQR394" s="972"/>
      <c r="FQS394" s="972"/>
      <c r="FQT394" s="973"/>
      <c r="FQU394" s="971"/>
      <c r="FQV394" s="972"/>
      <c r="FQW394" s="972"/>
      <c r="FQX394" s="972"/>
      <c r="FQY394" s="972"/>
      <c r="FQZ394" s="972"/>
      <c r="FRA394" s="972"/>
      <c r="FRB394" s="972"/>
      <c r="FRC394" s="972"/>
      <c r="FRD394" s="972"/>
      <c r="FRE394" s="972"/>
      <c r="FRF394" s="972"/>
      <c r="FRG394" s="972"/>
      <c r="FRH394" s="972"/>
      <c r="FRI394" s="973"/>
      <c r="FRJ394" s="971"/>
      <c r="FRK394" s="972"/>
      <c r="FRL394" s="972"/>
      <c r="FRM394" s="972"/>
      <c r="FRN394" s="972"/>
      <c r="FRO394" s="972"/>
      <c r="FRP394" s="972"/>
      <c r="FRQ394" s="972"/>
      <c r="FRR394" s="972"/>
      <c r="FRS394" s="972"/>
      <c r="FRT394" s="972"/>
      <c r="FRU394" s="972"/>
      <c r="FRV394" s="972"/>
      <c r="FRW394" s="972"/>
      <c r="FRX394" s="973"/>
      <c r="FRY394" s="971"/>
      <c r="FRZ394" s="972"/>
      <c r="FSA394" s="972"/>
      <c r="FSB394" s="972"/>
      <c r="FSC394" s="972"/>
      <c r="FSD394" s="972"/>
      <c r="FSE394" s="972"/>
      <c r="FSF394" s="972"/>
      <c r="FSG394" s="972"/>
      <c r="FSH394" s="972"/>
      <c r="FSI394" s="972"/>
      <c r="FSJ394" s="972"/>
      <c r="FSK394" s="972"/>
      <c r="FSL394" s="972"/>
      <c r="FSM394" s="973"/>
      <c r="FSN394" s="971"/>
      <c r="FSO394" s="972"/>
      <c r="FSP394" s="972"/>
      <c r="FSQ394" s="972"/>
      <c r="FSR394" s="972"/>
      <c r="FSS394" s="972"/>
      <c r="FST394" s="972"/>
      <c r="FSU394" s="972"/>
      <c r="FSV394" s="972"/>
      <c r="FSW394" s="972"/>
      <c r="FSX394" s="972"/>
      <c r="FSY394" s="972"/>
      <c r="FSZ394" s="972"/>
      <c r="FTA394" s="972"/>
      <c r="FTB394" s="973"/>
      <c r="FTC394" s="971"/>
      <c r="FTD394" s="972"/>
      <c r="FTE394" s="972"/>
      <c r="FTF394" s="972"/>
      <c r="FTG394" s="972"/>
      <c r="FTH394" s="972"/>
      <c r="FTI394" s="972"/>
      <c r="FTJ394" s="972"/>
      <c r="FTK394" s="972"/>
      <c r="FTL394" s="972"/>
      <c r="FTM394" s="972"/>
      <c r="FTN394" s="972"/>
      <c r="FTO394" s="972"/>
      <c r="FTP394" s="972"/>
      <c r="FTQ394" s="973"/>
      <c r="FTR394" s="971"/>
      <c r="FTS394" s="972"/>
      <c r="FTT394" s="972"/>
      <c r="FTU394" s="972"/>
      <c r="FTV394" s="972"/>
      <c r="FTW394" s="972"/>
      <c r="FTX394" s="972"/>
      <c r="FTY394" s="972"/>
      <c r="FTZ394" s="972"/>
      <c r="FUA394" s="972"/>
      <c r="FUB394" s="972"/>
      <c r="FUC394" s="972"/>
      <c r="FUD394" s="972"/>
      <c r="FUE394" s="972"/>
      <c r="FUF394" s="973"/>
      <c r="FUG394" s="971"/>
      <c r="FUH394" s="972"/>
      <c r="FUI394" s="972"/>
      <c r="FUJ394" s="972"/>
      <c r="FUK394" s="972"/>
      <c r="FUL394" s="972"/>
      <c r="FUM394" s="972"/>
      <c r="FUN394" s="972"/>
      <c r="FUO394" s="972"/>
      <c r="FUP394" s="972"/>
      <c r="FUQ394" s="972"/>
      <c r="FUR394" s="972"/>
      <c r="FUS394" s="972"/>
      <c r="FUT394" s="972"/>
      <c r="FUU394" s="973"/>
      <c r="FUV394" s="971"/>
      <c r="FUW394" s="972"/>
      <c r="FUX394" s="972"/>
      <c r="FUY394" s="972"/>
      <c r="FUZ394" s="972"/>
      <c r="FVA394" s="972"/>
      <c r="FVB394" s="972"/>
      <c r="FVC394" s="972"/>
      <c r="FVD394" s="972"/>
      <c r="FVE394" s="972"/>
      <c r="FVF394" s="972"/>
      <c r="FVG394" s="972"/>
      <c r="FVH394" s="972"/>
      <c r="FVI394" s="972"/>
      <c r="FVJ394" s="973"/>
      <c r="FVK394" s="971"/>
      <c r="FVL394" s="972"/>
      <c r="FVM394" s="972"/>
      <c r="FVN394" s="972"/>
      <c r="FVO394" s="972"/>
      <c r="FVP394" s="972"/>
      <c r="FVQ394" s="972"/>
      <c r="FVR394" s="972"/>
      <c r="FVS394" s="972"/>
      <c r="FVT394" s="972"/>
      <c r="FVU394" s="972"/>
      <c r="FVV394" s="972"/>
      <c r="FVW394" s="972"/>
      <c r="FVX394" s="972"/>
      <c r="FVY394" s="973"/>
      <c r="FVZ394" s="971"/>
      <c r="FWA394" s="972"/>
      <c r="FWB394" s="972"/>
      <c r="FWC394" s="972"/>
      <c r="FWD394" s="972"/>
      <c r="FWE394" s="972"/>
      <c r="FWF394" s="972"/>
      <c r="FWG394" s="972"/>
      <c r="FWH394" s="972"/>
      <c r="FWI394" s="972"/>
      <c r="FWJ394" s="972"/>
      <c r="FWK394" s="972"/>
      <c r="FWL394" s="972"/>
      <c r="FWM394" s="972"/>
      <c r="FWN394" s="973"/>
      <c r="FWO394" s="971"/>
      <c r="FWP394" s="972"/>
      <c r="FWQ394" s="972"/>
      <c r="FWR394" s="972"/>
      <c r="FWS394" s="972"/>
      <c r="FWT394" s="972"/>
      <c r="FWU394" s="972"/>
      <c r="FWV394" s="972"/>
      <c r="FWW394" s="972"/>
      <c r="FWX394" s="972"/>
      <c r="FWY394" s="972"/>
      <c r="FWZ394" s="972"/>
      <c r="FXA394" s="972"/>
      <c r="FXB394" s="972"/>
      <c r="FXC394" s="973"/>
      <c r="FXD394" s="971"/>
      <c r="FXE394" s="972"/>
      <c r="FXF394" s="972"/>
      <c r="FXG394" s="972"/>
      <c r="FXH394" s="972"/>
      <c r="FXI394" s="972"/>
      <c r="FXJ394" s="972"/>
      <c r="FXK394" s="972"/>
      <c r="FXL394" s="972"/>
      <c r="FXM394" s="972"/>
      <c r="FXN394" s="972"/>
      <c r="FXO394" s="972"/>
      <c r="FXP394" s="972"/>
      <c r="FXQ394" s="972"/>
      <c r="FXR394" s="973"/>
      <c r="FXS394" s="971"/>
      <c r="FXT394" s="972"/>
      <c r="FXU394" s="972"/>
      <c r="FXV394" s="972"/>
      <c r="FXW394" s="972"/>
      <c r="FXX394" s="972"/>
      <c r="FXY394" s="972"/>
      <c r="FXZ394" s="972"/>
      <c r="FYA394" s="972"/>
      <c r="FYB394" s="972"/>
      <c r="FYC394" s="972"/>
      <c r="FYD394" s="972"/>
      <c r="FYE394" s="972"/>
      <c r="FYF394" s="972"/>
      <c r="FYG394" s="973"/>
      <c r="FYH394" s="971"/>
      <c r="FYI394" s="972"/>
      <c r="FYJ394" s="972"/>
      <c r="FYK394" s="972"/>
      <c r="FYL394" s="972"/>
      <c r="FYM394" s="972"/>
      <c r="FYN394" s="972"/>
      <c r="FYO394" s="972"/>
      <c r="FYP394" s="972"/>
      <c r="FYQ394" s="972"/>
      <c r="FYR394" s="972"/>
      <c r="FYS394" s="972"/>
      <c r="FYT394" s="972"/>
      <c r="FYU394" s="972"/>
      <c r="FYV394" s="973"/>
      <c r="FYW394" s="971"/>
      <c r="FYX394" s="972"/>
      <c r="FYY394" s="972"/>
      <c r="FYZ394" s="972"/>
      <c r="FZA394" s="972"/>
      <c r="FZB394" s="972"/>
      <c r="FZC394" s="972"/>
      <c r="FZD394" s="972"/>
      <c r="FZE394" s="972"/>
      <c r="FZF394" s="972"/>
      <c r="FZG394" s="972"/>
      <c r="FZH394" s="972"/>
      <c r="FZI394" s="972"/>
      <c r="FZJ394" s="972"/>
      <c r="FZK394" s="973"/>
      <c r="FZL394" s="971"/>
      <c r="FZM394" s="972"/>
      <c r="FZN394" s="972"/>
      <c r="FZO394" s="972"/>
      <c r="FZP394" s="972"/>
      <c r="FZQ394" s="972"/>
      <c r="FZR394" s="972"/>
      <c r="FZS394" s="972"/>
      <c r="FZT394" s="972"/>
      <c r="FZU394" s="972"/>
      <c r="FZV394" s="972"/>
      <c r="FZW394" s="972"/>
      <c r="FZX394" s="972"/>
      <c r="FZY394" s="972"/>
      <c r="FZZ394" s="973"/>
      <c r="GAA394" s="971"/>
      <c r="GAB394" s="972"/>
      <c r="GAC394" s="972"/>
      <c r="GAD394" s="972"/>
      <c r="GAE394" s="972"/>
      <c r="GAF394" s="972"/>
      <c r="GAG394" s="972"/>
      <c r="GAH394" s="972"/>
      <c r="GAI394" s="972"/>
      <c r="GAJ394" s="972"/>
      <c r="GAK394" s="972"/>
      <c r="GAL394" s="972"/>
      <c r="GAM394" s="972"/>
      <c r="GAN394" s="972"/>
      <c r="GAO394" s="973"/>
      <c r="GAP394" s="971"/>
      <c r="GAQ394" s="972"/>
      <c r="GAR394" s="972"/>
      <c r="GAS394" s="972"/>
      <c r="GAT394" s="972"/>
      <c r="GAU394" s="972"/>
      <c r="GAV394" s="972"/>
      <c r="GAW394" s="972"/>
      <c r="GAX394" s="972"/>
      <c r="GAY394" s="972"/>
      <c r="GAZ394" s="972"/>
      <c r="GBA394" s="972"/>
      <c r="GBB394" s="972"/>
      <c r="GBC394" s="972"/>
      <c r="GBD394" s="973"/>
      <c r="GBE394" s="971"/>
      <c r="GBF394" s="972"/>
      <c r="GBG394" s="972"/>
      <c r="GBH394" s="972"/>
      <c r="GBI394" s="972"/>
      <c r="GBJ394" s="972"/>
      <c r="GBK394" s="972"/>
      <c r="GBL394" s="972"/>
      <c r="GBM394" s="972"/>
      <c r="GBN394" s="972"/>
      <c r="GBO394" s="972"/>
      <c r="GBP394" s="972"/>
      <c r="GBQ394" s="972"/>
      <c r="GBR394" s="972"/>
      <c r="GBS394" s="973"/>
      <c r="GBT394" s="971"/>
      <c r="GBU394" s="972"/>
      <c r="GBV394" s="972"/>
      <c r="GBW394" s="972"/>
      <c r="GBX394" s="972"/>
      <c r="GBY394" s="972"/>
      <c r="GBZ394" s="972"/>
      <c r="GCA394" s="972"/>
      <c r="GCB394" s="972"/>
      <c r="GCC394" s="972"/>
      <c r="GCD394" s="972"/>
      <c r="GCE394" s="972"/>
      <c r="GCF394" s="972"/>
      <c r="GCG394" s="972"/>
      <c r="GCH394" s="973"/>
      <c r="GCI394" s="971"/>
      <c r="GCJ394" s="972"/>
      <c r="GCK394" s="972"/>
      <c r="GCL394" s="972"/>
      <c r="GCM394" s="972"/>
      <c r="GCN394" s="972"/>
      <c r="GCO394" s="972"/>
      <c r="GCP394" s="972"/>
      <c r="GCQ394" s="972"/>
      <c r="GCR394" s="972"/>
      <c r="GCS394" s="972"/>
      <c r="GCT394" s="972"/>
      <c r="GCU394" s="972"/>
      <c r="GCV394" s="972"/>
      <c r="GCW394" s="973"/>
      <c r="GCX394" s="971"/>
      <c r="GCY394" s="972"/>
      <c r="GCZ394" s="972"/>
      <c r="GDA394" s="972"/>
      <c r="GDB394" s="972"/>
      <c r="GDC394" s="972"/>
      <c r="GDD394" s="972"/>
      <c r="GDE394" s="972"/>
      <c r="GDF394" s="972"/>
      <c r="GDG394" s="972"/>
      <c r="GDH394" s="972"/>
      <c r="GDI394" s="972"/>
      <c r="GDJ394" s="972"/>
      <c r="GDK394" s="972"/>
      <c r="GDL394" s="973"/>
      <c r="GDM394" s="971"/>
      <c r="GDN394" s="972"/>
      <c r="GDO394" s="972"/>
      <c r="GDP394" s="972"/>
      <c r="GDQ394" s="972"/>
      <c r="GDR394" s="972"/>
      <c r="GDS394" s="972"/>
      <c r="GDT394" s="972"/>
      <c r="GDU394" s="972"/>
      <c r="GDV394" s="972"/>
      <c r="GDW394" s="972"/>
      <c r="GDX394" s="972"/>
      <c r="GDY394" s="972"/>
      <c r="GDZ394" s="972"/>
      <c r="GEA394" s="973"/>
      <c r="GEB394" s="971"/>
      <c r="GEC394" s="972"/>
      <c r="GED394" s="972"/>
      <c r="GEE394" s="972"/>
      <c r="GEF394" s="972"/>
      <c r="GEG394" s="972"/>
      <c r="GEH394" s="972"/>
      <c r="GEI394" s="972"/>
      <c r="GEJ394" s="972"/>
      <c r="GEK394" s="972"/>
      <c r="GEL394" s="972"/>
      <c r="GEM394" s="972"/>
      <c r="GEN394" s="972"/>
      <c r="GEO394" s="972"/>
      <c r="GEP394" s="973"/>
      <c r="GEQ394" s="971"/>
      <c r="GER394" s="972"/>
      <c r="GES394" s="972"/>
      <c r="GET394" s="972"/>
      <c r="GEU394" s="972"/>
      <c r="GEV394" s="972"/>
      <c r="GEW394" s="972"/>
      <c r="GEX394" s="972"/>
      <c r="GEY394" s="972"/>
      <c r="GEZ394" s="972"/>
      <c r="GFA394" s="972"/>
      <c r="GFB394" s="972"/>
      <c r="GFC394" s="972"/>
      <c r="GFD394" s="972"/>
      <c r="GFE394" s="973"/>
      <c r="GFF394" s="971"/>
      <c r="GFG394" s="972"/>
      <c r="GFH394" s="972"/>
      <c r="GFI394" s="972"/>
      <c r="GFJ394" s="972"/>
      <c r="GFK394" s="972"/>
      <c r="GFL394" s="972"/>
      <c r="GFM394" s="972"/>
      <c r="GFN394" s="972"/>
      <c r="GFO394" s="972"/>
      <c r="GFP394" s="972"/>
      <c r="GFQ394" s="972"/>
      <c r="GFR394" s="972"/>
      <c r="GFS394" s="972"/>
      <c r="GFT394" s="973"/>
      <c r="GFU394" s="971"/>
      <c r="GFV394" s="972"/>
      <c r="GFW394" s="972"/>
      <c r="GFX394" s="972"/>
      <c r="GFY394" s="972"/>
      <c r="GFZ394" s="972"/>
      <c r="GGA394" s="972"/>
      <c r="GGB394" s="972"/>
      <c r="GGC394" s="972"/>
      <c r="GGD394" s="972"/>
      <c r="GGE394" s="972"/>
      <c r="GGF394" s="972"/>
      <c r="GGG394" s="972"/>
      <c r="GGH394" s="972"/>
      <c r="GGI394" s="973"/>
      <c r="GGJ394" s="971"/>
      <c r="GGK394" s="972"/>
      <c r="GGL394" s="972"/>
      <c r="GGM394" s="972"/>
      <c r="GGN394" s="972"/>
      <c r="GGO394" s="972"/>
      <c r="GGP394" s="972"/>
      <c r="GGQ394" s="972"/>
      <c r="GGR394" s="972"/>
      <c r="GGS394" s="972"/>
      <c r="GGT394" s="972"/>
      <c r="GGU394" s="972"/>
      <c r="GGV394" s="972"/>
      <c r="GGW394" s="972"/>
      <c r="GGX394" s="973"/>
      <c r="GGY394" s="971"/>
      <c r="GGZ394" s="972"/>
      <c r="GHA394" s="972"/>
      <c r="GHB394" s="972"/>
      <c r="GHC394" s="972"/>
      <c r="GHD394" s="972"/>
      <c r="GHE394" s="972"/>
      <c r="GHF394" s="972"/>
      <c r="GHG394" s="972"/>
      <c r="GHH394" s="972"/>
      <c r="GHI394" s="972"/>
      <c r="GHJ394" s="972"/>
      <c r="GHK394" s="972"/>
      <c r="GHL394" s="972"/>
      <c r="GHM394" s="973"/>
      <c r="GHN394" s="971"/>
      <c r="GHO394" s="972"/>
      <c r="GHP394" s="972"/>
      <c r="GHQ394" s="972"/>
      <c r="GHR394" s="972"/>
      <c r="GHS394" s="972"/>
      <c r="GHT394" s="972"/>
      <c r="GHU394" s="972"/>
      <c r="GHV394" s="972"/>
      <c r="GHW394" s="972"/>
      <c r="GHX394" s="972"/>
      <c r="GHY394" s="972"/>
      <c r="GHZ394" s="972"/>
      <c r="GIA394" s="972"/>
      <c r="GIB394" s="973"/>
      <c r="GIC394" s="971"/>
      <c r="GID394" s="972"/>
      <c r="GIE394" s="972"/>
      <c r="GIF394" s="972"/>
      <c r="GIG394" s="972"/>
      <c r="GIH394" s="972"/>
      <c r="GII394" s="972"/>
      <c r="GIJ394" s="972"/>
      <c r="GIK394" s="972"/>
      <c r="GIL394" s="972"/>
      <c r="GIM394" s="972"/>
      <c r="GIN394" s="972"/>
      <c r="GIO394" s="972"/>
      <c r="GIP394" s="972"/>
      <c r="GIQ394" s="973"/>
      <c r="GIR394" s="971"/>
      <c r="GIS394" s="972"/>
      <c r="GIT394" s="972"/>
      <c r="GIU394" s="972"/>
      <c r="GIV394" s="972"/>
      <c r="GIW394" s="972"/>
      <c r="GIX394" s="972"/>
      <c r="GIY394" s="972"/>
      <c r="GIZ394" s="972"/>
      <c r="GJA394" s="972"/>
      <c r="GJB394" s="972"/>
      <c r="GJC394" s="972"/>
      <c r="GJD394" s="972"/>
      <c r="GJE394" s="972"/>
      <c r="GJF394" s="973"/>
      <c r="GJG394" s="971"/>
      <c r="GJH394" s="972"/>
      <c r="GJI394" s="972"/>
      <c r="GJJ394" s="972"/>
      <c r="GJK394" s="972"/>
      <c r="GJL394" s="972"/>
      <c r="GJM394" s="972"/>
      <c r="GJN394" s="972"/>
      <c r="GJO394" s="972"/>
      <c r="GJP394" s="972"/>
      <c r="GJQ394" s="972"/>
      <c r="GJR394" s="972"/>
      <c r="GJS394" s="972"/>
      <c r="GJT394" s="972"/>
      <c r="GJU394" s="973"/>
      <c r="GJV394" s="971"/>
      <c r="GJW394" s="972"/>
      <c r="GJX394" s="972"/>
      <c r="GJY394" s="972"/>
      <c r="GJZ394" s="972"/>
      <c r="GKA394" s="972"/>
      <c r="GKB394" s="972"/>
      <c r="GKC394" s="972"/>
      <c r="GKD394" s="972"/>
      <c r="GKE394" s="972"/>
      <c r="GKF394" s="972"/>
      <c r="GKG394" s="972"/>
      <c r="GKH394" s="972"/>
      <c r="GKI394" s="972"/>
      <c r="GKJ394" s="973"/>
      <c r="GKK394" s="971"/>
      <c r="GKL394" s="972"/>
      <c r="GKM394" s="972"/>
      <c r="GKN394" s="972"/>
      <c r="GKO394" s="972"/>
      <c r="GKP394" s="972"/>
      <c r="GKQ394" s="972"/>
      <c r="GKR394" s="972"/>
      <c r="GKS394" s="972"/>
      <c r="GKT394" s="972"/>
      <c r="GKU394" s="972"/>
      <c r="GKV394" s="972"/>
      <c r="GKW394" s="972"/>
      <c r="GKX394" s="972"/>
      <c r="GKY394" s="973"/>
      <c r="GKZ394" s="971"/>
      <c r="GLA394" s="972"/>
      <c r="GLB394" s="972"/>
      <c r="GLC394" s="972"/>
      <c r="GLD394" s="972"/>
      <c r="GLE394" s="972"/>
      <c r="GLF394" s="972"/>
      <c r="GLG394" s="972"/>
      <c r="GLH394" s="972"/>
      <c r="GLI394" s="972"/>
      <c r="GLJ394" s="972"/>
      <c r="GLK394" s="972"/>
      <c r="GLL394" s="972"/>
      <c r="GLM394" s="972"/>
      <c r="GLN394" s="973"/>
      <c r="GLO394" s="971"/>
      <c r="GLP394" s="972"/>
      <c r="GLQ394" s="972"/>
      <c r="GLR394" s="972"/>
      <c r="GLS394" s="972"/>
      <c r="GLT394" s="972"/>
      <c r="GLU394" s="972"/>
      <c r="GLV394" s="972"/>
      <c r="GLW394" s="972"/>
      <c r="GLX394" s="972"/>
      <c r="GLY394" s="972"/>
      <c r="GLZ394" s="972"/>
      <c r="GMA394" s="972"/>
      <c r="GMB394" s="972"/>
      <c r="GMC394" s="973"/>
      <c r="GMD394" s="971"/>
      <c r="GME394" s="972"/>
      <c r="GMF394" s="972"/>
      <c r="GMG394" s="972"/>
      <c r="GMH394" s="972"/>
      <c r="GMI394" s="972"/>
      <c r="GMJ394" s="972"/>
      <c r="GMK394" s="972"/>
      <c r="GML394" s="972"/>
      <c r="GMM394" s="972"/>
      <c r="GMN394" s="972"/>
      <c r="GMO394" s="972"/>
      <c r="GMP394" s="972"/>
      <c r="GMQ394" s="972"/>
      <c r="GMR394" s="973"/>
      <c r="GMS394" s="971"/>
      <c r="GMT394" s="972"/>
      <c r="GMU394" s="972"/>
      <c r="GMV394" s="972"/>
      <c r="GMW394" s="972"/>
      <c r="GMX394" s="972"/>
      <c r="GMY394" s="972"/>
      <c r="GMZ394" s="972"/>
      <c r="GNA394" s="972"/>
      <c r="GNB394" s="972"/>
      <c r="GNC394" s="972"/>
      <c r="GND394" s="972"/>
      <c r="GNE394" s="972"/>
      <c r="GNF394" s="972"/>
      <c r="GNG394" s="973"/>
      <c r="GNH394" s="971"/>
      <c r="GNI394" s="972"/>
      <c r="GNJ394" s="972"/>
      <c r="GNK394" s="972"/>
      <c r="GNL394" s="972"/>
      <c r="GNM394" s="972"/>
      <c r="GNN394" s="972"/>
      <c r="GNO394" s="972"/>
      <c r="GNP394" s="972"/>
      <c r="GNQ394" s="972"/>
      <c r="GNR394" s="972"/>
      <c r="GNS394" s="972"/>
      <c r="GNT394" s="972"/>
      <c r="GNU394" s="972"/>
      <c r="GNV394" s="973"/>
      <c r="GNW394" s="971"/>
      <c r="GNX394" s="972"/>
      <c r="GNY394" s="972"/>
      <c r="GNZ394" s="972"/>
      <c r="GOA394" s="972"/>
      <c r="GOB394" s="972"/>
      <c r="GOC394" s="972"/>
      <c r="GOD394" s="972"/>
      <c r="GOE394" s="972"/>
      <c r="GOF394" s="972"/>
      <c r="GOG394" s="972"/>
      <c r="GOH394" s="972"/>
      <c r="GOI394" s="972"/>
      <c r="GOJ394" s="972"/>
      <c r="GOK394" s="973"/>
      <c r="GOL394" s="971"/>
      <c r="GOM394" s="972"/>
      <c r="GON394" s="972"/>
      <c r="GOO394" s="972"/>
      <c r="GOP394" s="972"/>
      <c r="GOQ394" s="972"/>
      <c r="GOR394" s="972"/>
      <c r="GOS394" s="972"/>
      <c r="GOT394" s="972"/>
      <c r="GOU394" s="972"/>
      <c r="GOV394" s="972"/>
      <c r="GOW394" s="972"/>
      <c r="GOX394" s="972"/>
      <c r="GOY394" s="972"/>
      <c r="GOZ394" s="973"/>
      <c r="GPA394" s="971"/>
      <c r="GPB394" s="972"/>
      <c r="GPC394" s="972"/>
      <c r="GPD394" s="972"/>
      <c r="GPE394" s="972"/>
      <c r="GPF394" s="972"/>
      <c r="GPG394" s="972"/>
      <c r="GPH394" s="972"/>
      <c r="GPI394" s="972"/>
      <c r="GPJ394" s="972"/>
      <c r="GPK394" s="972"/>
      <c r="GPL394" s="972"/>
      <c r="GPM394" s="972"/>
      <c r="GPN394" s="972"/>
      <c r="GPO394" s="973"/>
      <c r="GPP394" s="971"/>
      <c r="GPQ394" s="972"/>
      <c r="GPR394" s="972"/>
      <c r="GPS394" s="972"/>
      <c r="GPT394" s="972"/>
      <c r="GPU394" s="972"/>
      <c r="GPV394" s="972"/>
      <c r="GPW394" s="972"/>
      <c r="GPX394" s="972"/>
      <c r="GPY394" s="972"/>
      <c r="GPZ394" s="972"/>
      <c r="GQA394" s="972"/>
      <c r="GQB394" s="972"/>
      <c r="GQC394" s="972"/>
      <c r="GQD394" s="973"/>
      <c r="GQE394" s="971"/>
      <c r="GQF394" s="972"/>
      <c r="GQG394" s="972"/>
      <c r="GQH394" s="972"/>
      <c r="GQI394" s="972"/>
      <c r="GQJ394" s="972"/>
      <c r="GQK394" s="972"/>
      <c r="GQL394" s="972"/>
      <c r="GQM394" s="972"/>
      <c r="GQN394" s="972"/>
      <c r="GQO394" s="972"/>
      <c r="GQP394" s="972"/>
      <c r="GQQ394" s="972"/>
      <c r="GQR394" s="972"/>
      <c r="GQS394" s="973"/>
      <c r="GQT394" s="971"/>
      <c r="GQU394" s="972"/>
      <c r="GQV394" s="972"/>
      <c r="GQW394" s="972"/>
      <c r="GQX394" s="972"/>
      <c r="GQY394" s="972"/>
      <c r="GQZ394" s="972"/>
      <c r="GRA394" s="972"/>
      <c r="GRB394" s="972"/>
      <c r="GRC394" s="972"/>
      <c r="GRD394" s="972"/>
      <c r="GRE394" s="972"/>
      <c r="GRF394" s="972"/>
      <c r="GRG394" s="972"/>
      <c r="GRH394" s="973"/>
      <c r="GRI394" s="971"/>
      <c r="GRJ394" s="972"/>
      <c r="GRK394" s="972"/>
      <c r="GRL394" s="972"/>
      <c r="GRM394" s="972"/>
      <c r="GRN394" s="972"/>
      <c r="GRO394" s="972"/>
      <c r="GRP394" s="972"/>
      <c r="GRQ394" s="972"/>
      <c r="GRR394" s="972"/>
      <c r="GRS394" s="972"/>
      <c r="GRT394" s="972"/>
      <c r="GRU394" s="972"/>
      <c r="GRV394" s="972"/>
      <c r="GRW394" s="973"/>
      <c r="GRX394" s="971"/>
      <c r="GRY394" s="972"/>
      <c r="GRZ394" s="972"/>
      <c r="GSA394" s="972"/>
      <c r="GSB394" s="972"/>
      <c r="GSC394" s="972"/>
      <c r="GSD394" s="972"/>
      <c r="GSE394" s="972"/>
      <c r="GSF394" s="972"/>
      <c r="GSG394" s="972"/>
      <c r="GSH394" s="972"/>
      <c r="GSI394" s="972"/>
      <c r="GSJ394" s="972"/>
      <c r="GSK394" s="972"/>
      <c r="GSL394" s="973"/>
      <c r="GSM394" s="971"/>
      <c r="GSN394" s="972"/>
      <c r="GSO394" s="972"/>
      <c r="GSP394" s="972"/>
      <c r="GSQ394" s="972"/>
      <c r="GSR394" s="972"/>
      <c r="GSS394" s="972"/>
      <c r="GST394" s="972"/>
      <c r="GSU394" s="972"/>
      <c r="GSV394" s="972"/>
      <c r="GSW394" s="972"/>
      <c r="GSX394" s="972"/>
      <c r="GSY394" s="972"/>
      <c r="GSZ394" s="972"/>
      <c r="GTA394" s="973"/>
      <c r="GTB394" s="971"/>
      <c r="GTC394" s="972"/>
      <c r="GTD394" s="972"/>
      <c r="GTE394" s="972"/>
      <c r="GTF394" s="972"/>
      <c r="GTG394" s="972"/>
      <c r="GTH394" s="972"/>
      <c r="GTI394" s="972"/>
      <c r="GTJ394" s="972"/>
      <c r="GTK394" s="972"/>
      <c r="GTL394" s="972"/>
      <c r="GTM394" s="972"/>
      <c r="GTN394" s="972"/>
      <c r="GTO394" s="972"/>
      <c r="GTP394" s="973"/>
      <c r="GTQ394" s="971"/>
      <c r="GTR394" s="972"/>
      <c r="GTS394" s="972"/>
      <c r="GTT394" s="972"/>
      <c r="GTU394" s="972"/>
      <c r="GTV394" s="972"/>
      <c r="GTW394" s="972"/>
      <c r="GTX394" s="972"/>
      <c r="GTY394" s="972"/>
      <c r="GTZ394" s="972"/>
      <c r="GUA394" s="972"/>
      <c r="GUB394" s="972"/>
      <c r="GUC394" s="972"/>
      <c r="GUD394" s="972"/>
      <c r="GUE394" s="973"/>
      <c r="GUF394" s="971"/>
      <c r="GUG394" s="972"/>
      <c r="GUH394" s="972"/>
      <c r="GUI394" s="972"/>
      <c r="GUJ394" s="972"/>
      <c r="GUK394" s="972"/>
      <c r="GUL394" s="972"/>
      <c r="GUM394" s="972"/>
      <c r="GUN394" s="972"/>
      <c r="GUO394" s="972"/>
      <c r="GUP394" s="972"/>
      <c r="GUQ394" s="972"/>
      <c r="GUR394" s="972"/>
      <c r="GUS394" s="972"/>
      <c r="GUT394" s="973"/>
      <c r="GUU394" s="971"/>
      <c r="GUV394" s="972"/>
      <c r="GUW394" s="972"/>
      <c r="GUX394" s="972"/>
      <c r="GUY394" s="972"/>
      <c r="GUZ394" s="972"/>
      <c r="GVA394" s="972"/>
      <c r="GVB394" s="972"/>
      <c r="GVC394" s="972"/>
      <c r="GVD394" s="972"/>
      <c r="GVE394" s="972"/>
      <c r="GVF394" s="972"/>
      <c r="GVG394" s="972"/>
      <c r="GVH394" s="972"/>
      <c r="GVI394" s="973"/>
      <c r="GVJ394" s="971"/>
      <c r="GVK394" s="972"/>
      <c r="GVL394" s="972"/>
      <c r="GVM394" s="972"/>
      <c r="GVN394" s="972"/>
      <c r="GVO394" s="972"/>
      <c r="GVP394" s="972"/>
      <c r="GVQ394" s="972"/>
      <c r="GVR394" s="972"/>
      <c r="GVS394" s="972"/>
      <c r="GVT394" s="972"/>
      <c r="GVU394" s="972"/>
      <c r="GVV394" s="972"/>
      <c r="GVW394" s="972"/>
      <c r="GVX394" s="973"/>
      <c r="GVY394" s="971"/>
      <c r="GVZ394" s="972"/>
      <c r="GWA394" s="972"/>
      <c r="GWB394" s="972"/>
      <c r="GWC394" s="972"/>
      <c r="GWD394" s="972"/>
      <c r="GWE394" s="972"/>
      <c r="GWF394" s="972"/>
      <c r="GWG394" s="972"/>
      <c r="GWH394" s="972"/>
      <c r="GWI394" s="972"/>
      <c r="GWJ394" s="972"/>
      <c r="GWK394" s="972"/>
      <c r="GWL394" s="972"/>
      <c r="GWM394" s="973"/>
      <c r="GWN394" s="971"/>
      <c r="GWO394" s="972"/>
      <c r="GWP394" s="972"/>
      <c r="GWQ394" s="972"/>
      <c r="GWR394" s="972"/>
      <c r="GWS394" s="972"/>
      <c r="GWT394" s="972"/>
      <c r="GWU394" s="972"/>
      <c r="GWV394" s="972"/>
      <c r="GWW394" s="972"/>
      <c r="GWX394" s="972"/>
      <c r="GWY394" s="972"/>
      <c r="GWZ394" s="972"/>
      <c r="GXA394" s="972"/>
      <c r="GXB394" s="973"/>
      <c r="GXC394" s="971"/>
      <c r="GXD394" s="972"/>
      <c r="GXE394" s="972"/>
      <c r="GXF394" s="972"/>
      <c r="GXG394" s="972"/>
      <c r="GXH394" s="972"/>
      <c r="GXI394" s="972"/>
      <c r="GXJ394" s="972"/>
      <c r="GXK394" s="972"/>
      <c r="GXL394" s="972"/>
      <c r="GXM394" s="972"/>
      <c r="GXN394" s="972"/>
      <c r="GXO394" s="972"/>
      <c r="GXP394" s="972"/>
      <c r="GXQ394" s="973"/>
      <c r="GXR394" s="971"/>
      <c r="GXS394" s="972"/>
      <c r="GXT394" s="972"/>
      <c r="GXU394" s="972"/>
      <c r="GXV394" s="972"/>
      <c r="GXW394" s="972"/>
      <c r="GXX394" s="972"/>
      <c r="GXY394" s="972"/>
      <c r="GXZ394" s="972"/>
      <c r="GYA394" s="972"/>
      <c r="GYB394" s="972"/>
      <c r="GYC394" s="972"/>
      <c r="GYD394" s="972"/>
      <c r="GYE394" s="972"/>
      <c r="GYF394" s="973"/>
      <c r="GYG394" s="971"/>
      <c r="GYH394" s="972"/>
      <c r="GYI394" s="972"/>
      <c r="GYJ394" s="972"/>
      <c r="GYK394" s="972"/>
      <c r="GYL394" s="972"/>
      <c r="GYM394" s="972"/>
      <c r="GYN394" s="972"/>
      <c r="GYO394" s="972"/>
      <c r="GYP394" s="972"/>
      <c r="GYQ394" s="972"/>
      <c r="GYR394" s="972"/>
      <c r="GYS394" s="972"/>
      <c r="GYT394" s="972"/>
      <c r="GYU394" s="973"/>
      <c r="GYV394" s="971"/>
      <c r="GYW394" s="972"/>
      <c r="GYX394" s="972"/>
      <c r="GYY394" s="972"/>
      <c r="GYZ394" s="972"/>
      <c r="GZA394" s="972"/>
      <c r="GZB394" s="972"/>
      <c r="GZC394" s="972"/>
      <c r="GZD394" s="972"/>
      <c r="GZE394" s="972"/>
      <c r="GZF394" s="972"/>
      <c r="GZG394" s="972"/>
      <c r="GZH394" s="972"/>
      <c r="GZI394" s="972"/>
      <c r="GZJ394" s="973"/>
      <c r="GZK394" s="971"/>
      <c r="GZL394" s="972"/>
      <c r="GZM394" s="972"/>
      <c r="GZN394" s="972"/>
      <c r="GZO394" s="972"/>
      <c r="GZP394" s="972"/>
      <c r="GZQ394" s="972"/>
      <c r="GZR394" s="972"/>
      <c r="GZS394" s="972"/>
      <c r="GZT394" s="972"/>
      <c r="GZU394" s="972"/>
      <c r="GZV394" s="972"/>
      <c r="GZW394" s="972"/>
      <c r="GZX394" s="972"/>
      <c r="GZY394" s="973"/>
      <c r="GZZ394" s="971"/>
      <c r="HAA394" s="972"/>
      <c r="HAB394" s="972"/>
      <c r="HAC394" s="972"/>
      <c r="HAD394" s="972"/>
      <c r="HAE394" s="972"/>
      <c r="HAF394" s="972"/>
      <c r="HAG394" s="972"/>
      <c r="HAH394" s="972"/>
      <c r="HAI394" s="972"/>
      <c r="HAJ394" s="972"/>
      <c r="HAK394" s="972"/>
      <c r="HAL394" s="972"/>
      <c r="HAM394" s="972"/>
      <c r="HAN394" s="973"/>
      <c r="HAO394" s="971"/>
      <c r="HAP394" s="972"/>
      <c r="HAQ394" s="972"/>
      <c r="HAR394" s="972"/>
      <c r="HAS394" s="972"/>
      <c r="HAT394" s="972"/>
      <c r="HAU394" s="972"/>
      <c r="HAV394" s="972"/>
      <c r="HAW394" s="972"/>
      <c r="HAX394" s="972"/>
      <c r="HAY394" s="972"/>
      <c r="HAZ394" s="972"/>
      <c r="HBA394" s="972"/>
      <c r="HBB394" s="972"/>
      <c r="HBC394" s="973"/>
      <c r="HBD394" s="971"/>
      <c r="HBE394" s="972"/>
      <c r="HBF394" s="972"/>
      <c r="HBG394" s="972"/>
      <c r="HBH394" s="972"/>
      <c r="HBI394" s="972"/>
      <c r="HBJ394" s="972"/>
      <c r="HBK394" s="972"/>
      <c r="HBL394" s="972"/>
      <c r="HBM394" s="972"/>
      <c r="HBN394" s="972"/>
      <c r="HBO394" s="972"/>
      <c r="HBP394" s="972"/>
      <c r="HBQ394" s="972"/>
      <c r="HBR394" s="973"/>
      <c r="HBS394" s="971"/>
      <c r="HBT394" s="972"/>
      <c r="HBU394" s="972"/>
      <c r="HBV394" s="972"/>
      <c r="HBW394" s="972"/>
      <c r="HBX394" s="972"/>
      <c r="HBY394" s="972"/>
      <c r="HBZ394" s="972"/>
      <c r="HCA394" s="972"/>
      <c r="HCB394" s="972"/>
      <c r="HCC394" s="972"/>
      <c r="HCD394" s="972"/>
      <c r="HCE394" s="972"/>
      <c r="HCF394" s="972"/>
      <c r="HCG394" s="973"/>
      <c r="HCH394" s="971"/>
      <c r="HCI394" s="972"/>
      <c r="HCJ394" s="972"/>
      <c r="HCK394" s="972"/>
      <c r="HCL394" s="972"/>
      <c r="HCM394" s="972"/>
      <c r="HCN394" s="972"/>
      <c r="HCO394" s="972"/>
      <c r="HCP394" s="972"/>
      <c r="HCQ394" s="972"/>
      <c r="HCR394" s="972"/>
      <c r="HCS394" s="972"/>
      <c r="HCT394" s="972"/>
      <c r="HCU394" s="972"/>
      <c r="HCV394" s="973"/>
      <c r="HCW394" s="971"/>
      <c r="HCX394" s="972"/>
      <c r="HCY394" s="972"/>
      <c r="HCZ394" s="972"/>
      <c r="HDA394" s="972"/>
      <c r="HDB394" s="972"/>
      <c r="HDC394" s="972"/>
      <c r="HDD394" s="972"/>
      <c r="HDE394" s="972"/>
      <c r="HDF394" s="972"/>
      <c r="HDG394" s="972"/>
      <c r="HDH394" s="972"/>
      <c r="HDI394" s="972"/>
      <c r="HDJ394" s="972"/>
      <c r="HDK394" s="973"/>
      <c r="HDL394" s="971"/>
      <c r="HDM394" s="972"/>
      <c r="HDN394" s="972"/>
      <c r="HDO394" s="972"/>
      <c r="HDP394" s="972"/>
      <c r="HDQ394" s="972"/>
      <c r="HDR394" s="972"/>
      <c r="HDS394" s="972"/>
      <c r="HDT394" s="972"/>
      <c r="HDU394" s="972"/>
      <c r="HDV394" s="972"/>
      <c r="HDW394" s="972"/>
      <c r="HDX394" s="972"/>
      <c r="HDY394" s="972"/>
      <c r="HDZ394" s="973"/>
      <c r="HEA394" s="971"/>
      <c r="HEB394" s="972"/>
      <c r="HEC394" s="972"/>
      <c r="HED394" s="972"/>
      <c r="HEE394" s="972"/>
      <c r="HEF394" s="972"/>
      <c r="HEG394" s="972"/>
      <c r="HEH394" s="972"/>
      <c r="HEI394" s="972"/>
      <c r="HEJ394" s="972"/>
      <c r="HEK394" s="972"/>
      <c r="HEL394" s="972"/>
      <c r="HEM394" s="972"/>
      <c r="HEN394" s="972"/>
      <c r="HEO394" s="973"/>
      <c r="HEP394" s="971"/>
      <c r="HEQ394" s="972"/>
      <c r="HER394" s="972"/>
      <c r="HES394" s="972"/>
      <c r="HET394" s="972"/>
      <c r="HEU394" s="972"/>
      <c r="HEV394" s="972"/>
      <c r="HEW394" s="972"/>
      <c r="HEX394" s="972"/>
      <c r="HEY394" s="972"/>
      <c r="HEZ394" s="972"/>
      <c r="HFA394" s="972"/>
      <c r="HFB394" s="972"/>
      <c r="HFC394" s="972"/>
      <c r="HFD394" s="973"/>
      <c r="HFE394" s="971"/>
      <c r="HFF394" s="972"/>
      <c r="HFG394" s="972"/>
      <c r="HFH394" s="972"/>
      <c r="HFI394" s="972"/>
      <c r="HFJ394" s="972"/>
      <c r="HFK394" s="972"/>
      <c r="HFL394" s="972"/>
      <c r="HFM394" s="972"/>
      <c r="HFN394" s="972"/>
      <c r="HFO394" s="972"/>
      <c r="HFP394" s="972"/>
      <c r="HFQ394" s="972"/>
      <c r="HFR394" s="972"/>
      <c r="HFS394" s="973"/>
      <c r="HFT394" s="971"/>
      <c r="HFU394" s="972"/>
      <c r="HFV394" s="972"/>
      <c r="HFW394" s="972"/>
      <c r="HFX394" s="972"/>
      <c r="HFY394" s="972"/>
      <c r="HFZ394" s="972"/>
      <c r="HGA394" s="972"/>
      <c r="HGB394" s="972"/>
      <c r="HGC394" s="972"/>
      <c r="HGD394" s="972"/>
      <c r="HGE394" s="972"/>
      <c r="HGF394" s="972"/>
      <c r="HGG394" s="972"/>
      <c r="HGH394" s="973"/>
      <c r="HGI394" s="971"/>
      <c r="HGJ394" s="972"/>
      <c r="HGK394" s="972"/>
      <c r="HGL394" s="972"/>
      <c r="HGM394" s="972"/>
      <c r="HGN394" s="972"/>
      <c r="HGO394" s="972"/>
      <c r="HGP394" s="972"/>
      <c r="HGQ394" s="972"/>
      <c r="HGR394" s="972"/>
      <c r="HGS394" s="972"/>
      <c r="HGT394" s="972"/>
      <c r="HGU394" s="972"/>
      <c r="HGV394" s="972"/>
      <c r="HGW394" s="973"/>
      <c r="HGX394" s="971"/>
      <c r="HGY394" s="972"/>
      <c r="HGZ394" s="972"/>
      <c r="HHA394" s="972"/>
      <c r="HHB394" s="972"/>
      <c r="HHC394" s="972"/>
      <c r="HHD394" s="972"/>
      <c r="HHE394" s="972"/>
      <c r="HHF394" s="972"/>
      <c r="HHG394" s="972"/>
      <c r="HHH394" s="972"/>
      <c r="HHI394" s="972"/>
      <c r="HHJ394" s="972"/>
      <c r="HHK394" s="972"/>
      <c r="HHL394" s="973"/>
      <c r="HHM394" s="971"/>
      <c r="HHN394" s="972"/>
      <c r="HHO394" s="972"/>
      <c r="HHP394" s="972"/>
      <c r="HHQ394" s="972"/>
      <c r="HHR394" s="972"/>
      <c r="HHS394" s="972"/>
      <c r="HHT394" s="972"/>
      <c r="HHU394" s="972"/>
      <c r="HHV394" s="972"/>
      <c r="HHW394" s="972"/>
      <c r="HHX394" s="972"/>
      <c r="HHY394" s="972"/>
      <c r="HHZ394" s="972"/>
      <c r="HIA394" s="973"/>
      <c r="HIB394" s="971"/>
      <c r="HIC394" s="972"/>
      <c r="HID394" s="972"/>
      <c r="HIE394" s="972"/>
      <c r="HIF394" s="972"/>
      <c r="HIG394" s="972"/>
      <c r="HIH394" s="972"/>
      <c r="HII394" s="972"/>
      <c r="HIJ394" s="972"/>
      <c r="HIK394" s="972"/>
      <c r="HIL394" s="972"/>
      <c r="HIM394" s="972"/>
      <c r="HIN394" s="972"/>
      <c r="HIO394" s="972"/>
      <c r="HIP394" s="973"/>
      <c r="HIQ394" s="971"/>
      <c r="HIR394" s="972"/>
      <c r="HIS394" s="972"/>
      <c r="HIT394" s="972"/>
      <c r="HIU394" s="972"/>
      <c r="HIV394" s="972"/>
      <c r="HIW394" s="972"/>
      <c r="HIX394" s="972"/>
      <c r="HIY394" s="972"/>
      <c r="HIZ394" s="972"/>
      <c r="HJA394" s="972"/>
      <c r="HJB394" s="972"/>
      <c r="HJC394" s="972"/>
      <c r="HJD394" s="972"/>
      <c r="HJE394" s="973"/>
      <c r="HJF394" s="971"/>
      <c r="HJG394" s="972"/>
      <c r="HJH394" s="972"/>
      <c r="HJI394" s="972"/>
      <c r="HJJ394" s="972"/>
      <c r="HJK394" s="972"/>
      <c r="HJL394" s="972"/>
      <c r="HJM394" s="972"/>
      <c r="HJN394" s="972"/>
      <c r="HJO394" s="972"/>
      <c r="HJP394" s="972"/>
      <c r="HJQ394" s="972"/>
      <c r="HJR394" s="972"/>
      <c r="HJS394" s="972"/>
      <c r="HJT394" s="973"/>
      <c r="HJU394" s="971"/>
      <c r="HJV394" s="972"/>
      <c r="HJW394" s="972"/>
      <c r="HJX394" s="972"/>
      <c r="HJY394" s="972"/>
      <c r="HJZ394" s="972"/>
      <c r="HKA394" s="972"/>
      <c r="HKB394" s="972"/>
      <c r="HKC394" s="972"/>
      <c r="HKD394" s="972"/>
      <c r="HKE394" s="972"/>
      <c r="HKF394" s="972"/>
      <c r="HKG394" s="972"/>
      <c r="HKH394" s="972"/>
      <c r="HKI394" s="973"/>
      <c r="HKJ394" s="971"/>
      <c r="HKK394" s="972"/>
      <c r="HKL394" s="972"/>
      <c r="HKM394" s="972"/>
      <c r="HKN394" s="972"/>
      <c r="HKO394" s="972"/>
      <c r="HKP394" s="972"/>
      <c r="HKQ394" s="972"/>
      <c r="HKR394" s="972"/>
      <c r="HKS394" s="972"/>
      <c r="HKT394" s="972"/>
      <c r="HKU394" s="972"/>
      <c r="HKV394" s="972"/>
      <c r="HKW394" s="972"/>
      <c r="HKX394" s="973"/>
      <c r="HKY394" s="971"/>
      <c r="HKZ394" s="972"/>
      <c r="HLA394" s="972"/>
      <c r="HLB394" s="972"/>
      <c r="HLC394" s="972"/>
      <c r="HLD394" s="972"/>
      <c r="HLE394" s="972"/>
      <c r="HLF394" s="972"/>
      <c r="HLG394" s="972"/>
      <c r="HLH394" s="972"/>
      <c r="HLI394" s="972"/>
      <c r="HLJ394" s="972"/>
      <c r="HLK394" s="972"/>
      <c r="HLL394" s="972"/>
      <c r="HLM394" s="973"/>
      <c r="HLN394" s="971"/>
      <c r="HLO394" s="972"/>
      <c r="HLP394" s="972"/>
      <c r="HLQ394" s="972"/>
      <c r="HLR394" s="972"/>
      <c r="HLS394" s="972"/>
      <c r="HLT394" s="972"/>
      <c r="HLU394" s="972"/>
      <c r="HLV394" s="972"/>
      <c r="HLW394" s="972"/>
      <c r="HLX394" s="972"/>
      <c r="HLY394" s="972"/>
      <c r="HLZ394" s="972"/>
      <c r="HMA394" s="972"/>
      <c r="HMB394" s="973"/>
      <c r="HMC394" s="971"/>
      <c r="HMD394" s="972"/>
      <c r="HME394" s="972"/>
      <c r="HMF394" s="972"/>
      <c r="HMG394" s="972"/>
      <c r="HMH394" s="972"/>
      <c r="HMI394" s="972"/>
      <c r="HMJ394" s="972"/>
      <c r="HMK394" s="972"/>
      <c r="HML394" s="972"/>
      <c r="HMM394" s="972"/>
      <c r="HMN394" s="972"/>
      <c r="HMO394" s="972"/>
      <c r="HMP394" s="972"/>
      <c r="HMQ394" s="973"/>
      <c r="HMR394" s="971"/>
      <c r="HMS394" s="972"/>
      <c r="HMT394" s="972"/>
      <c r="HMU394" s="972"/>
      <c r="HMV394" s="972"/>
      <c r="HMW394" s="972"/>
      <c r="HMX394" s="972"/>
      <c r="HMY394" s="972"/>
      <c r="HMZ394" s="972"/>
      <c r="HNA394" s="972"/>
      <c r="HNB394" s="972"/>
      <c r="HNC394" s="972"/>
      <c r="HND394" s="972"/>
      <c r="HNE394" s="972"/>
      <c r="HNF394" s="973"/>
      <c r="HNG394" s="971"/>
      <c r="HNH394" s="972"/>
      <c r="HNI394" s="972"/>
      <c r="HNJ394" s="972"/>
      <c r="HNK394" s="972"/>
      <c r="HNL394" s="972"/>
      <c r="HNM394" s="972"/>
      <c r="HNN394" s="972"/>
      <c r="HNO394" s="972"/>
      <c r="HNP394" s="972"/>
      <c r="HNQ394" s="972"/>
      <c r="HNR394" s="972"/>
      <c r="HNS394" s="972"/>
      <c r="HNT394" s="972"/>
      <c r="HNU394" s="973"/>
      <c r="HNV394" s="971"/>
      <c r="HNW394" s="972"/>
      <c r="HNX394" s="972"/>
      <c r="HNY394" s="972"/>
      <c r="HNZ394" s="972"/>
      <c r="HOA394" s="972"/>
      <c r="HOB394" s="972"/>
      <c r="HOC394" s="972"/>
      <c r="HOD394" s="972"/>
      <c r="HOE394" s="972"/>
      <c r="HOF394" s="972"/>
      <c r="HOG394" s="972"/>
      <c r="HOH394" s="972"/>
      <c r="HOI394" s="972"/>
      <c r="HOJ394" s="973"/>
      <c r="HOK394" s="971"/>
      <c r="HOL394" s="972"/>
      <c r="HOM394" s="972"/>
      <c r="HON394" s="972"/>
      <c r="HOO394" s="972"/>
      <c r="HOP394" s="972"/>
      <c r="HOQ394" s="972"/>
      <c r="HOR394" s="972"/>
      <c r="HOS394" s="972"/>
      <c r="HOT394" s="972"/>
      <c r="HOU394" s="972"/>
      <c r="HOV394" s="972"/>
      <c r="HOW394" s="972"/>
      <c r="HOX394" s="972"/>
      <c r="HOY394" s="973"/>
      <c r="HOZ394" s="971"/>
      <c r="HPA394" s="972"/>
      <c r="HPB394" s="972"/>
      <c r="HPC394" s="972"/>
      <c r="HPD394" s="972"/>
      <c r="HPE394" s="972"/>
      <c r="HPF394" s="972"/>
      <c r="HPG394" s="972"/>
      <c r="HPH394" s="972"/>
      <c r="HPI394" s="972"/>
      <c r="HPJ394" s="972"/>
      <c r="HPK394" s="972"/>
      <c r="HPL394" s="972"/>
      <c r="HPM394" s="972"/>
      <c r="HPN394" s="973"/>
      <c r="HPO394" s="971"/>
      <c r="HPP394" s="972"/>
      <c r="HPQ394" s="972"/>
      <c r="HPR394" s="972"/>
      <c r="HPS394" s="972"/>
      <c r="HPT394" s="972"/>
      <c r="HPU394" s="972"/>
      <c r="HPV394" s="972"/>
      <c r="HPW394" s="972"/>
      <c r="HPX394" s="972"/>
      <c r="HPY394" s="972"/>
      <c r="HPZ394" s="972"/>
      <c r="HQA394" s="972"/>
      <c r="HQB394" s="972"/>
      <c r="HQC394" s="973"/>
      <c r="HQD394" s="971"/>
      <c r="HQE394" s="972"/>
      <c r="HQF394" s="972"/>
      <c r="HQG394" s="972"/>
      <c r="HQH394" s="972"/>
      <c r="HQI394" s="972"/>
      <c r="HQJ394" s="972"/>
      <c r="HQK394" s="972"/>
      <c r="HQL394" s="972"/>
      <c r="HQM394" s="972"/>
      <c r="HQN394" s="972"/>
      <c r="HQO394" s="972"/>
      <c r="HQP394" s="972"/>
      <c r="HQQ394" s="972"/>
      <c r="HQR394" s="973"/>
      <c r="HQS394" s="971"/>
      <c r="HQT394" s="972"/>
      <c r="HQU394" s="972"/>
      <c r="HQV394" s="972"/>
      <c r="HQW394" s="972"/>
      <c r="HQX394" s="972"/>
      <c r="HQY394" s="972"/>
      <c r="HQZ394" s="972"/>
      <c r="HRA394" s="972"/>
      <c r="HRB394" s="972"/>
      <c r="HRC394" s="972"/>
      <c r="HRD394" s="972"/>
      <c r="HRE394" s="972"/>
      <c r="HRF394" s="972"/>
      <c r="HRG394" s="973"/>
      <c r="HRH394" s="971"/>
      <c r="HRI394" s="972"/>
      <c r="HRJ394" s="972"/>
      <c r="HRK394" s="972"/>
      <c r="HRL394" s="972"/>
      <c r="HRM394" s="972"/>
      <c r="HRN394" s="972"/>
      <c r="HRO394" s="972"/>
      <c r="HRP394" s="972"/>
      <c r="HRQ394" s="972"/>
      <c r="HRR394" s="972"/>
      <c r="HRS394" s="972"/>
      <c r="HRT394" s="972"/>
      <c r="HRU394" s="972"/>
      <c r="HRV394" s="973"/>
      <c r="HRW394" s="971"/>
      <c r="HRX394" s="972"/>
      <c r="HRY394" s="972"/>
      <c r="HRZ394" s="972"/>
      <c r="HSA394" s="972"/>
      <c r="HSB394" s="972"/>
      <c r="HSC394" s="972"/>
      <c r="HSD394" s="972"/>
      <c r="HSE394" s="972"/>
      <c r="HSF394" s="972"/>
      <c r="HSG394" s="972"/>
      <c r="HSH394" s="972"/>
      <c r="HSI394" s="972"/>
      <c r="HSJ394" s="972"/>
      <c r="HSK394" s="973"/>
      <c r="HSL394" s="971"/>
      <c r="HSM394" s="972"/>
      <c r="HSN394" s="972"/>
      <c r="HSO394" s="972"/>
      <c r="HSP394" s="972"/>
      <c r="HSQ394" s="972"/>
      <c r="HSR394" s="972"/>
      <c r="HSS394" s="972"/>
      <c r="HST394" s="972"/>
      <c r="HSU394" s="972"/>
      <c r="HSV394" s="972"/>
      <c r="HSW394" s="972"/>
      <c r="HSX394" s="972"/>
      <c r="HSY394" s="972"/>
      <c r="HSZ394" s="973"/>
      <c r="HTA394" s="971"/>
      <c r="HTB394" s="972"/>
      <c r="HTC394" s="972"/>
      <c r="HTD394" s="972"/>
      <c r="HTE394" s="972"/>
      <c r="HTF394" s="972"/>
      <c r="HTG394" s="972"/>
      <c r="HTH394" s="972"/>
      <c r="HTI394" s="972"/>
      <c r="HTJ394" s="972"/>
      <c r="HTK394" s="972"/>
      <c r="HTL394" s="972"/>
      <c r="HTM394" s="972"/>
      <c r="HTN394" s="972"/>
      <c r="HTO394" s="973"/>
      <c r="HTP394" s="971"/>
      <c r="HTQ394" s="972"/>
      <c r="HTR394" s="972"/>
      <c r="HTS394" s="972"/>
      <c r="HTT394" s="972"/>
      <c r="HTU394" s="972"/>
      <c r="HTV394" s="972"/>
      <c r="HTW394" s="972"/>
      <c r="HTX394" s="972"/>
      <c r="HTY394" s="972"/>
      <c r="HTZ394" s="972"/>
      <c r="HUA394" s="972"/>
      <c r="HUB394" s="972"/>
      <c r="HUC394" s="972"/>
      <c r="HUD394" s="973"/>
      <c r="HUE394" s="971"/>
      <c r="HUF394" s="972"/>
      <c r="HUG394" s="972"/>
      <c r="HUH394" s="972"/>
      <c r="HUI394" s="972"/>
      <c r="HUJ394" s="972"/>
      <c r="HUK394" s="972"/>
      <c r="HUL394" s="972"/>
      <c r="HUM394" s="972"/>
      <c r="HUN394" s="972"/>
      <c r="HUO394" s="972"/>
      <c r="HUP394" s="972"/>
      <c r="HUQ394" s="972"/>
      <c r="HUR394" s="972"/>
      <c r="HUS394" s="973"/>
      <c r="HUT394" s="971"/>
      <c r="HUU394" s="972"/>
      <c r="HUV394" s="972"/>
      <c r="HUW394" s="972"/>
      <c r="HUX394" s="972"/>
      <c r="HUY394" s="972"/>
      <c r="HUZ394" s="972"/>
      <c r="HVA394" s="972"/>
      <c r="HVB394" s="972"/>
      <c r="HVC394" s="972"/>
      <c r="HVD394" s="972"/>
      <c r="HVE394" s="972"/>
      <c r="HVF394" s="972"/>
      <c r="HVG394" s="972"/>
      <c r="HVH394" s="973"/>
      <c r="HVI394" s="971"/>
      <c r="HVJ394" s="972"/>
      <c r="HVK394" s="972"/>
      <c r="HVL394" s="972"/>
      <c r="HVM394" s="972"/>
      <c r="HVN394" s="972"/>
      <c r="HVO394" s="972"/>
      <c r="HVP394" s="972"/>
      <c r="HVQ394" s="972"/>
      <c r="HVR394" s="972"/>
      <c r="HVS394" s="972"/>
      <c r="HVT394" s="972"/>
      <c r="HVU394" s="972"/>
      <c r="HVV394" s="972"/>
      <c r="HVW394" s="973"/>
      <c r="HVX394" s="971"/>
      <c r="HVY394" s="972"/>
      <c r="HVZ394" s="972"/>
      <c r="HWA394" s="972"/>
      <c r="HWB394" s="972"/>
      <c r="HWC394" s="972"/>
      <c r="HWD394" s="972"/>
      <c r="HWE394" s="972"/>
      <c r="HWF394" s="972"/>
      <c r="HWG394" s="972"/>
      <c r="HWH394" s="972"/>
      <c r="HWI394" s="972"/>
      <c r="HWJ394" s="972"/>
      <c r="HWK394" s="972"/>
      <c r="HWL394" s="973"/>
      <c r="HWM394" s="971"/>
      <c r="HWN394" s="972"/>
      <c r="HWO394" s="972"/>
      <c r="HWP394" s="972"/>
      <c r="HWQ394" s="972"/>
      <c r="HWR394" s="972"/>
      <c r="HWS394" s="972"/>
      <c r="HWT394" s="972"/>
      <c r="HWU394" s="972"/>
      <c r="HWV394" s="972"/>
      <c r="HWW394" s="972"/>
      <c r="HWX394" s="972"/>
      <c r="HWY394" s="972"/>
      <c r="HWZ394" s="972"/>
      <c r="HXA394" s="973"/>
      <c r="HXB394" s="971"/>
      <c r="HXC394" s="972"/>
      <c r="HXD394" s="972"/>
      <c r="HXE394" s="972"/>
      <c r="HXF394" s="972"/>
      <c r="HXG394" s="972"/>
      <c r="HXH394" s="972"/>
      <c r="HXI394" s="972"/>
      <c r="HXJ394" s="972"/>
      <c r="HXK394" s="972"/>
      <c r="HXL394" s="972"/>
      <c r="HXM394" s="972"/>
      <c r="HXN394" s="972"/>
      <c r="HXO394" s="972"/>
      <c r="HXP394" s="973"/>
      <c r="HXQ394" s="971"/>
      <c r="HXR394" s="972"/>
      <c r="HXS394" s="972"/>
      <c r="HXT394" s="972"/>
      <c r="HXU394" s="972"/>
      <c r="HXV394" s="972"/>
      <c r="HXW394" s="972"/>
      <c r="HXX394" s="972"/>
      <c r="HXY394" s="972"/>
      <c r="HXZ394" s="972"/>
      <c r="HYA394" s="972"/>
      <c r="HYB394" s="972"/>
      <c r="HYC394" s="972"/>
      <c r="HYD394" s="972"/>
      <c r="HYE394" s="973"/>
      <c r="HYF394" s="971"/>
      <c r="HYG394" s="972"/>
      <c r="HYH394" s="972"/>
      <c r="HYI394" s="972"/>
      <c r="HYJ394" s="972"/>
      <c r="HYK394" s="972"/>
      <c r="HYL394" s="972"/>
      <c r="HYM394" s="972"/>
      <c r="HYN394" s="972"/>
      <c r="HYO394" s="972"/>
      <c r="HYP394" s="972"/>
      <c r="HYQ394" s="972"/>
      <c r="HYR394" s="972"/>
      <c r="HYS394" s="972"/>
      <c r="HYT394" s="973"/>
      <c r="HYU394" s="971"/>
      <c r="HYV394" s="972"/>
      <c r="HYW394" s="972"/>
      <c r="HYX394" s="972"/>
      <c r="HYY394" s="972"/>
      <c r="HYZ394" s="972"/>
      <c r="HZA394" s="972"/>
      <c r="HZB394" s="972"/>
      <c r="HZC394" s="972"/>
      <c r="HZD394" s="972"/>
      <c r="HZE394" s="972"/>
      <c r="HZF394" s="972"/>
      <c r="HZG394" s="972"/>
      <c r="HZH394" s="972"/>
      <c r="HZI394" s="973"/>
      <c r="HZJ394" s="971"/>
      <c r="HZK394" s="972"/>
      <c r="HZL394" s="972"/>
      <c r="HZM394" s="972"/>
      <c r="HZN394" s="972"/>
      <c r="HZO394" s="972"/>
      <c r="HZP394" s="972"/>
      <c r="HZQ394" s="972"/>
      <c r="HZR394" s="972"/>
      <c r="HZS394" s="972"/>
      <c r="HZT394" s="972"/>
      <c r="HZU394" s="972"/>
      <c r="HZV394" s="972"/>
      <c r="HZW394" s="972"/>
      <c r="HZX394" s="973"/>
      <c r="HZY394" s="971"/>
      <c r="HZZ394" s="972"/>
      <c r="IAA394" s="972"/>
      <c r="IAB394" s="972"/>
      <c r="IAC394" s="972"/>
      <c r="IAD394" s="972"/>
      <c r="IAE394" s="972"/>
      <c r="IAF394" s="972"/>
      <c r="IAG394" s="972"/>
      <c r="IAH394" s="972"/>
      <c r="IAI394" s="972"/>
      <c r="IAJ394" s="972"/>
      <c r="IAK394" s="972"/>
      <c r="IAL394" s="972"/>
      <c r="IAM394" s="973"/>
      <c r="IAN394" s="971"/>
      <c r="IAO394" s="972"/>
      <c r="IAP394" s="972"/>
      <c r="IAQ394" s="972"/>
      <c r="IAR394" s="972"/>
      <c r="IAS394" s="972"/>
      <c r="IAT394" s="972"/>
      <c r="IAU394" s="972"/>
      <c r="IAV394" s="972"/>
      <c r="IAW394" s="972"/>
      <c r="IAX394" s="972"/>
      <c r="IAY394" s="972"/>
      <c r="IAZ394" s="972"/>
      <c r="IBA394" s="972"/>
      <c r="IBB394" s="973"/>
      <c r="IBC394" s="971"/>
      <c r="IBD394" s="972"/>
      <c r="IBE394" s="972"/>
      <c r="IBF394" s="972"/>
      <c r="IBG394" s="972"/>
      <c r="IBH394" s="972"/>
      <c r="IBI394" s="972"/>
      <c r="IBJ394" s="972"/>
      <c r="IBK394" s="972"/>
      <c r="IBL394" s="972"/>
      <c r="IBM394" s="972"/>
      <c r="IBN394" s="972"/>
      <c r="IBO394" s="972"/>
      <c r="IBP394" s="972"/>
      <c r="IBQ394" s="973"/>
      <c r="IBR394" s="971"/>
      <c r="IBS394" s="972"/>
      <c r="IBT394" s="972"/>
      <c r="IBU394" s="972"/>
      <c r="IBV394" s="972"/>
      <c r="IBW394" s="972"/>
      <c r="IBX394" s="972"/>
      <c r="IBY394" s="972"/>
      <c r="IBZ394" s="972"/>
      <c r="ICA394" s="972"/>
      <c r="ICB394" s="972"/>
      <c r="ICC394" s="972"/>
      <c r="ICD394" s="972"/>
      <c r="ICE394" s="972"/>
      <c r="ICF394" s="973"/>
      <c r="ICG394" s="971"/>
      <c r="ICH394" s="972"/>
      <c r="ICI394" s="972"/>
      <c r="ICJ394" s="972"/>
      <c r="ICK394" s="972"/>
      <c r="ICL394" s="972"/>
      <c r="ICM394" s="972"/>
      <c r="ICN394" s="972"/>
      <c r="ICO394" s="972"/>
      <c r="ICP394" s="972"/>
      <c r="ICQ394" s="972"/>
      <c r="ICR394" s="972"/>
      <c r="ICS394" s="972"/>
      <c r="ICT394" s="972"/>
      <c r="ICU394" s="973"/>
      <c r="ICV394" s="971"/>
      <c r="ICW394" s="972"/>
      <c r="ICX394" s="972"/>
      <c r="ICY394" s="972"/>
      <c r="ICZ394" s="972"/>
      <c r="IDA394" s="972"/>
      <c r="IDB394" s="972"/>
      <c r="IDC394" s="972"/>
      <c r="IDD394" s="972"/>
      <c r="IDE394" s="972"/>
      <c r="IDF394" s="972"/>
      <c r="IDG394" s="972"/>
      <c r="IDH394" s="972"/>
      <c r="IDI394" s="972"/>
      <c r="IDJ394" s="973"/>
      <c r="IDK394" s="971"/>
      <c r="IDL394" s="972"/>
      <c r="IDM394" s="972"/>
      <c r="IDN394" s="972"/>
      <c r="IDO394" s="972"/>
      <c r="IDP394" s="972"/>
      <c r="IDQ394" s="972"/>
      <c r="IDR394" s="972"/>
      <c r="IDS394" s="972"/>
      <c r="IDT394" s="972"/>
      <c r="IDU394" s="972"/>
      <c r="IDV394" s="972"/>
      <c r="IDW394" s="972"/>
      <c r="IDX394" s="972"/>
      <c r="IDY394" s="973"/>
      <c r="IDZ394" s="971"/>
      <c r="IEA394" s="972"/>
      <c r="IEB394" s="972"/>
      <c r="IEC394" s="972"/>
      <c r="IED394" s="972"/>
      <c r="IEE394" s="972"/>
      <c r="IEF394" s="972"/>
      <c r="IEG394" s="972"/>
      <c r="IEH394" s="972"/>
      <c r="IEI394" s="972"/>
      <c r="IEJ394" s="972"/>
      <c r="IEK394" s="972"/>
      <c r="IEL394" s="972"/>
      <c r="IEM394" s="972"/>
      <c r="IEN394" s="973"/>
      <c r="IEO394" s="971"/>
      <c r="IEP394" s="972"/>
      <c r="IEQ394" s="972"/>
      <c r="IER394" s="972"/>
      <c r="IES394" s="972"/>
      <c r="IET394" s="972"/>
      <c r="IEU394" s="972"/>
      <c r="IEV394" s="972"/>
      <c r="IEW394" s="972"/>
      <c r="IEX394" s="972"/>
      <c r="IEY394" s="972"/>
      <c r="IEZ394" s="972"/>
      <c r="IFA394" s="972"/>
      <c r="IFB394" s="972"/>
      <c r="IFC394" s="973"/>
      <c r="IFD394" s="971"/>
      <c r="IFE394" s="972"/>
      <c r="IFF394" s="972"/>
      <c r="IFG394" s="972"/>
      <c r="IFH394" s="972"/>
      <c r="IFI394" s="972"/>
      <c r="IFJ394" s="972"/>
      <c r="IFK394" s="972"/>
      <c r="IFL394" s="972"/>
      <c r="IFM394" s="972"/>
      <c r="IFN394" s="972"/>
      <c r="IFO394" s="972"/>
      <c r="IFP394" s="972"/>
      <c r="IFQ394" s="972"/>
      <c r="IFR394" s="973"/>
      <c r="IFS394" s="971"/>
      <c r="IFT394" s="972"/>
      <c r="IFU394" s="972"/>
      <c r="IFV394" s="972"/>
      <c r="IFW394" s="972"/>
      <c r="IFX394" s="972"/>
      <c r="IFY394" s="972"/>
      <c r="IFZ394" s="972"/>
      <c r="IGA394" s="972"/>
      <c r="IGB394" s="972"/>
      <c r="IGC394" s="972"/>
      <c r="IGD394" s="972"/>
      <c r="IGE394" s="972"/>
      <c r="IGF394" s="972"/>
      <c r="IGG394" s="973"/>
      <c r="IGH394" s="971"/>
      <c r="IGI394" s="972"/>
      <c r="IGJ394" s="972"/>
      <c r="IGK394" s="972"/>
      <c r="IGL394" s="972"/>
      <c r="IGM394" s="972"/>
      <c r="IGN394" s="972"/>
      <c r="IGO394" s="972"/>
      <c r="IGP394" s="972"/>
      <c r="IGQ394" s="972"/>
      <c r="IGR394" s="972"/>
      <c r="IGS394" s="972"/>
      <c r="IGT394" s="972"/>
      <c r="IGU394" s="972"/>
      <c r="IGV394" s="973"/>
      <c r="IGW394" s="971"/>
      <c r="IGX394" s="972"/>
      <c r="IGY394" s="972"/>
      <c r="IGZ394" s="972"/>
      <c r="IHA394" s="972"/>
      <c r="IHB394" s="972"/>
      <c r="IHC394" s="972"/>
      <c r="IHD394" s="972"/>
      <c r="IHE394" s="972"/>
      <c r="IHF394" s="972"/>
      <c r="IHG394" s="972"/>
      <c r="IHH394" s="972"/>
      <c r="IHI394" s="972"/>
      <c r="IHJ394" s="972"/>
      <c r="IHK394" s="973"/>
      <c r="IHL394" s="971"/>
      <c r="IHM394" s="972"/>
      <c r="IHN394" s="972"/>
      <c r="IHO394" s="972"/>
      <c r="IHP394" s="972"/>
      <c r="IHQ394" s="972"/>
      <c r="IHR394" s="972"/>
      <c r="IHS394" s="972"/>
      <c r="IHT394" s="972"/>
      <c r="IHU394" s="972"/>
      <c r="IHV394" s="972"/>
      <c r="IHW394" s="972"/>
      <c r="IHX394" s="972"/>
      <c r="IHY394" s="972"/>
      <c r="IHZ394" s="973"/>
      <c r="IIA394" s="971"/>
      <c r="IIB394" s="972"/>
      <c r="IIC394" s="972"/>
      <c r="IID394" s="972"/>
      <c r="IIE394" s="972"/>
      <c r="IIF394" s="972"/>
      <c r="IIG394" s="972"/>
      <c r="IIH394" s="972"/>
      <c r="III394" s="972"/>
      <c r="IIJ394" s="972"/>
      <c r="IIK394" s="972"/>
      <c r="IIL394" s="972"/>
      <c r="IIM394" s="972"/>
      <c r="IIN394" s="972"/>
      <c r="IIO394" s="973"/>
      <c r="IIP394" s="971"/>
      <c r="IIQ394" s="972"/>
      <c r="IIR394" s="972"/>
      <c r="IIS394" s="972"/>
      <c r="IIT394" s="972"/>
      <c r="IIU394" s="972"/>
      <c r="IIV394" s="972"/>
      <c r="IIW394" s="972"/>
      <c r="IIX394" s="972"/>
      <c r="IIY394" s="972"/>
      <c r="IIZ394" s="972"/>
      <c r="IJA394" s="972"/>
      <c r="IJB394" s="972"/>
      <c r="IJC394" s="972"/>
      <c r="IJD394" s="973"/>
      <c r="IJE394" s="971"/>
      <c r="IJF394" s="972"/>
      <c r="IJG394" s="972"/>
      <c r="IJH394" s="972"/>
      <c r="IJI394" s="972"/>
      <c r="IJJ394" s="972"/>
      <c r="IJK394" s="972"/>
      <c r="IJL394" s="972"/>
      <c r="IJM394" s="972"/>
      <c r="IJN394" s="972"/>
      <c r="IJO394" s="972"/>
      <c r="IJP394" s="972"/>
      <c r="IJQ394" s="972"/>
      <c r="IJR394" s="972"/>
      <c r="IJS394" s="973"/>
      <c r="IJT394" s="971"/>
      <c r="IJU394" s="972"/>
      <c r="IJV394" s="972"/>
      <c r="IJW394" s="972"/>
      <c r="IJX394" s="972"/>
      <c r="IJY394" s="972"/>
      <c r="IJZ394" s="972"/>
      <c r="IKA394" s="972"/>
      <c r="IKB394" s="972"/>
      <c r="IKC394" s="972"/>
      <c r="IKD394" s="972"/>
      <c r="IKE394" s="972"/>
      <c r="IKF394" s="972"/>
      <c r="IKG394" s="972"/>
      <c r="IKH394" s="973"/>
      <c r="IKI394" s="971"/>
      <c r="IKJ394" s="972"/>
      <c r="IKK394" s="972"/>
      <c r="IKL394" s="972"/>
      <c r="IKM394" s="972"/>
      <c r="IKN394" s="972"/>
      <c r="IKO394" s="972"/>
      <c r="IKP394" s="972"/>
      <c r="IKQ394" s="972"/>
      <c r="IKR394" s="972"/>
      <c r="IKS394" s="972"/>
      <c r="IKT394" s="972"/>
      <c r="IKU394" s="972"/>
      <c r="IKV394" s="972"/>
      <c r="IKW394" s="973"/>
      <c r="IKX394" s="971"/>
      <c r="IKY394" s="972"/>
      <c r="IKZ394" s="972"/>
      <c r="ILA394" s="972"/>
      <c r="ILB394" s="972"/>
      <c r="ILC394" s="972"/>
      <c r="ILD394" s="972"/>
      <c r="ILE394" s="972"/>
      <c r="ILF394" s="972"/>
      <c r="ILG394" s="972"/>
      <c r="ILH394" s="972"/>
      <c r="ILI394" s="972"/>
      <c r="ILJ394" s="972"/>
      <c r="ILK394" s="972"/>
      <c r="ILL394" s="973"/>
      <c r="ILM394" s="971"/>
      <c r="ILN394" s="972"/>
      <c r="ILO394" s="972"/>
      <c r="ILP394" s="972"/>
      <c r="ILQ394" s="972"/>
      <c r="ILR394" s="972"/>
      <c r="ILS394" s="972"/>
      <c r="ILT394" s="972"/>
      <c r="ILU394" s="972"/>
      <c r="ILV394" s="972"/>
      <c r="ILW394" s="972"/>
      <c r="ILX394" s="972"/>
      <c r="ILY394" s="972"/>
      <c r="ILZ394" s="972"/>
      <c r="IMA394" s="973"/>
      <c r="IMB394" s="971"/>
      <c r="IMC394" s="972"/>
      <c r="IMD394" s="972"/>
      <c r="IME394" s="972"/>
      <c r="IMF394" s="972"/>
      <c r="IMG394" s="972"/>
      <c r="IMH394" s="972"/>
      <c r="IMI394" s="972"/>
      <c r="IMJ394" s="972"/>
      <c r="IMK394" s="972"/>
      <c r="IML394" s="972"/>
      <c r="IMM394" s="972"/>
      <c r="IMN394" s="972"/>
      <c r="IMO394" s="972"/>
      <c r="IMP394" s="973"/>
      <c r="IMQ394" s="971"/>
      <c r="IMR394" s="972"/>
      <c r="IMS394" s="972"/>
      <c r="IMT394" s="972"/>
      <c r="IMU394" s="972"/>
      <c r="IMV394" s="972"/>
      <c r="IMW394" s="972"/>
      <c r="IMX394" s="972"/>
      <c r="IMY394" s="972"/>
      <c r="IMZ394" s="972"/>
      <c r="INA394" s="972"/>
      <c r="INB394" s="972"/>
      <c r="INC394" s="972"/>
      <c r="IND394" s="972"/>
      <c r="INE394" s="973"/>
      <c r="INF394" s="971"/>
      <c r="ING394" s="972"/>
      <c r="INH394" s="972"/>
      <c r="INI394" s="972"/>
      <c r="INJ394" s="972"/>
      <c r="INK394" s="972"/>
      <c r="INL394" s="972"/>
      <c r="INM394" s="972"/>
      <c r="INN394" s="972"/>
      <c r="INO394" s="972"/>
      <c r="INP394" s="972"/>
      <c r="INQ394" s="972"/>
      <c r="INR394" s="972"/>
      <c r="INS394" s="972"/>
      <c r="INT394" s="973"/>
      <c r="INU394" s="971"/>
      <c r="INV394" s="972"/>
      <c r="INW394" s="972"/>
      <c r="INX394" s="972"/>
      <c r="INY394" s="972"/>
      <c r="INZ394" s="972"/>
      <c r="IOA394" s="972"/>
      <c r="IOB394" s="972"/>
      <c r="IOC394" s="972"/>
      <c r="IOD394" s="972"/>
      <c r="IOE394" s="972"/>
      <c r="IOF394" s="972"/>
      <c r="IOG394" s="972"/>
      <c r="IOH394" s="972"/>
      <c r="IOI394" s="973"/>
      <c r="IOJ394" s="971"/>
      <c r="IOK394" s="972"/>
      <c r="IOL394" s="972"/>
      <c r="IOM394" s="972"/>
      <c r="ION394" s="972"/>
      <c r="IOO394" s="972"/>
      <c r="IOP394" s="972"/>
      <c r="IOQ394" s="972"/>
      <c r="IOR394" s="972"/>
      <c r="IOS394" s="972"/>
      <c r="IOT394" s="972"/>
      <c r="IOU394" s="972"/>
      <c r="IOV394" s="972"/>
      <c r="IOW394" s="972"/>
      <c r="IOX394" s="973"/>
      <c r="IOY394" s="971"/>
      <c r="IOZ394" s="972"/>
      <c r="IPA394" s="972"/>
      <c r="IPB394" s="972"/>
      <c r="IPC394" s="972"/>
      <c r="IPD394" s="972"/>
      <c r="IPE394" s="972"/>
      <c r="IPF394" s="972"/>
      <c r="IPG394" s="972"/>
      <c r="IPH394" s="972"/>
      <c r="IPI394" s="972"/>
      <c r="IPJ394" s="972"/>
      <c r="IPK394" s="972"/>
      <c r="IPL394" s="972"/>
      <c r="IPM394" s="973"/>
      <c r="IPN394" s="971"/>
      <c r="IPO394" s="972"/>
      <c r="IPP394" s="972"/>
      <c r="IPQ394" s="972"/>
      <c r="IPR394" s="972"/>
      <c r="IPS394" s="972"/>
      <c r="IPT394" s="972"/>
      <c r="IPU394" s="972"/>
      <c r="IPV394" s="972"/>
      <c r="IPW394" s="972"/>
      <c r="IPX394" s="972"/>
      <c r="IPY394" s="972"/>
      <c r="IPZ394" s="972"/>
      <c r="IQA394" s="972"/>
      <c r="IQB394" s="973"/>
      <c r="IQC394" s="971"/>
      <c r="IQD394" s="972"/>
      <c r="IQE394" s="972"/>
      <c r="IQF394" s="972"/>
      <c r="IQG394" s="972"/>
      <c r="IQH394" s="972"/>
      <c r="IQI394" s="972"/>
      <c r="IQJ394" s="972"/>
      <c r="IQK394" s="972"/>
      <c r="IQL394" s="972"/>
      <c r="IQM394" s="972"/>
      <c r="IQN394" s="972"/>
      <c r="IQO394" s="972"/>
      <c r="IQP394" s="972"/>
      <c r="IQQ394" s="973"/>
      <c r="IQR394" s="971"/>
      <c r="IQS394" s="972"/>
      <c r="IQT394" s="972"/>
      <c r="IQU394" s="972"/>
      <c r="IQV394" s="972"/>
      <c r="IQW394" s="972"/>
      <c r="IQX394" s="972"/>
      <c r="IQY394" s="972"/>
      <c r="IQZ394" s="972"/>
      <c r="IRA394" s="972"/>
      <c r="IRB394" s="972"/>
      <c r="IRC394" s="972"/>
      <c r="IRD394" s="972"/>
      <c r="IRE394" s="972"/>
      <c r="IRF394" s="973"/>
      <c r="IRG394" s="971"/>
      <c r="IRH394" s="972"/>
      <c r="IRI394" s="972"/>
      <c r="IRJ394" s="972"/>
      <c r="IRK394" s="972"/>
      <c r="IRL394" s="972"/>
      <c r="IRM394" s="972"/>
      <c r="IRN394" s="972"/>
      <c r="IRO394" s="972"/>
      <c r="IRP394" s="972"/>
      <c r="IRQ394" s="972"/>
      <c r="IRR394" s="972"/>
      <c r="IRS394" s="972"/>
      <c r="IRT394" s="972"/>
      <c r="IRU394" s="973"/>
      <c r="IRV394" s="971"/>
      <c r="IRW394" s="972"/>
      <c r="IRX394" s="972"/>
      <c r="IRY394" s="972"/>
      <c r="IRZ394" s="972"/>
      <c r="ISA394" s="972"/>
      <c r="ISB394" s="972"/>
      <c r="ISC394" s="972"/>
      <c r="ISD394" s="972"/>
      <c r="ISE394" s="972"/>
      <c r="ISF394" s="972"/>
      <c r="ISG394" s="972"/>
      <c r="ISH394" s="972"/>
      <c r="ISI394" s="972"/>
      <c r="ISJ394" s="973"/>
      <c r="ISK394" s="971"/>
      <c r="ISL394" s="972"/>
      <c r="ISM394" s="972"/>
      <c r="ISN394" s="972"/>
      <c r="ISO394" s="972"/>
      <c r="ISP394" s="972"/>
      <c r="ISQ394" s="972"/>
      <c r="ISR394" s="972"/>
      <c r="ISS394" s="972"/>
      <c r="IST394" s="972"/>
      <c r="ISU394" s="972"/>
      <c r="ISV394" s="972"/>
      <c r="ISW394" s="972"/>
      <c r="ISX394" s="972"/>
      <c r="ISY394" s="973"/>
      <c r="ISZ394" s="971"/>
      <c r="ITA394" s="972"/>
      <c r="ITB394" s="972"/>
      <c r="ITC394" s="972"/>
      <c r="ITD394" s="972"/>
      <c r="ITE394" s="972"/>
      <c r="ITF394" s="972"/>
      <c r="ITG394" s="972"/>
      <c r="ITH394" s="972"/>
      <c r="ITI394" s="972"/>
      <c r="ITJ394" s="972"/>
      <c r="ITK394" s="972"/>
      <c r="ITL394" s="972"/>
      <c r="ITM394" s="972"/>
      <c r="ITN394" s="973"/>
      <c r="ITO394" s="971"/>
      <c r="ITP394" s="972"/>
      <c r="ITQ394" s="972"/>
      <c r="ITR394" s="972"/>
      <c r="ITS394" s="972"/>
      <c r="ITT394" s="972"/>
      <c r="ITU394" s="972"/>
      <c r="ITV394" s="972"/>
      <c r="ITW394" s="972"/>
      <c r="ITX394" s="972"/>
      <c r="ITY394" s="972"/>
      <c r="ITZ394" s="972"/>
      <c r="IUA394" s="972"/>
      <c r="IUB394" s="972"/>
      <c r="IUC394" s="973"/>
      <c r="IUD394" s="971"/>
      <c r="IUE394" s="972"/>
      <c r="IUF394" s="972"/>
      <c r="IUG394" s="972"/>
      <c r="IUH394" s="972"/>
      <c r="IUI394" s="972"/>
      <c r="IUJ394" s="972"/>
      <c r="IUK394" s="972"/>
      <c r="IUL394" s="972"/>
      <c r="IUM394" s="972"/>
      <c r="IUN394" s="972"/>
      <c r="IUO394" s="972"/>
      <c r="IUP394" s="972"/>
      <c r="IUQ394" s="972"/>
      <c r="IUR394" s="973"/>
      <c r="IUS394" s="971"/>
      <c r="IUT394" s="972"/>
      <c r="IUU394" s="972"/>
      <c r="IUV394" s="972"/>
      <c r="IUW394" s="972"/>
      <c r="IUX394" s="972"/>
      <c r="IUY394" s="972"/>
      <c r="IUZ394" s="972"/>
      <c r="IVA394" s="972"/>
      <c r="IVB394" s="972"/>
      <c r="IVC394" s="972"/>
      <c r="IVD394" s="972"/>
      <c r="IVE394" s="972"/>
      <c r="IVF394" s="972"/>
      <c r="IVG394" s="973"/>
      <c r="IVH394" s="971"/>
      <c r="IVI394" s="972"/>
      <c r="IVJ394" s="972"/>
      <c r="IVK394" s="972"/>
      <c r="IVL394" s="972"/>
      <c r="IVM394" s="972"/>
      <c r="IVN394" s="972"/>
      <c r="IVO394" s="972"/>
      <c r="IVP394" s="972"/>
      <c r="IVQ394" s="972"/>
      <c r="IVR394" s="972"/>
      <c r="IVS394" s="972"/>
      <c r="IVT394" s="972"/>
      <c r="IVU394" s="972"/>
      <c r="IVV394" s="973"/>
      <c r="IVW394" s="971"/>
      <c r="IVX394" s="972"/>
      <c r="IVY394" s="972"/>
      <c r="IVZ394" s="972"/>
      <c r="IWA394" s="972"/>
      <c r="IWB394" s="972"/>
      <c r="IWC394" s="972"/>
      <c r="IWD394" s="972"/>
      <c r="IWE394" s="972"/>
      <c r="IWF394" s="972"/>
      <c r="IWG394" s="972"/>
      <c r="IWH394" s="972"/>
      <c r="IWI394" s="972"/>
      <c r="IWJ394" s="972"/>
      <c r="IWK394" s="973"/>
      <c r="IWL394" s="971"/>
      <c r="IWM394" s="972"/>
      <c r="IWN394" s="972"/>
      <c r="IWO394" s="972"/>
      <c r="IWP394" s="972"/>
      <c r="IWQ394" s="972"/>
      <c r="IWR394" s="972"/>
      <c r="IWS394" s="972"/>
      <c r="IWT394" s="972"/>
      <c r="IWU394" s="972"/>
      <c r="IWV394" s="972"/>
      <c r="IWW394" s="972"/>
      <c r="IWX394" s="972"/>
      <c r="IWY394" s="972"/>
      <c r="IWZ394" s="973"/>
      <c r="IXA394" s="971"/>
      <c r="IXB394" s="972"/>
      <c r="IXC394" s="972"/>
      <c r="IXD394" s="972"/>
      <c r="IXE394" s="972"/>
      <c r="IXF394" s="972"/>
      <c r="IXG394" s="972"/>
      <c r="IXH394" s="972"/>
      <c r="IXI394" s="972"/>
      <c r="IXJ394" s="972"/>
      <c r="IXK394" s="972"/>
      <c r="IXL394" s="972"/>
      <c r="IXM394" s="972"/>
      <c r="IXN394" s="972"/>
      <c r="IXO394" s="973"/>
      <c r="IXP394" s="971"/>
      <c r="IXQ394" s="972"/>
      <c r="IXR394" s="972"/>
      <c r="IXS394" s="972"/>
      <c r="IXT394" s="972"/>
      <c r="IXU394" s="972"/>
      <c r="IXV394" s="972"/>
      <c r="IXW394" s="972"/>
      <c r="IXX394" s="972"/>
      <c r="IXY394" s="972"/>
      <c r="IXZ394" s="972"/>
      <c r="IYA394" s="972"/>
      <c r="IYB394" s="972"/>
      <c r="IYC394" s="972"/>
      <c r="IYD394" s="973"/>
      <c r="IYE394" s="971"/>
      <c r="IYF394" s="972"/>
      <c r="IYG394" s="972"/>
      <c r="IYH394" s="972"/>
      <c r="IYI394" s="972"/>
      <c r="IYJ394" s="972"/>
      <c r="IYK394" s="972"/>
      <c r="IYL394" s="972"/>
      <c r="IYM394" s="972"/>
      <c r="IYN394" s="972"/>
      <c r="IYO394" s="972"/>
      <c r="IYP394" s="972"/>
      <c r="IYQ394" s="972"/>
      <c r="IYR394" s="972"/>
      <c r="IYS394" s="973"/>
      <c r="IYT394" s="971"/>
      <c r="IYU394" s="972"/>
      <c r="IYV394" s="972"/>
      <c r="IYW394" s="972"/>
      <c r="IYX394" s="972"/>
      <c r="IYY394" s="972"/>
      <c r="IYZ394" s="972"/>
      <c r="IZA394" s="972"/>
      <c r="IZB394" s="972"/>
      <c r="IZC394" s="972"/>
      <c r="IZD394" s="972"/>
      <c r="IZE394" s="972"/>
      <c r="IZF394" s="972"/>
      <c r="IZG394" s="972"/>
      <c r="IZH394" s="973"/>
      <c r="IZI394" s="971"/>
      <c r="IZJ394" s="972"/>
      <c r="IZK394" s="972"/>
      <c r="IZL394" s="972"/>
      <c r="IZM394" s="972"/>
      <c r="IZN394" s="972"/>
      <c r="IZO394" s="972"/>
      <c r="IZP394" s="972"/>
      <c r="IZQ394" s="972"/>
      <c r="IZR394" s="972"/>
      <c r="IZS394" s="972"/>
      <c r="IZT394" s="972"/>
      <c r="IZU394" s="972"/>
      <c r="IZV394" s="972"/>
      <c r="IZW394" s="973"/>
      <c r="IZX394" s="971"/>
      <c r="IZY394" s="972"/>
      <c r="IZZ394" s="972"/>
      <c r="JAA394" s="972"/>
      <c r="JAB394" s="972"/>
      <c r="JAC394" s="972"/>
      <c r="JAD394" s="972"/>
      <c r="JAE394" s="972"/>
      <c r="JAF394" s="972"/>
      <c r="JAG394" s="972"/>
      <c r="JAH394" s="972"/>
      <c r="JAI394" s="972"/>
      <c r="JAJ394" s="972"/>
      <c r="JAK394" s="972"/>
      <c r="JAL394" s="973"/>
      <c r="JAM394" s="971"/>
      <c r="JAN394" s="972"/>
      <c r="JAO394" s="972"/>
      <c r="JAP394" s="972"/>
      <c r="JAQ394" s="972"/>
      <c r="JAR394" s="972"/>
      <c r="JAS394" s="972"/>
      <c r="JAT394" s="972"/>
      <c r="JAU394" s="972"/>
      <c r="JAV394" s="972"/>
      <c r="JAW394" s="972"/>
      <c r="JAX394" s="972"/>
      <c r="JAY394" s="972"/>
      <c r="JAZ394" s="972"/>
      <c r="JBA394" s="973"/>
      <c r="JBB394" s="971"/>
      <c r="JBC394" s="972"/>
      <c r="JBD394" s="972"/>
      <c r="JBE394" s="972"/>
      <c r="JBF394" s="972"/>
      <c r="JBG394" s="972"/>
      <c r="JBH394" s="972"/>
      <c r="JBI394" s="972"/>
      <c r="JBJ394" s="972"/>
      <c r="JBK394" s="972"/>
      <c r="JBL394" s="972"/>
      <c r="JBM394" s="972"/>
      <c r="JBN394" s="972"/>
      <c r="JBO394" s="972"/>
      <c r="JBP394" s="973"/>
      <c r="JBQ394" s="971"/>
      <c r="JBR394" s="972"/>
      <c r="JBS394" s="972"/>
      <c r="JBT394" s="972"/>
      <c r="JBU394" s="972"/>
      <c r="JBV394" s="972"/>
      <c r="JBW394" s="972"/>
      <c r="JBX394" s="972"/>
      <c r="JBY394" s="972"/>
      <c r="JBZ394" s="972"/>
      <c r="JCA394" s="972"/>
      <c r="JCB394" s="972"/>
      <c r="JCC394" s="972"/>
      <c r="JCD394" s="972"/>
      <c r="JCE394" s="973"/>
      <c r="JCF394" s="971"/>
      <c r="JCG394" s="972"/>
      <c r="JCH394" s="972"/>
      <c r="JCI394" s="972"/>
      <c r="JCJ394" s="972"/>
      <c r="JCK394" s="972"/>
      <c r="JCL394" s="972"/>
      <c r="JCM394" s="972"/>
      <c r="JCN394" s="972"/>
      <c r="JCO394" s="972"/>
      <c r="JCP394" s="972"/>
      <c r="JCQ394" s="972"/>
      <c r="JCR394" s="972"/>
      <c r="JCS394" s="972"/>
      <c r="JCT394" s="973"/>
      <c r="JCU394" s="971"/>
      <c r="JCV394" s="972"/>
      <c r="JCW394" s="972"/>
      <c r="JCX394" s="972"/>
      <c r="JCY394" s="972"/>
      <c r="JCZ394" s="972"/>
      <c r="JDA394" s="972"/>
      <c r="JDB394" s="972"/>
      <c r="JDC394" s="972"/>
      <c r="JDD394" s="972"/>
      <c r="JDE394" s="972"/>
      <c r="JDF394" s="972"/>
      <c r="JDG394" s="972"/>
      <c r="JDH394" s="972"/>
      <c r="JDI394" s="973"/>
      <c r="JDJ394" s="971"/>
      <c r="JDK394" s="972"/>
      <c r="JDL394" s="972"/>
      <c r="JDM394" s="972"/>
      <c r="JDN394" s="972"/>
      <c r="JDO394" s="972"/>
      <c r="JDP394" s="972"/>
      <c r="JDQ394" s="972"/>
      <c r="JDR394" s="972"/>
      <c r="JDS394" s="972"/>
      <c r="JDT394" s="972"/>
      <c r="JDU394" s="972"/>
      <c r="JDV394" s="972"/>
      <c r="JDW394" s="972"/>
      <c r="JDX394" s="973"/>
      <c r="JDY394" s="971"/>
      <c r="JDZ394" s="972"/>
      <c r="JEA394" s="972"/>
      <c r="JEB394" s="972"/>
      <c r="JEC394" s="972"/>
      <c r="JED394" s="972"/>
      <c r="JEE394" s="972"/>
      <c r="JEF394" s="972"/>
      <c r="JEG394" s="972"/>
      <c r="JEH394" s="972"/>
      <c r="JEI394" s="972"/>
      <c r="JEJ394" s="972"/>
      <c r="JEK394" s="972"/>
      <c r="JEL394" s="972"/>
      <c r="JEM394" s="973"/>
      <c r="JEN394" s="971"/>
      <c r="JEO394" s="972"/>
      <c r="JEP394" s="972"/>
      <c r="JEQ394" s="972"/>
      <c r="JER394" s="972"/>
      <c r="JES394" s="972"/>
      <c r="JET394" s="972"/>
      <c r="JEU394" s="972"/>
      <c r="JEV394" s="972"/>
      <c r="JEW394" s="972"/>
      <c r="JEX394" s="972"/>
      <c r="JEY394" s="972"/>
      <c r="JEZ394" s="972"/>
      <c r="JFA394" s="972"/>
      <c r="JFB394" s="973"/>
      <c r="JFC394" s="971"/>
      <c r="JFD394" s="972"/>
      <c r="JFE394" s="972"/>
      <c r="JFF394" s="972"/>
      <c r="JFG394" s="972"/>
      <c r="JFH394" s="972"/>
      <c r="JFI394" s="972"/>
      <c r="JFJ394" s="972"/>
      <c r="JFK394" s="972"/>
      <c r="JFL394" s="972"/>
      <c r="JFM394" s="972"/>
      <c r="JFN394" s="972"/>
      <c r="JFO394" s="972"/>
      <c r="JFP394" s="972"/>
      <c r="JFQ394" s="973"/>
      <c r="JFR394" s="971"/>
      <c r="JFS394" s="972"/>
      <c r="JFT394" s="972"/>
      <c r="JFU394" s="972"/>
      <c r="JFV394" s="972"/>
      <c r="JFW394" s="972"/>
      <c r="JFX394" s="972"/>
      <c r="JFY394" s="972"/>
      <c r="JFZ394" s="972"/>
      <c r="JGA394" s="972"/>
      <c r="JGB394" s="972"/>
      <c r="JGC394" s="972"/>
      <c r="JGD394" s="972"/>
      <c r="JGE394" s="972"/>
      <c r="JGF394" s="973"/>
      <c r="JGG394" s="971"/>
      <c r="JGH394" s="972"/>
      <c r="JGI394" s="972"/>
      <c r="JGJ394" s="972"/>
      <c r="JGK394" s="972"/>
      <c r="JGL394" s="972"/>
      <c r="JGM394" s="972"/>
      <c r="JGN394" s="972"/>
      <c r="JGO394" s="972"/>
      <c r="JGP394" s="972"/>
      <c r="JGQ394" s="972"/>
      <c r="JGR394" s="972"/>
      <c r="JGS394" s="972"/>
      <c r="JGT394" s="972"/>
      <c r="JGU394" s="973"/>
      <c r="JGV394" s="971"/>
      <c r="JGW394" s="972"/>
      <c r="JGX394" s="972"/>
      <c r="JGY394" s="972"/>
      <c r="JGZ394" s="972"/>
      <c r="JHA394" s="972"/>
      <c r="JHB394" s="972"/>
      <c r="JHC394" s="972"/>
      <c r="JHD394" s="972"/>
      <c r="JHE394" s="972"/>
      <c r="JHF394" s="972"/>
      <c r="JHG394" s="972"/>
      <c r="JHH394" s="972"/>
      <c r="JHI394" s="972"/>
      <c r="JHJ394" s="973"/>
      <c r="JHK394" s="971"/>
      <c r="JHL394" s="972"/>
      <c r="JHM394" s="972"/>
      <c r="JHN394" s="972"/>
      <c r="JHO394" s="972"/>
      <c r="JHP394" s="972"/>
      <c r="JHQ394" s="972"/>
      <c r="JHR394" s="972"/>
      <c r="JHS394" s="972"/>
      <c r="JHT394" s="972"/>
      <c r="JHU394" s="972"/>
      <c r="JHV394" s="972"/>
      <c r="JHW394" s="972"/>
      <c r="JHX394" s="972"/>
      <c r="JHY394" s="973"/>
      <c r="JHZ394" s="971"/>
      <c r="JIA394" s="972"/>
      <c r="JIB394" s="972"/>
      <c r="JIC394" s="972"/>
      <c r="JID394" s="972"/>
      <c r="JIE394" s="972"/>
      <c r="JIF394" s="972"/>
      <c r="JIG394" s="972"/>
      <c r="JIH394" s="972"/>
      <c r="JII394" s="972"/>
      <c r="JIJ394" s="972"/>
      <c r="JIK394" s="972"/>
      <c r="JIL394" s="972"/>
      <c r="JIM394" s="972"/>
      <c r="JIN394" s="973"/>
      <c r="JIO394" s="971"/>
      <c r="JIP394" s="972"/>
      <c r="JIQ394" s="972"/>
      <c r="JIR394" s="972"/>
      <c r="JIS394" s="972"/>
      <c r="JIT394" s="972"/>
      <c r="JIU394" s="972"/>
      <c r="JIV394" s="972"/>
      <c r="JIW394" s="972"/>
      <c r="JIX394" s="972"/>
      <c r="JIY394" s="972"/>
      <c r="JIZ394" s="972"/>
      <c r="JJA394" s="972"/>
      <c r="JJB394" s="972"/>
      <c r="JJC394" s="973"/>
      <c r="JJD394" s="971"/>
      <c r="JJE394" s="972"/>
      <c r="JJF394" s="972"/>
      <c r="JJG394" s="972"/>
      <c r="JJH394" s="972"/>
      <c r="JJI394" s="972"/>
      <c r="JJJ394" s="972"/>
      <c r="JJK394" s="972"/>
      <c r="JJL394" s="972"/>
      <c r="JJM394" s="972"/>
      <c r="JJN394" s="972"/>
      <c r="JJO394" s="972"/>
      <c r="JJP394" s="972"/>
      <c r="JJQ394" s="972"/>
      <c r="JJR394" s="973"/>
      <c r="JJS394" s="971"/>
      <c r="JJT394" s="972"/>
      <c r="JJU394" s="972"/>
      <c r="JJV394" s="972"/>
      <c r="JJW394" s="972"/>
      <c r="JJX394" s="972"/>
      <c r="JJY394" s="972"/>
      <c r="JJZ394" s="972"/>
      <c r="JKA394" s="972"/>
      <c r="JKB394" s="972"/>
      <c r="JKC394" s="972"/>
      <c r="JKD394" s="972"/>
      <c r="JKE394" s="972"/>
      <c r="JKF394" s="972"/>
      <c r="JKG394" s="973"/>
      <c r="JKH394" s="971"/>
      <c r="JKI394" s="972"/>
      <c r="JKJ394" s="972"/>
      <c r="JKK394" s="972"/>
      <c r="JKL394" s="972"/>
      <c r="JKM394" s="972"/>
      <c r="JKN394" s="972"/>
      <c r="JKO394" s="972"/>
      <c r="JKP394" s="972"/>
      <c r="JKQ394" s="972"/>
      <c r="JKR394" s="972"/>
      <c r="JKS394" s="972"/>
      <c r="JKT394" s="972"/>
      <c r="JKU394" s="972"/>
      <c r="JKV394" s="973"/>
      <c r="JKW394" s="971"/>
      <c r="JKX394" s="972"/>
      <c r="JKY394" s="972"/>
      <c r="JKZ394" s="972"/>
      <c r="JLA394" s="972"/>
      <c r="JLB394" s="972"/>
      <c r="JLC394" s="972"/>
      <c r="JLD394" s="972"/>
      <c r="JLE394" s="972"/>
      <c r="JLF394" s="972"/>
      <c r="JLG394" s="972"/>
      <c r="JLH394" s="972"/>
      <c r="JLI394" s="972"/>
      <c r="JLJ394" s="972"/>
      <c r="JLK394" s="973"/>
      <c r="JLL394" s="971"/>
      <c r="JLM394" s="972"/>
      <c r="JLN394" s="972"/>
      <c r="JLO394" s="972"/>
      <c r="JLP394" s="972"/>
      <c r="JLQ394" s="972"/>
      <c r="JLR394" s="972"/>
      <c r="JLS394" s="972"/>
      <c r="JLT394" s="972"/>
      <c r="JLU394" s="972"/>
      <c r="JLV394" s="972"/>
      <c r="JLW394" s="972"/>
      <c r="JLX394" s="972"/>
      <c r="JLY394" s="972"/>
      <c r="JLZ394" s="973"/>
      <c r="JMA394" s="971"/>
      <c r="JMB394" s="972"/>
      <c r="JMC394" s="972"/>
      <c r="JMD394" s="972"/>
      <c r="JME394" s="972"/>
      <c r="JMF394" s="972"/>
      <c r="JMG394" s="972"/>
      <c r="JMH394" s="972"/>
      <c r="JMI394" s="972"/>
      <c r="JMJ394" s="972"/>
      <c r="JMK394" s="972"/>
      <c r="JML394" s="972"/>
      <c r="JMM394" s="972"/>
      <c r="JMN394" s="972"/>
      <c r="JMO394" s="973"/>
      <c r="JMP394" s="971"/>
      <c r="JMQ394" s="972"/>
      <c r="JMR394" s="972"/>
      <c r="JMS394" s="972"/>
      <c r="JMT394" s="972"/>
      <c r="JMU394" s="972"/>
      <c r="JMV394" s="972"/>
      <c r="JMW394" s="972"/>
      <c r="JMX394" s="972"/>
      <c r="JMY394" s="972"/>
      <c r="JMZ394" s="972"/>
      <c r="JNA394" s="972"/>
      <c r="JNB394" s="972"/>
      <c r="JNC394" s="972"/>
      <c r="JND394" s="973"/>
      <c r="JNE394" s="971"/>
      <c r="JNF394" s="972"/>
      <c r="JNG394" s="972"/>
      <c r="JNH394" s="972"/>
      <c r="JNI394" s="972"/>
      <c r="JNJ394" s="972"/>
      <c r="JNK394" s="972"/>
      <c r="JNL394" s="972"/>
      <c r="JNM394" s="972"/>
      <c r="JNN394" s="972"/>
      <c r="JNO394" s="972"/>
      <c r="JNP394" s="972"/>
      <c r="JNQ394" s="972"/>
      <c r="JNR394" s="972"/>
      <c r="JNS394" s="973"/>
      <c r="JNT394" s="971"/>
      <c r="JNU394" s="972"/>
      <c r="JNV394" s="972"/>
      <c r="JNW394" s="972"/>
      <c r="JNX394" s="972"/>
      <c r="JNY394" s="972"/>
      <c r="JNZ394" s="972"/>
      <c r="JOA394" s="972"/>
      <c r="JOB394" s="972"/>
      <c r="JOC394" s="972"/>
      <c r="JOD394" s="972"/>
      <c r="JOE394" s="972"/>
      <c r="JOF394" s="972"/>
      <c r="JOG394" s="972"/>
      <c r="JOH394" s="973"/>
      <c r="JOI394" s="971"/>
      <c r="JOJ394" s="972"/>
      <c r="JOK394" s="972"/>
      <c r="JOL394" s="972"/>
      <c r="JOM394" s="972"/>
      <c r="JON394" s="972"/>
      <c r="JOO394" s="972"/>
      <c r="JOP394" s="972"/>
      <c r="JOQ394" s="972"/>
      <c r="JOR394" s="972"/>
      <c r="JOS394" s="972"/>
      <c r="JOT394" s="972"/>
      <c r="JOU394" s="972"/>
      <c r="JOV394" s="972"/>
      <c r="JOW394" s="973"/>
      <c r="JOX394" s="971"/>
      <c r="JOY394" s="972"/>
      <c r="JOZ394" s="972"/>
      <c r="JPA394" s="972"/>
      <c r="JPB394" s="972"/>
      <c r="JPC394" s="972"/>
      <c r="JPD394" s="972"/>
      <c r="JPE394" s="972"/>
      <c r="JPF394" s="972"/>
      <c r="JPG394" s="972"/>
      <c r="JPH394" s="972"/>
      <c r="JPI394" s="972"/>
      <c r="JPJ394" s="972"/>
      <c r="JPK394" s="972"/>
      <c r="JPL394" s="973"/>
      <c r="JPM394" s="971"/>
      <c r="JPN394" s="972"/>
      <c r="JPO394" s="972"/>
      <c r="JPP394" s="972"/>
      <c r="JPQ394" s="972"/>
      <c r="JPR394" s="972"/>
      <c r="JPS394" s="972"/>
      <c r="JPT394" s="972"/>
      <c r="JPU394" s="972"/>
      <c r="JPV394" s="972"/>
      <c r="JPW394" s="972"/>
      <c r="JPX394" s="972"/>
      <c r="JPY394" s="972"/>
      <c r="JPZ394" s="972"/>
      <c r="JQA394" s="973"/>
      <c r="JQB394" s="971"/>
      <c r="JQC394" s="972"/>
      <c r="JQD394" s="972"/>
      <c r="JQE394" s="972"/>
      <c r="JQF394" s="972"/>
      <c r="JQG394" s="972"/>
      <c r="JQH394" s="972"/>
      <c r="JQI394" s="972"/>
      <c r="JQJ394" s="972"/>
      <c r="JQK394" s="972"/>
      <c r="JQL394" s="972"/>
      <c r="JQM394" s="972"/>
      <c r="JQN394" s="972"/>
      <c r="JQO394" s="972"/>
      <c r="JQP394" s="973"/>
      <c r="JQQ394" s="971"/>
      <c r="JQR394" s="972"/>
      <c r="JQS394" s="972"/>
      <c r="JQT394" s="972"/>
      <c r="JQU394" s="972"/>
      <c r="JQV394" s="972"/>
      <c r="JQW394" s="972"/>
      <c r="JQX394" s="972"/>
      <c r="JQY394" s="972"/>
      <c r="JQZ394" s="972"/>
      <c r="JRA394" s="972"/>
      <c r="JRB394" s="972"/>
      <c r="JRC394" s="972"/>
      <c r="JRD394" s="972"/>
      <c r="JRE394" s="973"/>
      <c r="JRF394" s="971"/>
      <c r="JRG394" s="972"/>
      <c r="JRH394" s="972"/>
      <c r="JRI394" s="972"/>
      <c r="JRJ394" s="972"/>
      <c r="JRK394" s="972"/>
      <c r="JRL394" s="972"/>
      <c r="JRM394" s="972"/>
      <c r="JRN394" s="972"/>
      <c r="JRO394" s="972"/>
      <c r="JRP394" s="972"/>
      <c r="JRQ394" s="972"/>
      <c r="JRR394" s="972"/>
      <c r="JRS394" s="972"/>
      <c r="JRT394" s="973"/>
      <c r="JRU394" s="971"/>
      <c r="JRV394" s="972"/>
      <c r="JRW394" s="972"/>
      <c r="JRX394" s="972"/>
      <c r="JRY394" s="972"/>
      <c r="JRZ394" s="972"/>
      <c r="JSA394" s="972"/>
      <c r="JSB394" s="972"/>
      <c r="JSC394" s="972"/>
      <c r="JSD394" s="972"/>
      <c r="JSE394" s="972"/>
      <c r="JSF394" s="972"/>
      <c r="JSG394" s="972"/>
      <c r="JSH394" s="972"/>
      <c r="JSI394" s="973"/>
      <c r="JSJ394" s="971"/>
      <c r="JSK394" s="972"/>
      <c r="JSL394" s="972"/>
      <c r="JSM394" s="972"/>
      <c r="JSN394" s="972"/>
      <c r="JSO394" s="972"/>
      <c r="JSP394" s="972"/>
      <c r="JSQ394" s="972"/>
      <c r="JSR394" s="972"/>
      <c r="JSS394" s="972"/>
      <c r="JST394" s="972"/>
      <c r="JSU394" s="972"/>
      <c r="JSV394" s="972"/>
      <c r="JSW394" s="972"/>
      <c r="JSX394" s="973"/>
      <c r="JSY394" s="971"/>
      <c r="JSZ394" s="972"/>
      <c r="JTA394" s="972"/>
      <c r="JTB394" s="972"/>
      <c r="JTC394" s="972"/>
      <c r="JTD394" s="972"/>
      <c r="JTE394" s="972"/>
      <c r="JTF394" s="972"/>
      <c r="JTG394" s="972"/>
      <c r="JTH394" s="972"/>
      <c r="JTI394" s="972"/>
      <c r="JTJ394" s="972"/>
      <c r="JTK394" s="972"/>
      <c r="JTL394" s="972"/>
      <c r="JTM394" s="973"/>
      <c r="JTN394" s="971"/>
      <c r="JTO394" s="972"/>
      <c r="JTP394" s="972"/>
      <c r="JTQ394" s="972"/>
      <c r="JTR394" s="972"/>
      <c r="JTS394" s="972"/>
      <c r="JTT394" s="972"/>
      <c r="JTU394" s="972"/>
      <c r="JTV394" s="972"/>
      <c r="JTW394" s="972"/>
      <c r="JTX394" s="972"/>
      <c r="JTY394" s="972"/>
      <c r="JTZ394" s="972"/>
      <c r="JUA394" s="972"/>
      <c r="JUB394" s="973"/>
      <c r="JUC394" s="971"/>
      <c r="JUD394" s="972"/>
      <c r="JUE394" s="972"/>
      <c r="JUF394" s="972"/>
      <c r="JUG394" s="972"/>
      <c r="JUH394" s="972"/>
      <c r="JUI394" s="972"/>
      <c r="JUJ394" s="972"/>
      <c r="JUK394" s="972"/>
      <c r="JUL394" s="972"/>
      <c r="JUM394" s="972"/>
      <c r="JUN394" s="972"/>
      <c r="JUO394" s="972"/>
      <c r="JUP394" s="972"/>
      <c r="JUQ394" s="973"/>
      <c r="JUR394" s="971"/>
      <c r="JUS394" s="972"/>
      <c r="JUT394" s="972"/>
      <c r="JUU394" s="972"/>
      <c r="JUV394" s="972"/>
      <c r="JUW394" s="972"/>
      <c r="JUX394" s="972"/>
      <c r="JUY394" s="972"/>
      <c r="JUZ394" s="972"/>
      <c r="JVA394" s="972"/>
      <c r="JVB394" s="972"/>
      <c r="JVC394" s="972"/>
      <c r="JVD394" s="972"/>
      <c r="JVE394" s="972"/>
      <c r="JVF394" s="973"/>
      <c r="JVG394" s="971"/>
      <c r="JVH394" s="972"/>
      <c r="JVI394" s="972"/>
      <c r="JVJ394" s="972"/>
      <c r="JVK394" s="972"/>
      <c r="JVL394" s="972"/>
      <c r="JVM394" s="972"/>
      <c r="JVN394" s="972"/>
      <c r="JVO394" s="972"/>
      <c r="JVP394" s="972"/>
      <c r="JVQ394" s="972"/>
      <c r="JVR394" s="972"/>
      <c r="JVS394" s="972"/>
      <c r="JVT394" s="972"/>
      <c r="JVU394" s="973"/>
      <c r="JVV394" s="971"/>
      <c r="JVW394" s="972"/>
      <c r="JVX394" s="972"/>
      <c r="JVY394" s="972"/>
      <c r="JVZ394" s="972"/>
      <c r="JWA394" s="972"/>
      <c r="JWB394" s="972"/>
      <c r="JWC394" s="972"/>
      <c r="JWD394" s="972"/>
      <c r="JWE394" s="972"/>
      <c r="JWF394" s="972"/>
      <c r="JWG394" s="972"/>
      <c r="JWH394" s="972"/>
      <c r="JWI394" s="972"/>
      <c r="JWJ394" s="973"/>
      <c r="JWK394" s="971"/>
      <c r="JWL394" s="972"/>
      <c r="JWM394" s="972"/>
      <c r="JWN394" s="972"/>
      <c r="JWO394" s="972"/>
      <c r="JWP394" s="972"/>
      <c r="JWQ394" s="972"/>
      <c r="JWR394" s="972"/>
      <c r="JWS394" s="972"/>
      <c r="JWT394" s="972"/>
      <c r="JWU394" s="972"/>
      <c r="JWV394" s="972"/>
      <c r="JWW394" s="972"/>
      <c r="JWX394" s="972"/>
      <c r="JWY394" s="973"/>
      <c r="JWZ394" s="971"/>
      <c r="JXA394" s="972"/>
      <c r="JXB394" s="972"/>
      <c r="JXC394" s="972"/>
      <c r="JXD394" s="972"/>
      <c r="JXE394" s="972"/>
      <c r="JXF394" s="972"/>
      <c r="JXG394" s="972"/>
      <c r="JXH394" s="972"/>
      <c r="JXI394" s="972"/>
      <c r="JXJ394" s="972"/>
      <c r="JXK394" s="972"/>
      <c r="JXL394" s="972"/>
      <c r="JXM394" s="972"/>
      <c r="JXN394" s="973"/>
      <c r="JXO394" s="971"/>
      <c r="JXP394" s="972"/>
      <c r="JXQ394" s="972"/>
      <c r="JXR394" s="972"/>
      <c r="JXS394" s="972"/>
      <c r="JXT394" s="972"/>
      <c r="JXU394" s="972"/>
      <c r="JXV394" s="972"/>
      <c r="JXW394" s="972"/>
      <c r="JXX394" s="972"/>
      <c r="JXY394" s="972"/>
      <c r="JXZ394" s="972"/>
      <c r="JYA394" s="972"/>
      <c r="JYB394" s="972"/>
      <c r="JYC394" s="973"/>
      <c r="JYD394" s="971"/>
      <c r="JYE394" s="972"/>
      <c r="JYF394" s="972"/>
      <c r="JYG394" s="972"/>
      <c r="JYH394" s="972"/>
      <c r="JYI394" s="972"/>
      <c r="JYJ394" s="972"/>
      <c r="JYK394" s="972"/>
      <c r="JYL394" s="972"/>
      <c r="JYM394" s="972"/>
      <c r="JYN394" s="972"/>
      <c r="JYO394" s="972"/>
      <c r="JYP394" s="972"/>
      <c r="JYQ394" s="972"/>
      <c r="JYR394" s="973"/>
      <c r="JYS394" s="971"/>
      <c r="JYT394" s="972"/>
      <c r="JYU394" s="972"/>
      <c r="JYV394" s="972"/>
      <c r="JYW394" s="972"/>
      <c r="JYX394" s="972"/>
      <c r="JYY394" s="972"/>
      <c r="JYZ394" s="972"/>
      <c r="JZA394" s="972"/>
      <c r="JZB394" s="972"/>
      <c r="JZC394" s="972"/>
      <c r="JZD394" s="972"/>
      <c r="JZE394" s="972"/>
      <c r="JZF394" s="972"/>
      <c r="JZG394" s="973"/>
      <c r="JZH394" s="971"/>
      <c r="JZI394" s="972"/>
      <c r="JZJ394" s="972"/>
      <c r="JZK394" s="972"/>
      <c r="JZL394" s="972"/>
      <c r="JZM394" s="972"/>
      <c r="JZN394" s="972"/>
      <c r="JZO394" s="972"/>
      <c r="JZP394" s="972"/>
      <c r="JZQ394" s="972"/>
      <c r="JZR394" s="972"/>
      <c r="JZS394" s="972"/>
      <c r="JZT394" s="972"/>
      <c r="JZU394" s="972"/>
      <c r="JZV394" s="973"/>
      <c r="JZW394" s="971"/>
      <c r="JZX394" s="972"/>
      <c r="JZY394" s="972"/>
      <c r="JZZ394" s="972"/>
      <c r="KAA394" s="972"/>
      <c r="KAB394" s="972"/>
      <c r="KAC394" s="972"/>
      <c r="KAD394" s="972"/>
      <c r="KAE394" s="972"/>
      <c r="KAF394" s="972"/>
      <c r="KAG394" s="972"/>
      <c r="KAH394" s="972"/>
      <c r="KAI394" s="972"/>
      <c r="KAJ394" s="972"/>
      <c r="KAK394" s="973"/>
      <c r="KAL394" s="971"/>
      <c r="KAM394" s="972"/>
      <c r="KAN394" s="972"/>
      <c r="KAO394" s="972"/>
      <c r="KAP394" s="972"/>
      <c r="KAQ394" s="972"/>
      <c r="KAR394" s="972"/>
      <c r="KAS394" s="972"/>
      <c r="KAT394" s="972"/>
      <c r="KAU394" s="972"/>
      <c r="KAV394" s="972"/>
      <c r="KAW394" s="972"/>
      <c r="KAX394" s="972"/>
      <c r="KAY394" s="972"/>
      <c r="KAZ394" s="973"/>
      <c r="KBA394" s="971"/>
      <c r="KBB394" s="972"/>
      <c r="KBC394" s="972"/>
      <c r="KBD394" s="972"/>
      <c r="KBE394" s="972"/>
      <c r="KBF394" s="972"/>
      <c r="KBG394" s="972"/>
      <c r="KBH394" s="972"/>
      <c r="KBI394" s="972"/>
      <c r="KBJ394" s="972"/>
      <c r="KBK394" s="972"/>
      <c r="KBL394" s="972"/>
      <c r="KBM394" s="972"/>
      <c r="KBN394" s="972"/>
      <c r="KBO394" s="973"/>
      <c r="KBP394" s="971"/>
      <c r="KBQ394" s="972"/>
      <c r="KBR394" s="972"/>
      <c r="KBS394" s="972"/>
      <c r="KBT394" s="972"/>
      <c r="KBU394" s="972"/>
      <c r="KBV394" s="972"/>
      <c r="KBW394" s="972"/>
      <c r="KBX394" s="972"/>
      <c r="KBY394" s="972"/>
      <c r="KBZ394" s="972"/>
      <c r="KCA394" s="972"/>
      <c r="KCB394" s="972"/>
      <c r="KCC394" s="972"/>
      <c r="KCD394" s="973"/>
      <c r="KCE394" s="971"/>
      <c r="KCF394" s="972"/>
      <c r="KCG394" s="972"/>
      <c r="KCH394" s="972"/>
      <c r="KCI394" s="972"/>
      <c r="KCJ394" s="972"/>
      <c r="KCK394" s="972"/>
      <c r="KCL394" s="972"/>
      <c r="KCM394" s="972"/>
      <c r="KCN394" s="972"/>
      <c r="KCO394" s="972"/>
      <c r="KCP394" s="972"/>
      <c r="KCQ394" s="972"/>
      <c r="KCR394" s="972"/>
      <c r="KCS394" s="973"/>
      <c r="KCT394" s="971"/>
      <c r="KCU394" s="972"/>
      <c r="KCV394" s="972"/>
      <c r="KCW394" s="972"/>
      <c r="KCX394" s="972"/>
      <c r="KCY394" s="972"/>
      <c r="KCZ394" s="972"/>
      <c r="KDA394" s="972"/>
      <c r="KDB394" s="972"/>
      <c r="KDC394" s="972"/>
      <c r="KDD394" s="972"/>
      <c r="KDE394" s="972"/>
      <c r="KDF394" s="972"/>
      <c r="KDG394" s="972"/>
      <c r="KDH394" s="973"/>
      <c r="KDI394" s="971"/>
      <c r="KDJ394" s="972"/>
      <c r="KDK394" s="972"/>
      <c r="KDL394" s="972"/>
      <c r="KDM394" s="972"/>
      <c r="KDN394" s="972"/>
      <c r="KDO394" s="972"/>
      <c r="KDP394" s="972"/>
      <c r="KDQ394" s="972"/>
      <c r="KDR394" s="972"/>
      <c r="KDS394" s="972"/>
      <c r="KDT394" s="972"/>
      <c r="KDU394" s="972"/>
      <c r="KDV394" s="972"/>
      <c r="KDW394" s="973"/>
      <c r="KDX394" s="971"/>
      <c r="KDY394" s="972"/>
      <c r="KDZ394" s="972"/>
      <c r="KEA394" s="972"/>
      <c r="KEB394" s="972"/>
      <c r="KEC394" s="972"/>
      <c r="KED394" s="972"/>
      <c r="KEE394" s="972"/>
      <c r="KEF394" s="972"/>
      <c r="KEG394" s="972"/>
      <c r="KEH394" s="972"/>
      <c r="KEI394" s="972"/>
      <c r="KEJ394" s="972"/>
      <c r="KEK394" s="972"/>
      <c r="KEL394" s="973"/>
      <c r="KEM394" s="971"/>
      <c r="KEN394" s="972"/>
      <c r="KEO394" s="972"/>
      <c r="KEP394" s="972"/>
      <c r="KEQ394" s="972"/>
      <c r="KER394" s="972"/>
      <c r="KES394" s="972"/>
      <c r="KET394" s="972"/>
      <c r="KEU394" s="972"/>
      <c r="KEV394" s="972"/>
      <c r="KEW394" s="972"/>
      <c r="KEX394" s="972"/>
      <c r="KEY394" s="972"/>
      <c r="KEZ394" s="972"/>
      <c r="KFA394" s="973"/>
      <c r="KFB394" s="971"/>
      <c r="KFC394" s="972"/>
      <c r="KFD394" s="972"/>
      <c r="KFE394" s="972"/>
      <c r="KFF394" s="972"/>
      <c r="KFG394" s="972"/>
      <c r="KFH394" s="972"/>
      <c r="KFI394" s="972"/>
      <c r="KFJ394" s="972"/>
      <c r="KFK394" s="972"/>
      <c r="KFL394" s="972"/>
      <c r="KFM394" s="972"/>
      <c r="KFN394" s="972"/>
      <c r="KFO394" s="972"/>
      <c r="KFP394" s="973"/>
      <c r="KFQ394" s="971"/>
      <c r="KFR394" s="972"/>
      <c r="KFS394" s="972"/>
      <c r="KFT394" s="972"/>
      <c r="KFU394" s="972"/>
      <c r="KFV394" s="972"/>
      <c r="KFW394" s="972"/>
      <c r="KFX394" s="972"/>
      <c r="KFY394" s="972"/>
      <c r="KFZ394" s="972"/>
      <c r="KGA394" s="972"/>
      <c r="KGB394" s="972"/>
      <c r="KGC394" s="972"/>
      <c r="KGD394" s="972"/>
      <c r="KGE394" s="973"/>
      <c r="KGF394" s="971"/>
      <c r="KGG394" s="972"/>
      <c r="KGH394" s="972"/>
      <c r="KGI394" s="972"/>
      <c r="KGJ394" s="972"/>
      <c r="KGK394" s="972"/>
      <c r="KGL394" s="972"/>
      <c r="KGM394" s="972"/>
      <c r="KGN394" s="972"/>
      <c r="KGO394" s="972"/>
      <c r="KGP394" s="972"/>
      <c r="KGQ394" s="972"/>
      <c r="KGR394" s="972"/>
      <c r="KGS394" s="972"/>
      <c r="KGT394" s="973"/>
      <c r="KGU394" s="971"/>
      <c r="KGV394" s="972"/>
      <c r="KGW394" s="972"/>
      <c r="KGX394" s="972"/>
      <c r="KGY394" s="972"/>
      <c r="KGZ394" s="972"/>
      <c r="KHA394" s="972"/>
      <c r="KHB394" s="972"/>
      <c r="KHC394" s="972"/>
      <c r="KHD394" s="972"/>
      <c r="KHE394" s="972"/>
      <c r="KHF394" s="972"/>
      <c r="KHG394" s="972"/>
      <c r="KHH394" s="972"/>
      <c r="KHI394" s="973"/>
      <c r="KHJ394" s="971"/>
      <c r="KHK394" s="972"/>
      <c r="KHL394" s="972"/>
      <c r="KHM394" s="972"/>
      <c r="KHN394" s="972"/>
      <c r="KHO394" s="972"/>
      <c r="KHP394" s="972"/>
      <c r="KHQ394" s="972"/>
      <c r="KHR394" s="972"/>
      <c r="KHS394" s="972"/>
      <c r="KHT394" s="972"/>
      <c r="KHU394" s="972"/>
      <c r="KHV394" s="972"/>
      <c r="KHW394" s="972"/>
      <c r="KHX394" s="973"/>
      <c r="KHY394" s="971"/>
      <c r="KHZ394" s="972"/>
      <c r="KIA394" s="972"/>
      <c r="KIB394" s="972"/>
      <c r="KIC394" s="972"/>
      <c r="KID394" s="972"/>
      <c r="KIE394" s="972"/>
      <c r="KIF394" s="972"/>
      <c r="KIG394" s="972"/>
      <c r="KIH394" s="972"/>
      <c r="KII394" s="972"/>
      <c r="KIJ394" s="972"/>
      <c r="KIK394" s="972"/>
      <c r="KIL394" s="972"/>
      <c r="KIM394" s="973"/>
      <c r="KIN394" s="971"/>
      <c r="KIO394" s="972"/>
      <c r="KIP394" s="972"/>
      <c r="KIQ394" s="972"/>
      <c r="KIR394" s="972"/>
      <c r="KIS394" s="972"/>
      <c r="KIT394" s="972"/>
      <c r="KIU394" s="972"/>
      <c r="KIV394" s="972"/>
      <c r="KIW394" s="972"/>
      <c r="KIX394" s="972"/>
      <c r="KIY394" s="972"/>
      <c r="KIZ394" s="972"/>
      <c r="KJA394" s="972"/>
      <c r="KJB394" s="973"/>
      <c r="KJC394" s="971"/>
      <c r="KJD394" s="972"/>
      <c r="KJE394" s="972"/>
      <c r="KJF394" s="972"/>
      <c r="KJG394" s="972"/>
      <c r="KJH394" s="972"/>
      <c r="KJI394" s="972"/>
      <c r="KJJ394" s="972"/>
      <c r="KJK394" s="972"/>
      <c r="KJL394" s="972"/>
      <c r="KJM394" s="972"/>
      <c r="KJN394" s="972"/>
      <c r="KJO394" s="972"/>
      <c r="KJP394" s="972"/>
      <c r="KJQ394" s="973"/>
      <c r="KJR394" s="971"/>
      <c r="KJS394" s="972"/>
      <c r="KJT394" s="972"/>
      <c r="KJU394" s="972"/>
      <c r="KJV394" s="972"/>
      <c r="KJW394" s="972"/>
      <c r="KJX394" s="972"/>
      <c r="KJY394" s="972"/>
      <c r="KJZ394" s="972"/>
      <c r="KKA394" s="972"/>
      <c r="KKB394" s="972"/>
      <c r="KKC394" s="972"/>
      <c r="KKD394" s="972"/>
      <c r="KKE394" s="972"/>
      <c r="KKF394" s="973"/>
      <c r="KKG394" s="971"/>
      <c r="KKH394" s="972"/>
      <c r="KKI394" s="972"/>
      <c r="KKJ394" s="972"/>
      <c r="KKK394" s="972"/>
      <c r="KKL394" s="972"/>
      <c r="KKM394" s="972"/>
      <c r="KKN394" s="972"/>
      <c r="KKO394" s="972"/>
      <c r="KKP394" s="972"/>
      <c r="KKQ394" s="972"/>
      <c r="KKR394" s="972"/>
      <c r="KKS394" s="972"/>
      <c r="KKT394" s="972"/>
      <c r="KKU394" s="973"/>
      <c r="KKV394" s="971"/>
      <c r="KKW394" s="972"/>
      <c r="KKX394" s="972"/>
      <c r="KKY394" s="972"/>
      <c r="KKZ394" s="972"/>
      <c r="KLA394" s="972"/>
      <c r="KLB394" s="972"/>
      <c r="KLC394" s="972"/>
      <c r="KLD394" s="972"/>
      <c r="KLE394" s="972"/>
      <c r="KLF394" s="972"/>
      <c r="KLG394" s="972"/>
      <c r="KLH394" s="972"/>
      <c r="KLI394" s="972"/>
      <c r="KLJ394" s="973"/>
      <c r="KLK394" s="971"/>
      <c r="KLL394" s="972"/>
      <c r="KLM394" s="972"/>
      <c r="KLN394" s="972"/>
      <c r="KLO394" s="972"/>
      <c r="KLP394" s="972"/>
      <c r="KLQ394" s="972"/>
      <c r="KLR394" s="972"/>
      <c r="KLS394" s="972"/>
      <c r="KLT394" s="972"/>
      <c r="KLU394" s="972"/>
      <c r="KLV394" s="972"/>
      <c r="KLW394" s="972"/>
      <c r="KLX394" s="972"/>
      <c r="KLY394" s="973"/>
      <c r="KLZ394" s="971"/>
      <c r="KMA394" s="972"/>
      <c r="KMB394" s="972"/>
      <c r="KMC394" s="972"/>
      <c r="KMD394" s="972"/>
      <c r="KME394" s="972"/>
      <c r="KMF394" s="972"/>
      <c r="KMG394" s="972"/>
      <c r="KMH394" s="972"/>
      <c r="KMI394" s="972"/>
      <c r="KMJ394" s="972"/>
      <c r="KMK394" s="972"/>
      <c r="KML394" s="972"/>
      <c r="KMM394" s="972"/>
      <c r="KMN394" s="973"/>
      <c r="KMO394" s="971"/>
      <c r="KMP394" s="972"/>
      <c r="KMQ394" s="972"/>
      <c r="KMR394" s="972"/>
      <c r="KMS394" s="972"/>
      <c r="KMT394" s="972"/>
      <c r="KMU394" s="972"/>
      <c r="KMV394" s="972"/>
      <c r="KMW394" s="972"/>
      <c r="KMX394" s="972"/>
      <c r="KMY394" s="972"/>
      <c r="KMZ394" s="972"/>
      <c r="KNA394" s="972"/>
      <c r="KNB394" s="972"/>
      <c r="KNC394" s="973"/>
      <c r="KND394" s="971"/>
      <c r="KNE394" s="972"/>
      <c r="KNF394" s="972"/>
      <c r="KNG394" s="972"/>
      <c r="KNH394" s="972"/>
      <c r="KNI394" s="972"/>
      <c r="KNJ394" s="972"/>
      <c r="KNK394" s="972"/>
      <c r="KNL394" s="972"/>
      <c r="KNM394" s="972"/>
      <c r="KNN394" s="972"/>
      <c r="KNO394" s="972"/>
      <c r="KNP394" s="972"/>
      <c r="KNQ394" s="972"/>
      <c r="KNR394" s="973"/>
      <c r="KNS394" s="971"/>
      <c r="KNT394" s="972"/>
      <c r="KNU394" s="972"/>
      <c r="KNV394" s="972"/>
      <c r="KNW394" s="972"/>
      <c r="KNX394" s="972"/>
      <c r="KNY394" s="972"/>
      <c r="KNZ394" s="972"/>
      <c r="KOA394" s="972"/>
      <c r="KOB394" s="972"/>
      <c r="KOC394" s="972"/>
      <c r="KOD394" s="972"/>
      <c r="KOE394" s="972"/>
      <c r="KOF394" s="972"/>
      <c r="KOG394" s="973"/>
      <c r="KOH394" s="971"/>
      <c r="KOI394" s="972"/>
      <c r="KOJ394" s="972"/>
      <c r="KOK394" s="972"/>
      <c r="KOL394" s="972"/>
      <c r="KOM394" s="972"/>
      <c r="KON394" s="972"/>
      <c r="KOO394" s="972"/>
      <c r="KOP394" s="972"/>
      <c r="KOQ394" s="972"/>
      <c r="KOR394" s="972"/>
      <c r="KOS394" s="972"/>
      <c r="KOT394" s="972"/>
      <c r="KOU394" s="972"/>
      <c r="KOV394" s="973"/>
      <c r="KOW394" s="971"/>
      <c r="KOX394" s="972"/>
      <c r="KOY394" s="972"/>
      <c r="KOZ394" s="972"/>
      <c r="KPA394" s="972"/>
      <c r="KPB394" s="972"/>
      <c r="KPC394" s="972"/>
      <c r="KPD394" s="972"/>
      <c r="KPE394" s="972"/>
      <c r="KPF394" s="972"/>
      <c r="KPG394" s="972"/>
      <c r="KPH394" s="972"/>
      <c r="KPI394" s="972"/>
      <c r="KPJ394" s="972"/>
      <c r="KPK394" s="973"/>
      <c r="KPL394" s="971"/>
      <c r="KPM394" s="972"/>
      <c r="KPN394" s="972"/>
      <c r="KPO394" s="972"/>
      <c r="KPP394" s="972"/>
      <c r="KPQ394" s="972"/>
      <c r="KPR394" s="972"/>
      <c r="KPS394" s="972"/>
      <c r="KPT394" s="972"/>
      <c r="KPU394" s="972"/>
      <c r="KPV394" s="972"/>
      <c r="KPW394" s="972"/>
      <c r="KPX394" s="972"/>
      <c r="KPY394" s="972"/>
      <c r="KPZ394" s="973"/>
      <c r="KQA394" s="971"/>
      <c r="KQB394" s="972"/>
      <c r="KQC394" s="972"/>
      <c r="KQD394" s="972"/>
      <c r="KQE394" s="972"/>
      <c r="KQF394" s="972"/>
      <c r="KQG394" s="972"/>
      <c r="KQH394" s="972"/>
      <c r="KQI394" s="972"/>
      <c r="KQJ394" s="972"/>
      <c r="KQK394" s="972"/>
      <c r="KQL394" s="972"/>
      <c r="KQM394" s="972"/>
      <c r="KQN394" s="972"/>
      <c r="KQO394" s="973"/>
      <c r="KQP394" s="971"/>
      <c r="KQQ394" s="972"/>
      <c r="KQR394" s="972"/>
      <c r="KQS394" s="972"/>
      <c r="KQT394" s="972"/>
      <c r="KQU394" s="972"/>
      <c r="KQV394" s="972"/>
      <c r="KQW394" s="972"/>
      <c r="KQX394" s="972"/>
      <c r="KQY394" s="972"/>
      <c r="KQZ394" s="972"/>
      <c r="KRA394" s="972"/>
      <c r="KRB394" s="972"/>
      <c r="KRC394" s="972"/>
      <c r="KRD394" s="973"/>
      <c r="KRE394" s="971"/>
      <c r="KRF394" s="972"/>
      <c r="KRG394" s="972"/>
      <c r="KRH394" s="972"/>
      <c r="KRI394" s="972"/>
      <c r="KRJ394" s="972"/>
      <c r="KRK394" s="972"/>
      <c r="KRL394" s="972"/>
      <c r="KRM394" s="972"/>
      <c r="KRN394" s="972"/>
      <c r="KRO394" s="972"/>
      <c r="KRP394" s="972"/>
      <c r="KRQ394" s="972"/>
      <c r="KRR394" s="972"/>
      <c r="KRS394" s="973"/>
      <c r="KRT394" s="971"/>
      <c r="KRU394" s="972"/>
      <c r="KRV394" s="972"/>
      <c r="KRW394" s="972"/>
      <c r="KRX394" s="972"/>
      <c r="KRY394" s="972"/>
      <c r="KRZ394" s="972"/>
      <c r="KSA394" s="972"/>
      <c r="KSB394" s="972"/>
      <c r="KSC394" s="972"/>
      <c r="KSD394" s="972"/>
      <c r="KSE394" s="972"/>
      <c r="KSF394" s="972"/>
      <c r="KSG394" s="972"/>
      <c r="KSH394" s="973"/>
      <c r="KSI394" s="971"/>
      <c r="KSJ394" s="972"/>
      <c r="KSK394" s="972"/>
      <c r="KSL394" s="972"/>
      <c r="KSM394" s="972"/>
      <c r="KSN394" s="972"/>
      <c r="KSO394" s="972"/>
      <c r="KSP394" s="972"/>
      <c r="KSQ394" s="972"/>
      <c r="KSR394" s="972"/>
      <c r="KSS394" s="972"/>
      <c r="KST394" s="972"/>
      <c r="KSU394" s="972"/>
      <c r="KSV394" s="972"/>
      <c r="KSW394" s="973"/>
      <c r="KSX394" s="971"/>
      <c r="KSY394" s="972"/>
      <c r="KSZ394" s="972"/>
      <c r="KTA394" s="972"/>
      <c r="KTB394" s="972"/>
      <c r="KTC394" s="972"/>
      <c r="KTD394" s="972"/>
      <c r="KTE394" s="972"/>
      <c r="KTF394" s="972"/>
      <c r="KTG394" s="972"/>
      <c r="KTH394" s="972"/>
      <c r="KTI394" s="972"/>
      <c r="KTJ394" s="972"/>
      <c r="KTK394" s="972"/>
      <c r="KTL394" s="973"/>
      <c r="KTM394" s="971"/>
      <c r="KTN394" s="972"/>
      <c r="KTO394" s="972"/>
      <c r="KTP394" s="972"/>
      <c r="KTQ394" s="972"/>
      <c r="KTR394" s="972"/>
      <c r="KTS394" s="972"/>
      <c r="KTT394" s="972"/>
      <c r="KTU394" s="972"/>
      <c r="KTV394" s="972"/>
      <c r="KTW394" s="972"/>
      <c r="KTX394" s="972"/>
      <c r="KTY394" s="972"/>
      <c r="KTZ394" s="972"/>
      <c r="KUA394" s="973"/>
      <c r="KUB394" s="971"/>
      <c r="KUC394" s="972"/>
      <c r="KUD394" s="972"/>
      <c r="KUE394" s="972"/>
      <c r="KUF394" s="972"/>
      <c r="KUG394" s="972"/>
      <c r="KUH394" s="972"/>
      <c r="KUI394" s="972"/>
      <c r="KUJ394" s="972"/>
      <c r="KUK394" s="972"/>
      <c r="KUL394" s="972"/>
      <c r="KUM394" s="972"/>
      <c r="KUN394" s="972"/>
      <c r="KUO394" s="972"/>
      <c r="KUP394" s="973"/>
      <c r="KUQ394" s="971"/>
      <c r="KUR394" s="972"/>
      <c r="KUS394" s="972"/>
      <c r="KUT394" s="972"/>
      <c r="KUU394" s="972"/>
      <c r="KUV394" s="972"/>
      <c r="KUW394" s="972"/>
      <c r="KUX394" s="972"/>
      <c r="KUY394" s="972"/>
      <c r="KUZ394" s="972"/>
      <c r="KVA394" s="972"/>
      <c r="KVB394" s="972"/>
      <c r="KVC394" s="972"/>
      <c r="KVD394" s="972"/>
      <c r="KVE394" s="973"/>
      <c r="KVF394" s="971"/>
      <c r="KVG394" s="972"/>
      <c r="KVH394" s="972"/>
      <c r="KVI394" s="972"/>
      <c r="KVJ394" s="972"/>
      <c r="KVK394" s="972"/>
      <c r="KVL394" s="972"/>
      <c r="KVM394" s="972"/>
      <c r="KVN394" s="972"/>
      <c r="KVO394" s="972"/>
      <c r="KVP394" s="972"/>
      <c r="KVQ394" s="972"/>
      <c r="KVR394" s="972"/>
      <c r="KVS394" s="972"/>
      <c r="KVT394" s="973"/>
      <c r="KVU394" s="971"/>
      <c r="KVV394" s="972"/>
      <c r="KVW394" s="972"/>
      <c r="KVX394" s="972"/>
      <c r="KVY394" s="972"/>
      <c r="KVZ394" s="972"/>
      <c r="KWA394" s="972"/>
      <c r="KWB394" s="972"/>
      <c r="KWC394" s="972"/>
      <c r="KWD394" s="972"/>
      <c r="KWE394" s="972"/>
      <c r="KWF394" s="972"/>
      <c r="KWG394" s="972"/>
      <c r="KWH394" s="972"/>
      <c r="KWI394" s="973"/>
      <c r="KWJ394" s="971"/>
      <c r="KWK394" s="972"/>
      <c r="KWL394" s="972"/>
      <c r="KWM394" s="972"/>
      <c r="KWN394" s="972"/>
      <c r="KWO394" s="972"/>
      <c r="KWP394" s="972"/>
      <c r="KWQ394" s="972"/>
      <c r="KWR394" s="972"/>
      <c r="KWS394" s="972"/>
      <c r="KWT394" s="972"/>
      <c r="KWU394" s="972"/>
      <c r="KWV394" s="972"/>
      <c r="KWW394" s="972"/>
      <c r="KWX394" s="973"/>
      <c r="KWY394" s="971"/>
      <c r="KWZ394" s="972"/>
      <c r="KXA394" s="972"/>
      <c r="KXB394" s="972"/>
      <c r="KXC394" s="972"/>
      <c r="KXD394" s="972"/>
      <c r="KXE394" s="972"/>
      <c r="KXF394" s="972"/>
      <c r="KXG394" s="972"/>
      <c r="KXH394" s="972"/>
      <c r="KXI394" s="972"/>
      <c r="KXJ394" s="972"/>
      <c r="KXK394" s="972"/>
      <c r="KXL394" s="972"/>
      <c r="KXM394" s="973"/>
      <c r="KXN394" s="971"/>
      <c r="KXO394" s="972"/>
      <c r="KXP394" s="972"/>
      <c r="KXQ394" s="972"/>
      <c r="KXR394" s="972"/>
      <c r="KXS394" s="972"/>
      <c r="KXT394" s="972"/>
      <c r="KXU394" s="972"/>
      <c r="KXV394" s="972"/>
      <c r="KXW394" s="972"/>
      <c r="KXX394" s="972"/>
      <c r="KXY394" s="972"/>
      <c r="KXZ394" s="972"/>
      <c r="KYA394" s="972"/>
      <c r="KYB394" s="973"/>
      <c r="KYC394" s="971"/>
      <c r="KYD394" s="972"/>
      <c r="KYE394" s="972"/>
      <c r="KYF394" s="972"/>
      <c r="KYG394" s="972"/>
      <c r="KYH394" s="972"/>
      <c r="KYI394" s="972"/>
      <c r="KYJ394" s="972"/>
      <c r="KYK394" s="972"/>
      <c r="KYL394" s="972"/>
      <c r="KYM394" s="972"/>
      <c r="KYN394" s="972"/>
      <c r="KYO394" s="972"/>
      <c r="KYP394" s="972"/>
      <c r="KYQ394" s="973"/>
      <c r="KYR394" s="971"/>
      <c r="KYS394" s="972"/>
      <c r="KYT394" s="972"/>
      <c r="KYU394" s="972"/>
      <c r="KYV394" s="972"/>
      <c r="KYW394" s="972"/>
      <c r="KYX394" s="972"/>
      <c r="KYY394" s="972"/>
      <c r="KYZ394" s="972"/>
      <c r="KZA394" s="972"/>
      <c r="KZB394" s="972"/>
      <c r="KZC394" s="972"/>
      <c r="KZD394" s="972"/>
      <c r="KZE394" s="972"/>
      <c r="KZF394" s="973"/>
      <c r="KZG394" s="971"/>
      <c r="KZH394" s="972"/>
      <c r="KZI394" s="972"/>
      <c r="KZJ394" s="972"/>
      <c r="KZK394" s="972"/>
      <c r="KZL394" s="972"/>
      <c r="KZM394" s="972"/>
      <c r="KZN394" s="972"/>
      <c r="KZO394" s="972"/>
      <c r="KZP394" s="972"/>
      <c r="KZQ394" s="972"/>
      <c r="KZR394" s="972"/>
      <c r="KZS394" s="972"/>
      <c r="KZT394" s="972"/>
      <c r="KZU394" s="973"/>
      <c r="KZV394" s="971"/>
      <c r="KZW394" s="972"/>
      <c r="KZX394" s="972"/>
      <c r="KZY394" s="972"/>
      <c r="KZZ394" s="972"/>
      <c r="LAA394" s="972"/>
      <c r="LAB394" s="972"/>
      <c r="LAC394" s="972"/>
      <c r="LAD394" s="972"/>
      <c r="LAE394" s="972"/>
      <c r="LAF394" s="972"/>
      <c r="LAG394" s="972"/>
      <c r="LAH394" s="972"/>
      <c r="LAI394" s="972"/>
      <c r="LAJ394" s="973"/>
      <c r="LAK394" s="971"/>
      <c r="LAL394" s="972"/>
      <c r="LAM394" s="972"/>
      <c r="LAN394" s="972"/>
      <c r="LAO394" s="972"/>
      <c r="LAP394" s="972"/>
      <c r="LAQ394" s="972"/>
      <c r="LAR394" s="972"/>
      <c r="LAS394" s="972"/>
      <c r="LAT394" s="972"/>
      <c r="LAU394" s="972"/>
      <c r="LAV394" s="972"/>
      <c r="LAW394" s="972"/>
      <c r="LAX394" s="972"/>
      <c r="LAY394" s="973"/>
      <c r="LAZ394" s="971"/>
      <c r="LBA394" s="972"/>
      <c r="LBB394" s="972"/>
      <c r="LBC394" s="972"/>
      <c r="LBD394" s="972"/>
      <c r="LBE394" s="972"/>
      <c r="LBF394" s="972"/>
      <c r="LBG394" s="972"/>
      <c r="LBH394" s="972"/>
      <c r="LBI394" s="972"/>
      <c r="LBJ394" s="972"/>
      <c r="LBK394" s="972"/>
      <c r="LBL394" s="972"/>
      <c r="LBM394" s="972"/>
      <c r="LBN394" s="973"/>
      <c r="LBO394" s="971"/>
      <c r="LBP394" s="972"/>
      <c r="LBQ394" s="972"/>
      <c r="LBR394" s="972"/>
      <c r="LBS394" s="972"/>
      <c r="LBT394" s="972"/>
      <c r="LBU394" s="972"/>
      <c r="LBV394" s="972"/>
      <c r="LBW394" s="972"/>
      <c r="LBX394" s="972"/>
      <c r="LBY394" s="972"/>
      <c r="LBZ394" s="972"/>
      <c r="LCA394" s="972"/>
      <c r="LCB394" s="972"/>
      <c r="LCC394" s="973"/>
      <c r="LCD394" s="971"/>
      <c r="LCE394" s="972"/>
      <c r="LCF394" s="972"/>
      <c r="LCG394" s="972"/>
      <c r="LCH394" s="972"/>
      <c r="LCI394" s="972"/>
      <c r="LCJ394" s="972"/>
      <c r="LCK394" s="972"/>
      <c r="LCL394" s="972"/>
      <c r="LCM394" s="972"/>
      <c r="LCN394" s="972"/>
      <c r="LCO394" s="972"/>
      <c r="LCP394" s="972"/>
      <c r="LCQ394" s="972"/>
      <c r="LCR394" s="973"/>
      <c r="LCS394" s="971"/>
      <c r="LCT394" s="972"/>
      <c r="LCU394" s="972"/>
      <c r="LCV394" s="972"/>
      <c r="LCW394" s="972"/>
      <c r="LCX394" s="972"/>
      <c r="LCY394" s="972"/>
      <c r="LCZ394" s="972"/>
      <c r="LDA394" s="972"/>
      <c r="LDB394" s="972"/>
      <c r="LDC394" s="972"/>
      <c r="LDD394" s="972"/>
      <c r="LDE394" s="972"/>
      <c r="LDF394" s="972"/>
      <c r="LDG394" s="973"/>
      <c r="LDH394" s="971"/>
      <c r="LDI394" s="972"/>
      <c r="LDJ394" s="972"/>
      <c r="LDK394" s="972"/>
      <c r="LDL394" s="972"/>
      <c r="LDM394" s="972"/>
      <c r="LDN394" s="972"/>
      <c r="LDO394" s="972"/>
      <c r="LDP394" s="972"/>
      <c r="LDQ394" s="972"/>
      <c r="LDR394" s="972"/>
      <c r="LDS394" s="972"/>
      <c r="LDT394" s="972"/>
      <c r="LDU394" s="972"/>
      <c r="LDV394" s="973"/>
      <c r="LDW394" s="971"/>
      <c r="LDX394" s="972"/>
      <c r="LDY394" s="972"/>
      <c r="LDZ394" s="972"/>
      <c r="LEA394" s="972"/>
      <c r="LEB394" s="972"/>
      <c r="LEC394" s="972"/>
      <c r="LED394" s="972"/>
      <c r="LEE394" s="972"/>
      <c r="LEF394" s="972"/>
      <c r="LEG394" s="972"/>
      <c r="LEH394" s="972"/>
      <c r="LEI394" s="972"/>
      <c r="LEJ394" s="972"/>
      <c r="LEK394" s="973"/>
      <c r="LEL394" s="971"/>
      <c r="LEM394" s="972"/>
      <c r="LEN394" s="972"/>
      <c r="LEO394" s="972"/>
      <c r="LEP394" s="972"/>
      <c r="LEQ394" s="972"/>
      <c r="LER394" s="972"/>
      <c r="LES394" s="972"/>
      <c r="LET394" s="972"/>
      <c r="LEU394" s="972"/>
      <c r="LEV394" s="972"/>
      <c r="LEW394" s="972"/>
      <c r="LEX394" s="972"/>
      <c r="LEY394" s="972"/>
      <c r="LEZ394" s="973"/>
      <c r="LFA394" s="971"/>
      <c r="LFB394" s="972"/>
      <c r="LFC394" s="972"/>
      <c r="LFD394" s="972"/>
      <c r="LFE394" s="972"/>
      <c r="LFF394" s="972"/>
      <c r="LFG394" s="972"/>
      <c r="LFH394" s="972"/>
      <c r="LFI394" s="972"/>
      <c r="LFJ394" s="972"/>
      <c r="LFK394" s="972"/>
      <c r="LFL394" s="972"/>
      <c r="LFM394" s="972"/>
      <c r="LFN394" s="972"/>
      <c r="LFO394" s="973"/>
      <c r="LFP394" s="971"/>
      <c r="LFQ394" s="972"/>
      <c r="LFR394" s="972"/>
      <c r="LFS394" s="972"/>
      <c r="LFT394" s="972"/>
      <c r="LFU394" s="972"/>
      <c r="LFV394" s="972"/>
      <c r="LFW394" s="972"/>
      <c r="LFX394" s="972"/>
      <c r="LFY394" s="972"/>
      <c r="LFZ394" s="972"/>
      <c r="LGA394" s="972"/>
      <c r="LGB394" s="972"/>
      <c r="LGC394" s="972"/>
      <c r="LGD394" s="973"/>
      <c r="LGE394" s="971"/>
      <c r="LGF394" s="972"/>
      <c r="LGG394" s="972"/>
      <c r="LGH394" s="972"/>
      <c r="LGI394" s="972"/>
      <c r="LGJ394" s="972"/>
      <c r="LGK394" s="972"/>
      <c r="LGL394" s="972"/>
      <c r="LGM394" s="972"/>
      <c r="LGN394" s="972"/>
      <c r="LGO394" s="972"/>
      <c r="LGP394" s="972"/>
      <c r="LGQ394" s="972"/>
      <c r="LGR394" s="972"/>
      <c r="LGS394" s="973"/>
      <c r="LGT394" s="971"/>
      <c r="LGU394" s="972"/>
      <c r="LGV394" s="972"/>
      <c r="LGW394" s="972"/>
      <c r="LGX394" s="972"/>
      <c r="LGY394" s="972"/>
      <c r="LGZ394" s="972"/>
      <c r="LHA394" s="972"/>
      <c r="LHB394" s="972"/>
      <c r="LHC394" s="972"/>
      <c r="LHD394" s="972"/>
      <c r="LHE394" s="972"/>
      <c r="LHF394" s="972"/>
      <c r="LHG394" s="972"/>
      <c r="LHH394" s="973"/>
      <c r="LHI394" s="971"/>
      <c r="LHJ394" s="972"/>
      <c r="LHK394" s="972"/>
      <c r="LHL394" s="972"/>
      <c r="LHM394" s="972"/>
      <c r="LHN394" s="972"/>
      <c r="LHO394" s="972"/>
      <c r="LHP394" s="972"/>
      <c r="LHQ394" s="972"/>
      <c r="LHR394" s="972"/>
      <c r="LHS394" s="972"/>
      <c r="LHT394" s="972"/>
      <c r="LHU394" s="972"/>
      <c r="LHV394" s="972"/>
      <c r="LHW394" s="973"/>
      <c r="LHX394" s="971"/>
      <c r="LHY394" s="972"/>
      <c r="LHZ394" s="972"/>
      <c r="LIA394" s="972"/>
      <c r="LIB394" s="972"/>
      <c r="LIC394" s="972"/>
      <c r="LID394" s="972"/>
      <c r="LIE394" s="972"/>
      <c r="LIF394" s="972"/>
      <c r="LIG394" s="972"/>
      <c r="LIH394" s="972"/>
      <c r="LII394" s="972"/>
      <c r="LIJ394" s="972"/>
      <c r="LIK394" s="972"/>
      <c r="LIL394" s="973"/>
      <c r="LIM394" s="971"/>
      <c r="LIN394" s="972"/>
      <c r="LIO394" s="972"/>
      <c r="LIP394" s="972"/>
      <c r="LIQ394" s="972"/>
      <c r="LIR394" s="972"/>
      <c r="LIS394" s="972"/>
      <c r="LIT394" s="972"/>
      <c r="LIU394" s="972"/>
      <c r="LIV394" s="972"/>
      <c r="LIW394" s="972"/>
      <c r="LIX394" s="972"/>
      <c r="LIY394" s="972"/>
      <c r="LIZ394" s="972"/>
      <c r="LJA394" s="973"/>
      <c r="LJB394" s="971"/>
      <c r="LJC394" s="972"/>
      <c r="LJD394" s="972"/>
      <c r="LJE394" s="972"/>
      <c r="LJF394" s="972"/>
      <c r="LJG394" s="972"/>
      <c r="LJH394" s="972"/>
      <c r="LJI394" s="972"/>
      <c r="LJJ394" s="972"/>
      <c r="LJK394" s="972"/>
      <c r="LJL394" s="972"/>
      <c r="LJM394" s="972"/>
      <c r="LJN394" s="972"/>
      <c r="LJO394" s="972"/>
      <c r="LJP394" s="973"/>
      <c r="LJQ394" s="971"/>
      <c r="LJR394" s="972"/>
      <c r="LJS394" s="972"/>
      <c r="LJT394" s="972"/>
      <c r="LJU394" s="972"/>
      <c r="LJV394" s="972"/>
      <c r="LJW394" s="972"/>
      <c r="LJX394" s="972"/>
      <c r="LJY394" s="972"/>
      <c r="LJZ394" s="972"/>
      <c r="LKA394" s="972"/>
      <c r="LKB394" s="972"/>
      <c r="LKC394" s="972"/>
      <c r="LKD394" s="972"/>
      <c r="LKE394" s="973"/>
      <c r="LKF394" s="971"/>
      <c r="LKG394" s="972"/>
      <c r="LKH394" s="972"/>
      <c r="LKI394" s="972"/>
      <c r="LKJ394" s="972"/>
      <c r="LKK394" s="972"/>
      <c r="LKL394" s="972"/>
      <c r="LKM394" s="972"/>
      <c r="LKN394" s="972"/>
      <c r="LKO394" s="972"/>
      <c r="LKP394" s="972"/>
      <c r="LKQ394" s="972"/>
      <c r="LKR394" s="972"/>
      <c r="LKS394" s="972"/>
      <c r="LKT394" s="973"/>
      <c r="LKU394" s="971"/>
      <c r="LKV394" s="972"/>
      <c r="LKW394" s="972"/>
      <c r="LKX394" s="972"/>
      <c r="LKY394" s="972"/>
      <c r="LKZ394" s="972"/>
      <c r="LLA394" s="972"/>
      <c r="LLB394" s="972"/>
      <c r="LLC394" s="972"/>
      <c r="LLD394" s="972"/>
      <c r="LLE394" s="972"/>
      <c r="LLF394" s="972"/>
      <c r="LLG394" s="972"/>
      <c r="LLH394" s="972"/>
      <c r="LLI394" s="973"/>
      <c r="LLJ394" s="971"/>
      <c r="LLK394" s="972"/>
      <c r="LLL394" s="972"/>
      <c r="LLM394" s="972"/>
      <c r="LLN394" s="972"/>
      <c r="LLO394" s="972"/>
      <c r="LLP394" s="972"/>
      <c r="LLQ394" s="972"/>
      <c r="LLR394" s="972"/>
      <c r="LLS394" s="972"/>
      <c r="LLT394" s="972"/>
      <c r="LLU394" s="972"/>
      <c r="LLV394" s="972"/>
      <c r="LLW394" s="972"/>
      <c r="LLX394" s="973"/>
      <c r="LLY394" s="971"/>
      <c r="LLZ394" s="972"/>
      <c r="LMA394" s="972"/>
      <c r="LMB394" s="972"/>
      <c r="LMC394" s="972"/>
      <c r="LMD394" s="972"/>
      <c r="LME394" s="972"/>
      <c r="LMF394" s="972"/>
      <c r="LMG394" s="972"/>
      <c r="LMH394" s="972"/>
      <c r="LMI394" s="972"/>
      <c r="LMJ394" s="972"/>
      <c r="LMK394" s="972"/>
      <c r="LML394" s="972"/>
      <c r="LMM394" s="973"/>
      <c r="LMN394" s="971"/>
      <c r="LMO394" s="972"/>
      <c r="LMP394" s="972"/>
      <c r="LMQ394" s="972"/>
      <c r="LMR394" s="972"/>
      <c r="LMS394" s="972"/>
      <c r="LMT394" s="972"/>
      <c r="LMU394" s="972"/>
      <c r="LMV394" s="972"/>
      <c r="LMW394" s="972"/>
      <c r="LMX394" s="972"/>
      <c r="LMY394" s="972"/>
      <c r="LMZ394" s="972"/>
      <c r="LNA394" s="972"/>
      <c r="LNB394" s="973"/>
      <c r="LNC394" s="971"/>
      <c r="LND394" s="972"/>
      <c r="LNE394" s="972"/>
      <c r="LNF394" s="972"/>
      <c r="LNG394" s="972"/>
      <c r="LNH394" s="972"/>
      <c r="LNI394" s="972"/>
      <c r="LNJ394" s="972"/>
      <c r="LNK394" s="972"/>
      <c r="LNL394" s="972"/>
      <c r="LNM394" s="972"/>
      <c r="LNN394" s="972"/>
      <c r="LNO394" s="972"/>
      <c r="LNP394" s="972"/>
      <c r="LNQ394" s="973"/>
      <c r="LNR394" s="971"/>
      <c r="LNS394" s="972"/>
      <c r="LNT394" s="972"/>
      <c r="LNU394" s="972"/>
      <c r="LNV394" s="972"/>
      <c r="LNW394" s="972"/>
      <c r="LNX394" s="972"/>
      <c r="LNY394" s="972"/>
      <c r="LNZ394" s="972"/>
      <c r="LOA394" s="972"/>
      <c r="LOB394" s="972"/>
      <c r="LOC394" s="972"/>
      <c r="LOD394" s="972"/>
      <c r="LOE394" s="972"/>
      <c r="LOF394" s="973"/>
      <c r="LOG394" s="971"/>
      <c r="LOH394" s="972"/>
      <c r="LOI394" s="972"/>
      <c r="LOJ394" s="972"/>
      <c r="LOK394" s="972"/>
      <c r="LOL394" s="972"/>
      <c r="LOM394" s="972"/>
      <c r="LON394" s="972"/>
      <c r="LOO394" s="972"/>
      <c r="LOP394" s="972"/>
      <c r="LOQ394" s="972"/>
      <c r="LOR394" s="972"/>
      <c r="LOS394" s="972"/>
      <c r="LOT394" s="972"/>
      <c r="LOU394" s="973"/>
      <c r="LOV394" s="971"/>
      <c r="LOW394" s="972"/>
      <c r="LOX394" s="972"/>
      <c r="LOY394" s="972"/>
      <c r="LOZ394" s="972"/>
      <c r="LPA394" s="972"/>
      <c r="LPB394" s="972"/>
      <c r="LPC394" s="972"/>
      <c r="LPD394" s="972"/>
      <c r="LPE394" s="972"/>
      <c r="LPF394" s="972"/>
      <c r="LPG394" s="972"/>
      <c r="LPH394" s="972"/>
      <c r="LPI394" s="972"/>
      <c r="LPJ394" s="973"/>
      <c r="LPK394" s="971"/>
      <c r="LPL394" s="972"/>
      <c r="LPM394" s="972"/>
      <c r="LPN394" s="972"/>
      <c r="LPO394" s="972"/>
      <c r="LPP394" s="972"/>
      <c r="LPQ394" s="972"/>
      <c r="LPR394" s="972"/>
      <c r="LPS394" s="972"/>
      <c r="LPT394" s="972"/>
      <c r="LPU394" s="972"/>
      <c r="LPV394" s="972"/>
      <c r="LPW394" s="972"/>
      <c r="LPX394" s="972"/>
      <c r="LPY394" s="973"/>
      <c r="LPZ394" s="971"/>
      <c r="LQA394" s="972"/>
      <c r="LQB394" s="972"/>
      <c r="LQC394" s="972"/>
      <c r="LQD394" s="972"/>
      <c r="LQE394" s="972"/>
      <c r="LQF394" s="972"/>
      <c r="LQG394" s="972"/>
      <c r="LQH394" s="972"/>
      <c r="LQI394" s="972"/>
      <c r="LQJ394" s="972"/>
      <c r="LQK394" s="972"/>
      <c r="LQL394" s="972"/>
      <c r="LQM394" s="972"/>
      <c r="LQN394" s="973"/>
      <c r="LQO394" s="971"/>
      <c r="LQP394" s="972"/>
      <c r="LQQ394" s="972"/>
      <c r="LQR394" s="972"/>
      <c r="LQS394" s="972"/>
      <c r="LQT394" s="972"/>
      <c r="LQU394" s="972"/>
      <c r="LQV394" s="972"/>
      <c r="LQW394" s="972"/>
      <c r="LQX394" s="972"/>
      <c r="LQY394" s="972"/>
      <c r="LQZ394" s="972"/>
      <c r="LRA394" s="972"/>
      <c r="LRB394" s="972"/>
      <c r="LRC394" s="973"/>
      <c r="LRD394" s="971"/>
      <c r="LRE394" s="972"/>
      <c r="LRF394" s="972"/>
      <c r="LRG394" s="972"/>
      <c r="LRH394" s="972"/>
      <c r="LRI394" s="972"/>
      <c r="LRJ394" s="972"/>
      <c r="LRK394" s="972"/>
      <c r="LRL394" s="972"/>
      <c r="LRM394" s="972"/>
      <c r="LRN394" s="972"/>
      <c r="LRO394" s="972"/>
      <c r="LRP394" s="972"/>
      <c r="LRQ394" s="972"/>
      <c r="LRR394" s="973"/>
      <c r="LRS394" s="971"/>
      <c r="LRT394" s="972"/>
      <c r="LRU394" s="972"/>
      <c r="LRV394" s="972"/>
      <c r="LRW394" s="972"/>
      <c r="LRX394" s="972"/>
      <c r="LRY394" s="972"/>
      <c r="LRZ394" s="972"/>
      <c r="LSA394" s="972"/>
      <c r="LSB394" s="972"/>
      <c r="LSC394" s="972"/>
      <c r="LSD394" s="972"/>
      <c r="LSE394" s="972"/>
      <c r="LSF394" s="972"/>
      <c r="LSG394" s="973"/>
      <c r="LSH394" s="971"/>
      <c r="LSI394" s="972"/>
      <c r="LSJ394" s="972"/>
      <c r="LSK394" s="972"/>
      <c r="LSL394" s="972"/>
      <c r="LSM394" s="972"/>
      <c r="LSN394" s="972"/>
      <c r="LSO394" s="972"/>
      <c r="LSP394" s="972"/>
      <c r="LSQ394" s="972"/>
      <c r="LSR394" s="972"/>
      <c r="LSS394" s="972"/>
      <c r="LST394" s="972"/>
      <c r="LSU394" s="972"/>
      <c r="LSV394" s="973"/>
      <c r="LSW394" s="971"/>
      <c r="LSX394" s="972"/>
      <c r="LSY394" s="972"/>
      <c r="LSZ394" s="972"/>
      <c r="LTA394" s="972"/>
      <c r="LTB394" s="972"/>
      <c r="LTC394" s="972"/>
      <c r="LTD394" s="972"/>
      <c r="LTE394" s="972"/>
      <c r="LTF394" s="972"/>
      <c r="LTG394" s="972"/>
      <c r="LTH394" s="972"/>
      <c r="LTI394" s="972"/>
      <c r="LTJ394" s="972"/>
      <c r="LTK394" s="973"/>
      <c r="LTL394" s="971"/>
      <c r="LTM394" s="972"/>
      <c r="LTN394" s="972"/>
      <c r="LTO394" s="972"/>
      <c r="LTP394" s="972"/>
      <c r="LTQ394" s="972"/>
      <c r="LTR394" s="972"/>
      <c r="LTS394" s="972"/>
      <c r="LTT394" s="972"/>
      <c r="LTU394" s="972"/>
      <c r="LTV394" s="972"/>
      <c r="LTW394" s="972"/>
      <c r="LTX394" s="972"/>
      <c r="LTY394" s="972"/>
      <c r="LTZ394" s="973"/>
      <c r="LUA394" s="971"/>
      <c r="LUB394" s="972"/>
      <c r="LUC394" s="972"/>
      <c r="LUD394" s="972"/>
      <c r="LUE394" s="972"/>
      <c r="LUF394" s="972"/>
      <c r="LUG394" s="972"/>
      <c r="LUH394" s="972"/>
      <c r="LUI394" s="972"/>
      <c r="LUJ394" s="972"/>
      <c r="LUK394" s="972"/>
      <c r="LUL394" s="972"/>
      <c r="LUM394" s="972"/>
      <c r="LUN394" s="972"/>
      <c r="LUO394" s="973"/>
      <c r="LUP394" s="971"/>
      <c r="LUQ394" s="972"/>
      <c r="LUR394" s="972"/>
      <c r="LUS394" s="972"/>
      <c r="LUT394" s="972"/>
      <c r="LUU394" s="972"/>
      <c r="LUV394" s="972"/>
      <c r="LUW394" s="972"/>
      <c r="LUX394" s="972"/>
      <c r="LUY394" s="972"/>
      <c r="LUZ394" s="972"/>
      <c r="LVA394" s="972"/>
      <c r="LVB394" s="972"/>
      <c r="LVC394" s="972"/>
      <c r="LVD394" s="973"/>
      <c r="LVE394" s="971"/>
      <c r="LVF394" s="972"/>
      <c r="LVG394" s="972"/>
      <c r="LVH394" s="972"/>
      <c r="LVI394" s="972"/>
      <c r="LVJ394" s="972"/>
      <c r="LVK394" s="972"/>
      <c r="LVL394" s="972"/>
      <c r="LVM394" s="972"/>
      <c r="LVN394" s="972"/>
      <c r="LVO394" s="972"/>
      <c r="LVP394" s="972"/>
      <c r="LVQ394" s="972"/>
      <c r="LVR394" s="972"/>
      <c r="LVS394" s="973"/>
      <c r="LVT394" s="971"/>
      <c r="LVU394" s="972"/>
      <c r="LVV394" s="972"/>
      <c r="LVW394" s="972"/>
      <c r="LVX394" s="972"/>
      <c r="LVY394" s="972"/>
      <c r="LVZ394" s="972"/>
      <c r="LWA394" s="972"/>
      <c r="LWB394" s="972"/>
      <c r="LWC394" s="972"/>
      <c r="LWD394" s="972"/>
      <c r="LWE394" s="972"/>
      <c r="LWF394" s="972"/>
      <c r="LWG394" s="972"/>
      <c r="LWH394" s="973"/>
      <c r="LWI394" s="971"/>
      <c r="LWJ394" s="972"/>
      <c r="LWK394" s="972"/>
      <c r="LWL394" s="972"/>
      <c r="LWM394" s="972"/>
      <c r="LWN394" s="972"/>
      <c r="LWO394" s="972"/>
      <c r="LWP394" s="972"/>
      <c r="LWQ394" s="972"/>
      <c r="LWR394" s="972"/>
      <c r="LWS394" s="972"/>
      <c r="LWT394" s="972"/>
      <c r="LWU394" s="972"/>
      <c r="LWV394" s="972"/>
      <c r="LWW394" s="973"/>
      <c r="LWX394" s="971"/>
      <c r="LWY394" s="972"/>
      <c r="LWZ394" s="972"/>
      <c r="LXA394" s="972"/>
      <c r="LXB394" s="972"/>
      <c r="LXC394" s="972"/>
      <c r="LXD394" s="972"/>
      <c r="LXE394" s="972"/>
      <c r="LXF394" s="972"/>
      <c r="LXG394" s="972"/>
      <c r="LXH394" s="972"/>
      <c r="LXI394" s="972"/>
      <c r="LXJ394" s="972"/>
      <c r="LXK394" s="972"/>
      <c r="LXL394" s="973"/>
      <c r="LXM394" s="971"/>
      <c r="LXN394" s="972"/>
      <c r="LXO394" s="972"/>
      <c r="LXP394" s="972"/>
      <c r="LXQ394" s="972"/>
      <c r="LXR394" s="972"/>
      <c r="LXS394" s="972"/>
      <c r="LXT394" s="972"/>
      <c r="LXU394" s="972"/>
      <c r="LXV394" s="972"/>
      <c r="LXW394" s="972"/>
      <c r="LXX394" s="972"/>
      <c r="LXY394" s="972"/>
      <c r="LXZ394" s="972"/>
      <c r="LYA394" s="973"/>
      <c r="LYB394" s="971"/>
      <c r="LYC394" s="972"/>
      <c r="LYD394" s="972"/>
      <c r="LYE394" s="972"/>
      <c r="LYF394" s="972"/>
      <c r="LYG394" s="972"/>
      <c r="LYH394" s="972"/>
      <c r="LYI394" s="972"/>
      <c r="LYJ394" s="972"/>
      <c r="LYK394" s="972"/>
      <c r="LYL394" s="972"/>
      <c r="LYM394" s="972"/>
      <c r="LYN394" s="972"/>
      <c r="LYO394" s="972"/>
      <c r="LYP394" s="973"/>
      <c r="LYQ394" s="971"/>
      <c r="LYR394" s="972"/>
      <c r="LYS394" s="972"/>
      <c r="LYT394" s="972"/>
      <c r="LYU394" s="972"/>
      <c r="LYV394" s="972"/>
      <c r="LYW394" s="972"/>
      <c r="LYX394" s="972"/>
      <c r="LYY394" s="972"/>
      <c r="LYZ394" s="972"/>
      <c r="LZA394" s="972"/>
      <c r="LZB394" s="972"/>
      <c r="LZC394" s="972"/>
      <c r="LZD394" s="972"/>
      <c r="LZE394" s="973"/>
      <c r="LZF394" s="971"/>
      <c r="LZG394" s="972"/>
      <c r="LZH394" s="972"/>
      <c r="LZI394" s="972"/>
      <c r="LZJ394" s="972"/>
      <c r="LZK394" s="972"/>
      <c r="LZL394" s="972"/>
      <c r="LZM394" s="972"/>
      <c r="LZN394" s="972"/>
      <c r="LZO394" s="972"/>
      <c r="LZP394" s="972"/>
      <c r="LZQ394" s="972"/>
      <c r="LZR394" s="972"/>
      <c r="LZS394" s="972"/>
      <c r="LZT394" s="973"/>
      <c r="LZU394" s="971"/>
      <c r="LZV394" s="972"/>
      <c r="LZW394" s="972"/>
      <c r="LZX394" s="972"/>
      <c r="LZY394" s="972"/>
      <c r="LZZ394" s="972"/>
      <c r="MAA394" s="972"/>
      <c r="MAB394" s="972"/>
      <c r="MAC394" s="972"/>
      <c r="MAD394" s="972"/>
      <c r="MAE394" s="972"/>
      <c r="MAF394" s="972"/>
      <c r="MAG394" s="972"/>
      <c r="MAH394" s="972"/>
      <c r="MAI394" s="973"/>
      <c r="MAJ394" s="971"/>
      <c r="MAK394" s="972"/>
      <c r="MAL394" s="972"/>
      <c r="MAM394" s="972"/>
      <c r="MAN394" s="972"/>
      <c r="MAO394" s="972"/>
      <c r="MAP394" s="972"/>
      <c r="MAQ394" s="972"/>
      <c r="MAR394" s="972"/>
      <c r="MAS394" s="972"/>
      <c r="MAT394" s="972"/>
      <c r="MAU394" s="972"/>
      <c r="MAV394" s="972"/>
      <c r="MAW394" s="972"/>
      <c r="MAX394" s="973"/>
      <c r="MAY394" s="971"/>
      <c r="MAZ394" s="972"/>
      <c r="MBA394" s="972"/>
      <c r="MBB394" s="972"/>
      <c r="MBC394" s="972"/>
      <c r="MBD394" s="972"/>
      <c r="MBE394" s="972"/>
      <c r="MBF394" s="972"/>
      <c r="MBG394" s="972"/>
      <c r="MBH394" s="972"/>
      <c r="MBI394" s="972"/>
      <c r="MBJ394" s="972"/>
      <c r="MBK394" s="972"/>
      <c r="MBL394" s="972"/>
      <c r="MBM394" s="973"/>
      <c r="MBN394" s="971"/>
      <c r="MBO394" s="972"/>
      <c r="MBP394" s="972"/>
      <c r="MBQ394" s="972"/>
      <c r="MBR394" s="972"/>
      <c r="MBS394" s="972"/>
      <c r="MBT394" s="972"/>
      <c r="MBU394" s="972"/>
      <c r="MBV394" s="972"/>
      <c r="MBW394" s="972"/>
      <c r="MBX394" s="972"/>
      <c r="MBY394" s="972"/>
      <c r="MBZ394" s="972"/>
      <c r="MCA394" s="972"/>
      <c r="MCB394" s="973"/>
      <c r="MCC394" s="971"/>
      <c r="MCD394" s="972"/>
      <c r="MCE394" s="972"/>
      <c r="MCF394" s="972"/>
      <c r="MCG394" s="972"/>
      <c r="MCH394" s="972"/>
      <c r="MCI394" s="972"/>
      <c r="MCJ394" s="972"/>
      <c r="MCK394" s="972"/>
      <c r="MCL394" s="972"/>
      <c r="MCM394" s="972"/>
      <c r="MCN394" s="972"/>
      <c r="MCO394" s="972"/>
      <c r="MCP394" s="972"/>
      <c r="MCQ394" s="973"/>
      <c r="MCR394" s="971"/>
      <c r="MCS394" s="972"/>
      <c r="MCT394" s="972"/>
      <c r="MCU394" s="972"/>
      <c r="MCV394" s="972"/>
      <c r="MCW394" s="972"/>
      <c r="MCX394" s="972"/>
      <c r="MCY394" s="972"/>
      <c r="MCZ394" s="972"/>
      <c r="MDA394" s="972"/>
      <c r="MDB394" s="972"/>
      <c r="MDC394" s="972"/>
      <c r="MDD394" s="972"/>
      <c r="MDE394" s="972"/>
      <c r="MDF394" s="973"/>
      <c r="MDG394" s="971"/>
      <c r="MDH394" s="972"/>
      <c r="MDI394" s="972"/>
      <c r="MDJ394" s="972"/>
      <c r="MDK394" s="972"/>
      <c r="MDL394" s="972"/>
      <c r="MDM394" s="972"/>
      <c r="MDN394" s="972"/>
      <c r="MDO394" s="972"/>
      <c r="MDP394" s="972"/>
      <c r="MDQ394" s="972"/>
      <c r="MDR394" s="972"/>
      <c r="MDS394" s="972"/>
      <c r="MDT394" s="972"/>
      <c r="MDU394" s="973"/>
      <c r="MDV394" s="971"/>
      <c r="MDW394" s="972"/>
      <c r="MDX394" s="972"/>
      <c r="MDY394" s="972"/>
      <c r="MDZ394" s="972"/>
      <c r="MEA394" s="972"/>
      <c r="MEB394" s="972"/>
      <c r="MEC394" s="972"/>
      <c r="MED394" s="972"/>
      <c r="MEE394" s="972"/>
      <c r="MEF394" s="972"/>
      <c r="MEG394" s="972"/>
      <c r="MEH394" s="972"/>
      <c r="MEI394" s="972"/>
      <c r="MEJ394" s="973"/>
      <c r="MEK394" s="971"/>
      <c r="MEL394" s="972"/>
      <c r="MEM394" s="972"/>
      <c r="MEN394" s="972"/>
      <c r="MEO394" s="972"/>
      <c r="MEP394" s="972"/>
      <c r="MEQ394" s="972"/>
      <c r="MER394" s="972"/>
      <c r="MES394" s="972"/>
      <c r="MET394" s="972"/>
      <c r="MEU394" s="972"/>
      <c r="MEV394" s="972"/>
      <c r="MEW394" s="972"/>
      <c r="MEX394" s="972"/>
      <c r="MEY394" s="973"/>
      <c r="MEZ394" s="971"/>
      <c r="MFA394" s="972"/>
      <c r="MFB394" s="972"/>
      <c r="MFC394" s="972"/>
      <c r="MFD394" s="972"/>
      <c r="MFE394" s="972"/>
      <c r="MFF394" s="972"/>
      <c r="MFG394" s="972"/>
      <c r="MFH394" s="972"/>
      <c r="MFI394" s="972"/>
      <c r="MFJ394" s="972"/>
      <c r="MFK394" s="972"/>
      <c r="MFL394" s="972"/>
      <c r="MFM394" s="972"/>
      <c r="MFN394" s="973"/>
      <c r="MFO394" s="971"/>
      <c r="MFP394" s="972"/>
      <c r="MFQ394" s="972"/>
      <c r="MFR394" s="972"/>
      <c r="MFS394" s="972"/>
      <c r="MFT394" s="972"/>
      <c r="MFU394" s="972"/>
      <c r="MFV394" s="972"/>
      <c r="MFW394" s="972"/>
      <c r="MFX394" s="972"/>
      <c r="MFY394" s="972"/>
      <c r="MFZ394" s="972"/>
      <c r="MGA394" s="972"/>
      <c r="MGB394" s="972"/>
      <c r="MGC394" s="973"/>
      <c r="MGD394" s="971"/>
      <c r="MGE394" s="972"/>
      <c r="MGF394" s="972"/>
      <c r="MGG394" s="972"/>
      <c r="MGH394" s="972"/>
      <c r="MGI394" s="972"/>
      <c r="MGJ394" s="972"/>
      <c r="MGK394" s="972"/>
      <c r="MGL394" s="972"/>
      <c r="MGM394" s="972"/>
      <c r="MGN394" s="972"/>
      <c r="MGO394" s="972"/>
      <c r="MGP394" s="972"/>
      <c r="MGQ394" s="972"/>
      <c r="MGR394" s="973"/>
      <c r="MGS394" s="971"/>
      <c r="MGT394" s="972"/>
      <c r="MGU394" s="972"/>
      <c r="MGV394" s="972"/>
      <c r="MGW394" s="972"/>
      <c r="MGX394" s="972"/>
      <c r="MGY394" s="972"/>
      <c r="MGZ394" s="972"/>
      <c r="MHA394" s="972"/>
      <c r="MHB394" s="972"/>
      <c r="MHC394" s="972"/>
      <c r="MHD394" s="972"/>
      <c r="MHE394" s="972"/>
      <c r="MHF394" s="972"/>
      <c r="MHG394" s="973"/>
      <c r="MHH394" s="971"/>
      <c r="MHI394" s="972"/>
      <c r="MHJ394" s="972"/>
      <c r="MHK394" s="972"/>
      <c r="MHL394" s="972"/>
      <c r="MHM394" s="972"/>
      <c r="MHN394" s="972"/>
      <c r="MHO394" s="972"/>
      <c r="MHP394" s="972"/>
      <c r="MHQ394" s="972"/>
      <c r="MHR394" s="972"/>
      <c r="MHS394" s="972"/>
      <c r="MHT394" s="972"/>
      <c r="MHU394" s="972"/>
      <c r="MHV394" s="973"/>
      <c r="MHW394" s="971"/>
      <c r="MHX394" s="972"/>
      <c r="MHY394" s="972"/>
      <c r="MHZ394" s="972"/>
      <c r="MIA394" s="972"/>
      <c r="MIB394" s="972"/>
      <c r="MIC394" s="972"/>
      <c r="MID394" s="972"/>
      <c r="MIE394" s="972"/>
      <c r="MIF394" s="972"/>
      <c r="MIG394" s="972"/>
      <c r="MIH394" s="972"/>
      <c r="MII394" s="972"/>
      <c r="MIJ394" s="972"/>
      <c r="MIK394" s="973"/>
      <c r="MIL394" s="971"/>
      <c r="MIM394" s="972"/>
      <c r="MIN394" s="972"/>
      <c r="MIO394" s="972"/>
      <c r="MIP394" s="972"/>
      <c r="MIQ394" s="972"/>
      <c r="MIR394" s="972"/>
      <c r="MIS394" s="972"/>
      <c r="MIT394" s="972"/>
      <c r="MIU394" s="972"/>
      <c r="MIV394" s="972"/>
      <c r="MIW394" s="972"/>
      <c r="MIX394" s="972"/>
      <c r="MIY394" s="972"/>
      <c r="MIZ394" s="973"/>
      <c r="MJA394" s="971"/>
      <c r="MJB394" s="972"/>
      <c r="MJC394" s="972"/>
      <c r="MJD394" s="972"/>
      <c r="MJE394" s="972"/>
      <c r="MJF394" s="972"/>
      <c r="MJG394" s="972"/>
      <c r="MJH394" s="972"/>
      <c r="MJI394" s="972"/>
      <c r="MJJ394" s="972"/>
      <c r="MJK394" s="972"/>
      <c r="MJL394" s="972"/>
      <c r="MJM394" s="972"/>
      <c r="MJN394" s="972"/>
      <c r="MJO394" s="973"/>
      <c r="MJP394" s="971"/>
      <c r="MJQ394" s="972"/>
      <c r="MJR394" s="972"/>
      <c r="MJS394" s="972"/>
      <c r="MJT394" s="972"/>
      <c r="MJU394" s="972"/>
      <c r="MJV394" s="972"/>
      <c r="MJW394" s="972"/>
      <c r="MJX394" s="972"/>
      <c r="MJY394" s="972"/>
      <c r="MJZ394" s="972"/>
      <c r="MKA394" s="972"/>
      <c r="MKB394" s="972"/>
      <c r="MKC394" s="972"/>
      <c r="MKD394" s="973"/>
      <c r="MKE394" s="971"/>
      <c r="MKF394" s="972"/>
      <c r="MKG394" s="972"/>
      <c r="MKH394" s="972"/>
      <c r="MKI394" s="972"/>
      <c r="MKJ394" s="972"/>
      <c r="MKK394" s="972"/>
      <c r="MKL394" s="972"/>
      <c r="MKM394" s="972"/>
      <c r="MKN394" s="972"/>
      <c r="MKO394" s="972"/>
      <c r="MKP394" s="972"/>
      <c r="MKQ394" s="972"/>
      <c r="MKR394" s="972"/>
      <c r="MKS394" s="973"/>
      <c r="MKT394" s="971"/>
      <c r="MKU394" s="972"/>
      <c r="MKV394" s="972"/>
      <c r="MKW394" s="972"/>
      <c r="MKX394" s="972"/>
      <c r="MKY394" s="972"/>
      <c r="MKZ394" s="972"/>
      <c r="MLA394" s="972"/>
      <c r="MLB394" s="972"/>
      <c r="MLC394" s="972"/>
      <c r="MLD394" s="972"/>
      <c r="MLE394" s="972"/>
      <c r="MLF394" s="972"/>
      <c r="MLG394" s="972"/>
      <c r="MLH394" s="973"/>
      <c r="MLI394" s="971"/>
      <c r="MLJ394" s="972"/>
      <c r="MLK394" s="972"/>
      <c r="MLL394" s="972"/>
      <c r="MLM394" s="972"/>
      <c r="MLN394" s="972"/>
      <c r="MLO394" s="972"/>
      <c r="MLP394" s="972"/>
      <c r="MLQ394" s="972"/>
      <c r="MLR394" s="972"/>
      <c r="MLS394" s="972"/>
      <c r="MLT394" s="972"/>
      <c r="MLU394" s="972"/>
      <c r="MLV394" s="972"/>
      <c r="MLW394" s="973"/>
      <c r="MLX394" s="971"/>
      <c r="MLY394" s="972"/>
      <c r="MLZ394" s="972"/>
      <c r="MMA394" s="972"/>
      <c r="MMB394" s="972"/>
      <c r="MMC394" s="972"/>
      <c r="MMD394" s="972"/>
      <c r="MME394" s="972"/>
      <c r="MMF394" s="972"/>
      <c r="MMG394" s="972"/>
      <c r="MMH394" s="972"/>
      <c r="MMI394" s="972"/>
      <c r="MMJ394" s="972"/>
      <c r="MMK394" s="972"/>
      <c r="MML394" s="973"/>
      <c r="MMM394" s="971"/>
      <c r="MMN394" s="972"/>
      <c r="MMO394" s="972"/>
      <c r="MMP394" s="972"/>
      <c r="MMQ394" s="972"/>
      <c r="MMR394" s="972"/>
      <c r="MMS394" s="972"/>
      <c r="MMT394" s="972"/>
      <c r="MMU394" s="972"/>
      <c r="MMV394" s="972"/>
      <c r="MMW394" s="972"/>
      <c r="MMX394" s="972"/>
      <c r="MMY394" s="972"/>
      <c r="MMZ394" s="972"/>
      <c r="MNA394" s="973"/>
      <c r="MNB394" s="971"/>
      <c r="MNC394" s="972"/>
      <c r="MND394" s="972"/>
      <c r="MNE394" s="972"/>
      <c r="MNF394" s="972"/>
      <c r="MNG394" s="972"/>
      <c r="MNH394" s="972"/>
      <c r="MNI394" s="972"/>
      <c r="MNJ394" s="972"/>
      <c r="MNK394" s="972"/>
      <c r="MNL394" s="972"/>
      <c r="MNM394" s="972"/>
      <c r="MNN394" s="972"/>
      <c r="MNO394" s="972"/>
      <c r="MNP394" s="973"/>
      <c r="MNQ394" s="971"/>
      <c r="MNR394" s="972"/>
      <c r="MNS394" s="972"/>
      <c r="MNT394" s="972"/>
      <c r="MNU394" s="972"/>
      <c r="MNV394" s="972"/>
      <c r="MNW394" s="972"/>
      <c r="MNX394" s="972"/>
      <c r="MNY394" s="972"/>
      <c r="MNZ394" s="972"/>
      <c r="MOA394" s="972"/>
      <c r="MOB394" s="972"/>
      <c r="MOC394" s="972"/>
      <c r="MOD394" s="972"/>
      <c r="MOE394" s="973"/>
      <c r="MOF394" s="971"/>
      <c r="MOG394" s="972"/>
      <c r="MOH394" s="972"/>
      <c r="MOI394" s="972"/>
      <c r="MOJ394" s="972"/>
      <c r="MOK394" s="972"/>
      <c r="MOL394" s="972"/>
      <c r="MOM394" s="972"/>
      <c r="MON394" s="972"/>
      <c r="MOO394" s="972"/>
      <c r="MOP394" s="972"/>
      <c r="MOQ394" s="972"/>
      <c r="MOR394" s="972"/>
      <c r="MOS394" s="972"/>
      <c r="MOT394" s="973"/>
      <c r="MOU394" s="971"/>
      <c r="MOV394" s="972"/>
      <c r="MOW394" s="972"/>
      <c r="MOX394" s="972"/>
      <c r="MOY394" s="972"/>
      <c r="MOZ394" s="972"/>
      <c r="MPA394" s="972"/>
      <c r="MPB394" s="972"/>
      <c r="MPC394" s="972"/>
      <c r="MPD394" s="972"/>
      <c r="MPE394" s="972"/>
      <c r="MPF394" s="972"/>
      <c r="MPG394" s="972"/>
      <c r="MPH394" s="972"/>
      <c r="MPI394" s="973"/>
      <c r="MPJ394" s="971"/>
      <c r="MPK394" s="972"/>
      <c r="MPL394" s="972"/>
      <c r="MPM394" s="972"/>
      <c r="MPN394" s="972"/>
      <c r="MPO394" s="972"/>
      <c r="MPP394" s="972"/>
      <c r="MPQ394" s="972"/>
      <c r="MPR394" s="972"/>
      <c r="MPS394" s="972"/>
      <c r="MPT394" s="972"/>
      <c r="MPU394" s="972"/>
      <c r="MPV394" s="972"/>
      <c r="MPW394" s="972"/>
      <c r="MPX394" s="973"/>
      <c r="MPY394" s="971"/>
      <c r="MPZ394" s="972"/>
      <c r="MQA394" s="972"/>
      <c r="MQB394" s="972"/>
      <c r="MQC394" s="972"/>
      <c r="MQD394" s="972"/>
      <c r="MQE394" s="972"/>
      <c r="MQF394" s="972"/>
      <c r="MQG394" s="972"/>
      <c r="MQH394" s="972"/>
      <c r="MQI394" s="972"/>
      <c r="MQJ394" s="972"/>
      <c r="MQK394" s="972"/>
      <c r="MQL394" s="972"/>
      <c r="MQM394" s="973"/>
      <c r="MQN394" s="971"/>
      <c r="MQO394" s="972"/>
      <c r="MQP394" s="972"/>
      <c r="MQQ394" s="972"/>
      <c r="MQR394" s="972"/>
      <c r="MQS394" s="972"/>
      <c r="MQT394" s="972"/>
      <c r="MQU394" s="972"/>
      <c r="MQV394" s="972"/>
      <c r="MQW394" s="972"/>
      <c r="MQX394" s="972"/>
      <c r="MQY394" s="972"/>
      <c r="MQZ394" s="972"/>
      <c r="MRA394" s="972"/>
      <c r="MRB394" s="973"/>
      <c r="MRC394" s="971"/>
      <c r="MRD394" s="972"/>
      <c r="MRE394" s="972"/>
      <c r="MRF394" s="972"/>
      <c r="MRG394" s="972"/>
      <c r="MRH394" s="972"/>
      <c r="MRI394" s="972"/>
      <c r="MRJ394" s="972"/>
      <c r="MRK394" s="972"/>
      <c r="MRL394" s="972"/>
      <c r="MRM394" s="972"/>
      <c r="MRN394" s="972"/>
      <c r="MRO394" s="972"/>
      <c r="MRP394" s="972"/>
      <c r="MRQ394" s="973"/>
      <c r="MRR394" s="971"/>
      <c r="MRS394" s="972"/>
      <c r="MRT394" s="972"/>
      <c r="MRU394" s="972"/>
      <c r="MRV394" s="972"/>
      <c r="MRW394" s="972"/>
      <c r="MRX394" s="972"/>
      <c r="MRY394" s="972"/>
      <c r="MRZ394" s="972"/>
      <c r="MSA394" s="972"/>
      <c r="MSB394" s="972"/>
      <c r="MSC394" s="972"/>
      <c r="MSD394" s="972"/>
      <c r="MSE394" s="972"/>
      <c r="MSF394" s="973"/>
      <c r="MSG394" s="971"/>
      <c r="MSH394" s="972"/>
      <c r="MSI394" s="972"/>
      <c r="MSJ394" s="972"/>
      <c r="MSK394" s="972"/>
      <c r="MSL394" s="972"/>
      <c r="MSM394" s="972"/>
      <c r="MSN394" s="972"/>
      <c r="MSO394" s="972"/>
      <c r="MSP394" s="972"/>
      <c r="MSQ394" s="972"/>
      <c r="MSR394" s="972"/>
      <c r="MSS394" s="972"/>
      <c r="MST394" s="972"/>
      <c r="MSU394" s="973"/>
      <c r="MSV394" s="971"/>
      <c r="MSW394" s="972"/>
      <c r="MSX394" s="972"/>
      <c r="MSY394" s="972"/>
      <c r="MSZ394" s="972"/>
      <c r="MTA394" s="972"/>
      <c r="MTB394" s="972"/>
      <c r="MTC394" s="972"/>
      <c r="MTD394" s="972"/>
      <c r="MTE394" s="972"/>
      <c r="MTF394" s="972"/>
      <c r="MTG394" s="972"/>
      <c r="MTH394" s="972"/>
      <c r="MTI394" s="972"/>
      <c r="MTJ394" s="973"/>
      <c r="MTK394" s="971"/>
      <c r="MTL394" s="972"/>
      <c r="MTM394" s="972"/>
      <c r="MTN394" s="972"/>
      <c r="MTO394" s="972"/>
      <c r="MTP394" s="972"/>
      <c r="MTQ394" s="972"/>
      <c r="MTR394" s="972"/>
      <c r="MTS394" s="972"/>
      <c r="MTT394" s="972"/>
      <c r="MTU394" s="972"/>
      <c r="MTV394" s="972"/>
      <c r="MTW394" s="972"/>
      <c r="MTX394" s="972"/>
      <c r="MTY394" s="973"/>
      <c r="MTZ394" s="971"/>
      <c r="MUA394" s="972"/>
      <c r="MUB394" s="972"/>
      <c r="MUC394" s="972"/>
      <c r="MUD394" s="972"/>
      <c r="MUE394" s="972"/>
      <c r="MUF394" s="972"/>
      <c r="MUG394" s="972"/>
      <c r="MUH394" s="972"/>
      <c r="MUI394" s="972"/>
      <c r="MUJ394" s="972"/>
      <c r="MUK394" s="972"/>
      <c r="MUL394" s="972"/>
      <c r="MUM394" s="972"/>
      <c r="MUN394" s="973"/>
      <c r="MUO394" s="971"/>
      <c r="MUP394" s="972"/>
      <c r="MUQ394" s="972"/>
      <c r="MUR394" s="972"/>
      <c r="MUS394" s="972"/>
      <c r="MUT394" s="972"/>
      <c r="MUU394" s="972"/>
      <c r="MUV394" s="972"/>
      <c r="MUW394" s="972"/>
      <c r="MUX394" s="972"/>
      <c r="MUY394" s="972"/>
      <c r="MUZ394" s="972"/>
      <c r="MVA394" s="972"/>
      <c r="MVB394" s="972"/>
      <c r="MVC394" s="973"/>
      <c r="MVD394" s="971"/>
      <c r="MVE394" s="972"/>
      <c r="MVF394" s="972"/>
      <c r="MVG394" s="972"/>
      <c r="MVH394" s="972"/>
      <c r="MVI394" s="972"/>
      <c r="MVJ394" s="972"/>
      <c r="MVK394" s="972"/>
      <c r="MVL394" s="972"/>
      <c r="MVM394" s="972"/>
      <c r="MVN394" s="972"/>
      <c r="MVO394" s="972"/>
      <c r="MVP394" s="972"/>
      <c r="MVQ394" s="972"/>
      <c r="MVR394" s="973"/>
      <c r="MVS394" s="971"/>
      <c r="MVT394" s="972"/>
      <c r="MVU394" s="972"/>
      <c r="MVV394" s="972"/>
      <c r="MVW394" s="972"/>
      <c r="MVX394" s="972"/>
      <c r="MVY394" s="972"/>
      <c r="MVZ394" s="972"/>
      <c r="MWA394" s="972"/>
      <c r="MWB394" s="972"/>
      <c r="MWC394" s="972"/>
      <c r="MWD394" s="972"/>
      <c r="MWE394" s="972"/>
      <c r="MWF394" s="972"/>
      <c r="MWG394" s="973"/>
      <c r="MWH394" s="971"/>
      <c r="MWI394" s="972"/>
      <c r="MWJ394" s="972"/>
      <c r="MWK394" s="972"/>
      <c r="MWL394" s="972"/>
      <c r="MWM394" s="972"/>
      <c r="MWN394" s="972"/>
      <c r="MWO394" s="972"/>
      <c r="MWP394" s="972"/>
      <c r="MWQ394" s="972"/>
      <c r="MWR394" s="972"/>
      <c r="MWS394" s="972"/>
      <c r="MWT394" s="972"/>
      <c r="MWU394" s="972"/>
      <c r="MWV394" s="973"/>
      <c r="MWW394" s="971"/>
      <c r="MWX394" s="972"/>
      <c r="MWY394" s="972"/>
      <c r="MWZ394" s="972"/>
      <c r="MXA394" s="972"/>
      <c r="MXB394" s="972"/>
      <c r="MXC394" s="972"/>
      <c r="MXD394" s="972"/>
      <c r="MXE394" s="972"/>
      <c r="MXF394" s="972"/>
      <c r="MXG394" s="972"/>
      <c r="MXH394" s="972"/>
      <c r="MXI394" s="972"/>
      <c r="MXJ394" s="972"/>
      <c r="MXK394" s="973"/>
      <c r="MXL394" s="971"/>
      <c r="MXM394" s="972"/>
      <c r="MXN394" s="972"/>
      <c r="MXO394" s="972"/>
      <c r="MXP394" s="972"/>
      <c r="MXQ394" s="972"/>
      <c r="MXR394" s="972"/>
      <c r="MXS394" s="972"/>
      <c r="MXT394" s="972"/>
      <c r="MXU394" s="972"/>
      <c r="MXV394" s="972"/>
      <c r="MXW394" s="972"/>
      <c r="MXX394" s="972"/>
      <c r="MXY394" s="972"/>
      <c r="MXZ394" s="973"/>
      <c r="MYA394" s="971"/>
      <c r="MYB394" s="972"/>
      <c r="MYC394" s="972"/>
      <c r="MYD394" s="972"/>
      <c r="MYE394" s="972"/>
      <c r="MYF394" s="972"/>
      <c r="MYG394" s="972"/>
      <c r="MYH394" s="972"/>
      <c r="MYI394" s="972"/>
      <c r="MYJ394" s="972"/>
      <c r="MYK394" s="972"/>
      <c r="MYL394" s="972"/>
      <c r="MYM394" s="972"/>
      <c r="MYN394" s="972"/>
      <c r="MYO394" s="973"/>
      <c r="MYP394" s="971"/>
      <c r="MYQ394" s="972"/>
      <c r="MYR394" s="972"/>
      <c r="MYS394" s="972"/>
      <c r="MYT394" s="972"/>
      <c r="MYU394" s="972"/>
      <c r="MYV394" s="972"/>
      <c r="MYW394" s="972"/>
      <c r="MYX394" s="972"/>
      <c r="MYY394" s="972"/>
      <c r="MYZ394" s="972"/>
      <c r="MZA394" s="972"/>
      <c r="MZB394" s="972"/>
      <c r="MZC394" s="972"/>
      <c r="MZD394" s="973"/>
      <c r="MZE394" s="971"/>
      <c r="MZF394" s="972"/>
      <c r="MZG394" s="972"/>
      <c r="MZH394" s="972"/>
      <c r="MZI394" s="972"/>
      <c r="MZJ394" s="972"/>
      <c r="MZK394" s="972"/>
      <c r="MZL394" s="972"/>
      <c r="MZM394" s="972"/>
      <c r="MZN394" s="972"/>
      <c r="MZO394" s="972"/>
      <c r="MZP394" s="972"/>
      <c r="MZQ394" s="972"/>
      <c r="MZR394" s="972"/>
      <c r="MZS394" s="973"/>
      <c r="MZT394" s="971"/>
      <c r="MZU394" s="972"/>
      <c r="MZV394" s="972"/>
      <c r="MZW394" s="972"/>
      <c r="MZX394" s="972"/>
      <c r="MZY394" s="972"/>
      <c r="MZZ394" s="972"/>
      <c r="NAA394" s="972"/>
      <c r="NAB394" s="972"/>
      <c r="NAC394" s="972"/>
      <c r="NAD394" s="972"/>
      <c r="NAE394" s="972"/>
      <c r="NAF394" s="972"/>
      <c r="NAG394" s="972"/>
      <c r="NAH394" s="973"/>
      <c r="NAI394" s="971"/>
      <c r="NAJ394" s="972"/>
      <c r="NAK394" s="972"/>
      <c r="NAL394" s="972"/>
      <c r="NAM394" s="972"/>
      <c r="NAN394" s="972"/>
      <c r="NAO394" s="972"/>
      <c r="NAP394" s="972"/>
      <c r="NAQ394" s="972"/>
      <c r="NAR394" s="972"/>
      <c r="NAS394" s="972"/>
      <c r="NAT394" s="972"/>
      <c r="NAU394" s="972"/>
      <c r="NAV394" s="972"/>
      <c r="NAW394" s="973"/>
      <c r="NAX394" s="971"/>
      <c r="NAY394" s="972"/>
      <c r="NAZ394" s="972"/>
      <c r="NBA394" s="972"/>
      <c r="NBB394" s="972"/>
      <c r="NBC394" s="972"/>
      <c r="NBD394" s="972"/>
      <c r="NBE394" s="972"/>
      <c r="NBF394" s="972"/>
      <c r="NBG394" s="972"/>
      <c r="NBH394" s="972"/>
      <c r="NBI394" s="972"/>
      <c r="NBJ394" s="972"/>
      <c r="NBK394" s="972"/>
      <c r="NBL394" s="973"/>
      <c r="NBM394" s="971"/>
      <c r="NBN394" s="972"/>
      <c r="NBO394" s="972"/>
      <c r="NBP394" s="972"/>
      <c r="NBQ394" s="972"/>
      <c r="NBR394" s="972"/>
      <c r="NBS394" s="972"/>
      <c r="NBT394" s="972"/>
      <c r="NBU394" s="972"/>
      <c r="NBV394" s="972"/>
      <c r="NBW394" s="972"/>
      <c r="NBX394" s="972"/>
      <c r="NBY394" s="972"/>
      <c r="NBZ394" s="972"/>
      <c r="NCA394" s="973"/>
      <c r="NCB394" s="971"/>
      <c r="NCC394" s="972"/>
      <c r="NCD394" s="972"/>
      <c r="NCE394" s="972"/>
      <c r="NCF394" s="972"/>
      <c r="NCG394" s="972"/>
      <c r="NCH394" s="972"/>
      <c r="NCI394" s="972"/>
      <c r="NCJ394" s="972"/>
      <c r="NCK394" s="972"/>
      <c r="NCL394" s="972"/>
      <c r="NCM394" s="972"/>
      <c r="NCN394" s="972"/>
      <c r="NCO394" s="972"/>
      <c r="NCP394" s="973"/>
      <c r="NCQ394" s="971"/>
      <c r="NCR394" s="972"/>
      <c r="NCS394" s="972"/>
      <c r="NCT394" s="972"/>
      <c r="NCU394" s="972"/>
      <c r="NCV394" s="972"/>
      <c r="NCW394" s="972"/>
      <c r="NCX394" s="972"/>
      <c r="NCY394" s="972"/>
      <c r="NCZ394" s="972"/>
      <c r="NDA394" s="972"/>
      <c r="NDB394" s="972"/>
      <c r="NDC394" s="972"/>
      <c r="NDD394" s="972"/>
      <c r="NDE394" s="973"/>
      <c r="NDF394" s="971"/>
      <c r="NDG394" s="972"/>
      <c r="NDH394" s="972"/>
      <c r="NDI394" s="972"/>
      <c r="NDJ394" s="972"/>
      <c r="NDK394" s="972"/>
      <c r="NDL394" s="972"/>
      <c r="NDM394" s="972"/>
      <c r="NDN394" s="972"/>
      <c r="NDO394" s="972"/>
      <c r="NDP394" s="972"/>
      <c r="NDQ394" s="972"/>
      <c r="NDR394" s="972"/>
      <c r="NDS394" s="972"/>
      <c r="NDT394" s="973"/>
      <c r="NDU394" s="971"/>
      <c r="NDV394" s="972"/>
      <c r="NDW394" s="972"/>
      <c r="NDX394" s="972"/>
      <c r="NDY394" s="972"/>
      <c r="NDZ394" s="972"/>
      <c r="NEA394" s="972"/>
      <c r="NEB394" s="972"/>
      <c r="NEC394" s="972"/>
      <c r="NED394" s="972"/>
      <c r="NEE394" s="972"/>
      <c r="NEF394" s="972"/>
      <c r="NEG394" s="972"/>
      <c r="NEH394" s="972"/>
      <c r="NEI394" s="973"/>
      <c r="NEJ394" s="971"/>
      <c r="NEK394" s="972"/>
      <c r="NEL394" s="972"/>
      <c r="NEM394" s="972"/>
      <c r="NEN394" s="972"/>
      <c r="NEO394" s="972"/>
      <c r="NEP394" s="972"/>
      <c r="NEQ394" s="972"/>
      <c r="NER394" s="972"/>
      <c r="NES394" s="972"/>
      <c r="NET394" s="972"/>
      <c r="NEU394" s="972"/>
      <c r="NEV394" s="972"/>
      <c r="NEW394" s="972"/>
      <c r="NEX394" s="973"/>
      <c r="NEY394" s="971"/>
      <c r="NEZ394" s="972"/>
      <c r="NFA394" s="972"/>
      <c r="NFB394" s="972"/>
      <c r="NFC394" s="972"/>
      <c r="NFD394" s="972"/>
      <c r="NFE394" s="972"/>
      <c r="NFF394" s="972"/>
      <c r="NFG394" s="972"/>
      <c r="NFH394" s="972"/>
      <c r="NFI394" s="972"/>
      <c r="NFJ394" s="972"/>
      <c r="NFK394" s="972"/>
      <c r="NFL394" s="972"/>
      <c r="NFM394" s="973"/>
      <c r="NFN394" s="971"/>
      <c r="NFO394" s="972"/>
      <c r="NFP394" s="972"/>
      <c r="NFQ394" s="972"/>
      <c r="NFR394" s="972"/>
      <c r="NFS394" s="972"/>
      <c r="NFT394" s="972"/>
      <c r="NFU394" s="972"/>
      <c r="NFV394" s="972"/>
      <c r="NFW394" s="972"/>
      <c r="NFX394" s="972"/>
      <c r="NFY394" s="972"/>
      <c r="NFZ394" s="972"/>
      <c r="NGA394" s="972"/>
      <c r="NGB394" s="973"/>
      <c r="NGC394" s="971"/>
      <c r="NGD394" s="972"/>
      <c r="NGE394" s="972"/>
      <c r="NGF394" s="972"/>
      <c r="NGG394" s="972"/>
      <c r="NGH394" s="972"/>
      <c r="NGI394" s="972"/>
      <c r="NGJ394" s="972"/>
      <c r="NGK394" s="972"/>
      <c r="NGL394" s="972"/>
      <c r="NGM394" s="972"/>
      <c r="NGN394" s="972"/>
      <c r="NGO394" s="972"/>
      <c r="NGP394" s="972"/>
      <c r="NGQ394" s="973"/>
      <c r="NGR394" s="971"/>
      <c r="NGS394" s="972"/>
      <c r="NGT394" s="972"/>
      <c r="NGU394" s="972"/>
      <c r="NGV394" s="972"/>
      <c r="NGW394" s="972"/>
      <c r="NGX394" s="972"/>
      <c r="NGY394" s="972"/>
      <c r="NGZ394" s="972"/>
      <c r="NHA394" s="972"/>
      <c r="NHB394" s="972"/>
      <c r="NHC394" s="972"/>
      <c r="NHD394" s="972"/>
      <c r="NHE394" s="972"/>
      <c r="NHF394" s="973"/>
      <c r="NHG394" s="971"/>
      <c r="NHH394" s="972"/>
      <c r="NHI394" s="972"/>
      <c r="NHJ394" s="972"/>
      <c r="NHK394" s="972"/>
      <c r="NHL394" s="972"/>
      <c r="NHM394" s="972"/>
      <c r="NHN394" s="972"/>
      <c r="NHO394" s="972"/>
      <c r="NHP394" s="972"/>
      <c r="NHQ394" s="972"/>
      <c r="NHR394" s="972"/>
      <c r="NHS394" s="972"/>
      <c r="NHT394" s="972"/>
      <c r="NHU394" s="973"/>
      <c r="NHV394" s="971"/>
      <c r="NHW394" s="972"/>
      <c r="NHX394" s="972"/>
      <c r="NHY394" s="972"/>
      <c r="NHZ394" s="972"/>
      <c r="NIA394" s="972"/>
      <c r="NIB394" s="972"/>
      <c r="NIC394" s="972"/>
      <c r="NID394" s="972"/>
      <c r="NIE394" s="972"/>
      <c r="NIF394" s="972"/>
      <c r="NIG394" s="972"/>
      <c r="NIH394" s="972"/>
      <c r="NII394" s="972"/>
      <c r="NIJ394" s="973"/>
      <c r="NIK394" s="971"/>
      <c r="NIL394" s="972"/>
      <c r="NIM394" s="972"/>
      <c r="NIN394" s="972"/>
      <c r="NIO394" s="972"/>
      <c r="NIP394" s="972"/>
      <c r="NIQ394" s="972"/>
      <c r="NIR394" s="972"/>
      <c r="NIS394" s="972"/>
      <c r="NIT394" s="972"/>
      <c r="NIU394" s="972"/>
      <c r="NIV394" s="972"/>
      <c r="NIW394" s="972"/>
      <c r="NIX394" s="972"/>
      <c r="NIY394" s="973"/>
      <c r="NIZ394" s="971"/>
      <c r="NJA394" s="972"/>
      <c r="NJB394" s="972"/>
      <c r="NJC394" s="972"/>
      <c r="NJD394" s="972"/>
      <c r="NJE394" s="972"/>
      <c r="NJF394" s="972"/>
      <c r="NJG394" s="972"/>
      <c r="NJH394" s="972"/>
      <c r="NJI394" s="972"/>
      <c r="NJJ394" s="972"/>
      <c r="NJK394" s="972"/>
      <c r="NJL394" s="972"/>
      <c r="NJM394" s="972"/>
      <c r="NJN394" s="973"/>
      <c r="NJO394" s="971"/>
      <c r="NJP394" s="972"/>
      <c r="NJQ394" s="972"/>
      <c r="NJR394" s="972"/>
      <c r="NJS394" s="972"/>
      <c r="NJT394" s="972"/>
      <c r="NJU394" s="972"/>
      <c r="NJV394" s="972"/>
      <c r="NJW394" s="972"/>
      <c r="NJX394" s="972"/>
      <c r="NJY394" s="972"/>
      <c r="NJZ394" s="972"/>
      <c r="NKA394" s="972"/>
      <c r="NKB394" s="972"/>
      <c r="NKC394" s="973"/>
      <c r="NKD394" s="971"/>
      <c r="NKE394" s="972"/>
      <c r="NKF394" s="972"/>
      <c r="NKG394" s="972"/>
      <c r="NKH394" s="972"/>
      <c r="NKI394" s="972"/>
      <c r="NKJ394" s="972"/>
      <c r="NKK394" s="972"/>
      <c r="NKL394" s="972"/>
      <c r="NKM394" s="972"/>
      <c r="NKN394" s="972"/>
      <c r="NKO394" s="972"/>
      <c r="NKP394" s="972"/>
      <c r="NKQ394" s="972"/>
      <c r="NKR394" s="973"/>
      <c r="NKS394" s="971"/>
      <c r="NKT394" s="972"/>
      <c r="NKU394" s="972"/>
      <c r="NKV394" s="972"/>
      <c r="NKW394" s="972"/>
      <c r="NKX394" s="972"/>
      <c r="NKY394" s="972"/>
      <c r="NKZ394" s="972"/>
      <c r="NLA394" s="972"/>
      <c r="NLB394" s="972"/>
      <c r="NLC394" s="972"/>
      <c r="NLD394" s="972"/>
      <c r="NLE394" s="972"/>
      <c r="NLF394" s="972"/>
      <c r="NLG394" s="973"/>
      <c r="NLH394" s="971"/>
      <c r="NLI394" s="972"/>
      <c r="NLJ394" s="972"/>
      <c r="NLK394" s="972"/>
      <c r="NLL394" s="972"/>
      <c r="NLM394" s="972"/>
      <c r="NLN394" s="972"/>
      <c r="NLO394" s="972"/>
      <c r="NLP394" s="972"/>
      <c r="NLQ394" s="972"/>
      <c r="NLR394" s="972"/>
      <c r="NLS394" s="972"/>
      <c r="NLT394" s="972"/>
      <c r="NLU394" s="972"/>
      <c r="NLV394" s="973"/>
      <c r="NLW394" s="971"/>
      <c r="NLX394" s="972"/>
      <c r="NLY394" s="972"/>
      <c r="NLZ394" s="972"/>
      <c r="NMA394" s="972"/>
      <c r="NMB394" s="972"/>
      <c r="NMC394" s="972"/>
      <c r="NMD394" s="972"/>
      <c r="NME394" s="972"/>
      <c r="NMF394" s="972"/>
      <c r="NMG394" s="972"/>
      <c r="NMH394" s="972"/>
      <c r="NMI394" s="972"/>
      <c r="NMJ394" s="972"/>
      <c r="NMK394" s="973"/>
      <c r="NML394" s="971"/>
      <c r="NMM394" s="972"/>
      <c r="NMN394" s="972"/>
      <c r="NMO394" s="972"/>
      <c r="NMP394" s="972"/>
      <c r="NMQ394" s="972"/>
      <c r="NMR394" s="972"/>
      <c r="NMS394" s="972"/>
      <c r="NMT394" s="972"/>
      <c r="NMU394" s="972"/>
      <c r="NMV394" s="972"/>
      <c r="NMW394" s="972"/>
      <c r="NMX394" s="972"/>
      <c r="NMY394" s="972"/>
      <c r="NMZ394" s="973"/>
      <c r="NNA394" s="971"/>
      <c r="NNB394" s="972"/>
      <c r="NNC394" s="972"/>
      <c r="NND394" s="972"/>
      <c r="NNE394" s="972"/>
      <c r="NNF394" s="972"/>
      <c r="NNG394" s="972"/>
      <c r="NNH394" s="972"/>
      <c r="NNI394" s="972"/>
      <c r="NNJ394" s="972"/>
      <c r="NNK394" s="972"/>
      <c r="NNL394" s="972"/>
      <c r="NNM394" s="972"/>
      <c r="NNN394" s="972"/>
      <c r="NNO394" s="973"/>
      <c r="NNP394" s="971"/>
      <c r="NNQ394" s="972"/>
      <c r="NNR394" s="972"/>
      <c r="NNS394" s="972"/>
      <c r="NNT394" s="972"/>
      <c r="NNU394" s="972"/>
      <c r="NNV394" s="972"/>
      <c r="NNW394" s="972"/>
      <c r="NNX394" s="972"/>
      <c r="NNY394" s="972"/>
      <c r="NNZ394" s="972"/>
      <c r="NOA394" s="972"/>
      <c r="NOB394" s="972"/>
      <c r="NOC394" s="972"/>
      <c r="NOD394" s="973"/>
      <c r="NOE394" s="971"/>
      <c r="NOF394" s="972"/>
      <c r="NOG394" s="972"/>
      <c r="NOH394" s="972"/>
      <c r="NOI394" s="972"/>
      <c r="NOJ394" s="972"/>
      <c r="NOK394" s="972"/>
      <c r="NOL394" s="972"/>
      <c r="NOM394" s="972"/>
      <c r="NON394" s="972"/>
      <c r="NOO394" s="972"/>
      <c r="NOP394" s="972"/>
      <c r="NOQ394" s="972"/>
      <c r="NOR394" s="972"/>
      <c r="NOS394" s="973"/>
      <c r="NOT394" s="971"/>
      <c r="NOU394" s="972"/>
      <c r="NOV394" s="972"/>
      <c r="NOW394" s="972"/>
      <c r="NOX394" s="972"/>
      <c r="NOY394" s="972"/>
      <c r="NOZ394" s="972"/>
      <c r="NPA394" s="972"/>
      <c r="NPB394" s="972"/>
      <c r="NPC394" s="972"/>
      <c r="NPD394" s="972"/>
      <c r="NPE394" s="972"/>
      <c r="NPF394" s="972"/>
      <c r="NPG394" s="972"/>
      <c r="NPH394" s="973"/>
      <c r="NPI394" s="971"/>
      <c r="NPJ394" s="972"/>
      <c r="NPK394" s="972"/>
      <c r="NPL394" s="972"/>
      <c r="NPM394" s="972"/>
      <c r="NPN394" s="972"/>
      <c r="NPO394" s="972"/>
      <c r="NPP394" s="972"/>
      <c r="NPQ394" s="972"/>
      <c r="NPR394" s="972"/>
      <c r="NPS394" s="972"/>
      <c r="NPT394" s="972"/>
      <c r="NPU394" s="972"/>
      <c r="NPV394" s="972"/>
      <c r="NPW394" s="973"/>
      <c r="NPX394" s="971"/>
      <c r="NPY394" s="972"/>
      <c r="NPZ394" s="972"/>
      <c r="NQA394" s="972"/>
      <c r="NQB394" s="972"/>
      <c r="NQC394" s="972"/>
      <c r="NQD394" s="972"/>
      <c r="NQE394" s="972"/>
      <c r="NQF394" s="972"/>
      <c r="NQG394" s="972"/>
      <c r="NQH394" s="972"/>
      <c r="NQI394" s="972"/>
      <c r="NQJ394" s="972"/>
      <c r="NQK394" s="972"/>
      <c r="NQL394" s="973"/>
      <c r="NQM394" s="971"/>
      <c r="NQN394" s="972"/>
      <c r="NQO394" s="972"/>
      <c r="NQP394" s="972"/>
      <c r="NQQ394" s="972"/>
      <c r="NQR394" s="972"/>
      <c r="NQS394" s="972"/>
      <c r="NQT394" s="972"/>
      <c r="NQU394" s="972"/>
      <c r="NQV394" s="972"/>
      <c r="NQW394" s="972"/>
      <c r="NQX394" s="972"/>
      <c r="NQY394" s="972"/>
      <c r="NQZ394" s="972"/>
      <c r="NRA394" s="973"/>
      <c r="NRB394" s="971"/>
      <c r="NRC394" s="972"/>
      <c r="NRD394" s="972"/>
      <c r="NRE394" s="972"/>
      <c r="NRF394" s="972"/>
      <c r="NRG394" s="972"/>
      <c r="NRH394" s="972"/>
      <c r="NRI394" s="972"/>
      <c r="NRJ394" s="972"/>
      <c r="NRK394" s="972"/>
      <c r="NRL394" s="972"/>
      <c r="NRM394" s="972"/>
      <c r="NRN394" s="972"/>
      <c r="NRO394" s="972"/>
      <c r="NRP394" s="973"/>
      <c r="NRQ394" s="971"/>
      <c r="NRR394" s="972"/>
      <c r="NRS394" s="972"/>
      <c r="NRT394" s="972"/>
      <c r="NRU394" s="972"/>
      <c r="NRV394" s="972"/>
      <c r="NRW394" s="972"/>
      <c r="NRX394" s="972"/>
      <c r="NRY394" s="972"/>
      <c r="NRZ394" s="972"/>
      <c r="NSA394" s="972"/>
      <c r="NSB394" s="972"/>
      <c r="NSC394" s="972"/>
      <c r="NSD394" s="972"/>
      <c r="NSE394" s="973"/>
      <c r="NSF394" s="971"/>
      <c r="NSG394" s="972"/>
      <c r="NSH394" s="972"/>
      <c r="NSI394" s="972"/>
      <c r="NSJ394" s="972"/>
      <c r="NSK394" s="972"/>
      <c r="NSL394" s="972"/>
      <c r="NSM394" s="972"/>
      <c r="NSN394" s="972"/>
      <c r="NSO394" s="972"/>
      <c r="NSP394" s="972"/>
      <c r="NSQ394" s="972"/>
      <c r="NSR394" s="972"/>
      <c r="NSS394" s="972"/>
      <c r="NST394" s="973"/>
      <c r="NSU394" s="971"/>
      <c r="NSV394" s="972"/>
      <c r="NSW394" s="972"/>
      <c r="NSX394" s="972"/>
      <c r="NSY394" s="972"/>
      <c r="NSZ394" s="972"/>
      <c r="NTA394" s="972"/>
      <c r="NTB394" s="972"/>
      <c r="NTC394" s="972"/>
      <c r="NTD394" s="972"/>
      <c r="NTE394" s="972"/>
      <c r="NTF394" s="972"/>
      <c r="NTG394" s="972"/>
      <c r="NTH394" s="972"/>
      <c r="NTI394" s="973"/>
      <c r="NTJ394" s="971"/>
      <c r="NTK394" s="972"/>
      <c r="NTL394" s="972"/>
      <c r="NTM394" s="972"/>
      <c r="NTN394" s="972"/>
      <c r="NTO394" s="972"/>
      <c r="NTP394" s="972"/>
      <c r="NTQ394" s="972"/>
      <c r="NTR394" s="972"/>
      <c r="NTS394" s="972"/>
      <c r="NTT394" s="972"/>
      <c r="NTU394" s="972"/>
      <c r="NTV394" s="972"/>
      <c r="NTW394" s="972"/>
      <c r="NTX394" s="973"/>
      <c r="NTY394" s="971"/>
      <c r="NTZ394" s="972"/>
      <c r="NUA394" s="972"/>
      <c r="NUB394" s="972"/>
      <c r="NUC394" s="972"/>
      <c r="NUD394" s="972"/>
      <c r="NUE394" s="972"/>
      <c r="NUF394" s="972"/>
      <c r="NUG394" s="972"/>
      <c r="NUH394" s="972"/>
      <c r="NUI394" s="972"/>
      <c r="NUJ394" s="972"/>
      <c r="NUK394" s="972"/>
      <c r="NUL394" s="972"/>
      <c r="NUM394" s="973"/>
      <c r="NUN394" s="971"/>
      <c r="NUO394" s="972"/>
      <c r="NUP394" s="972"/>
      <c r="NUQ394" s="972"/>
      <c r="NUR394" s="972"/>
      <c r="NUS394" s="972"/>
      <c r="NUT394" s="972"/>
      <c r="NUU394" s="972"/>
      <c r="NUV394" s="972"/>
      <c r="NUW394" s="972"/>
      <c r="NUX394" s="972"/>
      <c r="NUY394" s="972"/>
      <c r="NUZ394" s="972"/>
      <c r="NVA394" s="972"/>
      <c r="NVB394" s="973"/>
      <c r="NVC394" s="971"/>
      <c r="NVD394" s="972"/>
      <c r="NVE394" s="972"/>
      <c r="NVF394" s="972"/>
      <c r="NVG394" s="972"/>
      <c r="NVH394" s="972"/>
      <c r="NVI394" s="972"/>
      <c r="NVJ394" s="972"/>
      <c r="NVK394" s="972"/>
      <c r="NVL394" s="972"/>
      <c r="NVM394" s="972"/>
      <c r="NVN394" s="972"/>
      <c r="NVO394" s="972"/>
      <c r="NVP394" s="972"/>
      <c r="NVQ394" s="973"/>
      <c r="NVR394" s="971"/>
      <c r="NVS394" s="972"/>
      <c r="NVT394" s="972"/>
      <c r="NVU394" s="972"/>
      <c r="NVV394" s="972"/>
      <c r="NVW394" s="972"/>
      <c r="NVX394" s="972"/>
      <c r="NVY394" s="972"/>
      <c r="NVZ394" s="972"/>
      <c r="NWA394" s="972"/>
      <c r="NWB394" s="972"/>
      <c r="NWC394" s="972"/>
      <c r="NWD394" s="972"/>
      <c r="NWE394" s="972"/>
      <c r="NWF394" s="973"/>
      <c r="NWG394" s="971"/>
      <c r="NWH394" s="972"/>
      <c r="NWI394" s="972"/>
      <c r="NWJ394" s="972"/>
      <c r="NWK394" s="972"/>
      <c r="NWL394" s="972"/>
      <c r="NWM394" s="972"/>
      <c r="NWN394" s="972"/>
      <c r="NWO394" s="972"/>
      <c r="NWP394" s="972"/>
      <c r="NWQ394" s="972"/>
      <c r="NWR394" s="972"/>
      <c r="NWS394" s="972"/>
      <c r="NWT394" s="972"/>
      <c r="NWU394" s="973"/>
      <c r="NWV394" s="971"/>
      <c r="NWW394" s="972"/>
      <c r="NWX394" s="972"/>
      <c r="NWY394" s="972"/>
      <c r="NWZ394" s="972"/>
      <c r="NXA394" s="972"/>
      <c r="NXB394" s="972"/>
      <c r="NXC394" s="972"/>
      <c r="NXD394" s="972"/>
      <c r="NXE394" s="972"/>
      <c r="NXF394" s="972"/>
      <c r="NXG394" s="972"/>
      <c r="NXH394" s="972"/>
      <c r="NXI394" s="972"/>
      <c r="NXJ394" s="973"/>
      <c r="NXK394" s="971"/>
      <c r="NXL394" s="972"/>
      <c r="NXM394" s="972"/>
      <c r="NXN394" s="972"/>
      <c r="NXO394" s="972"/>
      <c r="NXP394" s="972"/>
      <c r="NXQ394" s="972"/>
      <c r="NXR394" s="972"/>
      <c r="NXS394" s="972"/>
      <c r="NXT394" s="972"/>
      <c r="NXU394" s="972"/>
      <c r="NXV394" s="972"/>
      <c r="NXW394" s="972"/>
      <c r="NXX394" s="972"/>
      <c r="NXY394" s="973"/>
      <c r="NXZ394" s="971"/>
      <c r="NYA394" s="972"/>
      <c r="NYB394" s="972"/>
      <c r="NYC394" s="972"/>
      <c r="NYD394" s="972"/>
      <c r="NYE394" s="972"/>
      <c r="NYF394" s="972"/>
      <c r="NYG394" s="972"/>
      <c r="NYH394" s="972"/>
      <c r="NYI394" s="972"/>
      <c r="NYJ394" s="972"/>
      <c r="NYK394" s="972"/>
      <c r="NYL394" s="972"/>
      <c r="NYM394" s="972"/>
      <c r="NYN394" s="973"/>
      <c r="NYO394" s="971"/>
      <c r="NYP394" s="972"/>
      <c r="NYQ394" s="972"/>
      <c r="NYR394" s="972"/>
      <c r="NYS394" s="972"/>
      <c r="NYT394" s="972"/>
      <c r="NYU394" s="972"/>
      <c r="NYV394" s="972"/>
      <c r="NYW394" s="972"/>
      <c r="NYX394" s="972"/>
      <c r="NYY394" s="972"/>
      <c r="NYZ394" s="972"/>
      <c r="NZA394" s="972"/>
      <c r="NZB394" s="972"/>
      <c r="NZC394" s="973"/>
      <c r="NZD394" s="971"/>
      <c r="NZE394" s="972"/>
      <c r="NZF394" s="972"/>
      <c r="NZG394" s="972"/>
      <c r="NZH394" s="972"/>
      <c r="NZI394" s="972"/>
      <c r="NZJ394" s="972"/>
      <c r="NZK394" s="972"/>
      <c r="NZL394" s="972"/>
      <c r="NZM394" s="972"/>
      <c r="NZN394" s="972"/>
      <c r="NZO394" s="972"/>
      <c r="NZP394" s="972"/>
      <c r="NZQ394" s="972"/>
      <c r="NZR394" s="973"/>
      <c r="NZS394" s="971"/>
      <c r="NZT394" s="972"/>
      <c r="NZU394" s="972"/>
      <c r="NZV394" s="972"/>
      <c r="NZW394" s="972"/>
      <c r="NZX394" s="972"/>
      <c r="NZY394" s="972"/>
      <c r="NZZ394" s="972"/>
      <c r="OAA394" s="972"/>
      <c r="OAB394" s="972"/>
      <c r="OAC394" s="972"/>
      <c r="OAD394" s="972"/>
      <c r="OAE394" s="972"/>
      <c r="OAF394" s="972"/>
      <c r="OAG394" s="973"/>
      <c r="OAH394" s="971"/>
      <c r="OAI394" s="972"/>
      <c r="OAJ394" s="972"/>
      <c r="OAK394" s="972"/>
      <c r="OAL394" s="972"/>
      <c r="OAM394" s="972"/>
      <c r="OAN394" s="972"/>
      <c r="OAO394" s="972"/>
      <c r="OAP394" s="972"/>
      <c r="OAQ394" s="972"/>
      <c r="OAR394" s="972"/>
      <c r="OAS394" s="972"/>
      <c r="OAT394" s="972"/>
      <c r="OAU394" s="972"/>
      <c r="OAV394" s="973"/>
      <c r="OAW394" s="971"/>
      <c r="OAX394" s="972"/>
      <c r="OAY394" s="972"/>
      <c r="OAZ394" s="972"/>
      <c r="OBA394" s="972"/>
      <c r="OBB394" s="972"/>
      <c r="OBC394" s="972"/>
      <c r="OBD394" s="972"/>
      <c r="OBE394" s="972"/>
      <c r="OBF394" s="972"/>
      <c r="OBG394" s="972"/>
      <c r="OBH394" s="972"/>
      <c r="OBI394" s="972"/>
      <c r="OBJ394" s="972"/>
      <c r="OBK394" s="973"/>
      <c r="OBL394" s="971"/>
      <c r="OBM394" s="972"/>
      <c r="OBN394" s="972"/>
      <c r="OBO394" s="972"/>
      <c r="OBP394" s="972"/>
      <c r="OBQ394" s="972"/>
      <c r="OBR394" s="972"/>
      <c r="OBS394" s="972"/>
      <c r="OBT394" s="972"/>
      <c r="OBU394" s="972"/>
      <c r="OBV394" s="972"/>
      <c r="OBW394" s="972"/>
      <c r="OBX394" s="972"/>
      <c r="OBY394" s="972"/>
      <c r="OBZ394" s="973"/>
      <c r="OCA394" s="971"/>
      <c r="OCB394" s="972"/>
      <c r="OCC394" s="972"/>
      <c r="OCD394" s="972"/>
      <c r="OCE394" s="972"/>
      <c r="OCF394" s="972"/>
      <c r="OCG394" s="972"/>
      <c r="OCH394" s="972"/>
      <c r="OCI394" s="972"/>
      <c r="OCJ394" s="972"/>
      <c r="OCK394" s="972"/>
      <c r="OCL394" s="972"/>
      <c r="OCM394" s="972"/>
      <c r="OCN394" s="972"/>
      <c r="OCO394" s="973"/>
      <c r="OCP394" s="971"/>
      <c r="OCQ394" s="972"/>
      <c r="OCR394" s="972"/>
      <c r="OCS394" s="972"/>
      <c r="OCT394" s="972"/>
      <c r="OCU394" s="972"/>
      <c r="OCV394" s="972"/>
      <c r="OCW394" s="972"/>
      <c r="OCX394" s="972"/>
      <c r="OCY394" s="972"/>
      <c r="OCZ394" s="972"/>
      <c r="ODA394" s="972"/>
      <c r="ODB394" s="972"/>
      <c r="ODC394" s="972"/>
      <c r="ODD394" s="973"/>
      <c r="ODE394" s="971"/>
      <c r="ODF394" s="972"/>
      <c r="ODG394" s="972"/>
      <c r="ODH394" s="972"/>
      <c r="ODI394" s="972"/>
      <c r="ODJ394" s="972"/>
      <c r="ODK394" s="972"/>
      <c r="ODL394" s="972"/>
      <c r="ODM394" s="972"/>
      <c r="ODN394" s="972"/>
      <c r="ODO394" s="972"/>
      <c r="ODP394" s="972"/>
      <c r="ODQ394" s="972"/>
      <c r="ODR394" s="972"/>
      <c r="ODS394" s="973"/>
      <c r="ODT394" s="971"/>
      <c r="ODU394" s="972"/>
      <c r="ODV394" s="972"/>
      <c r="ODW394" s="972"/>
      <c r="ODX394" s="972"/>
      <c r="ODY394" s="972"/>
      <c r="ODZ394" s="972"/>
      <c r="OEA394" s="972"/>
      <c r="OEB394" s="972"/>
      <c r="OEC394" s="972"/>
      <c r="OED394" s="972"/>
      <c r="OEE394" s="972"/>
      <c r="OEF394" s="972"/>
      <c r="OEG394" s="972"/>
      <c r="OEH394" s="973"/>
      <c r="OEI394" s="971"/>
      <c r="OEJ394" s="972"/>
      <c r="OEK394" s="972"/>
      <c r="OEL394" s="972"/>
      <c r="OEM394" s="972"/>
      <c r="OEN394" s="972"/>
      <c r="OEO394" s="972"/>
      <c r="OEP394" s="972"/>
      <c r="OEQ394" s="972"/>
      <c r="OER394" s="972"/>
      <c r="OES394" s="972"/>
      <c r="OET394" s="972"/>
      <c r="OEU394" s="972"/>
      <c r="OEV394" s="972"/>
      <c r="OEW394" s="973"/>
      <c r="OEX394" s="971"/>
      <c r="OEY394" s="972"/>
      <c r="OEZ394" s="972"/>
      <c r="OFA394" s="972"/>
      <c r="OFB394" s="972"/>
      <c r="OFC394" s="972"/>
      <c r="OFD394" s="972"/>
      <c r="OFE394" s="972"/>
      <c r="OFF394" s="972"/>
      <c r="OFG394" s="972"/>
      <c r="OFH394" s="972"/>
      <c r="OFI394" s="972"/>
      <c r="OFJ394" s="972"/>
      <c r="OFK394" s="972"/>
      <c r="OFL394" s="973"/>
      <c r="OFM394" s="971"/>
      <c r="OFN394" s="972"/>
      <c r="OFO394" s="972"/>
      <c r="OFP394" s="972"/>
      <c r="OFQ394" s="972"/>
      <c r="OFR394" s="972"/>
      <c r="OFS394" s="972"/>
      <c r="OFT394" s="972"/>
      <c r="OFU394" s="972"/>
      <c r="OFV394" s="972"/>
      <c r="OFW394" s="972"/>
      <c r="OFX394" s="972"/>
      <c r="OFY394" s="972"/>
      <c r="OFZ394" s="972"/>
      <c r="OGA394" s="973"/>
      <c r="OGB394" s="971"/>
      <c r="OGC394" s="972"/>
      <c r="OGD394" s="972"/>
      <c r="OGE394" s="972"/>
      <c r="OGF394" s="972"/>
      <c r="OGG394" s="972"/>
      <c r="OGH394" s="972"/>
      <c r="OGI394" s="972"/>
      <c r="OGJ394" s="972"/>
      <c r="OGK394" s="972"/>
      <c r="OGL394" s="972"/>
      <c r="OGM394" s="972"/>
      <c r="OGN394" s="972"/>
      <c r="OGO394" s="972"/>
      <c r="OGP394" s="973"/>
      <c r="OGQ394" s="971"/>
      <c r="OGR394" s="972"/>
      <c r="OGS394" s="972"/>
      <c r="OGT394" s="972"/>
      <c r="OGU394" s="972"/>
      <c r="OGV394" s="972"/>
      <c r="OGW394" s="972"/>
      <c r="OGX394" s="972"/>
      <c r="OGY394" s="972"/>
      <c r="OGZ394" s="972"/>
      <c r="OHA394" s="972"/>
      <c r="OHB394" s="972"/>
      <c r="OHC394" s="972"/>
      <c r="OHD394" s="972"/>
      <c r="OHE394" s="973"/>
      <c r="OHF394" s="971"/>
      <c r="OHG394" s="972"/>
      <c r="OHH394" s="972"/>
      <c r="OHI394" s="972"/>
      <c r="OHJ394" s="972"/>
      <c r="OHK394" s="972"/>
      <c r="OHL394" s="972"/>
      <c r="OHM394" s="972"/>
      <c r="OHN394" s="972"/>
      <c r="OHO394" s="972"/>
      <c r="OHP394" s="972"/>
      <c r="OHQ394" s="972"/>
      <c r="OHR394" s="972"/>
      <c r="OHS394" s="972"/>
      <c r="OHT394" s="973"/>
      <c r="OHU394" s="971"/>
      <c r="OHV394" s="972"/>
      <c r="OHW394" s="972"/>
      <c r="OHX394" s="972"/>
      <c r="OHY394" s="972"/>
      <c r="OHZ394" s="972"/>
      <c r="OIA394" s="972"/>
      <c r="OIB394" s="972"/>
      <c r="OIC394" s="972"/>
      <c r="OID394" s="972"/>
      <c r="OIE394" s="972"/>
      <c r="OIF394" s="972"/>
      <c r="OIG394" s="972"/>
      <c r="OIH394" s="972"/>
      <c r="OII394" s="973"/>
      <c r="OIJ394" s="971"/>
      <c r="OIK394" s="972"/>
      <c r="OIL394" s="972"/>
      <c r="OIM394" s="972"/>
      <c r="OIN394" s="972"/>
      <c r="OIO394" s="972"/>
      <c r="OIP394" s="972"/>
      <c r="OIQ394" s="972"/>
      <c r="OIR394" s="972"/>
      <c r="OIS394" s="972"/>
      <c r="OIT394" s="972"/>
      <c r="OIU394" s="972"/>
      <c r="OIV394" s="972"/>
      <c r="OIW394" s="972"/>
      <c r="OIX394" s="973"/>
      <c r="OIY394" s="971"/>
      <c r="OIZ394" s="972"/>
      <c r="OJA394" s="972"/>
      <c r="OJB394" s="972"/>
      <c r="OJC394" s="972"/>
      <c r="OJD394" s="972"/>
      <c r="OJE394" s="972"/>
      <c r="OJF394" s="972"/>
      <c r="OJG394" s="972"/>
      <c r="OJH394" s="972"/>
      <c r="OJI394" s="972"/>
      <c r="OJJ394" s="972"/>
      <c r="OJK394" s="972"/>
      <c r="OJL394" s="972"/>
      <c r="OJM394" s="973"/>
      <c r="OJN394" s="971"/>
      <c r="OJO394" s="972"/>
      <c r="OJP394" s="972"/>
      <c r="OJQ394" s="972"/>
      <c r="OJR394" s="972"/>
      <c r="OJS394" s="972"/>
      <c r="OJT394" s="972"/>
      <c r="OJU394" s="972"/>
      <c r="OJV394" s="972"/>
      <c r="OJW394" s="972"/>
      <c r="OJX394" s="972"/>
      <c r="OJY394" s="972"/>
      <c r="OJZ394" s="972"/>
      <c r="OKA394" s="972"/>
      <c r="OKB394" s="973"/>
      <c r="OKC394" s="971"/>
      <c r="OKD394" s="972"/>
      <c r="OKE394" s="972"/>
      <c r="OKF394" s="972"/>
      <c r="OKG394" s="972"/>
      <c r="OKH394" s="972"/>
      <c r="OKI394" s="972"/>
      <c r="OKJ394" s="972"/>
      <c r="OKK394" s="972"/>
      <c r="OKL394" s="972"/>
      <c r="OKM394" s="972"/>
      <c r="OKN394" s="972"/>
      <c r="OKO394" s="972"/>
      <c r="OKP394" s="972"/>
      <c r="OKQ394" s="973"/>
      <c r="OKR394" s="971"/>
      <c r="OKS394" s="972"/>
      <c r="OKT394" s="972"/>
      <c r="OKU394" s="972"/>
      <c r="OKV394" s="972"/>
      <c r="OKW394" s="972"/>
      <c r="OKX394" s="972"/>
      <c r="OKY394" s="972"/>
      <c r="OKZ394" s="972"/>
      <c r="OLA394" s="972"/>
      <c r="OLB394" s="972"/>
      <c r="OLC394" s="972"/>
      <c r="OLD394" s="972"/>
      <c r="OLE394" s="972"/>
      <c r="OLF394" s="973"/>
      <c r="OLG394" s="971"/>
      <c r="OLH394" s="972"/>
      <c r="OLI394" s="972"/>
      <c r="OLJ394" s="972"/>
      <c r="OLK394" s="972"/>
      <c r="OLL394" s="972"/>
      <c r="OLM394" s="972"/>
      <c r="OLN394" s="972"/>
      <c r="OLO394" s="972"/>
      <c r="OLP394" s="972"/>
      <c r="OLQ394" s="972"/>
      <c r="OLR394" s="972"/>
      <c r="OLS394" s="972"/>
      <c r="OLT394" s="972"/>
      <c r="OLU394" s="973"/>
      <c r="OLV394" s="971"/>
      <c r="OLW394" s="972"/>
      <c r="OLX394" s="972"/>
      <c r="OLY394" s="972"/>
      <c r="OLZ394" s="972"/>
      <c r="OMA394" s="972"/>
      <c r="OMB394" s="972"/>
      <c r="OMC394" s="972"/>
      <c r="OMD394" s="972"/>
      <c r="OME394" s="972"/>
      <c r="OMF394" s="972"/>
      <c r="OMG394" s="972"/>
      <c r="OMH394" s="972"/>
      <c r="OMI394" s="972"/>
      <c r="OMJ394" s="973"/>
      <c r="OMK394" s="971"/>
      <c r="OML394" s="972"/>
      <c r="OMM394" s="972"/>
      <c r="OMN394" s="972"/>
      <c r="OMO394" s="972"/>
      <c r="OMP394" s="972"/>
      <c r="OMQ394" s="972"/>
      <c r="OMR394" s="972"/>
      <c r="OMS394" s="972"/>
      <c r="OMT394" s="972"/>
      <c r="OMU394" s="972"/>
      <c r="OMV394" s="972"/>
      <c r="OMW394" s="972"/>
      <c r="OMX394" s="972"/>
      <c r="OMY394" s="973"/>
      <c r="OMZ394" s="971"/>
      <c r="ONA394" s="972"/>
      <c r="ONB394" s="972"/>
      <c r="ONC394" s="972"/>
      <c r="OND394" s="972"/>
      <c r="ONE394" s="972"/>
      <c r="ONF394" s="972"/>
      <c r="ONG394" s="972"/>
      <c r="ONH394" s="972"/>
      <c r="ONI394" s="972"/>
      <c r="ONJ394" s="972"/>
      <c r="ONK394" s="972"/>
      <c r="ONL394" s="972"/>
      <c r="ONM394" s="972"/>
      <c r="ONN394" s="973"/>
      <c r="ONO394" s="971"/>
      <c r="ONP394" s="972"/>
      <c r="ONQ394" s="972"/>
      <c r="ONR394" s="972"/>
      <c r="ONS394" s="972"/>
      <c r="ONT394" s="972"/>
      <c r="ONU394" s="972"/>
      <c r="ONV394" s="972"/>
      <c r="ONW394" s="972"/>
      <c r="ONX394" s="972"/>
      <c r="ONY394" s="972"/>
      <c r="ONZ394" s="972"/>
      <c r="OOA394" s="972"/>
      <c r="OOB394" s="972"/>
      <c r="OOC394" s="973"/>
      <c r="OOD394" s="971"/>
      <c r="OOE394" s="972"/>
      <c r="OOF394" s="972"/>
      <c r="OOG394" s="972"/>
      <c r="OOH394" s="972"/>
      <c r="OOI394" s="972"/>
      <c r="OOJ394" s="972"/>
      <c r="OOK394" s="972"/>
      <c r="OOL394" s="972"/>
      <c r="OOM394" s="972"/>
      <c r="OON394" s="972"/>
      <c r="OOO394" s="972"/>
      <c r="OOP394" s="972"/>
      <c r="OOQ394" s="972"/>
      <c r="OOR394" s="973"/>
      <c r="OOS394" s="971"/>
      <c r="OOT394" s="972"/>
      <c r="OOU394" s="972"/>
      <c r="OOV394" s="972"/>
      <c r="OOW394" s="972"/>
      <c r="OOX394" s="972"/>
      <c r="OOY394" s="972"/>
      <c r="OOZ394" s="972"/>
      <c r="OPA394" s="972"/>
      <c r="OPB394" s="972"/>
      <c r="OPC394" s="972"/>
      <c r="OPD394" s="972"/>
      <c r="OPE394" s="972"/>
      <c r="OPF394" s="972"/>
      <c r="OPG394" s="973"/>
      <c r="OPH394" s="971"/>
      <c r="OPI394" s="972"/>
      <c r="OPJ394" s="972"/>
      <c r="OPK394" s="972"/>
      <c r="OPL394" s="972"/>
      <c r="OPM394" s="972"/>
      <c r="OPN394" s="972"/>
      <c r="OPO394" s="972"/>
      <c r="OPP394" s="972"/>
      <c r="OPQ394" s="972"/>
      <c r="OPR394" s="972"/>
      <c r="OPS394" s="972"/>
      <c r="OPT394" s="972"/>
      <c r="OPU394" s="972"/>
      <c r="OPV394" s="973"/>
      <c r="OPW394" s="971"/>
      <c r="OPX394" s="972"/>
      <c r="OPY394" s="972"/>
      <c r="OPZ394" s="972"/>
      <c r="OQA394" s="972"/>
      <c r="OQB394" s="972"/>
      <c r="OQC394" s="972"/>
      <c r="OQD394" s="972"/>
      <c r="OQE394" s="972"/>
      <c r="OQF394" s="972"/>
      <c r="OQG394" s="972"/>
      <c r="OQH394" s="972"/>
      <c r="OQI394" s="972"/>
      <c r="OQJ394" s="972"/>
      <c r="OQK394" s="973"/>
      <c r="OQL394" s="971"/>
      <c r="OQM394" s="972"/>
      <c r="OQN394" s="972"/>
      <c r="OQO394" s="972"/>
      <c r="OQP394" s="972"/>
      <c r="OQQ394" s="972"/>
      <c r="OQR394" s="972"/>
      <c r="OQS394" s="972"/>
      <c r="OQT394" s="972"/>
      <c r="OQU394" s="972"/>
      <c r="OQV394" s="972"/>
      <c r="OQW394" s="972"/>
      <c r="OQX394" s="972"/>
      <c r="OQY394" s="972"/>
      <c r="OQZ394" s="973"/>
      <c r="ORA394" s="971"/>
      <c r="ORB394" s="972"/>
      <c r="ORC394" s="972"/>
      <c r="ORD394" s="972"/>
      <c r="ORE394" s="972"/>
      <c r="ORF394" s="972"/>
      <c r="ORG394" s="972"/>
      <c r="ORH394" s="972"/>
      <c r="ORI394" s="972"/>
      <c r="ORJ394" s="972"/>
      <c r="ORK394" s="972"/>
      <c r="ORL394" s="972"/>
      <c r="ORM394" s="972"/>
      <c r="ORN394" s="972"/>
      <c r="ORO394" s="973"/>
      <c r="ORP394" s="971"/>
      <c r="ORQ394" s="972"/>
      <c r="ORR394" s="972"/>
      <c r="ORS394" s="972"/>
      <c r="ORT394" s="972"/>
      <c r="ORU394" s="972"/>
      <c r="ORV394" s="972"/>
      <c r="ORW394" s="972"/>
      <c r="ORX394" s="972"/>
      <c r="ORY394" s="972"/>
      <c r="ORZ394" s="972"/>
      <c r="OSA394" s="972"/>
      <c r="OSB394" s="972"/>
      <c r="OSC394" s="972"/>
      <c r="OSD394" s="973"/>
      <c r="OSE394" s="971"/>
      <c r="OSF394" s="972"/>
      <c r="OSG394" s="972"/>
      <c r="OSH394" s="972"/>
      <c r="OSI394" s="972"/>
      <c r="OSJ394" s="972"/>
      <c r="OSK394" s="972"/>
      <c r="OSL394" s="972"/>
      <c r="OSM394" s="972"/>
      <c r="OSN394" s="972"/>
      <c r="OSO394" s="972"/>
      <c r="OSP394" s="972"/>
      <c r="OSQ394" s="972"/>
      <c r="OSR394" s="972"/>
      <c r="OSS394" s="973"/>
      <c r="OST394" s="971"/>
      <c r="OSU394" s="972"/>
      <c r="OSV394" s="972"/>
      <c r="OSW394" s="972"/>
      <c r="OSX394" s="972"/>
      <c r="OSY394" s="972"/>
      <c r="OSZ394" s="972"/>
      <c r="OTA394" s="972"/>
      <c r="OTB394" s="972"/>
      <c r="OTC394" s="972"/>
      <c r="OTD394" s="972"/>
      <c r="OTE394" s="972"/>
      <c r="OTF394" s="972"/>
      <c r="OTG394" s="972"/>
      <c r="OTH394" s="973"/>
      <c r="OTI394" s="971"/>
      <c r="OTJ394" s="972"/>
      <c r="OTK394" s="972"/>
      <c r="OTL394" s="972"/>
      <c r="OTM394" s="972"/>
      <c r="OTN394" s="972"/>
      <c r="OTO394" s="972"/>
      <c r="OTP394" s="972"/>
      <c r="OTQ394" s="972"/>
      <c r="OTR394" s="972"/>
      <c r="OTS394" s="972"/>
      <c r="OTT394" s="972"/>
      <c r="OTU394" s="972"/>
      <c r="OTV394" s="972"/>
      <c r="OTW394" s="973"/>
      <c r="OTX394" s="971"/>
      <c r="OTY394" s="972"/>
      <c r="OTZ394" s="972"/>
      <c r="OUA394" s="972"/>
      <c r="OUB394" s="972"/>
      <c r="OUC394" s="972"/>
      <c r="OUD394" s="972"/>
      <c r="OUE394" s="972"/>
      <c r="OUF394" s="972"/>
      <c r="OUG394" s="972"/>
      <c r="OUH394" s="972"/>
      <c r="OUI394" s="972"/>
      <c r="OUJ394" s="972"/>
      <c r="OUK394" s="972"/>
      <c r="OUL394" s="973"/>
      <c r="OUM394" s="971"/>
      <c r="OUN394" s="972"/>
      <c r="OUO394" s="972"/>
      <c r="OUP394" s="972"/>
      <c r="OUQ394" s="972"/>
      <c r="OUR394" s="972"/>
      <c r="OUS394" s="972"/>
      <c r="OUT394" s="972"/>
      <c r="OUU394" s="972"/>
      <c r="OUV394" s="972"/>
      <c r="OUW394" s="972"/>
      <c r="OUX394" s="972"/>
      <c r="OUY394" s="972"/>
      <c r="OUZ394" s="972"/>
      <c r="OVA394" s="973"/>
      <c r="OVB394" s="971"/>
      <c r="OVC394" s="972"/>
      <c r="OVD394" s="972"/>
      <c r="OVE394" s="972"/>
      <c r="OVF394" s="972"/>
      <c r="OVG394" s="972"/>
      <c r="OVH394" s="972"/>
      <c r="OVI394" s="972"/>
      <c r="OVJ394" s="972"/>
      <c r="OVK394" s="972"/>
      <c r="OVL394" s="972"/>
      <c r="OVM394" s="972"/>
      <c r="OVN394" s="972"/>
      <c r="OVO394" s="972"/>
      <c r="OVP394" s="973"/>
      <c r="OVQ394" s="971"/>
      <c r="OVR394" s="972"/>
      <c r="OVS394" s="972"/>
      <c r="OVT394" s="972"/>
      <c r="OVU394" s="972"/>
      <c r="OVV394" s="972"/>
      <c r="OVW394" s="972"/>
      <c r="OVX394" s="972"/>
      <c r="OVY394" s="972"/>
      <c r="OVZ394" s="972"/>
      <c r="OWA394" s="972"/>
      <c r="OWB394" s="972"/>
      <c r="OWC394" s="972"/>
      <c r="OWD394" s="972"/>
      <c r="OWE394" s="973"/>
      <c r="OWF394" s="971"/>
      <c r="OWG394" s="972"/>
      <c r="OWH394" s="972"/>
      <c r="OWI394" s="972"/>
      <c r="OWJ394" s="972"/>
      <c r="OWK394" s="972"/>
      <c r="OWL394" s="972"/>
      <c r="OWM394" s="972"/>
      <c r="OWN394" s="972"/>
      <c r="OWO394" s="972"/>
      <c r="OWP394" s="972"/>
      <c r="OWQ394" s="972"/>
      <c r="OWR394" s="972"/>
      <c r="OWS394" s="972"/>
      <c r="OWT394" s="973"/>
      <c r="OWU394" s="971"/>
      <c r="OWV394" s="972"/>
      <c r="OWW394" s="972"/>
      <c r="OWX394" s="972"/>
      <c r="OWY394" s="972"/>
      <c r="OWZ394" s="972"/>
      <c r="OXA394" s="972"/>
      <c r="OXB394" s="972"/>
      <c r="OXC394" s="972"/>
      <c r="OXD394" s="972"/>
      <c r="OXE394" s="972"/>
      <c r="OXF394" s="972"/>
      <c r="OXG394" s="972"/>
      <c r="OXH394" s="972"/>
      <c r="OXI394" s="973"/>
      <c r="OXJ394" s="971"/>
      <c r="OXK394" s="972"/>
      <c r="OXL394" s="972"/>
      <c r="OXM394" s="972"/>
      <c r="OXN394" s="972"/>
      <c r="OXO394" s="972"/>
      <c r="OXP394" s="972"/>
      <c r="OXQ394" s="972"/>
      <c r="OXR394" s="972"/>
      <c r="OXS394" s="972"/>
      <c r="OXT394" s="972"/>
      <c r="OXU394" s="972"/>
      <c r="OXV394" s="972"/>
      <c r="OXW394" s="972"/>
      <c r="OXX394" s="973"/>
      <c r="OXY394" s="971"/>
      <c r="OXZ394" s="972"/>
      <c r="OYA394" s="972"/>
      <c r="OYB394" s="972"/>
      <c r="OYC394" s="972"/>
      <c r="OYD394" s="972"/>
      <c r="OYE394" s="972"/>
      <c r="OYF394" s="972"/>
      <c r="OYG394" s="972"/>
      <c r="OYH394" s="972"/>
      <c r="OYI394" s="972"/>
      <c r="OYJ394" s="972"/>
      <c r="OYK394" s="972"/>
      <c r="OYL394" s="972"/>
      <c r="OYM394" s="973"/>
      <c r="OYN394" s="971"/>
      <c r="OYO394" s="972"/>
      <c r="OYP394" s="972"/>
      <c r="OYQ394" s="972"/>
      <c r="OYR394" s="972"/>
      <c r="OYS394" s="972"/>
      <c r="OYT394" s="972"/>
      <c r="OYU394" s="972"/>
      <c r="OYV394" s="972"/>
      <c r="OYW394" s="972"/>
      <c r="OYX394" s="972"/>
      <c r="OYY394" s="972"/>
      <c r="OYZ394" s="972"/>
      <c r="OZA394" s="972"/>
      <c r="OZB394" s="973"/>
      <c r="OZC394" s="971"/>
      <c r="OZD394" s="972"/>
      <c r="OZE394" s="972"/>
      <c r="OZF394" s="972"/>
      <c r="OZG394" s="972"/>
      <c r="OZH394" s="972"/>
      <c r="OZI394" s="972"/>
      <c r="OZJ394" s="972"/>
      <c r="OZK394" s="972"/>
      <c r="OZL394" s="972"/>
      <c r="OZM394" s="972"/>
      <c r="OZN394" s="972"/>
      <c r="OZO394" s="972"/>
      <c r="OZP394" s="972"/>
      <c r="OZQ394" s="973"/>
      <c r="OZR394" s="971"/>
      <c r="OZS394" s="972"/>
      <c r="OZT394" s="972"/>
      <c r="OZU394" s="972"/>
      <c r="OZV394" s="972"/>
      <c r="OZW394" s="972"/>
      <c r="OZX394" s="972"/>
      <c r="OZY394" s="972"/>
      <c r="OZZ394" s="972"/>
      <c r="PAA394" s="972"/>
      <c r="PAB394" s="972"/>
      <c r="PAC394" s="972"/>
      <c r="PAD394" s="972"/>
      <c r="PAE394" s="972"/>
      <c r="PAF394" s="973"/>
      <c r="PAG394" s="971"/>
      <c r="PAH394" s="972"/>
      <c r="PAI394" s="972"/>
      <c r="PAJ394" s="972"/>
      <c r="PAK394" s="972"/>
      <c r="PAL394" s="972"/>
      <c r="PAM394" s="972"/>
      <c r="PAN394" s="972"/>
      <c r="PAO394" s="972"/>
      <c r="PAP394" s="972"/>
      <c r="PAQ394" s="972"/>
      <c r="PAR394" s="972"/>
      <c r="PAS394" s="972"/>
      <c r="PAT394" s="972"/>
      <c r="PAU394" s="973"/>
      <c r="PAV394" s="971"/>
      <c r="PAW394" s="972"/>
      <c r="PAX394" s="972"/>
      <c r="PAY394" s="972"/>
      <c r="PAZ394" s="972"/>
      <c r="PBA394" s="972"/>
      <c r="PBB394" s="972"/>
      <c r="PBC394" s="972"/>
      <c r="PBD394" s="972"/>
      <c r="PBE394" s="972"/>
      <c r="PBF394" s="972"/>
      <c r="PBG394" s="972"/>
      <c r="PBH394" s="972"/>
      <c r="PBI394" s="972"/>
      <c r="PBJ394" s="973"/>
      <c r="PBK394" s="971"/>
      <c r="PBL394" s="972"/>
      <c r="PBM394" s="972"/>
      <c r="PBN394" s="972"/>
      <c r="PBO394" s="972"/>
      <c r="PBP394" s="972"/>
      <c r="PBQ394" s="972"/>
      <c r="PBR394" s="972"/>
      <c r="PBS394" s="972"/>
      <c r="PBT394" s="972"/>
      <c r="PBU394" s="972"/>
      <c r="PBV394" s="972"/>
      <c r="PBW394" s="972"/>
      <c r="PBX394" s="972"/>
      <c r="PBY394" s="973"/>
      <c r="PBZ394" s="971"/>
      <c r="PCA394" s="972"/>
      <c r="PCB394" s="972"/>
      <c r="PCC394" s="972"/>
      <c r="PCD394" s="972"/>
      <c r="PCE394" s="972"/>
      <c r="PCF394" s="972"/>
      <c r="PCG394" s="972"/>
      <c r="PCH394" s="972"/>
      <c r="PCI394" s="972"/>
      <c r="PCJ394" s="972"/>
      <c r="PCK394" s="972"/>
      <c r="PCL394" s="972"/>
      <c r="PCM394" s="972"/>
      <c r="PCN394" s="973"/>
      <c r="PCO394" s="971"/>
      <c r="PCP394" s="972"/>
      <c r="PCQ394" s="972"/>
      <c r="PCR394" s="972"/>
      <c r="PCS394" s="972"/>
      <c r="PCT394" s="972"/>
      <c r="PCU394" s="972"/>
      <c r="PCV394" s="972"/>
      <c r="PCW394" s="972"/>
      <c r="PCX394" s="972"/>
      <c r="PCY394" s="972"/>
      <c r="PCZ394" s="972"/>
      <c r="PDA394" s="972"/>
      <c r="PDB394" s="972"/>
      <c r="PDC394" s="973"/>
      <c r="PDD394" s="971"/>
      <c r="PDE394" s="972"/>
      <c r="PDF394" s="972"/>
      <c r="PDG394" s="972"/>
      <c r="PDH394" s="972"/>
      <c r="PDI394" s="972"/>
      <c r="PDJ394" s="972"/>
      <c r="PDK394" s="972"/>
      <c r="PDL394" s="972"/>
      <c r="PDM394" s="972"/>
      <c r="PDN394" s="972"/>
      <c r="PDO394" s="972"/>
      <c r="PDP394" s="972"/>
      <c r="PDQ394" s="972"/>
      <c r="PDR394" s="973"/>
      <c r="PDS394" s="971"/>
      <c r="PDT394" s="972"/>
      <c r="PDU394" s="972"/>
      <c r="PDV394" s="972"/>
      <c r="PDW394" s="972"/>
      <c r="PDX394" s="972"/>
      <c r="PDY394" s="972"/>
      <c r="PDZ394" s="972"/>
      <c r="PEA394" s="972"/>
      <c r="PEB394" s="972"/>
      <c r="PEC394" s="972"/>
      <c r="PED394" s="972"/>
      <c r="PEE394" s="972"/>
      <c r="PEF394" s="972"/>
      <c r="PEG394" s="973"/>
      <c r="PEH394" s="971"/>
      <c r="PEI394" s="972"/>
      <c r="PEJ394" s="972"/>
      <c r="PEK394" s="972"/>
      <c r="PEL394" s="972"/>
      <c r="PEM394" s="972"/>
      <c r="PEN394" s="972"/>
      <c r="PEO394" s="972"/>
      <c r="PEP394" s="972"/>
      <c r="PEQ394" s="972"/>
      <c r="PER394" s="972"/>
      <c r="PES394" s="972"/>
      <c r="PET394" s="972"/>
      <c r="PEU394" s="972"/>
      <c r="PEV394" s="973"/>
      <c r="PEW394" s="971"/>
      <c r="PEX394" s="972"/>
      <c r="PEY394" s="972"/>
      <c r="PEZ394" s="972"/>
      <c r="PFA394" s="972"/>
      <c r="PFB394" s="972"/>
      <c r="PFC394" s="972"/>
      <c r="PFD394" s="972"/>
      <c r="PFE394" s="972"/>
      <c r="PFF394" s="972"/>
      <c r="PFG394" s="972"/>
      <c r="PFH394" s="972"/>
      <c r="PFI394" s="972"/>
      <c r="PFJ394" s="972"/>
      <c r="PFK394" s="973"/>
      <c r="PFL394" s="971"/>
      <c r="PFM394" s="972"/>
      <c r="PFN394" s="972"/>
      <c r="PFO394" s="972"/>
      <c r="PFP394" s="972"/>
      <c r="PFQ394" s="972"/>
      <c r="PFR394" s="972"/>
      <c r="PFS394" s="972"/>
      <c r="PFT394" s="972"/>
      <c r="PFU394" s="972"/>
      <c r="PFV394" s="972"/>
      <c r="PFW394" s="972"/>
      <c r="PFX394" s="972"/>
      <c r="PFY394" s="972"/>
      <c r="PFZ394" s="973"/>
      <c r="PGA394" s="971"/>
      <c r="PGB394" s="972"/>
      <c r="PGC394" s="972"/>
      <c r="PGD394" s="972"/>
      <c r="PGE394" s="972"/>
      <c r="PGF394" s="972"/>
      <c r="PGG394" s="972"/>
      <c r="PGH394" s="972"/>
      <c r="PGI394" s="972"/>
      <c r="PGJ394" s="972"/>
      <c r="PGK394" s="972"/>
      <c r="PGL394" s="972"/>
      <c r="PGM394" s="972"/>
      <c r="PGN394" s="972"/>
      <c r="PGO394" s="973"/>
      <c r="PGP394" s="971"/>
      <c r="PGQ394" s="972"/>
      <c r="PGR394" s="972"/>
      <c r="PGS394" s="972"/>
      <c r="PGT394" s="972"/>
      <c r="PGU394" s="972"/>
      <c r="PGV394" s="972"/>
      <c r="PGW394" s="972"/>
      <c r="PGX394" s="972"/>
      <c r="PGY394" s="972"/>
      <c r="PGZ394" s="972"/>
      <c r="PHA394" s="972"/>
      <c r="PHB394" s="972"/>
      <c r="PHC394" s="972"/>
      <c r="PHD394" s="973"/>
      <c r="PHE394" s="971"/>
      <c r="PHF394" s="972"/>
      <c r="PHG394" s="972"/>
      <c r="PHH394" s="972"/>
      <c r="PHI394" s="972"/>
      <c r="PHJ394" s="972"/>
      <c r="PHK394" s="972"/>
      <c r="PHL394" s="972"/>
      <c r="PHM394" s="972"/>
      <c r="PHN394" s="972"/>
      <c r="PHO394" s="972"/>
      <c r="PHP394" s="972"/>
      <c r="PHQ394" s="972"/>
      <c r="PHR394" s="972"/>
      <c r="PHS394" s="973"/>
      <c r="PHT394" s="971"/>
      <c r="PHU394" s="972"/>
      <c r="PHV394" s="972"/>
      <c r="PHW394" s="972"/>
      <c r="PHX394" s="972"/>
      <c r="PHY394" s="972"/>
      <c r="PHZ394" s="972"/>
      <c r="PIA394" s="972"/>
      <c r="PIB394" s="972"/>
      <c r="PIC394" s="972"/>
      <c r="PID394" s="972"/>
      <c r="PIE394" s="972"/>
      <c r="PIF394" s="972"/>
      <c r="PIG394" s="972"/>
      <c r="PIH394" s="973"/>
      <c r="PII394" s="971"/>
      <c r="PIJ394" s="972"/>
      <c r="PIK394" s="972"/>
      <c r="PIL394" s="972"/>
      <c r="PIM394" s="972"/>
      <c r="PIN394" s="972"/>
      <c r="PIO394" s="972"/>
      <c r="PIP394" s="972"/>
      <c r="PIQ394" s="972"/>
      <c r="PIR394" s="972"/>
      <c r="PIS394" s="972"/>
      <c r="PIT394" s="972"/>
      <c r="PIU394" s="972"/>
      <c r="PIV394" s="972"/>
      <c r="PIW394" s="973"/>
      <c r="PIX394" s="971"/>
      <c r="PIY394" s="972"/>
      <c r="PIZ394" s="972"/>
      <c r="PJA394" s="972"/>
      <c r="PJB394" s="972"/>
      <c r="PJC394" s="972"/>
      <c r="PJD394" s="972"/>
      <c r="PJE394" s="972"/>
      <c r="PJF394" s="972"/>
      <c r="PJG394" s="972"/>
      <c r="PJH394" s="972"/>
      <c r="PJI394" s="972"/>
      <c r="PJJ394" s="972"/>
      <c r="PJK394" s="972"/>
      <c r="PJL394" s="973"/>
      <c r="PJM394" s="971"/>
      <c r="PJN394" s="972"/>
      <c r="PJO394" s="972"/>
      <c r="PJP394" s="972"/>
      <c r="PJQ394" s="972"/>
      <c r="PJR394" s="972"/>
      <c r="PJS394" s="972"/>
      <c r="PJT394" s="972"/>
      <c r="PJU394" s="972"/>
      <c r="PJV394" s="972"/>
      <c r="PJW394" s="972"/>
      <c r="PJX394" s="972"/>
      <c r="PJY394" s="972"/>
      <c r="PJZ394" s="972"/>
      <c r="PKA394" s="973"/>
      <c r="PKB394" s="971"/>
      <c r="PKC394" s="972"/>
      <c r="PKD394" s="972"/>
      <c r="PKE394" s="972"/>
      <c r="PKF394" s="972"/>
      <c r="PKG394" s="972"/>
      <c r="PKH394" s="972"/>
      <c r="PKI394" s="972"/>
      <c r="PKJ394" s="972"/>
      <c r="PKK394" s="972"/>
      <c r="PKL394" s="972"/>
      <c r="PKM394" s="972"/>
      <c r="PKN394" s="972"/>
      <c r="PKO394" s="972"/>
      <c r="PKP394" s="973"/>
      <c r="PKQ394" s="971"/>
      <c r="PKR394" s="972"/>
      <c r="PKS394" s="972"/>
      <c r="PKT394" s="972"/>
      <c r="PKU394" s="972"/>
      <c r="PKV394" s="972"/>
      <c r="PKW394" s="972"/>
      <c r="PKX394" s="972"/>
      <c r="PKY394" s="972"/>
      <c r="PKZ394" s="972"/>
      <c r="PLA394" s="972"/>
      <c r="PLB394" s="972"/>
      <c r="PLC394" s="972"/>
      <c r="PLD394" s="972"/>
      <c r="PLE394" s="973"/>
      <c r="PLF394" s="971"/>
      <c r="PLG394" s="972"/>
      <c r="PLH394" s="972"/>
      <c r="PLI394" s="972"/>
      <c r="PLJ394" s="972"/>
      <c r="PLK394" s="972"/>
      <c r="PLL394" s="972"/>
      <c r="PLM394" s="972"/>
      <c r="PLN394" s="972"/>
      <c r="PLO394" s="972"/>
      <c r="PLP394" s="972"/>
      <c r="PLQ394" s="972"/>
      <c r="PLR394" s="972"/>
      <c r="PLS394" s="972"/>
      <c r="PLT394" s="973"/>
      <c r="PLU394" s="971"/>
      <c r="PLV394" s="972"/>
      <c r="PLW394" s="972"/>
      <c r="PLX394" s="972"/>
      <c r="PLY394" s="972"/>
      <c r="PLZ394" s="972"/>
      <c r="PMA394" s="972"/>
      <c r="PMB394" s="972"/>
      <c r="PMC394" s="972"/>
      <c r="PMD394" s="972"/>
      <c r="PME394" s="972"/>
      <c r="PMF394" s="972"/>
      <c r="PMG394" s="972"/>
      <c r="PMH394" s="972"/>
      <c r="PMI394" s="973"/>
      <c r="PMJ394" s="971"/>
      <c r="PMK394" s="972"/>
      <c r="PML394" s="972"/>
      <c r="PMM394" s="972"/>
      <c r="PMN394" s="972"/>
      <c r="PMO394" s="972"/>
      <c r="PMP394" s="972"/>
      <c r="PMQ394" s="972"/>
      <c r="PMR394" s="972"/>
      <c r="PMS394" s="972"/>
      <c r="PMT394" s="972"/>
      <c r="PMU394" s="972"/>
      <c r="PMV394" s="972"/>
      <c r="PMW394" s="972"/>
      <c r="PMX394" s="973"/>
      <c r="PMY394" s="971"/>
      <c r="PMZ394" s="972"/>
      <c r="PNA394" s="972"/>
      <c r="PNB394" s="972"/>
      <c r="PNC394" s="972"/>
      <c r="PND394" s="972"/>
      <c r="PNE394" s="972"/>
      <c r="PNF394" s="972"/>
      <c r="PNG394" s="972"/>
      <c r="PNH394" s="972"/>
      <c r="PNI394" s="972"/>
      <c r="PNJ394" s="972"/>
      <c r="PNK394" s="972"/>
      <c r="PNL394" s="972"/>
      <c r="PNM394" s="973"/>
      <c r="PNN394" s="971"/>
      <c r="PNO394" s="972"/>
      <c r="PNP394" s="972"/>
      <c r="PNQ394" s="972"/>
      <c r="PNR394" s="972"/>
      <c r="PNS394" s="972"/>
      <c r="PNT394" s="972"/>
      <c r="PNU394" s="972"/>
      <c r="PNV394" s="972"/>
      <c r="PNW394" s="972"/>
      <c r="PNX394" s="972"/>
      <c r="PNY394" s="972"/>
      <c r="PNZ394" s="972"/>
      <c r="POA394" s="972"/>
      <c r="POB394" s="973"/>
      <c r="POC394" s="971"/>
      <c r="POD394" s="972"/>
      <c r="POE394" s="972"/>
      <c r="POF394" s="972"/>
      <c r="POG394" s="972"/>
      <c r="POH394" s="972"/>
      <c r="POI394" s="972"/>
      <c r="POJ394" s="972"/>
      <c r="POK394" s="972"/>
      <c r="POL394" s="972"/>
      <c r="POM394" s="972"/>
      <c r="PON394" s="972"/>
      <c r="POO394" s="972"/>
      <c r="POP394" s="972"/>
      <c r="POQ394" s="973"/>
      <c r="POR394" s="971"/>
      <c r="POS394" s="972"/>
      <c r="POT394" s="972"/>
      <c r="POU394" s="972"/>
      <c r="POV394" s="972"/>
      <c r="POW394" s="972"/>
      <c r="POX394" s="972"/>
      <c r="POY394" s="972"/>
      <c r="POZ394" s="972"/>
      <c r="PPA394" s="972"/>
      <c r="PPB394" s="972"/>
      <c r="PPC394" s="972"/>
      <c r="PPD394" s="972"/>
      <c r="PPE394" s="972"/>
      <c r="PPF394" s="973"/>
      <c r="PPG394" s="971"/>
      <c r="PPH394" s="972"/>
      <c r="PPI394" s="972"/>
      <c r="PPJ394" s="972"/>
      <c r="PPK394" s="972"/>
      <c r="PPL394" s="972"/>
      <c r="PPM394" s="972"/>
      <c r="PPN394" s="972"/>
      <c r="PPO394" s="972"/>
      <c r="PPP394" s="972"/>
      <c r="PPQ394" s="972"/>
      <c r="PPR394" s="972"/>
      <c r="PPS394" s="972"/>
      <c r="PPT394" s="972"/>
      <c r="PPU394" s="973"/>
      <c r="PPV394" s="971"/>
      <c r="PPW394" s="972"/>
      <c r="PPX394" s="972"/>
      <c r="PPY394" s="972"/>
      <c r="PPZ394" s="972"/>
      <c r="PQA394" s="972"/>
      <c r="PQB394" s="972"/>
      <c r="PQC394" s="972"/>
      <c r="PQD394" s="972"/>
      <c r="PQE394" s="972"/>
      <c r="PQF394" s="972"/>
      <c r="PQG394" s="972"/>
      <c r="PQH394" s="972"/>
      <c r="PQI394" s="972"/>
      <c r="PQJ394" s="973"/>
      <c r="PQK394" s="971"/>
      <c r="PQL394" s="972"/>
      <c r="PQM394" s="972"/>
      <c r="PQN394" s="972"/>
      <c r="PQO394" s="972"/>
      <c r="PQP394" s="972"/>
      <c r="PQQ394" s="972"/>
      <c r="PQR394" s="972"/>
      <c r="PQS394" s="972"/>
      <c r="PQT394" s="972"/>
      <c r="PQU394" s="972"/>
      <c r="PQV394" s="972"/>
      <c r="PQW394" s="972"/>
      <c r="PQX394" s="972"/>
      <c r="PQY394" s="973"/>
      <c r="PQZ394" s="971"/>
      <c r="PRA394" s="972"/>
      <c r="PRB394" s="972"/>
      <c r="PRC394" s="972"/>
      <c r="PRD394" s="972"/>
      <c r="PRE394" s="972"/>
      <c r="PRF394" s="972"/>
      <c r="PRG394" s="972"/>
      <c r="PRH394" s="972"/>
      <c r="PRI394" s="972"/>
      <c r="PRJ394" s="972"/>
      <c r="PRK394" s="972"/>
      <c r="PRL394" s="972"/>
      <c r="PRM394" s="972"/>
      <c r="PRN394" s="973"/>
      <c r="PRO394" s="971"/>
      <c r="PRP394" s="972"/>
      <c r="PRQ394" s="972"/>
      <c r="PRR394" s="972"/>
      <c r="PRS394" s="972"/>
      <c r="PRT394" s="972"/>
      <c r="PRU394" s="972"/>
      <c r="PRV394" s="972"/>
      <c r="PRW394" s="972"/>
      <c r="PRX394" s="972"/>
      <c r="PRY394" s="972"/>
      <c r="PRZ394" s="972"/>
      <c r="PSA394" s="972"/>
      <c r="PSB394" s="972"/>
      <c r="PSC394" s="973"/>
      <c r="PSD394" s="971"/>
      <c r="PSE394" s="972"/>
      <c r="PSF394" s="972"/>
      <c r="PSG394" s="972"/>
      <c r="PSH394" s="972"/>
      <c r="PSI394" s="972"/>
      <c r="PSJ394" s="972"/>
      <c r="PSK394" s="972"/>
      <c r="PSL394" s="972"/>
      <c r="PSM394" s="972"/>
      <c r="PSN394" s="972"/>
      <c r="PSO394" s="972"/>
      <c r="PSP394" s="972"/>
      <c r="PSQ394" s="972"/>
      <c r="PSR394" s="973"/>
      <c r="PSS394" s="971"/>
      <c r="PST394" s="972"/>
      <c r="PSU394" s="972"/>
      <c r="PSV394" s="972"/>
      <c r="PSW394" s="972"/>
      <c r="PSX394" s="972"/>
      <c r="PSY394" s="972"/>
      <c r="PSZ394" s="972"/>
      <c r="PTA394" s="972"/>
      <c r="PTB394" s="972"/>
      <c r="PTC394" s="972"/>
      <c r="PTD394" s="972"/>
      <c r="PTE394" s="972"/>
      <c r="PTF394" s="972"/>
      <c r="PTG394" s="973"/>
      <c r="PTH394" s="971"/>
      <c r="PTI394" s="972"/>
      <c r="PTJ394" s="972"/>
      <c r="PTK394" s="972"/>
      <c r="PTL394" s="972"/>
      <c r="PTM394" s="972"/>
      <c r="PTN394" s="972"/>
      <c r="PTO394" s="972"/>
      <c r="PTP394" s="972"/>
      <c r="PTQ394" s="972"/>
      <c r="PTR394" s="972"/>
      <c r="PTS394" s="972"/>
      <c r="PTT394" s="972"/>
      <c r="PTU394" s="972"/>
      <c r="PTV394" s="973"/>
      <c r="PTW394" s="971"/>
      <c r="PTX394" s="972"/>
      <c r="PTY394" s="972"/>
      <c r="PTZ394" s="972"/>
      <c r="PUA394" s="972"/>
      <c r="PUB394" s="972"/>
      <c r="PUC394" s="972"/>
      <c r="PUD394" s="972"/>
      <c r="PUE394" s="972"/>
      <c r="PUF394" s="972"/>
      <c r="PUG394" s="972"/>
      <c r="PUH394" s="972"/>
      <c r="PUI394" s="972"/>
      <c r="PUJ394" s="972"/>
      <c r="PUK394" s="973"/>
      <c r="PUL394" s="971"/>
      <c r="PUM394" s="972"/>
      <c r="PUN394" s="972"/>
      <c r="PUO394" s="972"/>
      <c r="PUP394" s="972"/>
      <c r="PUQ394" s="972"/>
      <c r="PUR394" s="972"/>
      <c r="PUS394" s="972"/>
      <c r="PUT394" s="972"/>
      <c r="PUU394" s="972"/>
      <c r="PUV394" s="972"/>
      <c r="PUW394" s="972"/>
      <c r="PUX394" s="972"/>
      <c r="PUY394" s="972"/>
      <c r="PUZ394" s="973"/>
      <c r="PVA394" s="971"/>
      <c r="PVB394" s="972"/>
      <c r="PVC394" s="972"/>
      <c r="PVD394" s="972"/>
      <c r="PVE394" s="972"/>
      <c r="PVF394" s="972"/>
      <c r="PVG394" s="972"/>
      <c r="PVH394" s="972"/>
      <c r="PVI394" s="972"/>
      <c r="PVJ394" s="972"/>
      <c r="PVK394" s="972"/>
      <c r="PVL394" s="972"/>
      <c r="PVM394" s="972"/>
      <c r="PVN394" s="972"/>
      <c r="PVO394" s="973"/>
      <c r="PVP394" s="971"/>
      <c r="PVQ394" s="972"/>
      <c r="PVR394" s="972"/>
      <c r="PVS394" s="972"/>
      <c r="PVT394" s="972"/>
      <c r="PVU394" s="972"/>
      <c r="PVV394" s="972"/>
      <c r="PVW394" s="972"/>
      <c r="PVX394" s="972"/>
      <c r="PVY394" s="972"/>
      <c r="PVZ394" s="972"/>
      <c r="PWA394" s="972"/>
      <c r="PWB394" s="972"/>
      <c r="PWC394" s="972"/>
      <c r="PWD394" s="973"/>
      <c r="PWE394" s="971"/>
      <c r="PWF394" s="972"/>
      <c r="PWG394" s="972"/>
      <c r="PWH394" s="972"/>
      <c r="PWI394" s="972"/>
      <c r="PWJ394" s="972"/>
      <c r="PWK394" s="972"/>
      <c r="PWL394" s="972"/>
      <c r="PWM394" s="972"/>
      <c r="PWN394" s="972"/>
      <c r="PWO394" s="972"/>
      <c r="PWP394" s="972"/>
      <c r="PWQ394" s="972"/>
      <c r="PWR394" s="972"/>
      <c r="PWS394" s="973"/>
      <c r="PWT394" s="971"/>
      <c r="PWU394" s="972"/>
      <c r="PWV394" s="972"/>
      <c r="PWW394" s="972"/>
      <c r="PWX394" s="972"/>
      <c r="PWY394" s="972"/>
      <c r="PWZ394" s="972"/>
      <c r="PXA394" s="972"/>
      <c r="PXB394" s="972"/>
      <c r="PXC394" s="972"/>
      <c r="PXD394" s="972"/>
      <c r="PXE394" s="972"/>
      <c r="PXF394" s="972"/>
      <c r="PXG394" s="972"/>
      <c r="PXH394" s="973"/>
      <c r="PXI394" s="971"/>
      <c r="PXJ394" s="972"/>
      <c r="PXK394" s="972"/>
      <c r="PXL394" s="972"/>
      <c r="PXM394" s="972"/>
      <c r="PXN394" s="972"/>
      <c r="PXO394" s="972"/>
      <c r="PXP394" s="972"/>
      <c r="PXQ394" s="972"/>
      <c r="PXR394" s="972"/>
      <c r="PXS394" s="972"/>
      <c r="PXT394" s="972"/>
      <c r="PXU394" s="972"/>
      <c r="PXV394" s="972"/>
      <c r="PXW394" s="973"/>
      <c r="PXX394" s="971"/>
      <c r="PXY394" s="972"/>
      <c r="PXZ394" s="972"/>
      <c r="PYA394" s="972"/>
      <c r="PYB394" s="972"/>
      <c r="PYC394" s="972"/>
      <c r="PYD394" s="972"/>
      <c r="PYE394" s="972"/>
      <c r="PYF394" s="972"/>
      <c r="PYG394" s="972"/>
      <c r="PYH394" s="972"/>
      <c r="PYI394" s="972"/>
      <c r="PYJ394" s="972"/>
      <c r="PYK394" s="972"/>
      <c r="PYL394" s="973"/>
      <c r="PYM394" s="971"/>
      <c r="PYN394" s="972"/>
      <c r="PYO394" s="972"/>
      <c r="PYP394" s="972"/>
      <c r="PYQ394" s="972"/>
      <c r="PYR394" s="972"/>
      <c r="PYS394" s="972"/>
      <c r="PYT394" s="972"/>
      <c r="PYU394" s="972"/>
      <c r="PYV394" s="972"/>
      <c r="PYW394" s="972"/>
      <c r="PYX394" s="972"/>
      <c r="PYY394" s="972"/>
      <c r="PYZ394" s="972"/>
      <c r="PZA394" s="973"/>
      <c r="PZB394" s="971"/>
      <c r="PZC394" s="972"/>
      <c r="PZD394" s="972"/>
      <c r="PZE394" s="972"/>
      <c r="PZF394" s="972"/>
      <c r="PZG394" s="972"/>
      <c r="PZH394" s="972"/>
      <c r="PZI394" s="972"/>
      <c r="PZJ394" s="972"/>
      <c r="PZK394" s="972"/>
      <c r="PZL394" s="972"/>
      <c r="PZM394" s="972"/>
      <c r="PZN394" s="972"/>
      <c r="PZO394" s="972"/>
      <c r="PZP394" s="973"/>
      <c r="PZQ394" s="971"/>
      <c r="PZR394" s="972"/>
      <c r="PZS394" s="972"/>
      <c r="PZT394" s="972"/>
      <c r="PZU394" s="972"/>
      <c r="PZV394" s="972"/>
      <c r="PZW394" s="972"/>
      <c r="PZX394" s="972"/>
      <c r="PZY394" s="972"/>
      <c r="PZZ394" s="972"/>
      <c r="QAA394" s="972"/>
      <c r="QAB394" s="972"/>
      <c r="QAC394" s="972"/>
      <c r="QAD394" s="972"/>
      <c r="QAE394" s="973"/>
      <c r="QAF394" s="971"/>
      <c r="QAG394" s="972"/>
      <c r="QAH394" s="972"/>
      <c r="QAI394" s="972"/>
      <c r="QAJ394" s="972"/>
      <c r="QAK394" s="972"/>
      <c r="QAL394" s="972"/>
      <c r="QAM394" s="972"/>
      <c r="QAN394" s="972"/>
      <c r="QAO394" s="972"/>
      <c r="QAP394" s="972"/>
      <c r="QAQ394" s="972"/>
      <c r="QAR394" s="972"/>
      <c r="QAS394" s="972"/>
      <c r="QAT394" s="973"/>
      <c r="QAU394" s="971"/>
      <c r="QAV394" s="972"/>
      <c r="QAW394" s="972"/>
      <c r="QAX394" s="972"/>
      <c r="QAY394" s="972"/>
      <c r="QAZ394" s="972"/>
      <c r="QBA394" s="972"/>
      <c r="QBB394" s="972"/>
      <c r="QBC394" s="972"/>
      <c r="QBD394" s="972"/>
      <c r="QBE394" s="972"/>
      <c r="QBF394" s="972"/>
      <c r="QBG394" s="972"/>
      <c r="QBH394" s="972"/>
      <c r="QBI394" s="973"/>
      <c r="QBJ394" s="971"/>
      <c r="QBK394" s="972"/>
      <c r="QBL394" s="972"/>
      <c r="QBM394" s="972"/>
      <c r="QBN394" s="972"/>
      <c r="QBO394" s="972"/>
      <c r="QBP394" s="972"/>
      <c r="QBQ394" s="972"/>
      <c r="QBR394" s="972"/>
      <c r="QBS394" s="972"/>
      <c r="QBT394" s="972"/>
      <c r="QBU394" s="972"/>
      <c r="QBV394" s="972"/>
      <c r="QBW394" s="972"/>
      <c r="QBX394" s="973"/>
      <c r="QBY394" s="971"/>
      <c r="QBZ394" s="972"/>
      <c r="QCA394" s="972"/>
      <c r="QCB394" s="972"/>
      <c r="QCC394" s="972"/>
      <c r="QCD394" s="972"/>
      <c r="QCE394" s="972"/>
      <c r="QCF394" s="972"/>
      <c r="QCG394" s="972"/>
      <c r="QCH394" s="972"/>
      <c r="QCI394" s="972"/>
      <c r="QCJ394" s="972"/>
      <c r="QCK394" s="972"/>
      <c r="QCL394" s="972"/>
      <c r="QCM394" s="973"/>
      <c r="QCN394" s="971"/>
      <c r="QCO394" s="972"/>
      <c r="QCP394" s="972"/>
      <c r="QCQ394" s="972"/>
      <c r="QCR394" s="972"/>
      <c r="QCS394" s="972"/>
      <c r="QCT394" s="972"/>
      <c r="QCU394" s="972"/>
      <c r="QCV394" s="972"/>
      <c r="QCW394" s="972"/>
      <c r="QCX394" s="972"/>
      <c r="QCY394" s="972"/>
      <c r="QCZ394" s="972"/>
      <c r="QDA394" s="972"/>
      <c r="QDB394" s="973"/>
      <c r="QDC394" s="971"/>
      <c r="QDD394" s="972"/>
      <c r="QDE394" s="972"/>
      <c r="QDF394" s="972"/>
      <c r="QDG394" s="972"/>
      <c r="QDH394" s="972"/>
      <c r="QDI394" s="972"/>
      <c r="QDJ394" s="972"/>
      <c r="QDK394" s="972"/>
      <c r="QDL394" s="972"/>
      <c r="QDM394" s="972"/>
      <c r="QDN394" s="972"/>
      <c r="QDO394" s="972"/>
      <c r="QDP394" s="972"/>
      <c r="QDQ394" s="973"/>
      <c r="QDR394" s="971"/>
      <c r="QDS394" s="972"/>
      <c r="QDT394" s="972"/>
      <c r="QDU394" s="972"/>
      <c r="QDV394" s="972"/>
      <c r="QDW394" s="972"/>
      <c r="QDX394" s="972"/>
      <c r="QDY394" s="972"/>
      <c r="QDZ394" s="972"/>
      <c r="QEA394" s="972"/>
      <c r="QEB394" s="972"/>
      <c r="QEC394" s="972"/>
      <c r="QED394" s="972"/>
      <c r="QEE394" s="972"/>
      <c r="QEF394" s="973"/>
      <c r="QEG394" s="971"/>
      <c r="QEH394" s="972"/>
      <c r="QEI394" s="972"/>
      <c r="QEJ394" s="972"/>
      <c r="QEK394" s="972"/>
      <c r="QEL394" s="972"/>
      <c r="QEM394" s="972"/>
      <c r="QEN394" s="972"/>
      <c r="QEO394" s="972"/>
      <c r="QEP394" s="972"/>
      <c r="QEQ394" s="972"/>
      <c r="QER394" s="972"/>
      <c r="QES394" s="972"/>
      <c r="QET394" s="972"/>
      <c r="QEU394" s="973"/>
      <c r="QEV394" s="971"/>
      <c r="QEW394" s="972"/>
      <c r="QEX394" s="972"/>
      <c r="QEY394" s="972"/>
      <c r="QEZ394" s="972"/>
      <c r="QFA394" s="972"/>
      <c r="QFB394" s="972"/>
      <c r="QFC394" s="972"/>
      <c r="QFD394" s="972"/>
      <c r="QFE394" s="972"/>
      <c r="QFF394" s="972"/>
      <c r="QFG394" s="972"/>
      <c r="QFH394" s="972"/>
      <c r="QFI394" s="972"/>
      <c r="QFJ394" s="973"/>
      <c r="QFK394" s="971"/>
      <c r="QFL394" s="972"/>
      <c r="QFM394" s="972"/>
      <c r="QFN394" s="972"/>
      <c r="QFO394" s="972"/>
      <c r="QFP394" s="972"/>
      <c r="QFQ394" s="972"/>
      <c r="QFR394" s="972"/>
      <c r="QFS394" s="972"/>
      <c r="QFT394" s="972"/>
      <c r="QFU394" s="972"/>
      <c r="QFV394" s="972"/>
      <c r="QFW394" s="972"/>
      <c r="QFX394" s="972"/>
      <c r="QFY394" s="973"/>
      <c r="QFZ394" s="971"/>
      <c r="QGA394" s="972"/>
      <c r="QGB394" s="972"/>
      <c r="QGC394" s="972"/>
      <c r="QGD394" s="972"/>
      <c r="QGE394" s="972"/>
      <c r="QGF394" s="972"/>
      <c r="QGG394" s="972"/>
      <c r="QGH394" s="972"/>
      <c r="QGI394" s="972"/>
      <c r="QGJ394" s="972"/>
      <c r="QGK394" s="972"/>
      <c r="QGL394" s="972"/>
      <c r="QGM394" s="972"/>
      <c r="QGN394" s="973"/>
      <c r="QGO394" s="971"/>
      <c r="QGP394" s="972"/>
      <c r="QGQ394" s="972"/>
      <c r="QGR394" s="972"/>
      <c r="QGS394" s="972"/>
      <c r="QGT394" s="972"/>
      <c r="QGU394" s="972"/>
      <c r="QGV394" s="972"/>
      <c r="QGW394" s="972"/>
      <c r="QGX394" s="972"/>
      <c r="QGY394" s="972"/>
      <c r="QGZ394" s="972"/>
      <c r="QHA394" s="972"/>
      <c r="QHB394" s="972"/>
      <c r="QHC394" s="973"/>
      <c r="QHD394" s="971"/>
      <c r="QHE394" s="972"/>
      <c r="QHF394" s="972"/>
      <c r="QHG394" s="972"/>
      <c r="QHH394" s="972"/>
      <c r="QHI394" s="972"/>
      <c r="QHJ394" s="972"/>
      <c r="QHK394" s="972"/>
      <c r="QHL394" s="972"/>
      <c r="QHM394" s="972"/>
      <c r="QHN394" s="972"/>
      <c r="QHO394" s="972"/>
      <c r="QHP394" s="972"/>
      <c r="QHQ394" s="972"/>
      <c r="QHR394" s="973"/>
      <c r="QHS394" s="971"/>
      <c r="QHT394" s="972"/>
      <c r="QHU394" s="972"/>
      <c r="QHV394" s="972"/>
      <c r="QHW394" s="972"/>
      <c r="QHX394" s="972"/>
      <c r="QHY394" s="972"/>
      <c r="QHZ394" s="972"/>
      <c r="QIA394" s="972"/>
      <c r="QIB394" s="972"/>
      <c r="QIC394" s="972"/>
      <c r="QID394" s="972"/>
      <c r="QIE394" s="972"/>
      <c r="QIF394" s="972"/>
      <c r="QIG394" s="973"/>
      <c r="QIH394" s="971"/>
      <c r="QII394" s="972"/>
      <c r="QIJ394" s="972"/>
      <c r="QIK394" s="972"/>
      <c r="QIL394" s="972"/>
      <c r="QIM394" s="972"/>
      <c r="QIN394" s="972"/>
      <c r="QIO394" s="972"/>
      <c r="QIP394" s="972"/>
      <c r="QIQ394" s="972"/>
      <c r="QIR394" s="972"/>
      <c r="QIS394" s="972"/>
      <c r="QIT394" s="972"/>
      <c r="QIU394" s="972"/>
      <c r="QIV394" s="973"/>
      <c r="QIW394" s="971"/>
      <c r="QIX394" s="972"/>
      <c r="QIY394" s="972"/>
      <c r="QIZ394" s="972"/>
      <c r="QJA394" s="972"/>
      <c r="QJB394" s="972"/>
      <c r="QJC394" s="972"/>
      <c r="QJD394" s="972"/>
      <c r="QJE394" s="972"/>
      <c r="QJF394" s="972"/>
      <c r="QJG394" s="972"/>
      <c r="QJH394" s="972"/>
      <c r="QJI394" s="972"/>
      <c r="QJJ394" s="972"/>
      <c r="QJK394" s="973"/>
      <c r="QJL394" s="971"/>
      <c r="QJM394" s="972"/>
      <c r="QJN394" s="972"/>
      <c r="QJO394" s="972"/>
      <c r="QJP394" s="972"/>
      <c r="QJQ394" s="972"/>
      <c r="QJR394" s="972"/>
      <c r="QJS394" s="972"/>
      <c r="QJT394" s="972"/>
      <c r="QJU394" s="972"/>
      <c r="QJV394" s="972"/>
      <c r="QJW394" s="972"/>
      <c r="QJX394" s="972"/>
      <c r="QJY394" s="972"/>
      <c r="QJZ394" s="973"/>
      <c r="QKA394" s="971"/>
      <c r="QKB394" s="972"/>
      <c r="QKC394" s="972"/>
      <c r="QKD394" s="972"/>
      <c r="QKE394" s="972"/>
      <c r="QKF394" s="972"/>
      <c r="QKG394" s="972"/>
      <c r="QKH394" s="972"/>
      <c r="QKI394" s="972"/>
      <c r="QKJ394" s="972"/>
      <c r="QKK394" s="972"/>
      <c r="QKL394" s="972"/>
      <c r="QKM394" s="972"/>
      <c r="QKN394" s="972"/>
      <c r="QKO394" s="973"/>
      <c r="QKP394" s="971"/>
      <c r="QKQ394" s="972"/>
      <c r="QKR394" s="972"/>
      <c r="QKS394" s="972"/>
      <c r="QKT394" s="972"/>
      <c r="QKU394" s="972"/>
      <c r="QKV394" s="972"/>
      <c r="QKW394" s="972"/>
      <c r="QKX394" s="972"/>
      <c r="QKY394" s="972"/>
      <c r="QKZ394" s="972"/>
      <c r="QLA394" s="972"/>
      <c r="QLB394" s="972"/>
      <c r="QLC394" s="972"/>
      <c r="QLD394" s="973"/>
      <c r="QLE394" s="971"/>
      <c r="QLF394" s="972"/>
      <c r="QLG394" s="972"/>
      <c r="QLH394" s="972"/>
      <c r="QLI394" s="972"/>
      <c r="QLJ394" s="972"/>
      <c r="QLK394" s="972"/>
      <c r="QLL394" s="972"/>
      <c r="QLM394" s="972"/>
      <c r="QLN394" s="972"/>
      <c r="QLO394" s="972"/>
      <c r="QLP394" s="972"/>
      <c r="QLQ394" s="972"/>
      <c r="QLR394" s="972"/>
      <c r="QLS394" s="973"/>
      <c r="QLT394" s="971"/>
      <c r="QLU394" s="972"/>
      <c r="QLV394" s="972"/>
      <c r="QLW394" s="972"/>
      <c r="QLX394" s="972"/>
      <c r="QLY394" s="972"/>
      <c r="QLZ394" s="972"/>
      <c r="QMA394" s="972"/>
      <c r="QMB394" s="972"/>
      <c r="QMC394" s="972"/>
      <c r="QMD394" s="972"/>
      <c r="QME394" s="972"/>
      <c r="QMF394" s="972"/>
      <c r="QMG394" s="972"/>
      <c r="QMH394" s="973"/>
      <c r="QMI394" s="971"/>
      <c r="QMJ394" s="972"/>
      <c r="QMK394" s="972"/>
      <c r="QML394" s="972"/>
      <c r="QMM394" s="972"/>
      <c r="QMN394" s="972"/>
      <c r="QMO394" s="972"/>
      <c r="QMP394" s="972"/>
      <c r="QMQ394" s="972"/>
      <c r="QMR394" s="972"/>
      <c r="QMS394" s="972"/>
      <c r="QMT394" s="972"/>
      <c r="QMU394" s="972"/>
      <c r="QMV394" s="972"/>
      <c r="QMW394" s="973"/>
      <c r="QMX394" s="971"/>
      <c r="QMY394" s="972"/>
      <c r="QMZ394" s="972"/>
      <c r="QNA394" s="972"/>
      <c r="QNB394" s="972"/>
      <c r="QNC394" s="972"/>
      <c r="QND394" s="972"/>
      <c r="QNE394" s="972"/>
      <c r="QNF394" s="972"/>
      <c r="QNG394" s="972"/>
      <c r="QNH394" s="972"/>
      <c r="QNI394" s="972"/>
      <c r="QNJ394" s="972"/>
      <c r="QNK394" s="972"/>
      <c r="QNL394" s="973"/>
      <c r="QNM394" s="971"/>
      <c r="QNN394" s="972"/>
      <c r="QNO394" s="972"/>
      <c r="QNP394" s="972"/>
      <c r="QNQ394" s="972"/>
      <c r="QNR394" s="972"/>
      <c r="QNS394" s="972"/>
      <c r="QNT394" s="972"/>
      <c r="QNU394" s="972"/>
      <c r="QNV394" s="972"/>
      <c r="QNW394" s="972"/>
      <c r="QNX394" s="972"/>
      <c r="QNY394" s="972"/>
      <c r="QNZ394" s="972"/>
      <c r="QOA394" s="973"/>
      <c r="QOB394" s="971"/>
      <c r="QOC394" s="972"/>
      <c r="QOD394" s="972"/>
      <c r="QOE394" s="972"/>
      <c r="QOF394" s="972"/>
      <c r="QOG394" s="972"/>
      <c r="QOH394" s="972"/>
      <c r="QOI394" s="972"/>
      <c r="QOJ394" s="972"/>
      <c r="QOK394" s="972"/>
      <c r="QOL394" s="972"/>
      <c r="QOM394" s="972"/>
      <c r="QON394" s="972"/>
      <c r="QOO394" s="972"/>
      <c r="QOP394" s="973"/>
      <c r="QOQ394" s="971"/>
      <c r="QOR394" s="972"/>
      <c r="QOS394" s="972"/>
      <c r="QOT394" s="972"/>
      <c r="QOU394" s="972"/>
      <c r="QOV394" s="972"/>
      <c r="QOW394" s="972"/>
      <c r="QOX394" s="972"/>
      <c r="QOY394" s="972"/>
      <c r="QOZ394" s="972"/>
      <c r="QPA394" s="972"/>
      <c r="QPB394" s="972"/>
      <c r="QPC394" s="972"/>
      <c r="QPD394" s="972"/>
      <c r="QPE394" s="973"/>
      <c r="QPF394" s="971"/>
      <c r="QPG394" s="972"/>
      <c r="QPH394" s="972"/>
      <c r="QPI394" s="972"/>
      <c r="QPJ394" s="972"/>
      <c r="QPK394" s="972"/>
      <c r="QPL394" s="972"/>
      <c r="QPM394" s="972"/>
      <c r="QPN394" s="972"/>
      <c r="QPO394" s="972"/>
      <c r="QPP394" s="972"/>
      <c r="QPQ394" s="972"/>
      <c r="QPR394" s="972"/>
      <c r="QPS394" s="972"/>
      <c r="QPT394" s="973"/>
      <c r="QPU394" s="971"/>
      <c r="QPV394" s="972"/>
      <c r="QPW394" s="972"/>
      <c r="QPX394" s="972"/>
      <c r="QPY394" s="972"/>
      <c r="QPZ394" s="972"/>
      <c r="QQA394" s="972"/>
      <c r="QQB394" s="972"/>
      <c r="QQC394" s="972"/>
      <c r="QQD394" s="972"/>
      <c r="QQE394" s="972"/>
      <c r="QQF394" s="972"/>
      <c r="QQG394" s="972"/>
      <c r="QQH394" s="972"/>
      <c r="QQI394" s="973"/>
      <c r="QQJ394" s="971"/>
      <c r="QQK394" s="972"/>
      <c r="QQL394" s="972"/>
      <c r="QQM394" s="972"/>
      <c r="QQN394" s="972"/>
      <c r="QQO394" s="972"/>
      <c r="QQP394" s="972"/>
      <c r="QQQ394" s="972"/>
      <c r="QQR394" s="972"/>
      <c r="QQS394" s="972"/>
      <c r="QQT394" s="972"/>
      <c r="QQU394" s="972"/>
      <c r="QQV394" s="972"/>
      <c r="QQW394" s="972"/>
      <c r="QQX394" s="973"/>
      <c r="QQY394" s="971"/>
      <c r="QQZ394" s="972"/>
      <c r="QRA394" s="972"/>
      <c r="QRB394" s="972"/>
      <c r="QRC394" s="972"/>
      <c r="QRD394" s="972"/>
      <c r="QRE394" s="972"/>
      <c r="QRF394" s="972"/>
      <c r="QRG394" s="972"/>
      <c r="QRH394" s="972"/>
      <c r="QRI394" s="972"/>
      <c r="QRJ394" s="972"/>
      <c r="QRK394" s="972"/>
      <c r="QRL394" s="972"/>
      <c r="QRM394" s="973"/>
      <c r="QRN394" s="971"/>
      <c r="QRO394" s="972"/>
      <c r="QRP394" s="972"/>
      <c r="QRQ394" s="972"/>
      <c r="QRR394" s="972"/>
      <c r="QRS394" s="972"/>
      <c r="QRT394" s="972"/>
      <c r="QRU394" s="972"/>
      <c r="QRV394" s="972"/>
      <c r="QRW394" s="972"/>
      <c r="QRX394" s="972"/>
      <c r="QRY394" s="972"/>
      <c r="QRZ394" s="972"/>
      <c r="QSA394" s="972"/>
      <c r="QSB394" s="973"/>
      <c r="QSC394" s="971"/>
      <c r="QSD394" s="972"/>
      <c r="QSE394" s="972"/>
      <c r="QSF394" s="972"/>
      <c r="QSG394" s="972"/>
      <c r="QSH394" s="972"/>
      <c r="QSI394" s="972"/>
      <c r="QSJ394" s="972"/>
      <c r="QSK394" s="972"/>
      <c r="QSL394" s="972"/>
      <c r="QSM394" s="972"/>
      <c r="QSN394" s="972"/>
      <c r="QSO394" s="972"/>
      <c r="QSP394" s="972"/>
      <c r="QSQ394" s="973"/>
      <c r="QSR394" s="971"/>
      <c r="QSS394" s="972"/>
      <c r="QST394" s="972"/>
      <c r="QSU394" s="972"/>
      <c r="QSV394" s="972"/>
      <c r="QSW394" s="972"/>
      <c r="QSX394" s="972"/>
      <c r="QSY394" s="972"/>
      <c r="QSZ394" s="972"/>
      <c r="QTA394" s="972"/>
      <c r="QTB394" s="972"/>
      <c r="QTC394" s="972"/>
      <c r="QTD394" s="972"/>
      <c r="QTE394" s="972"/>
      <c r="QTF394" s="973"/>
      <c r="QTG394" s="971"/>
      <c r="QTH394" s="972"/>
      <c r="QTI394" s="972"/>
      <c r="QTJ394" s="972"/>
      <c r="QTK394" s="972"/>
      <c r="QTL394" s="972"/>
      <c r="QTM394" s="972"/>
      <c r="QTN394" s="972"/>
      <c r="QTO394" s="972"/>
      <c r="QTP394" s="972"/>
      <c r="QTQ394" s="972"/>
      <c r="QTR394" s="972"/>
      <c r="QTS394" s="972"/>
      <c r="QTT394" s="972"/>
      <c r="QTU394" s="973"/>
      <c r="QTV394" s="971"/>
      <c r="QTW394" s="972"/>
      <c r="QTX394" s="972"/>
      <c r="QTY394" s="972"/>
      <c r="QTZ394" s="972"/>
      <c r="QUA394" s="972"/>
      <c r="QUB394" s="972"/>
      <c r="QUC394" s="972"/>
      <c r="QUD394" s="972"/>
      <c r="QUE394" s="972"/>
      <c r="QUF394" s="972"/>
      <c r="QUG394" s="972"/>
      <c r="QUH394" s="972"/>
      <c r="QUI394" s="972"/>
      <c r="QUJ394" s="973"/>
      <c r="QUK394" s="971"/>
      <c r="QUL394" s="972"/>
      <c r="QUM394" s="972"/>
      <c r="QUN394" s="972"/>
      <c r="QUO394" s="972"/>
      <c r="QUP394" s="972"/>
      <c r="QUQ394" s="972"/>
      <c r="QUR394" s="972"/>
      <c r="QUS394" s="972"/>
      <c r="QUT394" s="972"/>
      <c r="QUU394" s="972"/>
      <c r="QUV394" s="972"/>
      <c r="QUW394" s="972"/>
      <c r="QUX394" s="972"/>
      <c r="QUY394" s="973"/>
      <c r="QUZ394" s="971"/>
      <c r="QVA394" s="972"/>
      <c r="QVB394" s="972"/>
      <c r="QVC394" s="972"/>
      <c r="QVD394" s="972"/>
      <c r="QVE394" s="972"/>
      <c r="QVF394" s="972"/>
      <c r="QVG394" s="972"/>
      <c r="QVH394" s="972"/>
      <c r="QVI394" s="972"/>
      <c r="QVJ394" s="972"/>
      <c r="QVK394" s="972"/>
      <c r="QVL394" s="972"/>
      <c r="QVM394" s="972"/>
      <c r="QVN394" s="973"/>
      <c r="QVO394" s="971"/>
      <c r="QVP394" s="972"/>
      <c r="QVQ394" s="972"/>
      <c r="QVR394" s="972"/>
      <c r="QVS394" s="972"/>
      <c r="QVT394" s="972"/>
      <c r="QVU394" s="972"/>
      <c r="QVV394" s="972"/>
      <c r="QVW394" s="972"/>
      <c r="QVX394" s="972"/>
      <c r="QVY394" s="972"/>
      <c r="QVZ394" s="972"/>
      <c r="QWA394" s="972"/>
      <c r="QWB394" s="972"/>
      <c r="QWC394" s="973"/>
      <c r="QWD394" s="971"/>
      <c r="QWE394" s="972"/>
      <c r="QWF394" s="972"/>
      <c r="QWG394" s="972"/>
      <c r="QWH394" s="972"/>
      <c r="QWI394" s="972"/>
      <c r="QWJ394" s="972"/>
      <c r="QWK394" s="972"/>
      <c r="QWL394" s="972"/>
      <c r="QWM394" s="972"/>
      <c r="QWN394" s="972"/>
      <c r="QWO394" s="972"/>
      <c r="QWP394" s="972"/>
      <c r="QWQ394" s="972"/>
      <c r="QWR394" s="973"/>
      <c r="QWS394" s="971"/>
      <c r="QWT394" s="972"/>
      <c r="QWU394" s="972"/>
      <c r="QWV394" s="972"/>
      <c r="QWW394" s="972"/>
      <c r="QWX394" s="972"/>
      <c r="QWY394" s="972"/>
      <c r="QWZ394" s="972"/>
      <c r="QXA394" s="972"/>
      <c r="QXB394" s="972"/>
      <c r="QXC394" s="972"/>
      <c r="QXD394" s="972"/>
      <c r="QXE394" s="972"/>
      <c r="QXF394" s="972"/>
      <c r="QXG394" s="973"/>
      <c r="QXH394" s="971"/>
      <c r="QXI394" s="972"/>
      <c r="QXJ394" s="972"/>
      <c r="QXK394" s="972"/>
      <c r="QXL394" s="972"/>
      <c r="QXM394" s="972"/>
      <c r="QXN394" s="972"/>
      <c r="QXO394" s="972"/>
      <c r="QXP394" s="972"/>
      <c r="QXQ394" s="972"/>
      <c r="QXR394" s="972"/>
      <c r="QXS394" s="972"/>
      <c r="QXT394" s="972"/>
      <c r="QXU394" s="972"/>
      <c r="QXV394" s="973"/>
      <c r="QXW394" s="971"/>
      <c r="QXX394" s="972"/>
      <c r="QXY394" s="972"/>
      <c r="QXZ394" s="972"/>
      <c r="QYA394" s="972"/>
      <c r="QYB394" s="972"/>
      <c r="QYC394" s="972"/>
      <c r="QYD394" s="972"/>
      <c r="QYE394" s="972"/>
      <c r="QYF394" s="972"/>
      <c r="QYG394" s="972"/>
      <c r="QYH394" s="972"/>
      <c r="QYI394" s="972"/>
      <c r="QYJ394" s="972"/>
      <c r="QYK394" s="973"/>
      <c r="QYL394" s="971"/>
      <c r="QYM394" s="972"/>
      <c r="QYN394" s="972"/>
      <c r="QYO394" s="972"/>
      <c r="QYP394" s="972"/>
      <c r="QYQ394" s="972"/>
      <c r="QYR394" s="972"/>
      <c r="QYS394" s="972"/>
      <c r="QYT394" s="972"/>
      <c r="QYU394" s="972"/>
      <c r="QYV394" s="972"/>
      <c r="QYW394" s="972"/>
      <c r="QYX394" s="972"/>
      <c r="QYY394" s="972"/>
      <c r="QYZ394" s="973"/>
      <c r="QZA394" s="971"/>
      <c r="QZB394" s="972"/>
      <c r="QZC394" s="972"/>
      <c r="QZD394" s="972"/>
      <c r="QZE394" s="972"/>
      <c r="QZF394" s="972"/>
      <c r="QZG394" s="972"/>
      <c r="QZH394" s="972"/>
      <c r="QZI394" s="972"/>
      <c r="QZJ394" s="972"/>
      <c r="QZK394" s="972"/>
      <c r="QZL394" s="972"/>
      <c r="QZM394" s="972"/>
      <c r="QZN394" s="972"/>
      <c r="QZO394" s="973"/>
      <c r="QZP394" s="971"/>
      <c r="QZQ394" s="972"/>
      <c r="QZR394" s="972"/>
      <c r="QZS394" s="972"/>
      <c r="QZT394" s="972"/>
      <c r="QZU394" s="972"/>
      <c r="QZV394" s="972"/>
      <c r="QZW394" s="972"/>
      <c r="QZX394" s="972"/>
      <c r="QZY394" s="972"/>
      <c r="QZZ394" s="972"/>
      <c r="RAA394" s="972"/>
      <c r="RAB394" s="972"/>
      <c r="RAC394" s="972"/>
      <c r="RAD394" s="973"/>
      <c r="RAE394" s="971"/>
      <c r="RAF394" s="972"/>
      <c r="RAG394" s="972"/>
      <c r="RAH394" s="972"/>
      <c r="RAI394" s="972"/>
      <c r="RAJ394" s="972"/>
      <c r="RAK394" s="972"/>
      <c r="RAL394" s="972"/>
      <c r="RAM394" s="972"/>
      <c r="RAN394" s="972"/>
      <c r="RAO394" s="972"/>
      <c r="RAP394" s="972"/>
      <c r="RAQ394" s="972"/>
      <c r="RAR394" s="972"/>
      <c r="RAS394" s="973"/>
      <c r="RAT394" s="971"/>
      <c r="RAU394" s="972"/>
      <c r="RAV394" s="972"/>
      <c r="RAW394" s="972"/>
      <c r="RAX394" s="972"/>
      <c r="RAY394" s="972"/>
      <c r="RAZ394" s="972"/>
      <c r="RBA394" s="972"/>
      <c r="RBB394" s="972"/>
      <c r="RBC394" s="972"/>
      <c r="RBD394" s="972"/>
      <c r="RBE394" s="972"/>
      <c r="RBF394" s="972"/>
      <c r="RBG394" s="972"/>
      <c r="RBH394" s="973"/>
      <c r="RBI394" s="971"/>
      <c r="RBJ394" s="972"/>
      <c r="RBK394" s="972"/>
      <c r="RBL394" s="972"/>
      <c r="RBM394" s="972"/>
      <c r="RBN394" s="972"/>
      <c r="RBO394" s="972"/>
      <c r="RBP394" s="972"/>
      <c r="RBQ394" s="972"/>
      <c r="RBR394" s="972"/>
      <c r="RBS394" s="972"/>
      <c r="RBT394" s="972"/>
      <c r="RBU394" s="972"/>
      <c r="RBV394" s="972"/>
      <c r="RBW394" s="973"/>
      <c r="RBX394" s="971"/>
      <c r="RBY394" s="972"/>
      <c r="RBZ394" s="972"/>
      <c r="RCA394" s="972"/>
      <c r="RCB394" s="972"/>
      <c r="RCC394" s="972"/>
      <c r="RCD394" s="972"/>
      <c r="RCE394" s="972"/>
      <c r="RCF394" s="972"/>
      <c r="RCG394" s="972"/>
      <c r="RCH394" s="972"/>
      <c r="RCI394" s="972"/>
      <c r="RCJ394" s="972"/>
      <c r="RCK394" s="972"/>
      <c r="RCL394" s="973"/>
      <c r="RCM394" s="971"/>
      <c r="RCN394" s="972"/>
      <c r="RCO394" s="972"/>
      <c r="RCP394" s="972"/>
      <c r="RCQ394" s="972"/>
      <c r="RCR394" s="972"/>
      <c r="RCS394" s="972"/>
      <c r="RCT394" s="972"/>
      <c r="RCU394" s="972"/>
      <c r="RCV394" s="972"/>
      <c r="RCW394" s="972"/>
      <c r="RCX394" s="972"/>
      <c r="RCY394" s="972"/>
      <c r="RCZ394" s="972"/>
      <c r="RDA394" s="973"/>
      <c r="RDB394" s="971"/>
      <c r="RDC394" s="972"/>
      <c r="RDD394" s="972"/>
      <c r="RDE394" s="972"/>
      <c r="RDF394" s="972"/>
      <c r="RDG394" s="972"/>
      <c r="RDH394" s="972"/>
      <c r="RDI394" s="972"/>
      <c r="RDJ394" s="972"/>
      <c r="RDK394" s="972"/>
      <c r="RDL394" s="972"/>
      <c r="RDM394" s="972"/>
      <c r="RDN394" s="972"/>
      <c r="RDO394" s="972"/>
      <c r="RDP394" s="973"/>
      <c r="RDQ394" s="971"/>
      <c r="RDR394" s="972"/>
      <c r="RDS394" s="972"/>
      <c r="RDT394" s="972"/>
      <c r="RDU394" s="972"/>
      <c r="RDV394" s="972"/>
      <c r="RDW394" s="972"/>
      <c r="RDX394" s="972"/>
      <c r="RDY394" s="972"/>
      <c r="RDZ394" s="972"/>
      <c r="REA394" s="972"/>
      <c r="REB394" s="972"/>
      <c r="REC394" s="972"/>
      <c r="RED394" s="972"/>
      <c r="REE394" s="973"/>
      <c r="REF394" s="971"/>
      <c r="REG394" s="972"/>
      <c r="REH394" s="972"/>
      <c r="REI394" s="972"/>
      <c r="REJ394" s="972"/>
      <c r="REK394" s="972"/>
      <c r="REL394" s="972"/>
      <c r="REM394" s="972"/>
      <c r="REN394" s="972"/>
      <c r="REO394" s="972"/>
      <c r="REP394" s="972"/>
      <c r="REQ394" s="972"/>
      <c r="RER394" s="972"/>
      <c r="RES394" s="972"/>
      <c r="RET394" s="973"/>
      <c r="REU394" s="971"/>
      <c r="REV394" s="972"/>
      <c r="REW394" s="972"/>
      <c r="REX394" s="972"/>
      <c r="REY394" s="972"/>
      <c r="REZ394" s="972"/>
      <c r="RFA394" s="972"/>
      <c r="RFB394" s="972"/>
      <c r="RFC394" s="972"/>
      <c r="RFD394" s="972"/>
      <c r="RFE394" s="972"/>
      <c r="RFF394" s="972"/>
      <c r="RFG394" s="972"/>
      <c r="RFH394" s="972"/>
      <c r="RFI394" s="973"/>
      <c r="RFJ394" s="971"/>
      <c r="RFK394" s="972"/>
      <c r="RFL394" s="972"/>
      <c r="RFM394" s="972"/>
      <c r="RFN394" s="972"/>
      <c r="RFO394" s="972"/>
      <c r="RFP394" s="972"/>
      <c r="RFQ394" s="972"/>
      <c r="RFR394" s="972"/>
      <c r="RFS394" s="972"/>
      <c r="RFT394" s="972"/>
      <c r="RFU394" s="972"/>
      <c r="RFV394" s="972"/>
      <c r="RFW394" s="972"/>
      <c r="RFX394" s="973"/>
      <c r="RFY394" s="971"/>
      <c r="RFZ394" s="972"/>
      <c r="RGA394" s="972"/>
      <c r="RGB394" s="972"/>
      <c r="RGC394" s="972"/>
      <c r="RGD394" s="972"/>
      <c r="RGE394" s="972"/>
      <c r="RGF394" s="972"/>
      <c r="RGG394" s="972"/>
      <c r="RGH394" s="972"/>
      <c r="RGI394" s="972"/>
      <c r="RGJ394" s="972"/>
      <c r="RGK394" s="972"/>
      <c r="RGL394" s="972"/>
      <c r="RGM394" s="973"/>
      <c r="RGN394" s="971"/>
      <c r="RGO394" s="972"/>
      <c r="RGP394" s="972"/>
      <c r="RGQ394" s="972"/>
      <c r="RGR394" s="972"/>
      <c r="RGS394" s="972"/>
      <c r="RGT394" s="972"/>
      <c r="RGU394" s="972"/>
      <c r="RGV394" s="972"/>
      <c r="RGW394" s="972"/>
      <c r="RGX394" s="972"/>
      <c r="RGY394" s="972"/>
      <c r="RGZ394" s="972"/>
      <c r="RHA394" s="972"/>
      <c r="RHB394" s="973"/>
      <c r="RHC394" s="971"/>
      <c r="RHD394" s="972"/>
      <c r="RHE394" s="972"/>
      <c r="RHF394" s="972"/>
      <c r="RHG394" s="972"/>
      <c r="RHH394" s="972"/>
      <c r="RHI394" s="972"/>
      <c r="RHJ394" s="972"/>
      <c r="RHK394" s="972"/>
      <c r="RHL394" s="972"/>
      <c r="RHM394" s="972"/>
      <c r="RHN394" s="972"/>
      <c r="RHO394" s="972"/>
      <c r="RHP394" s="972"/>
      <c r="RHQ394" s="973"/>
      <c r="RHR394" s="971"/>
      <c r="RHS394" s="972"/>
      <c r="RHT394" s="972"/>
      <c r="RHU394" s="972"/>
      <c r="RHV394" s="972"/>
      <c r="RHW394" s="972"/>
      <c r="RHX394" s="972"/>
      <c r="RHY394" s="972"/>
      <c r="RHZ394" s="972"/>
      <c r="RIA394" s="972"/>
      <c r="RIB394" s="972"/>
      <c r="RIC394" s="972"/>
      <c r="RID394" s="972"/>
      <c r="RIE394" s="972"/>
      <c r="RIF394" s="973"/>
      <c r="RIG394" s="971"/>
      <c r="RIH394" s="972"/>
      <c r="RII394" s="972"/>
      <c r="RIJ394" s="972"/>
      <c r="RIK394" s="972"/>
      <c r="RIL394" s="972"/>
      <c r="RIM394" s="972"/>
      <c r="RIN394" s="972"/>
      <c r="RIO394" s="972"/>
      <c r="RIP394" s="972"/>
      <c r="RIQ394" s="972"/>
      <c r="RIR394" s="972"/>
      <c r="RIS394" s="972"/>
      <c r="RIT394" s="972"/>
      <c r="RIU394" s="973"/>
      <c r="RIV394" s="971"/>
      <c r="RIW394" s="972"/>
      <c r="RIX394" s="972"/>
      <c r="RIY394" s="972"/>
      <c r="RIZ394" s="972"/>
      <c r="RJA394" s="972"/>
      <c r="RJB394" s="972"/>
      <c r="RJC394" s="972"/>
      <c r="RJD394" s="972"/>
      <c r="RJE394" s="972"/>
      <c r="RJF394" s="972"/>
      <c r="RJG394" s="972"/>
      <c r="RJH394" s="972"/>
      <c r="RJI394" s="972"/>
      <c r="RJJ394" s="973"/>
      <c r="RJK394" s="971"/>
      <c r="RJL394" s="972"/>
      <c r="RJM394" s="972"/>
      <c r="RJN394" s="972"/>
      <c r="RJO394" s="972"/>
      <c r="RJP394" s="972"/>
      <c r="RJQ394" s="972"/>
      <c r="RJR394" s="972"/>
      <c r="RJS394" s="972"/>
      <c r="RJT394" s="972"/>
      <c r="RJU394" s="972"/>
      <c r="RJV394" s="972"/>
      <c r="RJW394" s="972"/>
      <c r="RJX394" s="972"/>
      <c r="RJY394" s="973"/>
      <c r="RJZ394" s="971"/>
      <c r="RKA394" s="972"/>
      <c r="RKB394" s="972"/>
      <c r="RKC394" s="972"/>
      <c r="RKD394" s="972"/>
      <c r="RKE394" s="972"/>
      <c r="RKF394" s="972"/>
      <c r="RKG394" s="972"/>
      <c r="RKH394" s="972"/>
      <c r="RKI394" s="972"/>
      <c r="RKJ394" s="972"/>
      <c r="RKK394" s="972"/>
      <c r="RKL394" s="972"/>
      <c r="RKM394" s="972"/>
      <c r="RKN394" s="973"/>
      <c r="RKO394" s="971"/>
      <c r="RKP394" s="972"/>
      <c r="RKQ394" s="972"/>
      <c r="RKR394" s="972"/>
      <c r="RKS394" s="972"/>
      <c r="RKT394" s="972"/>
      <c r="RKU394" s="972"/>
      <c r="RKV394" s="972"/>
      <c r="RKW394" s="972"/>
      <c r="RKX394" s="972"/>
      <c r="RKY394" s="972"/>
      <c r="RKZ394" s="972"/>
      <c r="RLA394" s="972"/>
      <c r="RLB394" s="972"/>
      <c r="RLC394" s="973"/>
      <c r="RLD394" s="971"/>
      <c r="RLE394" s="972"/>
      <c r="RLF394" s="972"/>
      <c r="RLG394" s="972"/>
      <c r="RLH394" s="972"/>
      <c r="RLI394" s="972"/>
      <c r="RLJ394" s="972"/>
      <c r="RLK394" s="972"/>
      <c r="RLL394" s="972"/>
      <c r="RLM394" s="972"/>
      <c r="RLN394" s="972"/>
      <c r="RLO394" s="972"/>
      <c r="RLP394" s="972"/>
      <c r="RLQ394" s="972"/>
      <c r="RLR394" s="973"/>
      <c r="RLS394" s="971"/>
      <c r="RLT394" s="972"/>
      <c r="RLU394" s="972"/>
      <c r="RLV394" s="972"/>
      <c r="RLW394" s="972"/>
      <c r="RLX394" s="972"/>
      <c r="RLY394" s="972"/>
      <c r="RLZ394" s="972"/>
      <c r="RMA394" s="972"/>
      <c r="RMB394" s="972"/>
      <c r="RMC394" s="972"/>
      <c r="RMD394" s="972"/>
      <c r="RME394" s="972"/>
      <c r="RMF394" s="972"/>
      <c r="RMG394" s="973"/>
      <c r="RMH394" s="971"/>
      <c r="RMI394" s="972"/>
      <c r="RMJ394" s="972"/>
      <c r="RMK394" s="972"/>
      <c r="RML394" s="972"/>
      <c r="RMM394" s="972"/>
      <c r="RMN394" s="972"/>
      <c r="RMO394" s="972"/>
      <c r="RMP394" s="972"/>
      <c r="RMQ394" s="972"/>
      <c r="RMR394" s="972"/>
      <c r="RMS394" s="972"/>
      <c r="RMT394" s="972"/>
      <c r="RMU394" s="972"/>
      <c r="RMV394" s="973"/>
      <c r="RMW394" s="971"/>
      <c r="RMX394" s="972"/>
      <c r="RMY394" s="972"/>
      <c r="RMZ394" s="972"/>
      <c r="RNA394" s="972"/>
      <c r="RNB394" s="972"/>
      <c r="RNC394" s="972"/>
      <c r="RND394" s="972"/>
      <c r="RNE394" s="972"/>
      <c r="RNF394" s="972"/>
      <c r="RNG394" s="972"/>
      <c r="RNH394" s="972"/>
      <c r="RNI394" s="972"/>
      <c r="RNJ394" s="972"/>
      <c r="RNK394" s="973"/>
      <c r="RNL394" s="971"/>
      <c r="RNM394" s="972"/>
      <c r="RNN394" s="972"/>
      <c r="RNO394" s="972"/>
      <c r="RNP394" s="972"/>
      <c r="RNQ394" s="972"/>
      <c r="RNR394" s="972"/>
      <c r="RNS394" s="972"/>
      <c r="RNT394" s="972"/>
      <c r="RNU394" s="972"/>
      <c r="RNV394" s="972"/>
      <c r="RNW394" s="972"/>
      <c r="RNX394" s="972"/>
      <c r="RNY394" s="972"/>
      <c r="RNZ394" s="973"/>
      <c r="ROA394" s="971"/>
      <c r="ROB394" s="972"/>
      <c r="ROC394" s="972"/>
      <c r="ROD394" s="972"/>
      <c r="ROE394" s="972"/>
      <c r="ROF394" s="972"/>
      <c r="ROG394" s="972"/>
      <c r="ROH394" s="972"/>
      <c r="ROI394" s="972"/>
      <c r="ROJ394" s="972"/>
      <c r="ROK394" s="972"/>
      <c r="ROL394" s="972"/>
      <c r="ROM394" s="972"/>
      <c r="RON394" s="972"/>
      <c r="ROO394" s="973"/>
      <c r="ROP394" s="971"/>
      <c r="ROQ394" s="972"/>
      <c r="ROR394" s="972"/>
      <c r="ROS394" s="972"/>
      <c r="ROT394" s="972"/>
      <c r="ROU394" s="972"/>
      <c r="ROV394" s="972"/>
      <c r="ROW394" s="972"/>
      <c r="ROX394" s="972"/>
      <c r="ROY394" s="972"/>
      <c r="ROZ394" s="972"/>
      <c r="RPA394" s="972"/>
      <c r="RPB394" s="972"/>
      <c r="RPC394" s="972"/>
      <c r="RPD394" s="973"/>
      <c r="RPE394" s="971"/>
      <c r="RPF394" s="972"/>
      <c r="RPG394" s="972"/>
      <c r="RPH394" s="972"/>
      <c r="RPI394" s="972"/>
      <c r="RPJ394" s="972"/>
      <c r="RPK394" s="972"/>
      <c r="RPL394" s="972"/>
      <c r="RPM394" s="972"/>
      <c r="RPN394" s="972"/>
      <c r="RPO394" s="972"/>
      <c r="RPP394" s="972"/>
      <c r="RPQ394" s="972"/>
      <c r="RPR394" s="972"/>
      <c r="RPS394" s="973"/>
      <c r="RPT394" s="971"/>
      <c r="RPU394" s="972"/>
      <c r="RPV394" s="972"/>
      <c r="RPW394" s="972"/>
      <c r="RPX394" s="972"/>
      <c r="RPY394" s="972"/>
      <c r="RPZ394" s="972"/>
      <c r="RQA394" s="972"/>
      <c r="RQB394" s="972"/>
      <c r="RQC394" s="972"/>
      <c r="RQD394" s="972"/>
      <c r="RQE394" s="972"/>
      <c r="RQF394" s="972"/>
      <c r="RQG394" s="972"/>
      <c r="RQH394" s="973"/>
      <c r="RQI394" s="971"/>
      <c r="RQJ394" s="972"/>
      <c r="RQK394" s="972"/>
      <c r="RQL394" s="972"/>
      <c r="RQM394" s="972"/>
      <c r="RQN394" s="972"/>
      <c r="RQO394" s="972"/>
      <c r="RQP394" s="972"/>
      <c r="RQQ394" s="972"/>
      <c r="RQR394" s="972"/>
      <c r="RQS394" s="972"/>
      <c r="RQT394" s="972"/>
      <c r="RQU394" s="972"/>
      <c r="RQV394" s="972"/>
      <c r="RQW394" s="973"/>
      <c r="RQX394" s="971"/>
      <c r="RQY394" s="972"/>
      <c r="RQZ394" s="972"/>
      <c r="RRA394" s="972"/>
      <c r="RRB394" s="972"/>
      <c r="RRC394" s="972"/>
      <c r="RRD394" s="972"/>
      <c r="RRE394" s="972"/>
      <c r="RRF394" s="972"/>
      <c r="RRG394" s="972"/>
      <c r="RRH394" s="972"/>
      <c r="RRI394" s="972"/>
      <c r="RRJ394" s="972"/>
      <c r="RRK394" s="972"/>
      <c r="RRL394" s="973"/>
      <c r="RRM394" s="971"/>
      <c r="RRN394" s="972"/>
      <c r="RRO394" s="972"/>
      <c r="RRP394" s="972"/>
      <c r="RRQ394" s="972"/>
      <c r="RRR394" s="972"/>
      <c r="RRS394" s="972"/>
      <c r="RRT394" s="972"/>
      <c r="RRU394" s="972"/>
      <c r="RRV394" s="972"/>
      <c r="RRW394" s="972"/>
      <c r="RRX394" s="972"/>
      <c r="RRY394" s="972"/>
      <c r="RRZ394" s="972"/>
      <c r="RSA394" s="973"/>
      <c r="RSB394" s="971"/>
      <c r="RSC394" s="972"/>
      <c r="RSD394" s="972"/>
      <c r="RSE394" s="972"/>
      <c r="RSF394" s="972"/>
      <c r="RSG394" s="972"/>
      <c r="RSH394" s="972"/>
      <c r="RSI394" s="972"/>
      <c r="RSJ394" s="972"/>
      <c r="RSK394" s="972"/>
      <c r="RSL394" s="972"/>
      <c r="RSM394" s="972"/>
      <c r="RSN394" s="972"/>
      <c r="RSO394" s="972"/>
      <c r="RSP394" s="973"/>
      <c r="RSQ394" s="971"/>
      <c r="RSR394" s="972"/>
      <c r="RSS394" s="972"/>
      <c r="RST394" s="972"/>
      <c r="RSU394" s="972"/>
      <c r="RSV394" s="972"/>
      <c r="RSW394" s="972"/>
      <c r="RSX394" s="972"/>
      <c r="RSY394" s="972"/>
      <c r="RSZ394" s="972"/>
      <c r="RTA394" s="972"/>
      <c r="RTB394" s="972"/>
      <c r="RTC394" s="972"/>
      <c r="RTD394" s="972"/>
      <c r="RTE394" s="973"/>
      <c r="RTF394" s="971"/>
      <c r="RTG394" s="972"/>
      <c r="RTH394" s="972"/>
      <c r="RTI394" s="972"/>
      <c r="RTJ394" s="972"/>
      <c r="RTK394" s="972"/>
      <c r="RTL394" s="972"/>
      <c r="RTM394" s="972"/>
      <c r="RTN394" s="972"/>
      <c r="RTO394" s="972"/>
      <c r="RTP394" s="972"/>
      <c r="RTQ394" s="972"/>
      <c r="RTR394" s="972"/>
      <c r="RTS394" s="972"/>
      <c r="RTT394" s="973"/>
      <c r="RTU394" s="971"/>
      <c r="RTV394" s="972"/>
      <c r="RTW394" s="972"/>
      <c r="RTX394" s="972"/>
      <c r="RTY394" s="972"/>
      <c r="RTZ394" s="972"/>
      <c r="RUA394" s="972"/>
      <c r="RUB394" s="972"/>
      <c r="RUC394" s="972"/>
      <c r="RUD394" s="972"/>
      <c r="RUE394" s="972"/>
      <c r="RUF394" s="972"/>
      <c r="RUG394" s="972"/>
      <c r="RUH394" s="972"/>
      <c r="RUI394" s="973"/>
      <c r="RUJ394" s="971"/>
      <c r="RUK394" s="972"/>
      <c r="RUL394" s="972"/>
      <c r="RUM394" s="972"/>
      <c r="RUN394" s="972"/>
      <c r="RUO394" s="972"/>
      <c r="RUP394" s="972"/>
      <c r="RUQ394" s="972"/>
      <c r="RUR394" s="972"/>
      <c r="RUS394" s="972"/>
      <c r="RUT394" s="972"/>
      <c r="RUU394" s="972"/>
      <c r="RUV394" s="972"/>
      <c r="RUW394" s="972"/>
      <c r="RUX394" s="973"/>
      <c r="RUY394" s="971"/>
      <c r="RUZ394" s="972"/>
      <c r="RVA394" s="972"/>
      <c r="RVB394" s="972"/>
      <c r="RVC394" s="972"/>
      <c r="RVD394" s="972"/>
      <c r="RVE394" s="972"/>
      <c r="RVF394" s="972"/>
      <c r="RVG394" s="972"/>
      <c r="RVH394" s="972"/>
      <c r="RVI394" s="972"/>
      <c r="RVJ394" s="972"/>
      <c r="RVK394" s="972"/>
      <c r="RVL394" s="972"/>
      <c r="RVM394" s="973"/>
      <c r="RVN394" s="971"/>
      <c r="RVO394" s="972"/>
      <c r="RVP394" s="972"/>
      <c r="RVQ394" s="972"/>
      <c r="RVR394" s="972"/>
      <c r="RVS394" s="972"/>
      <c r="RVT394" s="972"/>
      <c r="RVU394" s="972"/>
      <c r="RVV394" s="972"/>
      <c r="RVW394" s="972"/>
      <c r="RVX394" s="972"/>
      <c r="RVY394" s="972"/>
      <c r="RVZ394" s="972"/>
      <c r="RWA394" s="972"/>
      <c r="RWB394" s="973"/>
      <c r="RWC394" s="971"/>
      <c r="RWD394" s="972"/>
      <c r="RWE394" s="972"/>
      <c r="RWF394" s="972"/>
      <c r="RWG394" s="972"/>
      <c r="RWH394" s="972"/>
      <c r="RWI394" s="972"/>
      <c r="RWJ394" s="972"/>
      <c r="RWK394" s="972"/>
      <c r="RWL394" s="972"/>
      <c r="RWM394" s="972"/>
      <c r="RWN394" s="972"/>
      <c r="RWO394" s="972"/>
      <c r="RWP394" s="972"/>
      <c r="RWQ394" s="973"/>
      <c r="RWR394" s="971"/>
      <c r="RWS394" s="972"/>
      <c r="RWT394" s="972"/>
      <c r="RWU394" s="972"/>
      <c r="RWV394" s="972"/>
      <c r="RWW394" s="972"/>
      <c r="RWX394" s="972"/>
      <c r="RWY394" s="972"/>
      <c r="RWZ394" s="972"/>
      <c r="RXA394" s="972"/>
      <c r="RXB394" s="972"/>
      <c r="RXC394" s="972"/>
      <c r="RXD394" s="972"/>
      <c r="RXE394" s="972"/>
      <c r="RXF394" s="973"/>
      <c r="RXG394" s="971"/>
      <c r="RXH394" s="972"/>
      <c r="RXI394" s="972"/>
      <c r="RXJ394" s="972"/>
      <c r="RXK394" s="972"/>
      <c r="RXL394" s="972"/>
      <c r="RXM394" s="972"/>
      <c r="RXN394" s="972"/>
      <c r="RXO394" s="972"/>
      <c r="RXP394" s="972"/>
      <c r="RXQ394" s="972"/>
      <c r="RXR394" s="972"/>
      <c r="RXS394" s="972"/>
      <c r="RXT394" s="972"/>
      <c r="RXU394" s="973"/>
      <c r="RXV394" s="971"/>
      <c r="RXW394" s="972"/>
      <c r="RXX394" s="972"/>
      <c r="RXY394" s="972"/>
      <c r="RXZ394" s="972"/>
      <c r="RYA394" s="972"/>
      <c r="RYB394" s="972"/>
      <c r="RYC394" s="972"/>
      <c r="RYD394" s="972"/>
      <c r="RYE394" s="972"/>
      <c r="RYF394" s="972"/>
      <c r="RYG394" s="972"/>
      <c r="RYH394" s="972"/>
      <c r="RYI394" s="972"/>
      <c r="RYJ394" s="973"/>
      <c r="RYK394" s="971"/>
      <c r="RYL394" s="972"/>
      <c r="RYM394" s="972"/>
      <c r="RYN394" s="972"/>
      <c r="RYO394" s="972"/>
      <c r="RYP394" s="972"/>
      <c r="RYQ394" s="972"/>
      <c r="RYR394" s="972"/>
      <c r="RYS394" s="972"/>
      <c r="RYT394" s="972"/>
      <c r="RYU394" s="972"/>
      <c r="RYV394" s="972"/>
      <c r="RYW394" s="972"/>
      <c r="RYX394" s="972"/>
      <c r="RYY394" s="973"/>
      <c r="RYZ394" s="971"/>
      <c r="RZA394" s="972"/>
      <c r="RZB394" s="972"/>
      <c r="RZC394" s="972"/>
      <c r="RZD394" s="972"/>
      <c r="RZE394" s="972"/>
      <c r="RZF394" s="972"/>
      <c r="RZG394" s="972"/>
      <c r="RZH394" s="972"/>
      <c r="RZI394" s="972"/>
      <c r="RZJ394" s="972"/>
      <c r="RZK394" s="972"/>
      <c r="RZL394" s="972"/>
      <c r="RZM394" s="972"/>
      <c r="RZN394" s="973"/>
      <c r="RZO394" s="971"/>
      <c r="RZP394" s="972"/>
      <c r="RZQ394" s="972"/>
      <c r="RZR394" s="972"/>
      <c r="RZS394" s="972"/>
      <c r="RZT394" s="972"/>
      <c r="RZU394" s="972"/>
      <c r="RZV394" s="972"/>
      <c r="RZW394" s="972"/>
      <c r="RZX394" s="972"/>
      <c r="RZY394" s="972"/>
      <c r="RZZ394" s="972"/>
      <c r="SAA394" s="972"/>
      <c r="SAB394" s="972"/>
      <c r="SAC394" s="973"/>
      <c r="SAD394" s="971"/>
      <c r="SAE394" s="972"/>
      <c r="SAF394" s="972"/>
      <c r="SAG394" s="972"/>
      <c r="SAH394" s="972"/>
      <c r="SAI394" s="972"/>
      <c r="SAJ394" s="972"/>
      <c r="SAK394" s="972"/>
      <c r="SAL394" s="972"/>
      <c r="SAM394" s="972"/>
      <c r="SAN394" s="972"/>
      <c r="SAO394" s="972"/>
      <c r="SAP394" s="972"/>
      <c r="SAQ394" s="972"/>
      <c r="SAR394" s="973"/>
      <c r="SAS394" s="971"/>
      <c r="SAT394" s="972"/>
      <c r="SAU394" s="972"/>
      <c r="SAV394" s="972"/>
      <c r="SAW394" s="972"/>
      <c r="SAX394" s="972"/>
      <c r="SAY394" s="972"/>
      <c r="SAZ394" s="972"/>
      <c r="SBA394" s="972"/>
      <c r="SBB394" s="972"/>
      <c r="SBC394" s="972"/>
      <c r="SBD394" s="972"/>
      <c r="SBE394" s="972"/>
      <c r="SBF394" s="972"/>
      <c r="SBG394" s="973"/>
      <c r="SBH394" s="971"/>
      <c r="SBI394" s="972"/>
      <c r="SBJ394" s="972"/>
      <c r="SBK394" s="972"/>
      <c r="SBL394" s="972"/>
      <c r="SBM394" s="972"/>
      <c r="SBN394" s="972"/>
      <c r="SBO394" s="972"/>
      <c r="SBP394" s="972"/>
      <c r="SBQ394" s="972"/>
      <c r="SBR394" s="972"/>
      <c r="SBS394" s="972"/>
      <c r="SBT394" s="972"/>
      <c r="SBU394" s="972"/>
      <c r="SBV394" s="973"/>
      <c r="SBW394" s="971"/>
      <c r="SBX394" s="972"/>
      <c r="SBY394" s="972"/>
      <c r="SBZ394" s="972"/>
      <c r="SCA394" s="972"/>
      <c r="SCB394" s="972"/>
      <c r="SCC394" s="972"/>
      <c r="SCD394" s="972"/>
      <c r="SCE394" s="972"/>
      <c r="SCF394" s="972"/>
      <c r="SCG394" s="972"/>
      <c r="SCH394" s="972"/>
      <c r="SCI394" s="972"/>
      <c r="SCJ394" s="972"/>
      <c r="SCK394" s="973"/>
      <c r="SCL394" s="971"/>
      <c r="SCM394" s="972"/>
      <c r="SCN394" s="972"/>
      <c r="SCO394" s="972"/>
      <c r="SCP394" s="972"/>
      <c r="SCQ394" s="972"/>
      <c r="SCR394" s="972"/>
      <c r="SCS394" s="972"/>
      <c r="SCT394" s="972"/>
      <c r="SCU394" s="972"/>
      <c r="SCV394" s="972"/>
      <c r="SCW394" s="972"/>
      <c r="SCX394" s="972"/>
      <c r="SCY394" s="972"/>
      <c r="SCZ394" s="973"/>
      <c r="SDA394" s="971"/>
      <c r="SDB394" s="972"/>
      <c r="SDC394" s="972"/>
      <c r="SDD394" s="972"/>
      <c r="SDE394" s="972"/>
      <c r="SDF394" s="972"/>
      <c r="SDG394" s="972"/>
      <c r="SDH394" s="972"/>
      <c r="SDI394" s="972"/>
      <c r="SDJ394" s="972"/>
      <c r="SDK394" s="972"/>
      <c r="SDL394" s="972"/>
      <c r="SDM394" s="972"/>
      <c r="SDN394" s="972"/>
      <c r="SDO394" s="973"/>
      <c r="SDP394" s="971"/>
      <c r="SDQ394" s="972"/>
      <c r="SDR394" s="972"/>
      <c r="SDS394" s="972"/>
      <c r="SDT394" s="972"/>
      <c r="SDU394" s="972"/>
      <c r="SDV394" s="972"/>
      <c r="SDW394" s="972"/>
      <c r="SDX394" s="972"/>
      <c r="SDY394" s="972"/>
      <c r="SDZ394" s="972"/>
      <c r="SEA394" s="972"/>
      <c r="SEB394" s="972"/>
      <c r="SEC394" s="972"/>
      <c r="SED394" s="973"/>
      <c r="SEE394" s="971"/>
      <c r="SEF394" s="972"/>
      <c r="SEG394" s="972"/>
      <c r="SEH394" s="972"/>
      <c r="SEI394" s="972"/>
      <c r="SEJ394" s="972"/>
      <c r="SEK394" s="972"/>
      <c r="SEL394" s="972"/>
      <c r="SEM394" s="972"/>
      <c r="SEN394" s="972"/>
      <c r="SEO394" s="972"/>
      <c r="SEP394" s="972"/>
      <c r="SEQ394" s="972"/>
      <c r="SER394" s="972"/>
      <c r="SES394" s="973"/>
      <c r="SET394" s="971"/>
      <c r="SEU394" s="972"/>
      <c r="SEV394" s="972"/>
      <c r="SEW394" s="972"/>
      <c r="SEX394" s="972"/>
      <c r="SEY394" s="972"/>
      <c r="SEZ394" s="972"/>
      <c r="SFA394" s="972"/>
      <c r="SFB394" s="972"/>
      <c r="SFC394" s="972"/>
      <c r="SFD394" s="972"/>
      <c r="SFE394" s="972"/>
      <c r="SFF394" s="972"/>
      <c r="SFG394" s="972"/>
      <c r="SFH394" s="973"/>
      <c r="SFI394" s="971"/>
      <c r="SFJ394" s="972"/>
      <c r="SFK394" s="972"/>
      <c r="SFL394" s="972"/>
      <c r="SFM394" s="972"/>
      <c r="SFN394" s="972"/>
      <c r="SFO394" s="972"/>
      <c r="SFP394" s="972"/>
      <c r="SFQ394" s="972"/>
      <c r="SFR394" s="972"/>
      <c r="SFS394" s="972"/>
      <c r="SFT394" s="972"/>
      <c r="SFU394" s="972"/>
      <c r="SFV394" s="972"/>
      <c r="SFW394" s="973"/>
      <c r="SFX394" s="971"/>
      <c r="SFY394" s="972"/>
      <c r="SFZ394" s="972"/>
      <c r="SGA394" s="972"/>
      <c r="SGB394" s="972"/>
      <c r="SGC394" s="972"/>
      <c r="SGD394" s="972"/>
      <c r="SGE394" s="972"/>
      <c r="SGF394" s="972"/>
      <c r="SGG394" s="972"/>
      <c r="SGH394" s="972"/>
      <c r="SGI394" s="972"/>
      <c r="SGJ394" s="972"/>
      <c r="SGK394" s="972"/>
      <c r="SGL394" s="973"/>
      <c r="SGM394" s="971"/>
      <c r="SGN394" s="972"/>
      <c r="SGO394" s="972"/>
      <c r="SGP394" s="972"/>
      <c r="SGQ394" s="972"/>
      <c r="SGR394" s="972"/>
      <c r="SGS394" s="972"/>
      <c r="SGT394" s="972"/>
      <c r="SGU394" s="972"/>
      <c r="SGV394" s="972"/>
      <c r="SGW394" s="972"/>
      <c r="SGX394" s="972"/>
      <c r="SGY394" s="972"/>
      <c r="SGZ394" s="972"/>
      <c r="SHA394" s="973"/>
      <c r="SHB394" s="971"/>
      <c r="SHC394" s="972"/>
      <c r="SHD394" s="972"/>
      <c r="SHE394" s="972"/>
      <c r="SHF394" s="972"/>
      <c r="SHG394" s="972"/>
      <c r="SHH394" s="972"/>
      <c r="SHI394" s="972"/>
      <c r="SHJ394" s="972"/>
      <c r="SHK394" s="972"/>
      <c r="SHL394" s="972"/>
      <c r="SHM394" s="972"/>
      <c r="SHN394" s="972"/>
      <c r="SHO394" s="972"/>
      <c r="SHP394" s="973"/>
      <c r="SHQ394" s="971"/>
      <c r="SHR394" s="972"/>
      <c r="SHS394" s="972"/>
      <c r="SHT394" s="972"/>
      <c r="SHU394" s="972"/>
      <c r="SHV394" s="972"/>
      <c r="SHW394" s="972"/>
      <c r="SHX394" s="972"/>
      <c r="SHY394" s="972"/>
      <c r="SHZ394" s="972"/>
      <c r="SIA394" s="972"/>
      <c r="SIB394" s="972"/>
      <c r="SIC394" s="972"/>
      <c r="SID394" s="972"/>
      <c r="SIE394" s="973"/>
      <c r="SIF394" s="971"/>
      <c r="SIG394" s="972"/>
      <c r="SIH394" s="972"/>
      <c r="SII394" s="972"/>
      <c r="SIJ394" s="972"/>
      <c r="SIK394" s="972"/>
      <c r="SIL394" s="972"/>
      <c r="SIM394" s="972"/>
      <c r="SIN394" s="972"/>
      <c r="SIO394" s="972"/>
      <c r="SIP394" s="972"/>
      <c r="SIQ394" s="972"/>
      <c r="SIR394" s="972"/>
      <c r="SIS394" s="972"/>
      <c r="SIT394" s="973"/>
      <c r="SIU394" s="971"/>
      <c r="SIV394" s="972"/>
      <c r="SIW394" s="972"/>
      <c r="SIX394" s="972"/>
      <c r="SIY394" s="972"/>
      <c r="SIZ394" s="972"/>
      <c r="SJA394" s="972"/>
      <c r="SJB394" s="972"/>
      <c r="SJC394" s="972"/>
      <c r="SJD394" s="972"/>
      <c r="SJE394" s="972"/>
      <c r="SJF394" s="972"/>
      <c r="SJG394" s="972"/>
      <c r="SJH394" s="972"/>
      <c r="SJI394" s="973"/>
      <c r="SJJ394" s="971"/>
      <c r="SJK394" s="972"/>
      <c r="SJL394" s="972"/>
      <c r="SJM394" s="972"/>
      <c r="SJN394" s="972"/>
      <c r="SJO394" s="972"/>
      <c r="SJP394" s="972"/>
      <c r="SJQ394" s="972"/>
      <c r="SJR394" s="972"/>
      <c r="SJS394" s="972"/>
      <c r="SJT394" s="972"/>
      <c r="SJU394" s="972"/>
      <c r="SJV394" s="972"/>
      <c r="SJW394" s="972"/>
      <c r="SJX394" s="973"/>
      <c r="SJY394" s="971"/>
      <c r="SJZ394" s="972"/>
      <c r="SKA394" s="972"/>
      <c r="SKB394" s="972"/>
      <c r="SKC394" s="972"/>
      <c r="SKD394" s="972"/>
      <c r="SKE394" s="972"/>
      <c r="SKF394" s="972"/>
      <c r="SKG394" s="972"/>
      <c r="SKH394" s="972"/>
      <c r="SKI394" s="972"/>
      <c r="SKJ394" s="972"/>
      <c r="SKK394" s="972"/>
      <c r="SKL394" s="972"/>
      <c r="SKM394" s="973"/>
      <c r="SKN394" s="971"/>
      <c r="SKO394" s="972"/>
      <c r="SKP394" s="972"/>
      <c r="SKQ394" s="972"/>
      <c r="SKR394" s="972"/>
      <c r="SKS394" s="972"/>
      <c r="SKT394" s="972"/>
      <c r="SKU394" s="972"/>
      <c r="SKV394" s="972"/>
      <c r="SKW394" s="972"/>
      <c r="SKX394" s="972"/>
      <c r="SKY394" s="972"/>
      <c r="SKZ394" s="972"/>
      <c r="SLA394" s="972"/>
      <c r="SLB394" s="973"/>
      <c r="SLC394" s="971"/>
      <c r="SLD394" s="972"/>
      <c r="SLE394" s="972"/>
      <c r="SLF394" s="972"/>
      <c r="SLG394" s="972"/>
      <c r="SLH394" s="972"/>
      <c r="SLI394" s="972"/>
      <c r="SLJ394" s="972"/>
      <c r="SLK394" s="972"/>
      <c r="SLL394" s="972"/>
      <c r="SLM394" s="972"/>
      <c r="SLN394" s="972"/>
      <c r="SLO394" s="972"/>
      <c r="SLP394" s="972"/>
      <c r="SLQ394" s="973"/>
      <c r="SLR394" s="971"/>
      <c r="SLS394" s="972"/>
      <c r="SLT394" s="972"/>
      <c r="SLU394" s="972"/>
      <c r="SLV394" s="972"/>
      <c r="SLW394" s="972"/>
      <c r="SLX394" s="972"/>
      <c r="SLY394" s="972"/>
      <c r="SLZ394" s="972"/>
      <c r="SMA394" s="972"/>
      <c r="SMB394" s="972"/>
      <c r="SMC394" s="972"/>
      <c r="SMD394" s="972"/>
      <c r="SME394" s="972"/>
      <c r="SMF394" s="973"/>
      <c r="SMG394" s="971"/>
      <c r="SMH394" s="972"/>
      <c r="SMI394" s="972"/>
      <c r="SMJ394" s="972"/>
      <c r="SMK394" s="972"/>
      <c r="SML394" s="972"/>
      <c r="SMM394" s="972"/>
      <c r="SMN394" s="972"/>
      <c r="SMO394" s="972"/>
      <c r="SMP394" s="972"/>
      <c r="SMQ394" s="972"/>
      <c r="SMR394" s="972"/>
      <c r="SMS394" s="972"/>
      <c r="SMT394" s="972"/>
      <c r="SMU394" s="973"/>
      <c r="SMV394" s="971"/>
      <c r="SMW394" s="972"/>
      <c r="SMX394" s="972"/>
      <c r="SMY394" s="972"/>
      <c r="SMZ394" s="972"/>
      <c r="SNA394" s="972"/>
      <c r="SNB394" s="972"/>
      <c r="SNC394" s="972"/>
      <c r="SND394" s="972"/>
      <c r="SNE394" s="972"/>
      <c r="SNF394" s="972"/>
      <c r="SNG394" s="972"/>
      <c r="SNH394" s="972"/>
      <c r="SNI394" s="972"/>
      <c r="SNJ394" s="973"/>
      <c r="SNK394" s="971"/>
      <c r="SNL394" s="972"/>
      <c r="SNM394" s="972"/>
      <c r="SNN394" s="972"/>
      <c r="SNO394" s="972"/>
      <c r="SNP394" s="972"/>
      <c r="SNQ394" s="972"/>
      <c r="SNR394" s="972"/>
      <c r="SNS394" s="972"/>
      <c r="SNT394" s="972"/>
      <c r="SNU394" s="972"/>
      <c r="SNV394" s="972"/>
      <c r="SNW394" s="972"/>
      <c r="SNX394" s="972"/>
      <c r="SNY394" s="973"/>
      <c r="SNZ394" s="971"/>
      <c r="SOA394" s="972"/>
      <c r="SOB394" s="972"/>
      <c r="SOC394" s="972"/>
      <c r="SOD394" s="972"/>
      <c r="SOE394" s="972"/>
      <c r="SOF394" s="972"/>
      <c r="SOG394" s="972"/>
      <c r="SOH394" s="972"/>
      <c r="SOI394" s="972"/>
      <c r="SOJ394" s="972"/>
      <c r="SOK394" s="972"/>
      <c r="SOL394" s="972"/>
      <c r="SOM394" s="972"/>
      <c r="SON394" s="973"/>
      <c r="SOO394" s="971"/>
      <c r="SOP394" s="972"/>
      <c r="SOQ394" s="972"/>
      <c r="SOR394" s="972"/>
      <c r="SOS394" s="972"/>
      <c r="SOT394" s="972"/>
      <c r="SOU394" s="972"/>
      <c r="SOV394" s="972"/>
      <c r="SOW394" s="972"/>
      <c r="SOX394" s="972"/>
      <c r="SOY394" s="972"/>
      <c r="SOZ394" s="972"/>
      <c r="SPA394" s="972"/>
      <c r="SPB394" s="972"/>
      <c r="SPC394" s="973"/>
      <c r="SPD394" s="971"/>
      <c r="SPE394" s="972"/>
      <c r="SPF394" s="972"/>
      <c r="SPG394" s="972"/>
      <c r="SPH394" s="972"/>
      <c r="SPI394" s="972"/>
      <c r="SPJ394" s="972"/>
      <c r="SPK394" s="972"/>
      <c r="SPL394" s="972"/>
      <c r="SPM394" s="972"/>
      <c r="SPN394" s="972"/>
      <c r="SPO394" s="972"/>
      <c r="SPP394" s="972"/>
      <c r="SPQ394" s="972"/>
      <c r="SPR394" s="973"/>
      <c r="SPS394" s="971"/>
      <c r="SPT394" s="972"/>
      <c r="SPU394" s="972"/>
      <c r="SPV394" s="972"/>
      <c r="SPW394" s="972"/>
      <c r="SPX394" s="972"/>
      <c r="SPY394" s="972"/>
      <c r="SPZ394" s="972"/>
      <c r="SQA394" s="972"/>
      <c r="SQB394" s="972"/>
      <c r="SQC394" s="972"/>
      <c r="SQD394" s="972"/>
      <c r="SQE394" s="972"/>
      <c r="SQF394" s="972"/>
      <c r="SQG394" s="973"/>
      <c r="SQH394" s="971"/>
      <c r="SQI394" s="972"/>
      <c r="SQJ394" s="972"/>
      <c r="SQK394" s="972"/>
      <c r="SQL394" s="972"/>
      <c r="SQM394" s="972"/>
      <c r="SQN394" s="972"/>
      <c r="SQO394" s="972"/>
      <c r="SQP394" s="972"/>
      <c r="SQQ394" s="972"/>
      <c r="SQR394" s="972"/>
      <c r="SQS394" s="972"/>
      <c r="SQT394" s="972"/>
      <c r="SQU394" s="972"/>
      <c r="SQV394" s="973"/>
      <c r="SQW394" s="971"/>
      <c r="SQX394" s="972"/>
      <c r="SQY394" s="972"/>
      <c r="SQZ394" s="972"/>
      <c r="SRA394" s="972"/>
      <c r="SRB394" s="972"/>
      <c r="SRC394" s="972"/>
      <c r="SRD394" s="972"/>
      <c r="SRE394" s="972"/>
      <c r="SRF394" s="972"/>
      <c r="SRG394" s="972"/>
      <c r="SRH394" s="972"/>
      <c r="SRI394" s="972"/>
      <c r="SRJ394" s="972"/>
      <c r="SRK394" s="973"/>
      <c r="SRL394" s="971"/>
      <c r="SRM394" s="972"/>
      <c r="SRN394" s="972"/>
      <c r="SRO394" s="972"/>
      <c r="SRP394" s="972"/>
      <c r="SRQ394" s="972"/>
      <c r="SRR394" s="972"/>
      <c r="SRS394" s="972"/>
      <c r="SRT394" s="972"/>
      <c r="SRU394" s="972"/>
      <c r="SRV394" s="972"/>
      <c r="SRW394" s="972"/>
      <c r="SRX394" s="972"/>
      <c r="SRY394" s="972"/>
      <c r="SRZ394" s="973"/>
      <c r="SSA394" s="971"/>
      <c r="SSB394" s="972"/>
      <c r="SSC394" s="972"/>
      <c r="SSD394" s="972"/>
      <c r="SSE394" s="972"/>
      <c r="SSF394" s="972"/>
      <c r="SSG394" s="972"/>
      <c r="SSH394" s="972"/>
      <c r="SSI394" s="972"/>
      <c r="SSJ394" s="972"/>
      <c r="SSK394" s="972"/>
      <c r="SSL394" s="972"/>
      <c r="SSM394" s="972"/>
      <c r="SSN394" s="972"/>
      <c r="SSO394" s="973"/>
      <c r="SSP394" s="971"/>
      <c r="SSQ394" s="972"/>
      <c r="SSR394" s="972"/>
      <c r="SSS394" s="972"/>
      <c r="SST394" s="972"/>
      <c r="SSU394" s="972"/>
      <c r="SSV394" s="972"/>
      <c r="SSW394" s="972"/>
      <c r="SSX394" s="972"/>
      <c r="SSY394" s="972"/>
      <c r="SSZ394" s="972"/>
      <c r="STA394" s="972"/>
      <c r="STB394" s="972"/>
      <c r="STC394" s="972"/>
      <c r="STD394" s="973"/>
      <c r="STE394" s="971"/>
      <c r="STF394" s="972"/>
      <c r="STG394" s="972"/>
      <c r="STH394" s="972"/>
      <c r="STI394" s="972"/>
      <c r="STJ394" s="972"/>
      <c r="STK394" s="972"/>
      <c r="STL394" s="972"/>
      <c r="STM394" s="972"/>
      <c r="STN394" s="972"/>
      <c r="STO394" s="972"/>
      <c r="STP394" s="972"/>
      <c r="STQ394" s="972"/>
      <c r="STR394" s="972"/>
      <c r="STS394" s="973"/>
      <c r="STT394" s="971"/>
      <c r="STU394" s="972"/>
      <c r="STV394" s="972"/>
      <c r="STW394" s="972"/>
      <c r="STX394" s="972"/>
      <c r="STY394" s="972"/>
      <c r="STZ394" s="972"/>
      <c r="SUA394" s="972"/>
      <c r="SUB394" s="972"/>
      <c r="SUC394" s="972"/>
      <c r="SUD394" s="972"/>
      <c r="SUE394" s="972"/>
      <c r="SUF394" s="972"/>
      <c r="SUG394" s="972"/>
      <c r="SUH394" s="973"/>
      <c r="SUI394" s="971"/>
      <c r="SUJ394" s="972"/>
      <c r="SUK394" s="972"/>
      <c r="SUL394" s="972"/>
      <c r="SUM394" s="972"/>
      <c r="SUN394" s="972"/>
      <c r="SUO394" s="972"/>
      <c r="SUP394" s="972"/>
      <c r="SUQ394" s="972"/>
      <c r="SUR394" s="972"/>
      <c r="SUS394" s="972"/>
      <c r="SUT394" s="972"/>
      <c r="SUU394" s="972"/>
      <c r="SUV394" s="972"/>
      <c r="SUW394" s="973"/>
      <c r="SUX394" s="971"/>
      <c r="SUY394" s="972"/>
      <c r="SUZ394" s="972"/>
      <c r="SVA394" s="972"/>
      <c r="SVB394" s="972"/>
      <c r="SVC394" s="972"/>
      <c r="SVD394" s="972"/>
      <c r="SVE394" s="972"/>
      <c r="SVF394" s="972"/>
      <c r="SVG394" s="972"/>
      <c r="SVH394" s="972"/>
      <c r="SVI394" s="972"/>
      <c r="SVJ394" s="972"/>
      <c r="SVK394" s="972"/>
      <c r="SVL394" s="973"/>
      <c r="SVM394" s="971"/>
      <c r="SVN394" s="972"/>
      <c r="SVO394" s="972"/>
      <c r="SVP394" s="972"/>
      <c r="SVQ394" s="972"/>
      <c r="SVR394" s="972"/>
      <c r="SVS394" s="972"/>
      <c r="SVT394" s="972"/>
      <c r="SVU394" s="972"/>
      <c r="SVV394" s="972"/>
      <c r="SVW394" s="972"/>
      <c r="SVX394" s="972"/>
      <c r="SVY394" s="972"/>
      <c r="SVZ394" s="972"/>
      <c r="SWA394" s="973"/>
      <c r="SWB394" s="971"/>
      <c r="SWC394" s="972"/>
      <c r="SWD394" s="972"/>
      <c r="SWE394" s="972"/>
      <c r="SWF394" s="972"/>
      <c r="SWG394" s="972"/>
      <c r="SWH394" s="972"/>
      <c r="SWI394" s="972"/>
      <c r="SWJ394" s="972"/>
      <c r="SWK394" s="972"/>
      <c r="SWL394" s="972"/>
      <c r="SWM394" s="972"/>
      <c r="SWN394" s="972"/>
      <c r="SWO394" s="972"/>
      <c r="SWP394" s="973"/>
      <c r="SWQ394" s="971"/>
      <c r="SWR394" s="972"/>
      <c r="SWS394" s="972"/>
      <c r="SWT394" s="972"/>
      <c r="SWU394" s="972"/>
      <c r="SWV394" s="972"/>
      <c r="SWW394" s="972"/>
      <c r="SWX394" s="972"/>
      <c r="SWY394" s="972"/>
      <c r="SWZ394" s="972"/>
      <c r="SXA394" s="972"/>
      <c r="SXB394" s="972"/>
      <c r="SXC394" s="972"/>
      <c r="SXD394" s="972"/>
      <c r="SXE394" s="973"/>
      <c r="SXF394" s="971"/>
      <c r="SXG394" s="972"/>
      <c r="SXH394" s="972"/>
      <c r="SXI394" s="972"/>
      <c r="SXJ394" s="972"/>
      <c r="SXK394" s="972"/>
      <c r="SXL394" s="972"/>
      <c r="SXM394" s="972"/>
      <c r="SXN394" s="972"/>
      <c r="SXO394" s="972"/>
      <c r="SXP394" s="972"/>
      <c r="SXQ394" s="972"/>
      <c r="SXR394" s="972"/>
      <c r="SXS394" s="972"/>
      <c r="SXT394" s="973"/>
      <c r="SXU394" s="971"/>
      <c r="SXV394" s="972"/>
      <c r="SXW394" s="972"/>
      <c r="SXX394" s="972"/>
      <c r="SXY394" s="972"/>
      <c r="SXZ394" s="972"/>
      <c r="SYA394" s="972"/>
      <c r="SYB394" s="972"/>
      <c r="SYC394" s="972"/>
      <c r="SYD394" s="972"/>
      <c r="SYE394" s="972"/>
      <c r="SYF394" s="972"/>
      <c r="SYG394" s="972"/>
      <c r="SYH394" s="972"/>
      <c r="SYI394" s="973"/>
      <c r="SYJ394" s="971"/>
      <c r="SYK394" s="972"/>
      <c r="SYL394" s="972"/>
      <c r="SYM394" s="972"/>
      <c r="SYN394" s="972"/>
      <c r="SYO394" s="972"/>
      <c r="SYP394" s="972"/>
      <c r="SYQ394" s="972"/>
      <c r="SYR394" s="972"/>
      <c r="SYS394" s="972"/>
      <c r="SYT394" s="972"/>
      <c r="SYU394" s="972"/>
      <c r="SYV394" s="972"/>
      <c r="SYW394" s="972"/>
      <c r="SYX394" s="973"/>
      <c r="SYY394" s="971"/>
      <c r="SYZ394" s="972"/>
      <c r="SZA394" s="972"/>
      <c r="SZB394" s="972"/>
      <c r="SZC394" s="972"/>
      <c r="SZD394" s="972"/>
      <c r="SZE394" s="972"/>
      <c r="SZF394" s="972"/>
      <c r="SZG394" s="972"/>
      <c r="SZH394" s="972"/>
      <c r="SZI394" s="972"/>
      <c r="SZJ394" s="972"/>
      <c r="SZK394" s="972"/>
      <c r="SZL394" s="972"/>
      <c r="SZM394" s="973"/>
      <c r="SZN394" s="971"/>
      <c r="SZO394" s="972"/>
      <c r="SZP394" s="972"/>
      <c r="SZQ394" s="972"/>
      <c r="SZR394" s="972"/>
      <c r="SZS394" s="972"/>
      <c r="SZT394" s="972"/>
      <c r="SZU394" s="972"/>
      <c r="SZV394" s="972"/>
      <c r="SZW394" s="972"/>
      <c r="SZX394" s="972"/>
      <c r="SZY394" s="972"/>
      <c r="SZZ394" s="972"/>
      <c r="TAA394" s="972"/>
      <c r="TAB394" s="973"/>
      <c r="TAC394" s="971"/>
      <c r="TAD394" s="972"/>
      <c r="TAE394" s="972"/>
      <c r="TAF394" s="972"/>
      <c r="TAG394" s="972"/>
      <c r="TAH394" s="972"/>
      <c r="TAI394" s="972"/>
      <c r="TAJ394" s="972"/>
      <c r="TAK394" s="972"/>
      <c r="TAL394" s="972"/>
      <c r="TAM394" s="972"/>
      <c r="TAN394" s="972"/>
      <c r="TAO394" s="972"/>
      <c r="TAP394" s="972"/>
      <c r="TAQ394" s="973"/>
      <c r="TAR394" s="971"/>
      <c r="TAS394" s="972"/>
      <c r="TAT394" s="972"/>
      <c r="TAU394" s="972"/>
      <c r="TAV394" s="972"/>
      <c r="TAW394" s="972"/>
      <c r="TAX394" s="972"/>
      <c r="TAY394" s="972"/>
      <c r="TAZ394" s="972"/>
      <c r="TBA394" s="972"/>
      <c r="TBB394" s="972"/>
      <c r="TBC394" s="972"/>
      <c r="TBD394" s="972"/>
      <c r="TBE394" s="972"/>
      <c r="TBF394" s="973"/>
      <c r="TBG394" s="971"/>
      <c r="TBH394" s="972"/>
      <c r="TBI394" s="972"/>
      <c r="TBJ394" s="972"/>
      <c r="TBK394" s="972"/>
      <c r="TBL394" s="972"/>
      <c r="TBM394" s="972"/>
      <c r="TBN394" s="972"/>
      <c r="TBO394" s="972"/>
      <c r="TBP394" s="972"/>
      <c r="TBQ394" s="972"/>
      <c r="TBR394" s="972"/>
      <c r="TBS394" s="972"/>
      <c r="TBT394" s="972"/>
      <c r="TBU394" s="973"/>
      <c r="TBV394" s="971"/>
      <c r="TBW394" s="972"/>
      <c r="TBX394" s="972"/>
      <c r="TBY394" s="972"/>
      <c r="TBZ394" s="972"/>
      <c r="TCA394" s="972"/>
      <c r="TCB394" s="972"/>
      <c r="TCC394" s="972"/>
      <c r="TCD394" s="972"/>
      <c r="TCE394" s="972"/>
      <c r="TCF394" s="972"/>
      <c r="TCG394" s="972"/>
      <c r="TCH394" s="972"/>
      <c r="TCI394" s="972"/>
      <c r="TCJ394" s="973"/>
      <c r="TCK394" s="971"/>
      <c r="TCL394" s="972"/>
      <c r="TCM394" s="972"/>
      <c r="TCN394" s="972"/>
      <c r="TCO394" s="972"/>
      <c r="TCP394" s="972"/>
      <c r="TCQ394" s="972"/>
      <c r="TCR394" s="972"/>
      <c r="TCS394" s="972"/>
      <c r="TCT394" s="972"/>
      <c r="TCU394" s="972"/>
      <c r="TCV394" s="972"/>
      <c r="TCW394" s="972"/>
      <c r="TCX394" s="972"/>
      <c r="TCY394" s="973"/>
      <c r="TCZ394" s="971"/>
      <c r="TDA394" s="972"/>
      <c r="TDB394" s="972"/>
      <c r="TDC394" s="972"/>
      <c r="TDD394" s="972"/>
      <c r="TDE394" s="972"/>
      <c r="TDF394" s="972"/>
      <c r="TDG394" s="972"/>
      <c r="TDH394" s="972"/>
      <c r="TDI394" s="972"/>
      <c r="TDJ394" s="972"/>
      <c r="TDK394" s="972"/>
      <c r="TDL394" s="972"/>
      <c r="TDM394" s="972"/>
      <c r="TDN394" s="973"/>
      <c r="TDO394" s="971"/>
      <c r="TDP394" s="972"/>
      <c r="TDQ394" s="972"/>
      <c r="TDR394" s="972"/>
      <c r="TDS394" s="972"/>
      <c r="TDT394" s="972"/>
      <c r="TDU394" s="972"/>
      <c r="TDV394" s="972"/>
      <c r="TDW394" s="972"/>
      <c r="TDX394" s="972"/>
      <c r="TDY394" s="972"/>
      <c r="TDZ394" s="972"/>
      <c r="TEA394" s="972"/>
      <c r="TEB394" s="972"/>
      <c r="TEC394" s="973"/>
      <c r="TED394" s="971"/>
      <c r="TEE394" s="972"/>
      <c r="TEF394" s="972"/>
      <c r="TEG394" s="972"/>
      <c r="TEH394" s="972"/>
      <c r="TEI394" s="972"/>
      <c r="TEJ394" s="972"/>
      <c r="TEK394" s="972"/>
      <c r="TEL394" s="972"/>
      <c r="TEM394" s="972"/>
      <c r="TEN394" s="972"/>
      <c r="TEO394" s="972"/>
      <c r="TEP394" s="972"/>
      <c r="TEQ394" s="972"/>
      <c r="TER394" s="973"/>
      <c r="TES394" s="971"/>
      <c r="TET394" s="972"/>
      <c r="TEU394" s="972"/>
      <c r="TEV394" s="972"/>
      <c r="TEW394" s="972"/>
      <c r="TEX394" s="972"/>
      <c r="TEY394" s="972"/>
      <c r="TEZ394" s="972"/>
      <c r="TFA394" s="972"/>
      <c r="TFB394" s="972"/>
      <c r="TFC394" s="972"/>
      <c r="TFD394" s="972"/>
      <c r="TFE394" s="972"/>
      <c r="TFF394" s="972"/>
      <c r="TFG394" s="973"/>
      <c r="TFH394" s="971"/>
      <c r="TFI394" s="972"/>
      <c r="TFJ394" s="972"/>
      <c r="TFK394" s="972"/>
      <c r="TFL394" s="972"/>
      <c r="TFM394" s="972"/>
      <c r="TFN394" s="972"/>
      <c r="TFO394" s="972"/>
      <c r="TFP394" s="972"/>
      <c r="TFQ394" s="972"/>
      <c r="TFR394" s="972"/>
      <c r="TFS394" s="972"/>
      <c r="TFT394" s="972"/>
      <c r="TFU394" s="972"/>
      <c r="TFV394" s="973"/>
      <c r="TFW394" s="971"/>
      <c r="TFX394" s="972"/>
      <c r="TFY394" s="972"/>
      <c r="TFZ394" s="972"/>
      <c r="TGA394" s="972"/>
      <c r="TGB394" s="972"/>
      <c r="TGC394" s="972"/>
      <c r="TGD394" s="972"/>
      <c r="TGE394" s="972"/>
      <c r="TGF394" s="972"/>
      <c r="TGG394" s="972"/>
      <c r="TGH394" s="972"/>
      <c r="TGI394" s="972"/>
      <c r="TGJ394" s="972"/>
      <c r="TGK394" s="973"/>
      <c r="TGL394" s="971"/>
      <c r="TGM394" s="972"/>
      <c r="TGN394" s="972"/>
      <c r="TGO394" s="972"/>
      <c r="TGP394" s="972"/>
      <c r="TGQ394" s="972"/>
      <c r="TGR394" s="972"/>
      <c r="TGS394" s="972"/>
      <c r="TGT394" s="972"/>
      <c r="TGU394" s="972"/>
      <c r="TGV394" s="972"/>
      <c r="TGW394" s="972"/>
      <c r="TGX394" s="972"/>
      <c r="TGY394" s="972"/>
      <c r="TGZ394" s="973"/>
      <c r="THA394" s="971"/>
      <c r="THB394" s="972"/>
      <c r="THC394" s="972"/>
      <c r="THD394" s="972"/>
      <c r="THE394" s="972"/>
      <c r="THF394" s="972"/>
      <c r="THG394" s="972"/>
      <c r="THH394" s="972"/>
      <c r="THI394" s="972"/>
      <c r="THJ394" s="972"/>
      <c r="THK394" s="972"/>
      <c r="THL394" s="972"/>
      <c r="THM394" s="972"/>
      <c r="THN394" s="972"/>
      <c r="THO394" s="973"/>
      <c r="THP394" s="971"/>
      <c r="THQ394" s="972"/>
      <c r="THR394" s="972"/>
      <c r="THS394" s="972"/>
      <c r="THT394" s="972"/>
      <c r="THU394" s="972"/>
      <c r="THV394" s="972"/>
      <c r="THW394" s="972"/>
      <c r="THX394" s="972"/>
      <c r="THY394" s="972"/>
      <c r="THZ394" s="972"/>
      <c r="TIA394" s="972"/>
      <c r="TIB394" s="972"/>
      <c r="TIC394" s="972"/>
      <c r="TID394" s="973"/>
      <c r="TIE394" s="971"/>
      <c r="TIF394" s="972"/>
      <c r="TIG394" s="972"/>
      <c r="TIH394" s="972"/>
      <c r="TII394" s="972"/>
      <c r="TIJ394" s="972"/>
      <c r="TIK394" s="972"/>
      <c r="TIL394" s="972"/>
      <c r="TIM394" s="972"/>
      <c r="TIN394" s="972"/>
      <c r="TIO394" s="972"/>
      <c r="TIP394" s="972"/>
      <c r="TIQ394" s="972"/>
      <c r="TIR394" s="972"/>
      <c r="TIS394" s="973"/>
      <c r="TIT394" s="971"/>
      <c r="TIU394" s="972"/>
      <c r="TIV394" s="972"/>
      <c r="TIW394" s="972"/>
      <c r="TIX394" s="972"/>
      <c r="TIY394" s="972"/>
      <c r="TIZ394" s="972"/>
      <c r="TJA394" s="972"/>
      <c r="TJB394" s="972"/>
      <c r="TJC394" s="972"/>
      <c r="TJD394" s="972"/>
      <c r="TJE394" s="972"/>
      <c r="TJF394" s="972"/>
      <c r="TJG394" s="972"/>
      <c r="TJH394" s="973"/>
      <c r="TJI394" s="971"/>
      <c r="TJJ394" s="972"/>
      <c r="TJK394" s="972"/>
      <c r="TJL394" s="972"/>
      <c r="TJM394" s="972"/>
      <c r="TJN394" s="972"/>
      <c r="TJO394" s="972"/>
      <c r="TJP394" s="972"/>
      <c r="TJQ394" s="972"/>
      <c r="TJR394" s="972"/>
      <c r="TJS394" s="972"/>
      <c r="TJT394" s="972"/>
      <c r="TJU394" s="972"/>
      <c r="TJV394" s="972"/>
      <c r="TJW394" s="973"/>
      <c r="TJX394" s="971"/>
      <c r="TJY394" s="972"/>
      <c r="TJZ394" s="972"/>
      <c r="TKA394" s="972"/>
      <c r="TKB394" s="972"/>
      <c r="TKC394" s="972"/>
      <c r="TKD394" s="972"/>
      <c r="TKE394" s="972"/>
      <c r="TKF394" s="972"/>
      <c r="TKG394" s="972"/>
      <c r="TKH394" s="972"/>
      <c r="TKI394" s="972"/>
      <c r="TKJ394" s="972"/>
      <c r="TKK394" s="972"/>
      <c r="TKL394" s="973"/>
      <c r="TKM394" s="971"/>
      <c r="TKN394" s="972"/>
      <c r="TKO394" s="972"/>
      <c r="TKP394" s="972"/>
      <c r="TKQ394" s="972"/>
      <c r="TKR394" s="972"/>
      <c r="TKS394" s="972"/>
      <c r="TKT394" s="972"/>
      <c r="TKU394" s="972"/>
      <c r="TKV394" s="972"/>
      <c r="TKW394" s="972"/>
      <c r="TKX394" s="972"/>
      <c r="TKY394" s="972"/>
      <c r="TKZ394" s="972"/>
      <c r="TLA394" s="973"/>
      <c r="TLB394" s="971"/>
      <c r="TLC394" s="972"/>
      <c r="TLD394" s="972"/>
      <c r="TLE394" s="972"/>
      <c r="TLF394" s="972"/>
      <c r="TLG394" s="972"/>
      <c r="TLH394" s="972"/>
      <c r="TLI394" s="972"/>
      <c r="TLJ394" s="972"/>
      <c r="TLK394" s="972"/>
      <c r="TLL394" s="972"/>
      <c r="TLM394" s="972"/>
      <c r="TLN394" s="972"/>
      <c r="TLO394" s="972"/>
      <c r="TLP394" s="973"/>
      <c r="TLQ394" s="971"/>
      <c r="TLR394" s="972"/>
      <c r="TLS394" s="972"/>
      <c r="TLT394" s="972"/>
      <c r="TLU394" s="972"/>
      <c r="TLV394" s="972"/>
      <c r="TLW394" s="972"/>
      <c r="TLX394" s="972"/>
      <c r="TLY394" s="972"/>
      <c r="TLZ394" s="972"/>
      <c r="TMA394" s="972"/>
      <c r="TMB394" s="972"/>
      <c r="TMC394" s="972"/>
      <c r="TMD394" s="972"/>
      <c r="TME394" s="973"/>
      <c r="TMF394" s="971"/>
      <c r="TMG394" s="972"/>
      <c r="TMH394" s="972"/>
      <c r="TMI394" s="972"/>
      <c r="TMJ394" s="972"/>
      <c r="TMK394" s="972"/>
      <c r="TML394" s="972"/>
      <c r="TMM394" s="972"/>
      <c r="TMN394" s="972"/>
      <c r="TMO394" s="972"/>
      <c r="TMP394" s="972"/>
      <c r="TMQ394" s="972"/>
      <c r="TMR394" s="972"/>
      <c r="TMS394" s="972"/>
      <c r="TMT394" s="973"/>
      <c r="TMU394" s="971"/>
      <c r="TMV394" s="972"/>
      <c r="TMW394" s="972"/>
      <c r="TMX394" s="972"/>
      <c r="TMY394" s="972"/>
      <c r="TMZ394" s="972"/>
      <c r="TNA394" s="972"/>
      <c r="TNB394" s="972"/>
      <c r="TNC394" s="972"/>
      <c r="TND394" s="972"/>
      <c r="TNE394" s="972"/>
      <c r="TNF394" s="972"/>
      <c r="TNG394" s="972"/>
      <c r="TNH394" s="972"/>
      <c r="TNI394" s="973"/>
      <c r="TNJ394" s="971"/>
      <c r="TNK394" s="972"/>
      <c r="TNL394" s="972"/>
      <c r="TNM394" s="972"/>
      <c r="TNN394" s="972"/>
      <c r="TNO394" s="972"/>
      <c r="TNP394" s="972"/>
      <c r="TNQ394" s="972"/>
      <c r="TNR394" s="972"/>
      <c r="TNS394" s="972"/>
      <c r="TNT394" s="972"/>
      <c r="TNU394" s="972"/>
      <c r="TNV394" s="972"/>
      <c r="TNW394" s="972"/>
      <c r="TNX394" s="973"/>
      <c r="TNY394" s="971"/>
      <c r="TNZ394" s="972"/>
      <c r="TOA394" s="972"/>
      <c r="TOB394" s="972"/>
      <c r="TOC394" s="972"/>
      <c r="TOD394" s="972"/>
      <c r="TOE394" s="972"/>
      <c r="TOF394" s="972"/>
      <c r="TOG394" s="972"/>
      <c r="TOH394" s="972"/>
      <c r="TOI394" s="972"/>
      <c r="TOJ394" s="972"/>
      <c r="TOK394" s="972"/>
      <c r="TOL394" s="972"/>
      <c r="TOM394" s="973"/>
      <c r="TON394" s="971"/>
      <c r="TOO394" s="972"/>
      <c r="TOP394" s="972"/>
      <c r="TOQ394" s="972"/>
      <c r="TOR394" s="972"/>
      <c r="TOS394" s="972"/>
      <c r="TOT394" s="972"/>
      <c r="TOU394" s="972"/>
      <c r="TOV394" s="972"/>
      <c r="TOW394" s="972"/>
      <c r="TOX394" s="972"/>
      <c r="TOY394" s="972"/>
      <c r="TOZ394" s="972"/>
      <c r="TPA394" s="972"/>
      <c r="TPB394" s="973"/>
      <c r="TPC394" s="971"/>
      <c r="TPD394" s="972"/>
      <c r="TPE394" s="972"/>
      <c r="TPF394" s="972"/>
      <c r="TPG394" s="972"/>
      <c r="TPH394" s="972"/>
      <c r="TPI394" s="972"/>
      <c r="TPJ394" s="972"/>
      <c r="TPK394" s="972"/>
      <c r="TPL394" s="972"/>
      <c r="TPM394" s="972"/>
      <c r="TPN394" s="972"/>
      <c r="TPO394" s="972"/>
      <c r="TPP394" s="972"/>
      <c r="TPQ394" s="973"/>
      <c r="TPR394" s="971"/>
      <c r="TPS394" s="972"/>
      <c r="TPT394" s="972"/>
      <c r="TPU394" s="972"/>
      <c r="TPV394" s="972"/>
      <c r="TPW394" s="972"/>
      <c r="TPX394" s="972"/>
      <c r="TPY394" s="972"/>
      <c r="TPZ394" s="972"/>
      <c r="TQA394" s="972"/>
      <c r="TQB394" s="972"/>
      <c r="TQC394" s="972"/>
      <c r="TQD394" s="972"/>
      <c r="TQE394" s="972"/>
      <c r="TQF394" s="973"/>
      <c r="TQG394" s="971"/>
      <c r="TQH394" s="972"/>
      <c r="TQI394" s="972"/>
      <c r="TQJ394" s="972"/>
      <c r="TQK394" s="972"/>
      <c r="TQL394" s="972"/>
      <c r="TQM394" s="972"/>
      <c r="TQN394" s="972"/>
      <c r="TQO394" s="972"/>
      <c r="TQP394" s="972"/>
      <c r="TQQ394" s="972"/>
      <c r="TQR394" s="972"/>
      <c r="TQS394" s="972"/>
      <c r="TQT394" s="972"/>
      <c r="TQU394" s="973"/>
      <c r="TQV394" s="971"/>
      <c r="TQW394" s="972"/>
      <c r="TQX394" s="972"/>
      <c r="TQY394" s="972"/>
      <c r="TQZ394" s="972"/>
      <c r="TRA394" s="972"/>
      <c r="TRB394" s="972"/>
      <c r="TRC394" s="972"/>
      <c r="TRD394" s="972"/>
      <c r="TRE394" s="972"/>
      <c r="TRF394" s="972"/>
      <c r="TRG394" s="972"/>
      <c r="TRH394" s="972"/>
      <c r="TRI394" s="972"/>
      <c r="TRJ394" s="973"/>
      <c r="TRK394" s="971"/>
      <c r="TRL394" s="972"/>
      <c r="TRM394" s="972"/>
      <c r="TRN394" s="972"/>
      <c r="TRO394" s="972"/>
      <c r="TRP394" s="972"/>
      <c r="TRQ394" s="972"/>
      <c r="TRR394" s="972"/>
      <c r="TRS394" s="972"/>
      <c r="TRT394" s="972"/>
      <c r="TRU394" s="972"/>
      <c r="TRV394" s="972"/>
      <c r="TRW394" s="972"/>
      <c r="TRX394" s="972"/>
      <c r="TRY394" s="973"/>
      <c r="TRZ394" s="971"/>
      <c r="TSA394" s="972"/>
      <c r="TSB394" s="972"/>
      <c r="TSC394" s="972"/>
      <c r="TSD394" s="972"/>
      <c r="TSE394" s="972"/>
      <c r="TSF394" s="972"/>
      <c r="TSG394" s="972"/>
      <c r="TSH394" s="972"/>
      <c r="TSI394" s="972"/>
      <c r="TSJ394" s="972"/>
      <c r="TSK394" s="972"/>
      <c r="TSL394" s="972"/>
      <c r="TSM394" s="972"/>
      <c r="TSN394" s="973"/>
      <c r="TSO394" s="971"/>
      <c r="TSP394" s="972"/>
      <c r="TSQ394" s="972"/>
      <c r="TSR394" s="972"/>
      <c r="TSS394" s="972"/>
      <c r="TST394" s="972"/>
      <c r="TSU394" s="972"/>
      <c r="TSV394" s="972"/>
      <c r="TSW394" s="972"/>
      <c r="TSX394" s="972"/>
      <c r="TSY394" s="972"/>
      <c r="TSZ394" s="972"/>
      <c r="TTA394" s="972"/>
      <c r="TTB394" s="972"/>
      <c r="TTC394" s="973"/>
      <c r="TTD394" s="971"/>
      <c r="TTE394" s="972"/>
      <c r="TTF394" s="972"/>
      <c r="TTG394" s="972"/>
      <c r="TTH394" s="972"/>
      <c r="TTI394" s="972"/>
      <c r="TTJ394" s="972"/>
      <c r="TTK394" s="972"/>
      <c r="TTL394" s="972"/>
      <c r="TTM394" s="972"/>
      <c r="TTN394" s="972"/>
      <c r="TTO394" s="972"/>
      <c r="TTP394" s="972"/>
      <c r="TTQ394" s="972"/>
      <c r="TTR394" s="973"/>
      <c r="TTS394" s="971"/>
      <c r="TTT394" s="972"/>
      <c r="TTU394" s="972"/>
      <c r="TTV394" s="972"/>
      <c r="TTW394" s="972"/>
      <c r="TTX394" s="972"/>
      <c r="TTY394" s="972"/>
      <c r="TTZ394" s="972"/>
      <c r="TUA394" s="972"/>
      <c r="TUB394" s="972"/>
      <c r="TUC394" s="972"/>
      <c r="TUD394" s="972"/>
      <c r="TUE394" s="972"/>
      <c r="TUF394" s="972"/>
      <c r="TUG394" s="973"/>
      <c r="TUH394" s="971"/>
      <c r="TUI394" s="972"/>
      <c r="TUJ394" s="972"/>
      <c r="TUK394" s="972"/>
      <c r="TUL394" s="972"/>
      <c r="TUM394" s="972"/>
      <c r="TUN394" s="972"/>
      <c r="TUO394" s="972"/>
      <c r="TUP394" s="972"/>
      <c r="TUQ394" s="972"/>
      <c r="TUR394" s="972"/>
      <c r="TUS394" s="972"/>
      <c r="TUT394" s="972"/>
      <c r="TUU394" s="972"/>
      <c r="TUV394" s="973"/>
      <c r="TUW394" s="971"/>
      <c r="TUX394" s="972"/>
      <c r="TUY394" s="972"/>
      <c r="TUZ394" s="972"/>
      <c r="TVA394" s="972"/>
      <c r="TVB394" s="972"/>
      <c r="TVC394" s="972"/>
      <c r="TVD394" s="972"/>
      <c r="TVE394" s="972"/>
      <c r="TVF394" s="972"/>
      <c r="TVG394" s="972"/>
      <c r="TVH394" s="972"/>
      <c r="TVI394" s="972"/>
      <c r="TVJ394" s="972"/>
      <c r="TVK394" s="973"/>
      <c r="TVL394" s="971"/>
      <c r="TVM394" s="972"/>
      <c r="TVN394" s="972"/>
      <c r="TVO394" s="972"/>
      <c r="TVP394" s="972"/>
      <c r="TVQ394" s="972"/>
      <c r="TVR394" s="972"/>
      <c r="TVS394" s="972"/>
      <c r="TVT394" s="972"/>
      <c r="TVU394" s="972"/>
      <c r="TVV394" s="972"/>
      <c r="TVW394" s="972"/>
      <c r="TVX394" s="972"/>
      <c r="TVY394" s="972"/>
      <c r="TVZ394" s="973"/>
      <c r="TWA394" s="971"/>
      <c r="TWB394" s="972"/>
      <c r="TWC394" s="972"/>
      <c r="TWD394" s="972"/>
      <c r="TWE394" s="972"/>
      <c r="TWF394" s="972"/>
      <c r="TWG394" s="972"/>
      <c r="TWH394" s="972"/>
      <c r="TWI394" s="972"/>
      <c r="TWJ394" s="972"/>
      <c r="TWK394" s="972"/>
      <c r="TWL394" s="972"/>
      <c r="TWM394" s="972"/>
      <c r="TWN394" s="972"/>
      <c r="TWO394" s="973"/>
      <c r="TWP394" s="971"/>
      <c r="TWQ394" s="972"/>
      <c r="TWR394" s="972"/>
      <c r="TWS394" s="972"/>
      <c r="TWT394" s="972"/>
      <c r="TWU394" s="972"/>
      <c r="TWV394" s="972"/>
      <c r="TWW394" s="972"/>
      <c r="TWX394" s="972"/>
      <c r="TWY394" s="972"/>
      <c r="TWZ394" s="972"/>
      <c r="TXA394" s="972"/>
      <c r="TXB394" s="972"/>
      <c r="TXC394" s="972"/>
      <c r="TXD394" s="973"/>
      <c r="TXE394" s="971"/>
      <c r="TXF394" s="972"/>
      <c r="TXG394" s="972"/>
      <c r="TXH394" s="972"/>
      <c r="TXI394" s="972"/>
      <c r="TXJ394" s="972"/>
      <c r="TXK394" s="972"/>
      <c r="TXL394" s="972"/>
      <c r="TXM394" s="972"/>
      <c r="TXN394" s="972"/>
      <c r="TXO394" s="972"/>
      <c r="TXP394" s="972"/>
      <c r="TXQ394" s="972"/>
      <c r="TXR394" s="972"/>
      <c r="TXS394" s="973"/>
      <c r="TXT394" s="971"/>
      <c r="TXU394" s="972"/>
      <c r="TXV394" s="972"/>
      <c r="TXW394" s="972"/>
      <c r="TXX394" s="972"/>
      <c r="TXY394" s="972"/>
      <c r="TXZ394" s="972"/>
      <c r="TYA394" s="972"/>
      <c r="TYB394" s="972"/>
      <c r="TYC394" s="972"/>
      <c r="TYD394" s="972"/>
      <c r="TYE394" s="972"/>
      <c r="TYF394" s="972"/>
      <c r="TYG394" s="972"/>
      <c r="TYH394" s="973"/>
      <c r="TYI394" s="971"/>
      <c r="TYJ394" s="972"/>
      <c r="TYK394" s="972"/>
      <c r="TYL394" s="972"/>
      <c r="TYM394" s="972"/>
      <c r="TYN394" s="972"/>
      <c r="TYO394" s="972"/>
      <c r="TYP394" s="972"/>
      <c r="TYQ394" s="972"/>
      <c r="TYR394" s="972"/>
      <c r="TYS394" s="972"/>
      <c r="TYT394" s="972"/>
      <c r="TYU394" s="972"/>
      <c r="TYV394" s="972"/>
      <c r="TYW394" s="973"/>
      <c r="TYX394" s="971"/>
      <c r="TYY394" s="972"/>
      <c r="TYZ394" s="972"/>
      <c r="TZA394" s="972"/>
      <c r="TZB394" s="972"/>
      <c r="TZC394" s="972"/>
      <c r="TZD394" s="972"/>
      <c r="TZE394" s="972"/>
      <c r="TZF394" s="972"/>
      <c r="TZG394" s="972"/>
      <c r="TZH394" s="972"/>
      <c r="TZI394" s="972"/>
      <c r="TZJ394" s="972"/>
      <c r="TZK394" s="972"/>
      <c r="TZL394" s="973"/>
      <c r="TZM394" s="971"/>
      <c r="TZN394" s="972"/>
      <c r="TZO394" s="972"/>
      <c r="TZP394" s="972"/>
      <c r="TZQ394" s="972"/>
      <c r="TZR394" s="972"/>
      <c r="TZS394" s="972"/>
      <c r="TZT394" s="972"/>
      <c r="TZU394" s="972"/>
      <c r="TZV394" s="972"/>
      <c r="TZW394" s="972"/>
      <c r="TZX394" s="972"/>
      <c r="TZY394" s="972"/>
      <c r="TZZ394" s="972"/>
      <c r="UAA394" s="973"/>
      <c r="UAB394" s="971"/>
      <c r="UAC394" s="972"/>
      <c r="UAD394" s="972"/>
      <c r="UAE394" s="972"/>
      <c r="UAF394" s="972"/>
      <c r="UAG394" s="972"/>
      <c r="UAH394" s="972"/>
      <c r="UAI394" s="972"/>
      <c r="UAJ394" s="972"/>
      <c r="UAK394" s="972"/>
      <c r="UAL394" s="972"/>
      <c r="UAM394" s="972"/>
      <c r="UAN394" s="972"/>
      <c r="UAO394" s="972"/>
      <c r="UAP394" s="973"/>
      <c r="UAQ394" s="971"/>
      <c r="UAR394" s="972"/>
      <c r="UAS394" s="972"/>
      <c r="UAT394" s="972"/>
      <c r="UAU394" s="972"/>
      <c r="UAV394" s="972"/>
      <c r="UAW394" s="972"/>
      <c r="UAX394" s="972"/>
      <c r="UAY394" s="972"/>
      <c r="UAZ394" s="972"/>
      <c r="UBA394" s="972"/>
      <c r="UBB394" s="972"/>
      <c r="UBC394" s="972"/>
      <c r="UBD394" s="972"/>
      <c r="UBE394" s="973"/>
      <c r="UBF394" s="971"/>
      <c r="UBG394" s="972"/>
      <c r="UBH394" s="972"/>
      <c r="UBI394" s="972"/>
      <c r="UBJ394" s="972"/>
      <c r="UBK394" s="972"/>
      <c r="UBL394" s="972"/>
      <c r="UBM394" s="972"/>
      <c r="UBN394" s="972"/>
      <c r="UBO394" s="972"/>
      <c r="UBP394" s="972"/>
      <c r="UBQ394" s="972"/>
      <c r="UBR394" s="972"/>
      <c r="UBS394" s="972"/>
      <c r="UBT394" s="973"/>
      <c r="UBU394" s="971"/>
      <c r="UBV394" s="972"/>
      <c r="UBW394" s="972"/>
      <c r="UBX394" s="972"/>
      <c r="UBY394" s="972"/>
      <c r="UBZ394" s="972"/>
      <c r="UCA394" s="972"/>
      <c r="UCB394" s="972"/>
      <c r="UCC394" s="972"/>
      <c r="UCD394" s="972"/>
      <c r="UCE394" s="972"/>
      <c r="UCF394" s="972"/>
      <c r="UCG394" s="972"/>
      <c r="UCH394" s="972"/>
      <c r="UCI394" s="973"/>
      <c r="UCJ394" s="971"/>
      <c r="UCK394" s="972"/>
      <c r="UCL394" s="972"/>
      <c r="UCM394" s="972"/>
      <c r="UCN394" s="972"/>
      <c r="UCO394" s="972"/>
      <c r="UCP394" s="972"/>
      <c r="UCQ394" s="972"/>
      <c r="UCR394" s="972"/>
      <c r="UCS394" s="972"/>
      <c r="UCT394" s="972"/>
      <c r="UCU394" s="972"/>
      <c r="UCV394" s="972"/>
      <c r="UCW394" s="972"/>
      <c r="UCX394" s="973"/>
      <c r="UCY394" s="971"/>
      <c r="UCZ394" s="972"/>
      <c r="UDA394" s="972"/>
      <c r="UDB394" s="972"/>
      <c r="UDC394" s="972"/>
      <c r="UDD394" s="972"/>
      <c r="UDE394" s="972"/>
      <c r="UDF394" s="972"/>
      <c r="UDG394" s="972"/>
      <c r="UDH394" s="972"/>
      <c r="UDI394" s="972"/>
      <c r="UDJ394" s="972"/>
      <c r="UDK394" s="972"/>
      <c r="UDL394" s="972"/>
      <c r="UDM394" s="973"/>
      <c r="UDN394" s="971"/>
      <c r="UDO394" s="972"/>
      <c r="UDP394" s="972"/>
      <c r="UDQ394" s="972"/>
      <c r="UDR394" s="972"/>
      <c r="UDS394" s="972"/>
      <c r="UDT394" s="972"/>
      <c r="UDU394" s="972"/>
      <c r="UDV394" s="972"/>
      <c r="UDW394" s="972"/>
      <c r="UDX394" s="972"/>
      <c r="UDY394" s="972"/>
      <c r="UDZ394" s="972"/>
      <c r="UEA394" s="972"/>
      <c r="UEB394" s="973"/>
      <c r="UEC394" s="971"/>
      <c r="UED394" s="972"/>
      <c r="UEE394" s="972"/>
      <c r="UEF394" s="972"/>
      <c r="UEG394" s="972"/>
      <c r="UEH394" s="972"/>
      <c r="UEI394" s="972"/>
      <c r="UEJ394" s="972"/>
      <c r="UEK394" s="972"/>
      <c r="UEL394" s="972"/>
      <c r="UEM394" s="972"/>
      <c r="UEN394" s="972"/>
      <c r="UEO394" s="972"/>
      <c r="UEP394" s="972"/>
      <c r="UEQ394" s="973"/>
      <c r="UER394" s="971"/>
      <c r="UES394" s="972"/>
      <c r="UET394" s="972"/>
      <c r="UEU394" s="972"/>
      <c r="UEV394" s="972"/>
      <c r="UEW394" s="972"/>
      <c r="UEX394" s="972"/>
      <c r="UEY394" s="972"/>
      <c r="UEZ394" s="972"/>
      <c r="UFA394" s="972"/>
      <c r="UFB394" s="972"/>
      <c r="UFC394" s="972"/>
      <c r="UFD394" s="972"/>
      <c r="UFE394" s="972"/>
      <c r="UFF394" s="973"/>
      <c r="UFG394" s="971"/>
      <c r="UFH394" s="972"/>
      <c r="UFI394" s="972"/>
      <c r="UFJ394" s="972"/>
      <c r="UFK394" s="972"/>
      <c r="UFL394" s="972"/>
      <c r="UFM394" s="972"/>
      <c r="UFN394" s="972"/>
      <c r="UFO394" s="972"/>
      <c r="UFP394" s="972"/>
      <c r="UFQ394" s="972"/>
      <c r="UFR394" s="972"/>
      <c r="UFS394" s="972"/>
      <c r="UFT394" s="972"/>
      <c r="UFU394" s="973"/>
      <c r="UFV394" s="971"/>
      <c r="UFW394" s="972"/>
      <c r="UFX394" s="972"/>
      <c r="UFY394" s="972"/>
      <c r="UFZ394" s="972"/>
      <c r="UGA394" s="972"/>
      <c r="UGB394" s="972"/>
      <c r="UGC394" s="972"/>
      <c r="UGD394" s="972"/>
      <c r="UGE394" s="972"/>
      <c r="UGF394" s="972"/>
      <c r="UGG394" s="972"/>
      <c r="UGH394" s="972"/>
      <c r="UGI394" s="972"/>
      <c r="UGJ394" s="973"/>
      <c r="UGK394" s="971"/>
      <c r="UGL394" s="972"/>
      <c r="UGM394" s="972"/>
      <c r="UGN394" s="972"/>
      <c r="UGO394" s="972"/>
      <c r="UGP394" s="972"/>
      <c r="UGQ394" s="972"/>
      <c r="UGR394" s="972"/>
      <c r="UGS394" s="972"/>
      <c r="UGT394" s="972"/>
      <c r="UGU394" s="972"/>
      <c r="UGV394" s="972"/>
      <c r="UGW394" s="972"/>
      <c r="UGX394" s="972"/>
      <c r="UGY394" s="973"/>
      <c r="UGZ394" s="971"/>
      <c r="UHA394" s="972"/>
      <c r="UHB394" s="972"/>
      <c r="UHC394" s="972"/>
      <c r="UHD394" s="972"/>
      <c r="UHE394" s="972"/>
      <c r="UHF394" s="972"/>
      <c r="UHG394" s="972"/>
      <c r="UHH394" s="972"/>
      <c r="UHI394" s="972"/>
      <c r="UHJ394" s="972"/>
      <c r="UHK394" s="972"/>
      <c r="UHL394" s="972"/>
      <c r="UHM394" s="972"/>
      <c r="UHN394" s="973"/>
      <c r="UHO394" s="971"/>
      <c r="UHP394" s="972"/>
      <c r="UHQ394" s="972"/>
      <c r="UHR394" s="972"/>
      <c r="UHS394" s="972"/>
      <c r="UHT394" s="972"/>
      <c r="UHU394" s="972"/>
      <c r="UHV394" s="972"/>
      <c r="UHW394" s="972"/>
      <c r="UHX394" s="972"/>
      <c r="UHY394" s="972"/>
      <c r="UHZ394" s="972"/>
      <c r="UIA394" s="972"/>
      <c r="UIB394" s="972"/>
      <c r="UIC394" s="973"/>
      <c r="UID394" s="971"/>
      <c r="UIE394" s="972"/>
      <c r="UIF394" s="972"/>
      <c r="UIG394" s="972"/>
      <c r="UIH394" s="972"/>
      <c r="UII394" s="972"/>
      <c r="UIJ394" s="972"/>
      <c r="UIK394" s="972"/>
      <c r="UIL394" s="972"/>
      <c r="UIM394" s="972"/>
      <c r="UIN394" s="972"/>
      <c r="UIO394" s="972"/>
      <c r="UIP394" s="972"/>
      <c r="UIQ394" s="972"/>
      <c r="UIR394" s="973"/>
      <c r="UIS394" s="971"/>
      <c r="UIT394" s="972"/>
      <c r="UIU394" s="972"/>
      <c r="UIV394" s="972"/>
      <c r="UIW394" s="972"/>
      <c r="UIX394" s="972"/>
      <c r="UIY394" s="972"/>
      <c r="UIZ394" s="972"/>
      <c r="UJA394" s="972"/>
      <c r="UJB394" s="972"/>
      <c r="UJC394" s="972"/>
      <c r="UJD394" s="972"/>
      <c r="UJE394" s="972"/>
      <c r="UJF394" s="972"/>
      <c r="UJG394" s="973"/>
      <c r="UJH394" s="971"/>
      <c r="UJI394" s="972"/>
      <c r="UJJ394" s="972"/>
      <c r="UJK394" s="972"/>
      <c r="UJL394" s="972"/>
      <c r="UJM394" s="972"/>
      <c r="UJN394" s="972"/>
      <c r="UJO394" s="972"/>
      <c r="UJP394" s="972"/>
      <c r="UJQ394" s="972"/>
      <c r="UJR394" s="972"/>
      <c r="UJS394" s="972"/>
      <c r="UJT394" s="972"/>
      <c r="UJU394" s="972"/>
      <c r="UJV394" s="973"/>
      <c r="UJW394" s="971"/>
      <c r="UJX394" s="972"/>
      <c r="UJY394" s="972"/>
      <c r="UJZ394" s="972"/>
      <c r="UKA394" s="972"/>
      <c r="UKB394" s="972"/>
      <c r="UKC394" s="972"/>
      <c r="UKD394" s="972"/>
      <c r="UKE394" s="972"/>
      <c r="UKF394" s="972"/>
      <c r="UKG394" s="972"/>
      <c r="UKH394" s="972"/>
      <c r="UKI394" s="972"/>
      <c r="UKJ394" s="972"/>
      <c r="UKK394" s="973"/>
      <c r="UKL394" s="971"/>
      <c r="UKM394" s="972"/>
      <c r="UKN394" s="972"/>
      <c r="UKO394" s="972"/>
      <c r="UKP394" s="972"/>
      <c r="UKQ394" s="972"/>
      <c r="UKR394" s="972"/>
      <c r="UKS394" s="972"/>
      <c r="UKT394" s="972"/>
      <c r="UKU394" s="972"/>
      <c r="UKV394" s="972"/>
      <c r="UKW394" s="972"/>
      <c r="UKX394" s="972"/>
      <c r="UKY394" s="972"/>
      <c r="UKZ394" s="973"/>
      <c r="ULA394" s="971"/>
      <c r="ULB394" s="972"/>
      <c r="ULC394" s="972"/>
      <c r="ULD394" s="972"/>
      <c r="ULE394" s="972"/>
      <c r="ULF394" s="972"/>
      <c r="ULG394" s="972"/>
      <c r="ULH394" s="972"/>
      <c r="ULI394" s="972"/>
      <c r="ULJ394" s="972"/>
      <c r="ULK394" s="972"/>
      <c r="ULL394" s="972"/>
      <c r="ULM394" s="972"/>
      <c r="ULN394" s="972"/>
      <c r="ULO394" s="973"/>
      <c r="ULP394" s="971"/>
      <c r="ULQ394" s="972"/>
      <c r="ULR394" s="972"/>
      <c r="ULS394" s="972"/>
      <c r="ULT394" s="972"/>
      <c r="ULU394" s="972"/>
      <c r="ULV394" s="972"/>
      <c r="ULW394" s="972"/>
      <c r="ULX394" s="972"/>
      <c r="ULY394" s="972"/>
      <c r="ULZ394" s="972"/>
      <c r="UMA394" s="972"/>
      <c r="UMB394" s="972"/>
      <c r="UMC394" s="972"/>
      <c r="UMD394" s="973"/>
      <c r="UME394" s="971"/>
      <c r="UMF394" s="972"/>
      <c r="UMG394" s="972"/>
      <c r="UMH394" s="972"/>
      <c r="UMI394" s="972"/>
      <c r="UMJ394" s="972"/>
      <c r="UMK394" s="972"/>
      <c r="UML394" s="972"/>
      <c r="UMM394" s="972"/>
      <c r="UMN394" s="972"/>
      <c r="UMO394" s="972"/>
      <c r="UMP394" s="972"/>
      <c r="UMQ394" s="972"/>
      <c r="UMR394" s="972"/>
      <c r="UMS394" s="973"/>
      <c r="UMT394" s="971"/>
      <c r="UMU394" s="972"/>
      <c r="UMV394" s="972"/>
      <c r="UMW394" s="972"/>
      <c r="UMX394" s="972"/>
      <c r="UMY394" s="972"/>
      <c r="UMZ394" s="972"/>
      <c r="UNA394" s="972"/>
      <c r="UNB394" s="972"/>
      <c r="UNC394" s="972"/>
      <c r="UND394" s="972"/>
      <c r="UNE394" s="972"/>
      <c r="UNF394" s="972"/>
      <c r="UNG394" s="972"/>
      <c r="UNH394" s="973"/>
      <c r="UNI394" s="971"/>
      <c r="UNJ394" s="972"/>
      <c r="UNK394" s="972"/>
      <c r="UNL394" s="972"/>
      <c r="UNM394" s="972"/>
      <c r="UNN394" s="972"/>
      <c r="UNO394" s="972"/>
      <c r="UNP394" s="972"/>
      <c r="UNQ394" s="972"/>
      <c r="UNR394" s="972"/>
      <c r="UNS394" s="972"/>
      <c r="UNT394" s="972"/>
      <c r="UNU394" s="972"/>
      <c r="UNV394" s="972"/>
      <c r="UNW394" s="973"/>
      <c r="UNX394" s="971"/>
      <c r="UNY394" s="972"/>
      <c r="UNZ394" s="972"/>
      <c r="UOA394" s="972"/>
      <c r="UOB394" s="972"/>
      <c r="UOC394" s="972"/>
      <c r="UOD394" s="972"/>
      <c r="UOE394" s="972"/>
      <c r="UOF394" s="972"/>
      <c r="UOG394" s="972"/>
      <c r="UOH394" s="972"/>
      <c r="UOI394" s="972"/>
      <c r="UOJ394" s="972"/>
      <c r="UOK394" s="972"/>
      <c r="UOL394" s="973"/>
      <c r="UOM394" s="971"/>
      <c r="UON394" s="972"/>
      <c r="UOO394" s="972"/>
      <c r="UOP394" s="972"/>
      <c r="UOQ394" s="972"/>
      <c r="UOR394" s="972"/>
      <c r="UOS394" s="972"/>
      <c r="UOT394" s="972"/>
      <c r="UOU394" s="972"/>
      <c r="UOV394" s="972"/>
      <c r="UOW394" s="972"/>
      <c r="UOX394" s="972"/>
      <c r="UOY394" s="972"/>
      <c r="UOZ394" s="972"/>
      <c r="UPA394" s="973"/>
      <c r="UPB394" s="971"/>
      <c r="UPC394" s="972"/>
      <c r="UPD394" s="972"/>
      <c r="UPE394" s="972"/>
      <c r="UPF394" s="972"/>
      <c r="UPG394" s="972"/>
      <c r="UPH394" s="972"/>
      <c r="UPI394" s="972"/>
      <c r="UPJ394" s="972"/>
      <c r="UPK394" s="972"/>
      <c r="UPL394" s="972"/>
      <c r="UPM394" s="972"/>
      <c r="UPN394" s="972"/>
      <c r="UPO394" s="972"/>
      <c r="UPP394" s="973"/>
      <c r="UPQ394" s="971"/>
      <c r="UPR394" s="972"/>
      <c r="UPS394" s="972"/>
      <c r="UPT394" s="972"/>
      <c r="UPU394" s="972"/>
      <c r="UPV394" s="972"/>
      <c r="UPW394" s="972"/>
      <c r="UPX394" s="972"/>
      <c r="UPY394" s="972"/>
      <c r="UPZ394" s="972"/>
      <c r="UQA394" s="972"/>
      <c r="UQB394" s="972"/>
      <c r="UQC394" s="972"/>
      <c r="UQD394" s="972"/>
      <c r="UQE394" s="973"/>
      <c r="UQF394" s="971"/>
      <c r="UQG394" s="972"/>
      <c r="UQH394" s="972"/>
      <c r="UQI394" s="972"/>
      <c r="UQJ394" s="972"/>
      <c r="UQK394" s="972"/>
      <c r="UQL394" s="972"/>
      <c r="UQM394" s="972"/>
      <c r="UQN394" s="972"/>
      <c r="UQO394" s="972"/>
      <c r="UQP394" s="972"/>
      <c r="UQQ394" s="972"/>
      <c r="UQR394" s="972"/>
      <c r="UQS394" s="972"/>
      <c r="UQT394" s="973"/>
      <c r="UQU394" s="971"/>
      <c r="UQV394" s="972"/>
      <c r="UQW394" s="972"/>
      <c r="UQX394" s="972"/>
      <c r="UQY394" s="972"/>
      <c r="UQZ394" s="972"/>
      <c r="URA394" s="972"/>
      <c r="URB394" s="972"/>
      <c r="URC394" s="972"/>
      <c r="URD394" s="972"/>
      <c r="URE394" s="972"/>
      <c r="URF394" s="972"/>
      <c r="URG394" s="972"/>
      <c r="URH394" s="972"/>
      <c r="URI394" s="973"/>
      <c r="URJ394" s="971"/>
      <c r="URK394" s="972"/>
      <c r="URL394" s="972"/>
      <c r="URM394" s="972"/>
      <c r="URN394" s="972"/>
      <c r="URO394" s="972"/>
      <c r="URP394" s="972"/>
      <c r="URQ394" s="972"/>
      <c r="URR394" s="972"/>
      <c r="URS394" s="972"/>
      <c r="URT394" s="972"/>
      <c r="URU394" s="972"/>
      <c r="URV394" s="972"/>
      <c r="URW394" s="972"/>
      <c r="URX394" s="973"/>
      <c r="URY394" s="971"/>
      <c r="URZ394" s="972"/>
      <c r="USA394" s="972"/>
      <c r="USB394" s="972"/>
      <c r="USC394" s="972"/>
      <c r="USD394" s="972"/>
      <c r="USE394" s="972"/>
      <c r="USF394" s="972"/>
      <c r="USG394" s="972"/>
      <c r="USH394" s="972"/>
      <c r="USI394" s="972"/>
      <c r="USJ394" s="972"/>
      <c r="USK394" s="972"/>
      <c r="USL394" s="972"/>
      <c r="USM394" s="973"/>
      <c r="USN394" s="971"/>
      <c r="USO394" s="972"/>
      <c r="USP394" s="972"/>
      <c r="USQ394" s="972"/>
      <c r="USR394" s="972"/>
      <c r="USS394" s="972"/>
      <c r="UST394" s="972"/>
      <c r="USU394" s="972"/>
      <c r="USV394" s="972"/>
      <c r="USW394" s="972"/>
      <c r="USX394" s="972"/>
      <c r="USY394" s="972"/>
      <c r="USZ394" s="972"/>
      <c r="UTA394" s="972"/>
      <c r="UTB394" s="973"/>
      <c r="UTC394" s="971"/>
      <c r="UTD394" s="972"/>
      <c r="UTE394" s="972"/>
      <c r="UTF394" s="972"/>
      <c r="UTG394" s="972"/>
      <c r="UTH394" s="972"/>
      <c r="UTI394" s="972"/>
      <c r="UTJ394" s="972"/>
      <c r="UTK394" s="972"/>
      <c r="UTL394" s="972"/>
      <c r="UTM394" s="972"/>
      <c r="UTN394" s="972"/>
      <c r="UTO394" s="972"/>
      <c r="UTP394" s="972"/>
      <c r="UTQ394" s="973"/>
      <c r="UTR394" s="971"/>
      <c r="UTS394" s="972"/>
      <c r="UTT394" s="972"/>
      <c r="UTU394" s="972"/>
      <c r="UTV394" s="972"/>
      <c r="UTW394" s="972"/>
      <c r="UTX394" s="972"/>
      <c r="UTY394" s="972"/>
      <c r="UTZ394" s="972"/>
      <c r="UUA394" s="972"/>
      <c r="UUB394" s="972"/>
      <c r="UUC394" s="972"/>
      <c r="UUD394" s="972"/>
      <c r="UUE394" s="972"/>
      <c r="UUF394" s="973"/>
      <c r="UUG394" s="971"/>
      <c r="UUH394" s="972"/>
      <c r="UUI394" s="972"/>
      <c r="UUJ394" s="972"/>
      <c r="UUK394" s="972"/>
      <c r="UUL394" s="972"/>
      <c r="UUM394" s="972"/>
      <c r="UUN394" s="972"/>
      <c r="UUO394" s="972"/>
      <c r="UUP394" s="972"/>
      <c r="UUQ394" s="972"/>
      <c r="UUR394" s="972"/>
      <c r="UUS394" s="972"/>
      <c r="UUT394" s="972"/>
      <c r="UUU394" s="973"/>
      <c r="UUV394" s="971"/>
      <c r="UUW394" s="972"/>
      <c r="UUX394" s="972"/>
      <c r="UUY394" s="972"/>
      <c r="UUZ394" s="972"/>
      <c r="UVA394" s="972"/>
      <c r="UVB394" s="972"/>
      <c r="UVC394" s="972"/>
      <c r="UVD394" s="972"/>
      <c r="UVE394" s="972"/>
      <c r="UVF394" s="972"/>
      <c r="UVG394" s="972"/>
      <c r="UVH394" s="972"/>
      <c r="UVI394" s="972"/>
      <c r="UVJ394" s="973"/>
      <c r="UVK394" s="971"/>
      <c r="UVL394" s="972"/>
      <c r="UVM394" s="972"/>
      <c r="UVN394" s="972"/>
      <c r="UVO394" s="972"/>
      <c r="UVP394" s="972"/>
      <c r="UVQ394" s="972"/>
      <c r="UVR394" s="972"/>
      <c r="UVS394" s="972"/>
      <c r="UVT394" s="972"/>
      <c r="UVU394" s="972"/>
      <c r="UVV394" s="972"/>
      <c r="UVW394" s="972"/>
      <c r="UVX394" s="972"/>
      <c r="UVY394" s="973"/>
      <c r="UVZ394" s="971"/>
      <c r="UWA394" s="972"/>
      <c r="UWB394" s="972"/>
      <c r="UWC394" s="972"/>
      <c r="UWD394" s="972"/>
      <c r="UWE394" s="972"/>
      <c r="UWF394" s="972"/>
      <c r="UWG394" s="972"/>
      <c r="UWH394" s="972"/>
      <c r="UWI394" s="972"/>
      <c r="UWJ394" s="972"/>
      <c r="UWK394" s="972"/>
      <c r="UWL394" s="972"/>
      <c r="UWM394" s="972"/>
      <c r="UWN394" s="973"/>
      <c r="UWO394" s="971"/>
      <c r="UWP394" s="972"/>
      <c r="UWQ394" s="972"/>
      <c r="UWR394" s="972"/>
      <c r="UWS394" s="972"/>
      <c r="UWT394" s="972"/>
      <c r="UWU394" s="972"/>
      <c r="UWV394" s="972"/>
      <c r="UWW394" s="972"/>
      <c r="UWX394" s="972"/>
      <c r="UWY394" s="972"/>
      <c r="UWZ394" s="972"/>
      <c r="UXA394" s="972"/>
      <c r="UXB394" s="972"/>
      <c r="UXC394" s="973"/>
      <c r="UXD394" s="971"/>
      <c r="UXE394" s="972"/>
      <c r="UXF394" s="972"/>
      <c r="UXG394" s="972"/>
      <c r="UXH394" s="972"/>
      <c r="UXI394" s="972"/>
      <c r="UXJ394" s="972"/>
      <c r="UXK394" s="972"/>
      <c r="UXL394" s="972"/>
      <c r="UXM394" s="972"/>
      <c r="UXN394" s="972"/>
      <c r="UXO394" s="972"/>
      <c r="UXP394" s="972"/>
      <c r="UXQ394" s="972"/>
      <c r="UXR394" s="973"/>
      <c r="UXS394" s="971"/>
      <c r="UXT394" s="972"/>
      <c r="UXU394" s="972"/>
      <c r="UXV394" s="972"/>
      <c r="UXW394" s="972"/>
      <c r="UXX394" s="972"/>
      <c r="UXY394" s="972"/>
      <c r="UXZ394" s="972"/>
      <c r="UYA394" s="972"/>
      <c r="UYB394" s="972"/>
      <c r="UYC394" s="972"/>
      <c r="UYD394" s="972"/>
      <c r="UYE394" s="972"/>
      <c r="UYF394" s="972"/>
      <c r="UYG394" s="973"/>
      <c r="UYH394" s="971"/>
      <c r="UYI394" s="972"/>
      <c r="UYJ394" s="972"/>
      <c r="UYK394" s="972"/>
      <c r="UYL394" s="972"/>
      <c r="UYM394" s="972"/>
      <c r="UYN394" s="972"/>
      <c r="UYO394" s="972"/>
      <c r="UYP394" s="972"/>
      <c r="UYQ394" s="972"/>
      <c r="UYR394" s="972"/>
      <c r="UYS394" s="972"/>
      <c r="UYT394" s="972"/>
      <c r="UYU394" s="972"/>
      <c r="UYV394" s="973"/>
      <c r="UYW394" s="971"/>
      <c r="UYX394" s="972"/>
      <c r="UYY394" s="972"/>
      <c r="UYZ394" s="972"/>
      <c r="UZA394" s="972"/>
      <c r="UZB394" s="972"/>
      <c r="UZC394" s="972"/>
      <c r="UZD394" s="972"/>
      <c r="UZE394" s="972"/>
      <c r="UZF394" s="972"/>
      <c r="UZG394" s="972"/>
      <c r="UZH394" s="972"/>
      <c r="UZI394" s="972"/>
      <c r="UZJ394" s="972"/>
      <c r="UZK394" s="973"/>
      <c r="UZL394" s="971"/>
      <c r="UZM394" s="972"/>
      <c r="UZN394" s="972"/>
      <c r="UZO394" s="972"/>
      <c r="UZP394" s="972"/>
      <c r="UZQ394" s="972"/>
      <c r="UZR394" s="972"/>
      <c r="UZS394" s="972"/>
      <c r="UZT394" s="972"/>
      <c r="UZU394" s="972"/>
      <c r="UZV394" s="972"/>
      <c r="UZW394" s="972"/>
      <c r="UZX394" s="972"/>
      <c r="UZY394" s="972"/>
      <c r="UZZ394" s="973"/>
      <c r="VAA394" s="971"/>
      <c r="VAB394" s="972"/>
      <c r="VAC394" s="972"/>
      <c r="VAD394" s="972"/>
      <c r="VAE394" s="972"/>
      <c r="VAF394" s="972"/>
      <c r="VAG394" s="972"/>
      <c r="VAH394" s="972"/>
      <c r="VAI394" s="972"/>
      <c r="VAJ394" s="972"/>
      <c r="VAK394" s="972"/>
      <c r="VAL394" s="972"/>
      <c r="VAM394" s="972"/>
      <c r="VAN394" s="972"/>
      <c r="VAO394" s="973"/>
      <c r="VAP394" s="971"/>
      <c r="VAQ394" s="972"/>
      <c r="VAR394" s="972"/>
      <c r="VAS394" s="972"/>
      <c r="VAT394" s="972"/>
      <c r="VAU394" s="972"/>
      <c r="VAV394" s="972"/>
      <c r="VAW394" s="972"/>
      <c r="VAX394" s="972"/>
      <c r="VAY394" s="972"/>
      <c r="VAZ394" s="972"/>
      <c r="VBA394" s="972"/>
      <c r="VBB394" s="972"/>
      <c r="VBC394" s="972"/>
      <c r="VBD394" s="973"/>
      <c r="VBE394" s="971"/>
      <c r="VBF394" s="972"/>
      <c r="VBG394" s="972"/>
      <c r="VBH394" s="972"/>
      <c r="VBI394" s="972"/>
      <c r="VBJ394" s="972"/>
      <c r="VBK394" s="972"/>
      <c r="VBL394" s="972"/>
      <c r="VBM394" s="972"/>
      <c r="VBN394" s="972"/>
      <c r="VBO394" s="972"/>
      <c r="VBP394" s="972"/>
      <c r="VBQ394" s="972"/>
      <c r="VBR394" s="972"/>
      <c r="VBS394" s="973"/>
      <c r="VBT394" s="971"/>
      <c r="VBU394" s="972"/>
      <c r="VBV394" s="972"/>
      <c r="VBW394" s="972"/>
      <c r="VBX394" s="972"/>
      <c r="VBY394" s="972"/>
      <c r="VBZ394" s="972"/>
      <c r="VCA394" s="972"/>
      <c r="VCB394" s="972"/>
      <c r="VCC394" s="972"/>
      <c r="VCD394" s="972"/>
      <c r="VCE394" s="972"/>
      <c r="VCF394" s="972"/>
      <c r="VCG394" s="972"/>
      <c r="VCH394" s="973"/>
      <c r="VCI394" s="971"/>
      <c r="VCJ394" s="972"/>
      <c r="VCK394" s="972"/>
      <c r="VCL394" s="972"/>
      <c r="VCM394" s="972"/>
      <c r="VCN394" s="972"/>
      <c r="VCO394" s="972"/>
      <c r="VCP394" s="972"/>
      <c r="VCQ394" s="972"/>
      <c r="VCR394" s="972"/>
      <c r="VCS394" s="972"/>
      <c r="VCT394" s="972"/>
      <c r="VCU394" s="972"/>
      <c r="VCV394" s="972"/>
      <c r="VCW394" s="973"/>
      <c r="VCX394" s="971"/>
      <c r="VCY394" s="972"/>
      <c r="VCZ394" s="972"/>
      <c r="VDA394" s="972"/>
      <c r="VDB394" s="972"/>
      <c r="VDC394" s="972"/>
      <c r="VDD394" s="972"/>
      <c r="VDE394" s="972"/>
      <c r="VDF394" s="972"/>
      <c r="VDG394" s="972"/>
      <c r="VDH394" s="972"/>
      <c r="VDI394" s="972"/>
      <c r="VDJ394" s="972"/>
      <c r="VDK394" s="972"/>
      <c r="VDL394" s="973"/>
      <c r="VDM394" s="971"/>
      <c r="VDN394" s="972"/>
      <c r="VDO394" s="972"/>
      <c r="VDP394" s="972"/>
      <c r="VDQ394" s="972"/>
      <c r="VDR394" s="972"/>
      <c r="VDS394" s="972"/>
      <c r="VDT394" s="972"/>
      <c r="VDU394" s="972"/>
      <c r="VDV394" s="972"/>
      <c r="VDW394" s="972"/>
      <c r="VDX394" s="972"/>
      <c r="VDY394" s="972"/>
      <c r="VDZ394" s="972"/>
      <c r="VEA394" s="973"/>
      <c r="VEB394" s="971"/>
      <c r="VEC394" s="972"/>
      <c r="VED394" s="972"/>
      <c r="VEE394" s="972"/>
      <c r="VEF394" s="972"/>
      <c r="VEG394" s="972"/>
      <c r="VEH394" s="972"/>
      <c r="VEI394" s="972"/>
      <c r="VEJ394" s="972"/>
      <c r="VEK394" s="972"/>
      <c r="VEL394" s="972"/>
      <c r="VEM394" s="972"/>
      <c r="VEN394" s="972"/>
      <c r="VEO394" s="972"/>
      <c r="VEP394" s="973"/>
      <c r="VEQ394" s="971"/>
      <c r="VER394" s="972"/>
      <c r="VES394" s="972"/>
      <c r="VET394" s="972"/>
      <c r="VEU394" s="972"/>
      <c r="VEV394" s="972"/>
      <c r="VEW394" s="972"/>
      <c r="VEX394" s="972"/>
      <c r="VEY394" s="972"/>
      <c r="VEZ394" s="972"/>
      <c r="VFA394" s="972"/>
      <c r="VFB394" s="972"/>
      <c r="VFC394" s="972"/>
      <c r="VFD394" s="972"/>
      <c r="VFE394" s="973"/>
      <c r="VFF394" s="971"/>
      <c r="VFG394" s="972"/>
      <c r="VFH394" s="972"/>
      <c r="VFI394" s="972"/>
      <c r="VFJ394" s="972"/>
      <c r="VFK394" s="972"/>
      <c r="VFL394" s="972"/>
      <c r="VFM394" s="972"/>
      <c r="VFN394" s="972"/>
      <c r="VFO394" s="972"/>
      <c r="VFP394" s="972"/>
      <c r="VFQ394" s="972"/>
      <c r="VFR394" s="972"/>
      <c r="VFS394" s="972"/>
      <c r="VFT394" s="973"/>
      <c r="VFU394" s="971"/>
      <c r="VFV394" s="972"/>
      <c r="VFW394" s="972"/>
      <c r="VFX394" s="972"/>
      <c r="VFY394" s="972"/>
      <c r="VFZ394" s="972"/>
      <c r="VGA394" s="972"/>
      <c r="VGB394" s="972"/>
      <c r="VGC394" s="972"/>
      <c r="VGD394" s="972"/>
      <c r="VGE394" s="972"/>
      <c r="VGF394" s="972"/>
      <c r="VGG394" s="972"/>
      <c r="VGH394" s="972"/>
      <c r="VGI394" s="973"/>
      <c r="VGJ394" s="971"/>
      <c r="VGK394" s="972"/>
      <c r="VGL394" s="972"/>
      <c r="VGM394" s="972"/>
      <c r="VGN394" s="972"/>
      <c r="VGO394" s="972"/>
      <c r="VGP394" s="972"/>
      <c r="VGQ394" s="972"/>
      <c r="VGR394" s="972"/>
      <c r="VGS394" s="972"/>
      <c r="VGT394" s="972"/>
      <c r="VGU394" s="972"/>
      <c r="VGV394" s="972"/>
      <c r="VGW394" s="972"/>
      <c r="VGX394" s="973"/>
      <c r="VGY394" s="971"/>
      <c r="VGZ394" s="972"/>
      <c r="VHA394" s="972"/>
      <c r="VHB394" s="972"/>
      <c r="VHC394" s="972"/>
      <c r="VHD394" s="972"/>
      <c r="VHE394" s="972"/>
      <c r="VHF394" s="972"/>
      <c r="VHG394" s="972"/>
      <c r="VHH394" s="972"/>
      <c r="VHI394" s="972"/>
      <c r="VHJ394" s="972"/>
      <c r="VHK394" s="972"/>
      <c r="VHL394" s="972"/>
      <c r="VHM394" s="973"/>
      <c r="VHN394" s="971"/>
      <c r="VHO394" s="972"/>
      <c r="VHP394" s="972"/>
      <c r="VHQ394" s="972"/>
      <c r="VHR394" s="972"/>
      <c r="VHS394" s="972"/>
      <c r="VHT394" s="972"/>
      <c r="VHU394" s="972"/>
      <c r="VHV394" s="972"/>
      <c r="VHW394" s="972"/>
      <c r="VHX394" s="972"/>
      <c r="VHY394" s="972"/>
      <c r="VHZ394" s="972"/>
      <c r="VIA394" s="972"/>
      <c r="VIB394" s="973"/>
      <c r="VIC394" s="971"/>
      <c r="VID394" s="972"/>
      <c r="VIE394" s="972"/>
      <c r="VIF394" s="972"/>
      <c r="VIG394" s="972"/>
      <c r="VIH394" s="972"/>
      <c r="VII394" s="972"/>
      <c r="VIJ394" s="972"/>
      <c r="VIK394" s="972"/>
      <c r="VIL394" s="972"/>
      <c r="VIM394" s="972"/>
      <c r="VIN394" s="972"/>
      <c r="VIO394" s="972"/>
      <c r="VIP394" s="972"/>
      <c r="VIQ394" s="973"/>
      <c r="VIR394" s="971"/>
      <c r="VIS394" s="972"/>
      <c r="VIT394" s="972"/>
      <c r="VIU394" s="972"/>
      <c r="VIV394" s="972"/>
      <c r="VIW394" s="972"/>
      <c r="VIX394" s="972"/>
      <c r="VIY394" s="972"/>
      <c r="VIZ394" s="972"/>
      <c r="VJA394" s="972"/>
      <c r="VJB394" s="972"/>
      <c r="VJC394" s="972"/>
      <c r="VJD394" s="972"/>
      <c r="VJE394" s="972"/>
      <c r="VJF394" s="973"/>
      <c r="VJG394" s="971"/>
      <c r="VJH394" s="972"/>
      <c r="VJI394" s="972"/>
      <c r="VJJ394" s="972"/>
      <c r="VJK394" s="972"/>
      <c r="VJL394" s="972"/>
      <c r="VJM394" s="972"/>
      <c r="VJN394" s="972"/>
      <c r="VJO394" s="972"/>
      <c r="VJP394" s="972"/>
      <c r="VJQ394" s="972"/>
      <c r="VJR394" s="972"/>
      <c r="VJS394" s="972"/>
      <c r="VJT394" s="972"/>
      <c r="VJU394" s="973"/>
      <c r="VJV394" s="971"/>
      <c r="VJW394" s="972"/>
      <c r="VJX394" s="972"/>
      <c r="VJY394" s="972"/>
      <c r="VJZ394" s="972"/>
      <c r="VKA394" s="972"/>
      <c r="VKB394" s="972"/>
      <c r="VKC394" s="972"/>
      <c r="VKD394" s="972"/>
      <c r="VKE394" s="972"/>
      <c r="VKF394" s="972"/>
      <c r="VKG394" s="972"/>
      <c r="VKH394" s="972"/>
      <c r="VKI394" s="972"/>
      <c r="VKJ394" s="973"/>
      <c r="VKK394" s="971"/>
      <c r="VKL394" s="972"/>
      <c r="VKM394" s="972"/>
      <c r="VKN394" s="972"/>
      <c r="VKO394" s="972"/>
      <c r="VKP394" s="972"/>
      <c r="VKQ394" s="972"/>
      <c r="VKR394" s="972"/>
      <c r="VKS394" s="972"/>
      <c r="VKT394" s="972"/>
      <c r="VKU394" s="972"/>
      <c r="VKV394" s="972"/>
      <c r="VKW394" s="972"/>
      <c r="VKX394" s="972"/>
      <c r="VKY394" s="973"/>
      <c r="VKZ394" s="971"/>
      <c r="VLA394" s="972"/>
      <c r="VLB394" s="972"/>
      <c r="VLC394" s="972"/>
      <c r="VLD394" s="972"/>
      <c r="VLE394" s="972"/>
      <c r="VLF394" s="972"/>
      <c r="VLG394" s="972"/>
      <c r="VLH394" s="972"/>
      <c r="VLI394" s="972"/>
      <c r="VLJ394" s="972"/>
      <c r="VLK394" s="972"/>
      <c r="VLL394" s="972"/>
      <c r="VLM394" s="972"/>
      <c r="VLN394" s="973"/>
      <c r="VLO394" s="971"/>
      <c r="VLP394" s="972"/>
      <c r="VLQ394" s="972"/>
      <c r="VLR394" s="972"/>
      <c r="VLS394" s="972"/>
      <c r="VLT394" s="972"/>
      <c r="VLU394" s="972"/>
      <c r="VLV394" s="972"/>
      <c r="VLW394" s="972"/>
      <c r="VLX394" s="972"/>
      <c r="VLY394" s="972"/>
      <c r="VLZ394" s="972"/>
      <c r="VMA394" s="972"/>
      <c r="VMB394" s="972"/>
      <c r="VMC394" s="973"/>
      <c r="VMD394" s="971"/>
      <c r="VME394" s="972"/>
      <c r="VMF394" s="972"/>
      <c r="VMG394" s="972"/>
      <c r="VMH394" s="972"/>
      <c r="VMI394" s="972"/>
      <c r="VMJ394" s="972"/>
      <c r="VMK394" s="972"/>
      <c r="VML394" s="972"/>
      <c r="VMM394" s="972"/>
      <c r="VMN394" s="972"/>
      <c r="VMO394" s="972"/>
      <c r="VMP394" s="972"/>
      <c r="VMQ394" s="972"/>
      <c r="VMR394" s="973"/>
      <c r="VMS394" s="971"/>
      <c r="VMT394" s="972"/>
      <c r="VMU394" s="972"/>
      <c r="VMV394" s="972"/>
      <c r="VMW394" s="972"/>
      <c r="VMX394" s="972"/>
      <c r="VMY394" s="972"/>
      <c r="VMZ394" s="972"/>
      <c r="VNA394" s="972"/>
      <c r="VNB394" s="972"/>
      <c r="VNC394" s="972"/>
      <c r="VND394" s="972"/>
      <c r="VNE394" s="972"/>
      <c r="VNF394" s="972"/>
      <c r="VNG394" s="973"/>
      <c r="VNH394" s="971"/>
      <c r="VNI394" s="972"/>
      <c r="VNJ394" s="972"/>
      <c r="VNK394" s="972"/>
      <c r="VNL394" s="972"/>
      <c r="VNM394" s="972"/>
      <c r="VNN394" s="972"/>
      <c r="VNO394" s="972"/>
      <c r="VNP394" s="972"/>
      <c r="VNQ394" s="972"/>
      <c r="VNR394" s="972"/>
      <c r="VNS394" s="972"/>
      <c r="VNT394" s="972"/>
      <c r="VNU394" s="972"/>
      <c r="VNV394" s="973"/>
      <c r="VNW394" s="971"/>
      <c r="VNX394" s="972"/>
      <c r="VNY394" s="972"/>
      <c r="VNZ394" s="972"/>
      <c r="VOA394" s="972"/>
      <c r="VOB394" s="972"/>
      <c r="VOC394" s="972"/>
      <c r="VOD394" s="972"/>
      <c r="VOE394" s="972"/>
      <c r="VOF394" s="972"/>
      <c r="VOG394" s="972"/>
      <c r="VOH394" s="972"/>
      <c r="VOI394" s="972"/>
      <c r="VOJ394" s="972"/>
      <c r="VOK394" s="973"/>
      <c r="VOL394" s="971"/>
      <c r="VOM394" s="972"/>
      <c r="VON394" s="972"/>
      <c r="VOO394" s="972"/>
      <c r="VOP394" s="972"/>
      <c r="VOQ394" s="972"/>
      <c r="VOR394" s="972"/>
      <c r="VOS394" s="972"/>
      <c r="VOT394" s="972"/>
      <c r="VOU394" s="972"/>
      <c r="VOV394" s="972"/>
      <c r="VOW394" s="972"/>
      <c r="VOX394" s="972"/>
      <c r="VOY394" s="972"/>
      <c r="VOZ394" s="973"/>
      <c r="VPA394" s="971"/>
      <c r="VPB394" s="972"/>
      <c r="VPC394" s="972"/>
      <c r="VPD394" s="972"/>
      <c r="VPE394" s="972"/>
      <c r="VPF394" s="972"/>
      <c r="VPG394" s="972"/>
      <c r="VPH394" s="972"/>
      <c r="VPI394" s="972"/>
      <c r="VPJ394" s="972"/>
      <c r="VPK394" s="972"/>
      <c r="VPL394" s="972"/>
      <c r="VPM394" s="972"/>
      <c r="VPN394" s="972"/>
      <c r="VPO394" s="973"/>
      <c r="VPP394" s="971"/>
      <c r="VPQ394" s="972"/>
      <c r="VPR394" s="972"/>
      <c r="VPS394" s="972"/>
      <c r="VPT394" s="972"/>
      <c r="VPU394" s="972"/>
      <c r="VPV394" s="972"/>
      <c r="VPW394" s="972"/>
      <c r="VPX394" s="972"/>
      <c r="VPY394" s="972"/>
      <c r="VPZ394" s="972"/>
      <c r="VQA394" s="972"/>
      <c r="VQB394" s="972"/>
      <c r="VQC394" s="972"/>
      <c r="VQD394" s="973"/>
      <c r="VQE394" s="971"/>
      <c r="VQF394" s="972"/>
      <c r="VQG394" s="972"/>
      <c r="VQH394" s="972"/>
      <c r="VQI394" s="972"/>
      <c r="VQJ394" s="972"/>
      <c r="VQK394" s="972"/>
      <c r="VQL394" s="972"/>
      <c r="VQM394" s="972"/>
      <c r="VQN394" s="972"/>
      <c r="VQO394" s="972"/>
      <c r="VQP394" s="972"/>
      <c r="VQQ394" s="972"/>
      <c r="VQR394" s="972"/>
      <c r="VQS394" s="973"/>
      <c r="VQT394" s="971"/>
      <c r="VQU394" s="972"/>
      <c r="VQV394" s="972"/>
      <c r="VQW394" s="972"/>
      <c r="VQX394" s="972"/>
      <c r="VQY394" s="972"/>
      <c r="VQZ394" s="972"/>
      <c r="VRA394" s="972"/>
      <c r="VRB394" s="972"/>
      <c r="VRC394" s="972"/>
      <c r="VRD394" s="972"/>
      <c r="VRE394" s="972"/>
      <c r="VRF394" s="972"/>
      <c r="VRG394" s="972"/>
      <c r="VRH394" s="973"/>
      <c r="VRI394" s="971"/>
      <c r="VRJ394" s="972"/>
      <c r="VRK394" s="972"/>
      <c r="VRL394" s="972"/>
      <c r="VRM394" s="972"/>
      <c r="VRN394" s="972"/>
      <c r="VRO394" s="972"/>
      <c r="VRP394" s="972"/>
      <c r="VRQ394" s="972"/>
      <c r="VRR394" s="972"/>
      <c r="VRS394" s="972"/>
      <c r="VRT394" s="972"/>
      <c r="VRU394" s="972"/>
      <c r="VRV394" s="972"/>
      <c r="VRW394" s="973"/>
      <c r="VRX394" s="971"/>
      <c r="VRY394" s="972"/>
      <c r="VRZ394" s="972"/>
      <c r="VSA394" s="972"/>
      <c r="VSB394" s="972"/>
      <c r="VSC394" s="972"/>
      <c r="VSD394" s="972"/>
      <c r="VSE394" s="972"/>
      <c r="VSF394" s="972"/>
      <c r="VSG394" s="972"/>
      <c r="VSH394" s="972"/>
      <c r="VSI394" s="972"/>
      <c r="VSJ394" s="972"/>
      <c r="VSK394" s="972"/>
      <c r="VSL394" s="973"/>
      <c r="VSM394" s="971"/>
      <c r="VSN394" s="972"/>
      <c r="VSO394" s="972"/>
      <c r="VSP394" s="972"/>
      <c r="VSQ394" s="972"/>
      <c r="VSR394" s="972"/>
      <c r="VSS394" s="972"/>
      <c r="VST394" s="972"/>
      <c r="VSU394" s="972"/>
      <c r="VSV394" s="972"/>
      <c r="VSW394" s="972"/>
      <c r="VSX394" s="972"/>
      <c r="VSY394" s="972"/>
      <c r="VSZ394" s="972"/>
      <c r="VTA394" s="973"/>
      <c r="VTB394" s="971"/>
      <c r="VTC394" s="972"/>
      <c r="VTD394" s="972"/>
      <c r="VTE394" s="972"/>
      <c r="VTF394" s="972"/>
      <c r="VTG394" s="972"/>
      <c r="VTH394" s="972"/>
      <c r="VTI394" s="972"/>
      <c r="VTJ394" s="972"/>
      <c r="VTK394" s="972"/>
      <c r="VTL394" s="972"/>
      <c r="VTM394" s="972"/>
      <c r="VTN394" s="972"/>
      <c r="VTO394" s="972"/>
      <c r="VTP394" s="973"/>
      <c r="VTQ394" s="971"/>
      <c r="VTR394" s="972"/>
      <c r="VTS394" s="972"/>
      <c r="VTT394" s="972"/>
      <c r="VTU394" s="972"/>
      <c r="VTV394" s="972"/>
      <c r="VTW394" s="972"/>
      <c r="VTX394" s="972"/>
      <c r="VTY394" s="972"/>
      <c r="VTZ394" s="972"/>
      <c r="VUA394" s="972"/>
      <c r="VUB394" s="972"/>
      <c r="VUC394" s="972"/>
      <c r="VUD394" s="972"/>
      <c r="VUE394" s="973"/>
      <c r="VUF394" s="971"/>
      <c r="VUG394" s="972"/>
      <c r="VUH394" s="972"/>
      <c r="VUI394" s="972"/>
      <c r="VUJ394" s="972"/>
      <c r="VUK394" s="972"/>
      <c r="VUL394" s="972"/>
      <c r="VUM394" s="972"/>
      <c r="VUN394" s="972"/>
      <c r="VUO394" s="972"/>
      <c r="VUP394" s="972"/>
      <c r="VUQ394" s="972"/>
      <c r="VUR394" s="972"/>
      <c r="VUS394" s="972"/>
      <c r="VUT394" s="973"/>
      <c r="VUU394" s="971"/>
      <c r="VUV394" s="972"/>
      <c r="VUW394" s="972"/>
      <c r="VUX394" s="972"/>
      <c r="VUY394" s="972"/>
      <c r="VUZ394" s="972"/>
      <c r="VVA394" s="972"/>
      <c r="VVB394" s="972"/>
      <c r="VVC394" s="972"/>
      <c r="VVD394" s="972"/>
      <c r="VVE394" s="972"/>
      <c r="VVF394" s="972"/>
      <c r="VVG394" s="972"/>
      <c r="VVH394" s="972"/>
      <c r="VVI394" s="973"/>
      <c r="VVJ394" s="971"/>
      <c r="VVK394" s="972"/>
      <c r="VVL394" s="972"/>
      <c r="VVM394" s="972"/>
      <c r="VVN394" s="972"/>
      <c r="VVO394" s="972"/>
      <c r="VVP394" s="972"/>
      <c r="VVQ394" s="972"/>
      <c r="VVR394" s="972"/>
      <c r="VVS394" s="972"/>
      <c r="VVT394" s="972"/>
      <c r="VVU394" s="972"/>
      <c r="VVV394" s="972"/>
      <c r="VVW394" s="972"/>
      <c r="VVX394" s="973"/>
      <c r="VVY394" s="971"/>
      <c r="VVZ394" s="972"/>
      <c r="VWA394" s="972"/>
      <c r="VWB394" s="972"/>
      <c r="VWC394" s="972"/>
      <c r="VWD394" s="972"/>
      <c r="VWE394" s="972"/>
      <c r="VWF394" s="972"/>
      <c r="VWG394" s="972"/>
      <c r="VWH394" s="972"/>
      <c r="VWI394" s="972"/>
      <c r="VWJ394" s="972"/>
      <c r="VWK394" s="972"/>
      <c r="VWL394" s="972"/>
      <c r="VWM394" s="973"/>
      <c r="VWN394" s="971"/>
      <c r="VWO394" s="972"/>
      <c r="VWP394" s="972"/>
      <c r="VWQ394" s="972"/>
      <c r="VWR394" s="972"/>
      <c r="VWS394" s="972"/>
      <c r="VWT394" s="972"/>
      <c r="VWU394" s="972"/>
      <c r="VWV394" s="972"/>
      <c r="VWW394" s="972"/>
      <c r="VWX394" s="972"/>
      <c r="VWY394" s="972"/>
      <c r="VWZ394" s="972"/>
      <c r="VXA394" s="972"/>
      <c r="VXB394" s="973"/>
      <c r="VXC394" s="971"/>
      <c r="VXD394" s="972"/>
      <c r="VXE394" s="972"/>
      <c r="VXF394" s="972"/>
      <c r="VXG394" s="972"/>
      <c r="VXH394" s="972"/>
      <c r="VXI394" s="972"/>
      <c r="VXJ394" s="972"/>
      <c r="VXK394" s="972"/>
      <c r="VXL394" s="972"/>
      <c r="VXM394" s="972"/>
      <c r="VXN394" s="972"/>
      <c r="VXO394" s="972"/>
      <c r="VXP394" s="972"/>
      <c r="VXQ394" s="973"/>
      <c r="VXR394" s="971"/>
      <c r="VXS394" s="972"/>
      <c r="VXT394" s="972"/>
      <c r="VXU394" s="972"/>
      <c r="VXV394" s="972"/>
      <c r="VXW394" s="972"/>
      <c r="VXX394" s="972"/>
      <c r="VXY394" s="972"/>
      <c r="VXZ394" s="972"/>
      <c r="VYA394" s="972"/>
      <c r="VYB394" s="972"/>
      <c r="VYC394" s="972"/>
      <c r="VYD394" s="972"/>
      <c r="VYE394" s="972"/>
      <c r="VYF394" s="973"/>
      <c r="VYG394" s="971"/>
      <c r="VYH394" s="972"/>
      <c r="VYI394" s="972"/>
      <c r="VYJ394" s="972"/>
      <c r="VYK394" s="972"/>
      <c r="VYL394" s="972"/>
      <c r="VYM394" s="972"/>
      <c r="VYN394" s="972"/>
      <c r="VYO394" s="972"/>
      <c r="VYP394" s="972"/>
      <c r="VYQ394" s="972"/>
      <c r="VYR394" s="972"/>
      <c r="VYS394" s="972"/>
      <c r="VYT394" s="972"/>
      <c r="VYU394" s="973"/>
      <c r="VYV394" s="971"/>
      <c r="VYW394" s="972"/>
      <c r="VYX394" s="972"/>
      <c r="VYY394" s="972"/>
      <c r="VYZ394" s="972"/>
      <c r="VZA394" s="972"/>
      <c r="VZB394" s="972"/>
      <c r="VZC394" s="972"/>
      <c r="VZD394" s="972"/>
      <c r="VZE394" s="972"/>
      <c r="VZF394" s="972"/>
      <c r="VZG394" s="972"/>
      <c r="VZH394" s="972"/>
      <c r="VZI394" s="972"/>
      <c r="VZJ394" s="973"/>
      <c r="VZK394" s="971"/>
      <c r="VZL394" s="972"/>
      <c r="VZM394" s="972"/>
      <c r="VZN394" s="972"/>
      <c r="VZO394" s="972"/>
      <c r="VZP394" s="972"/>
      <c r="VZQ394" s="972"/>
      <c r="VZR394" s="972"/>
      <c r="VZS394" s="972"/>
      <c r="VZT394" s="972"/>
      <c r="VZU394" s="972"/>
      <c r="VZV394" s="972"/>
      <c r="VZW394" s="972"/>
      <c r="VZX394" s="972"/>
      <c r="VZY394" s="973"/>
      <c r="VZZ394" s="971"/>
      <c r="WAA394" s="972"/>
      <c r="WAB394" s="972"/>
      <c r="WAC394" s="972"/>
      <c r="WAD394" s="972"/>
      <c r="WAE394" s="972"/>
      <c r="WAF394" s="972"/>
      <c r="WAG394" s="972"/>
      <c r="WAH394" s="972"/>
      <c r="WAI394" s="972"/>
      <c r="WAJ394" s="972"/>
      <c r="WAK394" s="972"/>
      <c r="WAL394" s="972"/>
      <c r="WAM394" s="972"/>
      <c r="WAN394" s="973"/>
      <c r="WAO394" s="971"/>
      <c r="WAP394" s="972"/>
      <c r="WAQ394" s="972"/>
      <c r="WAR394" s="972"/>
      <c r="WAS394" s="972"/>
      <c r="WAT394" s="972"/>
      <c r="WAU394" s="972"/>
      <c r="WAV394" s="972"/>
      <c r="WAW394" s="972"/>
      <c r="WAX394" s="972"/>
      <c r="WAY394" s="972"/>
      <c r="WAZ394" s="972"/>
      <c r="WBA394" s="972"/>
      <c r="WBB394" s="972"/>
      <c r="WBC394" s="973"/>
      <c r="WBD394" s="971"/>
      <c r="WBE394" s="972"/>
      <c r="WBF394" s="972"/>
      <c r="WBG394" s="972"/>
      <c r="WBH394" s="972"/>
      <c r="WBI394" s="972"/>
      <c r="WBJ394" s="972"/>
      <c r="WBK394" s="972"/>
      <c r="WBL394" s="972"/>
      <c r="WBM394" s="972"/>
      <c r="WBN394" s="972"/>
      <c r="WBO394" s="972"/>
      <c r="WBP394" s="972"/>
      <c r="WBQ394" s="972"/>
      <c r="WBR394" s="973"/>
      <c r="WBS394" s="971"/>
      <c r="WBT394" s="972"/>
      <c r="WBU394" s="972"/>
      <c r="WBV394" s="972"/>
      <c r="WBW394" s="972"/>
      <c r="WBX394" s="972"/>
      <c r="WBY394" s="972"/>
      <c r="WBZ394" s="972"/>
      <c r="WCA394" s="972"/>
      <c r="WCB394" s="972"/>
      <c r="WCC394" s="972"/>
      <c r="WCD394" s="972"/>
      <c r="WCE394" s="972"/>
      <c r="WCF394" s="972"/>
      <c r="WCG394" s="973"/>
      <c r="WCH394" s="971"/>
      <c r="WCI394" s="972"/>
      <c r="WCJ394" s="972"/>
      <c r="WCK394" s="972"/>
      <c r="WCL394" s="972"/>
      <c r="WCM394" s="972"/>
      <c r="WCN394" s="972"/>
      <c r="WCO394" s="972"/>
      <c r="WCP394" s="972"/>
      <c r="WCQ394" s="972"/>
      <c r="WCR394" s="972"/>
      <c r="WCS394" s="972"/>
      <c r="WCT394" s="972"/>
      <c r="WCU394" s="972"/>
      <c r="WCV394" s="973"/>
      <c r="WCW394" s="971"/>
      <c r="WCX394" s="972"/>
      <c r="WCY394" s="972"/>
      <c r="WCZ394" s="972"/>
      <c r="WDA394" s="972"/>
      <c r="WDB394" s="972"/>
      <c r="WDC394" s="972"/>
      <c r="WDD394" s="972"/>
      <c r="WDE394" s="972"/>
      <c r="WDF394" s="972"/>
      <c r="WDG394" s="972"/>
      <c r="WDH394" s="972"/>
      <c r="WDI394" s="972"/>
      <c r="WDJ394" s="972"/>
      <c r="WDK394" s="973"/>
      <c r="WDL394" s="971"/>
      <c r="WDM394" s="972"/>
      <c r="WDN394" s="972"/>
      <c r="WDO394" s="972"/>
      <c r="WDP394" s="972"/>
      <c r="WDQ394" s="972"/>
      <c r="WDR394" s="972"/>
      <c r="WDS394" s="972"/>
      <c r="WDT394" s="972"/>
      <c r="WDU394" s="972"/>
      <c r="WDV394" s="972"/>
      <c r="WDW394" s="972"/>
      <c r="WDX394" s="972"/>
      <c r="WDY394" s="972"/>
      <c r="WDZ394" s="973"/>
      <c r="WEA394" s="971"/>
      <c r="WEB394" s="972"/>
      <c r="WEC394" s="972"/>
      <c r="WED394" s="972"/>
      <c r="WEE394" s="972"/>
      <c r="WEF394" s="972"/>
      <c r="WEG394" s="972"/>
      <c r="WEH394" s="972"/>
      <c r="WEI394" s="972"/>
      <c r="WEJ394" s="972"/>
      <c r="WEK394" s="972"/>
      <c r="WEL394" s="972"/>
      <c r="WEM394" s="972"/>
      <c r="WEN394" s="972"/>
      <c r="WEO394" s="973"/>
      <c r="WEP394" s="971"/>
      <c r="WEQ394" s="972"/>
      <c r="WER394" s="972"/>
      <c r="WES394" s="972"/>
      <c r="WET394" s="972"/>
      <c r="WEU394" s="972"/>
      <c r="WEV394" s="972"/>
      <c r="WEW394" s="972"/>
      <c r="WEX394" s="972"/>
      <c r="WEY394" s="972"/>
      <c r="WEZ394" s="972"/>
      <c r="WFA394" s="972"/>
      <c r="WFB394" s="972"/>
      <c r="WFC394" s="972"/>
      <c r="WFD394" s="973"/>
      <c r="WFE394" s="971"/>
      <c r="WFF394" s="972"/>
      <c r="WFG394" s="972"/>
      <c r="WFH394" s="972"/>
      <c r="WFI394" s="972"/>
      <c r="WFJ394" s="972"/>
      <c r="WFK394" s="972"/>
      <c r="WFL394" s="972"/>
      <c r="WFM394" s="972"/>
      <c r="WFN394" s="972"/>
      <c r="WFO394" s="972"/>
      <c r="WFP394" s="972"/>
      <c r="WFQ394" s="972"/>
      <c r="WFR394" s="972"/>
      <c r="WFS394" s="973"/>
      <c r="WFT394" s="971"/>
      <c r="WFU394" s="972"/>
      <c r="WFV394" s="972"/>
      <c r="WFW394" s="972"/>
      <c r="WFX394" s="972"/>
      <c r="WFY394" s="972"/>
      <c r="WFZ394" s="972"/>
      <c r="WGA394" s="972"/>
      <c r="WGB394" s="972"/>
      <c r="WGC394" s="972"/>
      <c r="WGD394" s="972"/>
      <c r="WGE394" s="972"/>
      <c r="WGF394" s="972"/>
      <c r="WGG394" s="972"/>
      <c r="WGH394" s="973"/>
      <c r="WGI394" s="971"/>
      <c r="WGJ394" s="972"/>
      <c r="WGK394" s="972"/>
      <c r="WGL394" s="972"/>
      <c r="WGM394" s="972"/>
      <c r="WGN394" s="972"/>
      <c r="WGO394" s="972"/>
      <c r="WGP394" s="972"/>
      <c r="WGQ394" s="972"/>
      <c r="WGR394" s="972"/>
      <c r="WGS394" s="972"/>
      <c r="WGT394" s="972"/>
      <c r="WGU394" s="972"/>
      <c r="WGV394" s="972"/>
      <c r="WGW394" s="973"/>
      <c r="WGX394" s="971"/>
      <c r="WGY394" s="972"/>
      <c r="WGZ394" s="972"/>
      <c r="WHA394" s="972"/>
      <c r="WHB394" s="972"/>
      <c r="WHC394" s="972"/>
      <c r="WHD394" s="972"/>
      <c r="WHE394" s="972"/>
      <c r="WHF394" s="972"/>
      <c r="WHG394" s="972"/>
      <c r="WHH394" s="972"/>
      <c r="WHI394" s="972"/>
      <c r="WHJ394" s="972"/>
      <c r="WHK394" s="972"/>
      <c r="WHL394" s="973"/>
      <c r="WHM394" s="971"/>
      <c r="WHN394" s="972"/>
      <c r="WHO394" s="972"/>
      <c r="WHP394" s="972"/>
      <c r="WHQ394" s="972"/>
      <c r="WHR394" s="972"/>
      <c r="WHS394" s="972"/>
      <c r="WHT394" s="972"/>
      <c r="WHU394" s="972"/>
      <c r="WHV394" s="972"/>
      <c r="WHW394" s="972"/>
      <c r="WHX394" s="972"/>
      <c r="WHY394" s="972"/>
      <c r="WHZ394" s="972"/>
      <c r="WIA394" s="973"/>
      <c r="WIB394" s="971"/>
      <c r="WIC394" s="972"/>
      <c r="WID394" s="972"/>
      <c r="WIE394" s="972"/>
      <c r="WIF394" s="972"/>
      <c r="WIG394" s="972"/>
      <c r="WIH394" s="972"/>
      <c r="WII394" s="972"/>
      <c r="WIJ394" s="972"/>
      <c r="WIK394" s="972"/>
      <c r="WIL394" s="972"/>
      <c r="WIM394" s="972"/>
      <c r="WIN394" s="972"/>
      <c r="WIO394" s="972"/>
      <c r="WIP394" s="973"/>
      <c r="WIQ394" s="971"/>
      <c r="WIR394" s="972"/>
      <c r="WIS394" s="972"/>
      <c r="WIT394" s="972"/>
      <c r="WIU394" s="972"/>
      <c r="WIV394" s="972"/>
      <c r="WIW394" s="972"/>
      <c r="WIX394" s="972"/>
      <c r="WIY394" s="972"/>
      <c r="WIZ394" s="972"/>
      <c r="WJA394" s="972"/>
      <c r="WJB394" s="972"/>
      <c r="WJC394" s="972"/>
      <c r="WJD394" s="972"/>
      <c r="WJE394" s="973"/>
      <c r="WJF394" s="971"/>
      <c r="WJG394" s="972"/>
      <c r="WJH394" s="972"/>
      <c r="WJI394" s="972"/>
      <c r="WJJ394" s="972"/>
      <c r="WJK394" s="972"/>
      <c r="WJL394" s="972"/>
      <c r="WJM394" s="972"/>
      <c r="WJN394" s="972"/>
      <c r="WJO394" s="972"/>
      <c r="WJP394" s="972"/>
      <c r="WJQ394" s="972"/>
      <c r="WJR394" s="972"/>
      <c r="WJS394" s="972"/>
      <c r="WJT394" s="973"/>
      <c r="WJU394" s="971"/>
      <c r="WJV394" s="972"/>
      <c r="WJW394" s="972"/>
      <c r="WJX394" s="972"/>
      <c r="WJY394" s="972"/>
      <c r="WJZ394" s="972"/>
      <c r="WKA394" s="972"/>
      <c r="WKB394" s="972"/>
      <c r="WKC394" s="972"/>
      <c r="WKD394" s="972"/>
      <c r="WKE394" s="972"/>
      <c r="WKF394" s="972"/>
      <c r="WKG394" s="972"/>
      <c r="WKH394" s="972"/>
      <c r="WKI394" s="973"/>
      <c r="WKJ394" s="971"/>
      <c r="WKK394" s="972"/>
      <c r="WKL394" s="972"/>
      <c r="WKM394" s="972"/>
      <c r="WKN394" s="972"/>
      <c r="WKO394" s="972"/>
      <c r="WKP394" s="972"/>
      <c r="WKQ394" s="972"/>
      <c r="WKR394" s="972"/>
      <c r="WKS394" s="972"/>
      <c r="WKT394" s="972"/>
      <c r="WKU394" s="972"/>
      <c r="WKV394" s="972"/>
      <c r="WKW394" s="972"/>
      <c r="WKX394" s="973"/>
      <c r="WKY394" s="971"/>
      <c r="WKZ394" s="972"/>
      <c r="WLA394" s="972"/>
      <c r="WLB394" s="972"/>
      <c r="WLC394" s="972"/>
      <c r="WLD394" s="972"/>
      <c r="WLE394" s="972"/>
      <c r="WLF394" s="972"/>
      <c r="WLG394" s="972"/>
      <c r="WLH394" s="972"/>
      <c r="WLI394" s="972"/>
      <c r="WLJ394" s="972"/>
      <c r="WLK394" s="972"/>
      <c r="WLL394" s="972"/>
      <c r="WLM394" s="973"/>
      <c r="WLN394" s="971"/>
      <c r="WLO394" s="972"/>
      <c r="WLP394" s="972"/>
      <c r="WLQ394" s="972"/>
      <c r="WLR394" s="972"/>
      <c r="WLS394" s="972"/>
      <c r="WLT394" s="972"/>
      <c r="WLU394" s="972"/>
      <c r="WLV394" s="972"/>
      <c r="WLW394" s="972"/>
      <c r="WLX394" s="972"/>
      <c r="WLY394" s="972"/>
      <c r="WLZ394" s="972"/>
      <c r="WMA394" s="972"/>
      <c r="WMB394" s="973"/>
      <c r="WMC394" s="971"/>
      <c r="WMD394" s="972"/>
      <c r="WME394" s="972"/>
      <c r="WMF394" s="972"/>
      <c r="WMG394" s="972"/>
      <c r="WMH394" s="972"/>
      <c r="WMI394" s="972"/>
      <c r="WMJ394" s="972"/>
      <c r="WMK394" s="972"/>
      <c r="WML394" s="972"/>
      <c r="WMM394" s="972"/>
      <c r="WMN394" s="972"/>
      <c r="WMO394" s="972"/>
      <c r="WMP394" s="972"/>
      <c r="WMQ394" s="973"/>
      <c r="WMR394" s="971"/>
      <c r="WMS394" s="972"/>
      <c r="WMT394" s="972"/>
      <c r="WMU394" s="972"/>
      <c r="WMV394" s="972"/>
      <c r="WMW394" s="972"/>
      <c r="WMX394" s="972"/>
      <c r="WMY394" s="972"/>
      <c r="WMZ394" s="972"/>
      <c r="WNA394" s="972"/>
      <c r="WNB394" s="972"/>
      <c r="WNC394" s="972"/>
      <c r="WND394" s="972"/>
      <c r="WNE394" s="972"/>
      <c r="WNF394" s="973"/>
      <c r="WNG394" s="971"/>
      <c r="WNH394" s="972"/>
      <c r="WNI394" s="972"/>
      <c r="WNJ394" s="972"/>
      <c r="WNK394" s="972"/>
      <c r="WNL394" s="972"/>
      <c r="WNM394" s="972"/>
      <c r="WNN394" s="972"/>
      <c r="WNO394" s="972"/>
      <c r="WNP394" s="972"/>
      <c r="WNQ394" s="972"/>
      <c r="WNR394" s="972"/>
      <c r="WNS394" s="972"/>
      <c r="WNT394" s="972"/>
      <c r="WNU394" s="973"/>
      <c r="WNV394" s="971"/>
      <c r="WNW394" s="972"/>
      <c r="WNX394" s="972"/>
      <c r="WNY394" s="972"/>
      <c r="WNZ394" s="972"/>
      <c r="WOA394" s="972"/>
      <c r="WOB394" s="972"/>
      <c r="WOC394" s="972"/>
      <c r="WOD394" s="972"/>
      <c r="WOE394" s="972"/>
      <c r="WOF394" s="972"/>
      <c r="WOG394" s="972"/>
      <c r="WOH394" s="972"/>
      <c r="WOI394" s="972"/>
      <c r="WOJ394" s="973"/>
      <c r="WOK394" s="971"/>
      <c r="WOL394" s="972"/>
      <c r="WOM394" s="972"/>
      <c r="WON394" s="972"/>
      <c r="WOO394" s="972"/>
      <c r="WOP394" s="972"/>
      <c r="WOQ394" s="972"/>
      <c r="WOR394" s="972"/>
      <c r="WOS394" s="972"/>
      <c r="WOT394" s="972"/>
      <c r="WOU394" s="972"/>
      <c r="WOV394" s="972"/>
      <c r="WOW394" s="972"/>
      <c r="WOX394" s="972"/>
      <c r="WOY394" s="973"/>
      <c r="WOZ394" s="971"/>
      <c r="WPA394" s="972"/>
      <c r="WPB394" s="972"/>
      <c r="WPC394" s="972"/>
      <c r="WPD394" s="972"/>
      <c r="WPE394" s="972"/>
      <c r="WPF394" s="972"/>
      <c r="WPG394" s="972"/>
      <c r="WPH394" s="972"/>
      <c r="WPI394" s="972"/>
      <c r="WPJ394" s="972"/>
      <c r="WPK394" s="972"/>
      <c r="WPL394" s="972"/>
      <c r="WPM394" s="972"/>
      <c r="WPN394" s="973"/>
      <c r="WPO394" s="971"/>
      <c r="WPP394" s="972"/>
      <c r="WPQ394" s="972"/>
      <c r="WPR394" s="972"/>
      <c r="WPS394" s="972"/>
      <c r="WPT394" s="972"/>
      <c r="WPU394" s="972"/>
      <c r="WPV394" s="972"/>
      <c r="WPW394" s="972"/>
      <c r="WPX394" s="972"/>
      <c r="WPY394" s="972"/>
      <c r="WPZ394" s="972"/>
      <c r="WQA394" s="972"/>
      <c r="WQB394" s="972"/>
      <c r="WQC394" s="973"/>
      <c r="WQD394" s="971"/>
      <c r="WQE394" s="972"/>
      <c r="WQF394" s="972"/>
      <c r="WQG394" s="972"/>
      <c r="WQH394" s="972"/>
      <c r="WQI394" s="972"/>
      <c r="WQJ394" s="972"/>
      <c r="WQK394" s="972"/>
      <c r="WQL394" s="972"/>
      <c r="WQM394" s="972"/>
      <c r="WQN394" s="972"/>
      <c r="WQO394" s="972"/>
      <c r="WQP394" s="972"/>
      <c r="WQQ394" s="972"/>
      <c r="WQR394" s="973"/>
      <c r="WQS394" s="971"/>
      <c r="WQT394" s="972"/>
      <c r="WQU394" s="972"/>
      <c r="WQV394" s="972"/>
      <c r="WQW394" s="972"/>
      <c r="WQX394" s="972"/>
      <c r="WQY394" s="972"/>
      <c r="WQZ394" s="972"/>
      <c r="WRA394" s="972"/>
      <c r="WRB394" s="972"/>
      <c r="WRC394" s="972"/>
      <c r="WRD394" s="972"/>
      <c r="WRE394" s="972"/>
      <c r="WRF394" s="972"/>
      <c r="WRG394" s="973"/>
      <c r="WRH394" s="971"/>
      <c r="WRI394" s="972"/>
      <c r="WRJ394" s="972"/>
      <c r="WRK394" s="972"/>
      <c r="WRL394" s="972"/>
      <c r="WRM394" s="972"/>
      <c r="WRN394" s="972"/>
      <c r="WRO394" s="972"/>
      <c r="WRP394" s="972"/>
      <c r="WRQ394" s="972"/>
      <c r="WRR394" s="972"/>
      <c r="WRS394" s="972"/>
      <c r="WRT394" s="972"/>
      <c r="WRU394" s="972"/>
      <c r="WRV394" s="973"/>
      <c r="WRW394" s="971"/>
      <c r="WRX394" s="972"/>
      <c r="WRY394" s="972"/>
      <c r="WRZ394" s="972"/>
      <c r="WSA394" s="972"/>
      <c r="WSB394" s="972"/>
      <c r="WSC394" s="972"/>
      <c r="WSD394" s="972"/>
      <c r="WSE394" s="972"/>
      <c r="WSF394" s="972"/>
      <c r="WSG394" s="972"/>
      <c r="WSH394" s="972"/>
      <c r="WSI394" s="972"/>
      <c r="WSJ394" s="972"/>
      <c r="WSK394" s="973"/>
      <c r="WSL394" s="971"/>
      <c r="WSM394" s="972"/>
      <c r="WSN394" s="972"/>
      <c r="WSO394" s="972"/>
      <c r="WSP394" s="972"/>
      <c r="WSQ394" s="972"/>
      <c r="WSR394" s="972"/>
      <c r="WSS394" s="972"/>
      <c r="WST394" s="972"/>
      <c r="WSU394" s="972"/>
      <c r="WSV394" s="972"/>
      <c r="WSW394" s="972"/>
      <c r="WSX394" s="972"/>
      <c r="WSY394" s="972"/>
      <c r="WSZ394" s="973"/>
      <c r="WTA394" s="971"/>
      <c r="WTB394" s="972"/>
      <c r="WTC394" s="972"/>
      <c r="WTD394" s="972"/>
      <c r="WTE394" s="972"/>
      <c r="WTF394" s="972"/>
      <c r="WTG394" s="972"/>
      <c r="WTH394" s="972"/>
      <c r="WTI394" s="972"/>
      <c r="WTJ394" s="972"/>
      <c r="WTK394" s="972"/>
      <c r="WTL394" s="972"/>
      <c r="WTM394" s="972"/>
      <c r="WTN394" s="972"/>
      <c r="WTO394" s="973"/>
      <c r="WTP394" s="971"/>
      <c r="WTQ394" s="972"/>
      <c r="WTR394" s="972"/>
      <c r="WTS394" s="972"/>
      <c r="WTT394" s="972"/>
      <c r="WTU394" s="972"/>
      <c r="WTV394" s="972"/>
      <c r="WTW394" s="972"/>
      <c r="WTX394" s="972"/>
      <c r="WTY394" s="972"/>
      <c r="WTZ394" s="972"/>
      <c r="WUA394" s="972"/>
      <c r="WUB394" s="972"/>
      <c r="WUC394" s="972"/>
      <c r="WUD394" s="973"/>
      <c r="WUE394" s="971"/>
      <c r="WUF394" s="972"/>
      <c r="WUG394" s="972"/>
      <c r="WUH394" s="972"/>
      <c r="WUI394" s="972"/>
      <c r="WUJ394" s="972"/>
      <c r="WUK394" s="972"/>
      <c r="WUL394" s="972"/>
      <c r="WUM394" s="972"/>
      <c r="WUN394" s="972"/>
      <c r="WUO394" s="972"/>
      <c r="WUP394" s="972"/>
      <c r="WUQ394" s="972"/>
      <c r="WUR394" s="972"/>
      <c r="WUS394" s="973"/>
      <c r="WUT394" s="971"/>
      <c r="WUU394" s="972"/>
      <c r="WUV394" s="972"/>
      <c r="WUW394" s="972"/>
      <c r="WUX394" s="972"/>
      <c r="WUY394" s="972"/>
      <c r="WUZ394" s="972"/>
      <c r="WVA394" s="972"/>
      <c r="WVB394" s="972"/>
      <c r="WVC394" s="972"/>
      <c r="WVD394" s="972"/>
      <c r="WVE394" s="972"/>
      <c r="WVF394" s="972"/>
      <c r="WVG394" s="972"/>
      <c r="WVH394" s="973"/>
      <c r="WVI394" s="971"/>
      <c r="WVJ394" s="972"/>
      <c r="WVK394" s="972"/>
      <c r="WVL394" s="972"/>
      <c r="WVM394" s="972"/>
      <c r="WVN394" s="972"/>
      <c r="WVO394" s="972"/>
      <c r="WVP394" s="972"/>
      <c r="WVQ394" s="972"/>
      <c r="WVR394" s="972"/>
      <c r="WVS394" s="972"/>
      <c r="WVT394" s="972"/>
      <c r="WVU394" s="972"/>
      <c r="WVV394" s="972"/>
      <c r="WVW394" s="973"/>
      <c r="WVX394" s="971"/>
      <c r="WVY394" s="972"/>
      <c r="WVZ394" s="972"/>
      <c r="WWA394" s="972"/>
      <c r="WWB394" s="972"/>
      <c r="WWC394" s="972"/>
      <c r="WWD394" s="972"/>
      <c r="WWE394" s="972"/>
      <c r="WWF394" s="972"/>
      <c r="WWG394" s="972"/>
      <c r="WWH394" s="972"/>
      <c r="WWI394" s="972"/>
      <c r="WWJ394" s="972"/>
      <c r="WWK394" s="972"/>
      <c r="WWL394" s="973"/>
      <c r="WWM394" s="971"/>
      <c r="WWN394" s="972"/>
      <c r="WWO394" s="972"/>
      <c r="WWP394" s="972"/>
      <c r="WWQ394" s="972"/>
      <c r="WWR394" s="972"/>
      <c r="WWS394" s="972"/>
      <c r="WWT394" s="972"/>
      <c r="WWU394" s="972"/>
      <c r="WWV394" s="972"/>
      <c r="WWW394" s="972"/>
      <c r="WWX394" s="972"/>
      <c r="WWY394" s="972"/>
      <c r="WWZ394" s="972"/>
      <c r="WXA394" s="973"/>
      <c r="WXB394" s="971"/>
      <c r="WXC394" s="972"/>
      <c r="WXD394" s="972"/>
      <c r="WXE394" s="972"/>
      <c r="WXF394" s="972"/>
      <c r="WXG394" s="972"/>
      <c r="WXH394" s="972"/>
      <c r="WXI394" s="972"/>
      <c r="WXJ394" s="972"/>
      <c r="WXK394" s="972"/>
      <c r="WXL394" s="972"/>
      <c r="WXM394" s="972"/>
      <c r="WXN394" s="972"/>
      <c r="WXO394" s="972"/>
      <c r="WXP394" s="973"/>
      <c r="WXQ394" s="971"/>
      <c r="WXR394" s="972"/>
      <c r="WXS394" s="972"/>
      <c r="WXT394" s="972"/>
      <c r="WXU394" s="972"/>
      <c r="WXV394" s="972"/>
      <c r="WXW394" s="972"/>
      <c r="WXX394" s="972"/>
      <c r="WXY394" s="972"/>
      <c r="WXZ394" s="972"/>
      <c r="WYA394" s="972"/>
      <c r="WYB394" s="972"/>
      <c r="WYC394" s="972"/>
      <c r="WYD394" s="972"/>
      <c r="WYE394" s="973"/>
      <c r="WYF394" s="971"/>
      <c r="WYG394" s="972"/>
      <c r="WYH394" s="972"/>
      <c r="WYI394" s="972"/>
      <c r="WYJ394" s="972"/>
      <c r="WYK394" s="972"/>
      <c r="WYL394" s="972"/>
      <c r="WYM394" s="972"/>
      <c r="WYN394" s="972"/>
      <c r="WYO394" s="972"/>
      <c r="WYP394" s="972"/>
      <c r="WYQ394" s="972"/>
      <c r="WYR394" s="972"/>
      <c r="WYS394" s="972"/>
      <c r="WYT394" s="973"/>
      <c r="WYU394" s="971"/>
      <c r="WYV394" s="972"/>
      <c r="WYW394" s="972"/>
      <c r="WYX394" s="972"/>
      <c r="WYY394" s="972"/>
      <c r="WYZ394" s="972"/>
      <c r="WZA394" s="972"/>
      <c r="WZB394" s="972"/>
      <c r="WZC394" s="972"/>
      <c r="WZD394" s="972"/>
      <c r="WZE394" s="972"/>
      <c r="WZF394" s="972"/>
      <c r="WZG394" s="972"/>
      <c r="WZH394" s="972"/>
      <c r="WZI394" s="973"/>
      <c r="WZJ394" s="971"/>
      <c r="WZK394" s="972"/>
      <c r="WZL394" s="972"/>
      <c r="WZM394" s="972"/>
      <c r="WZN394" s="972"/>
      <c r="WZO394" s="972"/>
      <c r="WZP394" s="972"/>
      <c r="WZQ394" s="972"/>
      <c r="WZR394" s="972"/>
      <c r="WZS394" s="972"/>
      <c r="WZT394" s="972"/>
      <c r="WZU394" s="972"/>
      <c r="WZV394" s="972"/>
      <c r="WZW394" s="972"/>
      <c r="WZX394" s="973"/>
      <c r="WZY394" s="971"/>
      <c r="WZZ394" s="972"/>
      <c r="XAA394" s="972"/>
      <c r="XAB394" s="972"/>
      <c r="XAC394" s="972"/>
      <c r="XAD394" s="972"/>
      <c r="XAE394" s="972"/>
      <c r="XAF394" s="972"/>
      <c r="XAG394" s="972"/>
      <c r="XAH394" s="972"/>
      <c r="XAI394" s="972"/>
      <c r="XAJ394" s="972"/>
      <c r="XAK394" s="972"/>
      <c r="XAL394" s="972"/>
      <c r="XAM394" s="973"/>
      <c r="XAN394" s="971"/>
      <c r="XAO394" s="972"/>
      <c r="XAP394" s="972"/>
      <c r="XAQ394" s="972"/>
      <c r="XAR394" s="972"/>
      <c r="XAS394" s="972"/>
      <c r="XAT394" s="972"/>
      <c r="XAU394" s="972"/>
      <c r="XAV394" s="972"/>
      <c r="XAW394" s="972"/>
      <c r="XAX394" s="972"/>
      <c r="XAY394" s="972"/>
      <c r="XAZ394" s="972"/>
      <c r="XBA394" s="972"/>
      <c r="XBB394" s="973"/>
      <c r="XBC394" s="971"/>
      <c r="XBD394" s="972"/>
      <c r="XBE394" s="972"/>
      <c r="XBF394" s="972"/>
      <c r="XBG394" s="972"/>
      <c r="XBH394" s="972"/>
      <c r="XBI394" s="972"/>
      <c r="XBJ394" s="972"/>
      <c r="XBK394" s="972"/>
      <c r="XBL394" s="972"/>
      <c r="XBM394" s="972"/>
      <c r="XBN394" s="972"/>
      <c r="XBO394" s="972"/>
      <c r="XBP394" s="972"/>
      <c r="XBQ394" s="973"/>
      <c r="XBR394" s="971"/>
      <c r="XBS394" s="972"/>
      <c r="XBT394" s="972"/>
      <c r="XBU394" s="972"/>
      <c r="XBV394" s="972"/>
      <c r="XBW394" s="972"/>
      <c r="XBX394" s="972"/>
      <c r="XBY394" s="972"/>
      <c r="XBZ394" s="972"/>
      <c r="XCA394" s="972"/>
      <c r="XCB394" s="972"/>
      <c r="XCC394" s="972"/>
      <c r="XCD394" s="972"/>
      <c r="XCE394" s="972"/>
      <c r="XCF394" s="973"/>
      <c r="XCG394" s="971"/>
      <c r="XCH394" s="972"/>
      <c r="XCI394" s="972"/>
      <c r="XCJ394" s="972"/>
      <c r="XCK394" s="972"/>
      <c r="XCL394" s="972"/>
      <c r="XCM394" s="972"/>
      <c r="XCN394" s="972"/>
      <c r="XCO394" s="972"/>
      <c r="XCP394" s="972"/>
      <c r="XCQ394" s="972"/>
      <c r="XCR394" s="972"/>
      <c r="XCS394" s="972"/>
      <c r="XCT394" s="972"/>
      <c r="XCU394" s="973"/>
      <c r="XCV394" s="971"/>
      <c r="XCW394" s="972"/>
      <c r="XCX394" s="972"/>
      <c r="XCY394" s="972"/>
      <c r="XCZ394" s="972"/>
      <c r="XDA394" s="972"/>
      <c r="XDB394" s="972"/>
      <c r="XDC394" s="972"/>
      <c r="XDD394" s="972"/>
      <c r="XDE394" s="972"/>
      <c r="XDF394" s="972"/>
      <c r="XDG394" s="972"/>
      <c r="XDH394" s="972"/>
      <c r="XDI394" s="972"/>
      <c r="XDJ394" s="973"/>
      <c r="XDK394" s="971"/>
      <c r="XDL394" s="972"/>
      <c r="XDM394" s="972"/>
      <c r="XDN394" s="972"/>
      <c r="XDO394" s="972"/>
      <c r="XDP394" s="972"/>
      <c r="XDQ394" s="972"/>
      <c r="XDR394" s="972"/>
      <c r="XDS394" s="972"/>
      <c r="XDT394" s="972"/>
      <c r="XDU394" s="972"/>
      <c r="XDV394" s="972"/>
      <c r="XDW394" s="972"/>
      <c r="XDX394" s="972"/>
      <c r="XDY394" s="973"/>
      <c r="XDZ394" s="971"/>
      <c r="XEA394" s="972"/>
      <c r="XEB394" s="972"/>
      <c r="XEC394" s="972"/>
      <c r="XED394" s="972"/>
      <c r="XEE394" s="972"/>
      <c r="XEF394" s="972"/>
      <c r="XEG394" s="972"/>
      <c r="XEH394" s="972"/>
      <c r="XEI394" s="972"/>
      <c r="XEJ394" s="972"/>
      <c r="XEK394" s="972"/>
      <c r="XEL394" s="972"/>
      <c r="XEM394" s="972"/>
      <c r="XEN394" s="973"/>
      <c r="XEO394" s="971"/>
      <c r="XEP394" s="972"/>
      <c r="XEQ394" s="972"/>
      <c r="XER394" s="972"/>
    </row>
    <row r="395" spans="2:16372" s="2" customFormat="1" ht="17.25" customHeight="1">
      <c r="B395" s="952"/>
      <c r="C395" s="952"/>
      <c r="D395" s="952"/>
      <c r="E395" s="952"/>
      <c r="F395" s="743" t="s">
        <v>46</v>
      </c>
      <c r="G395" s="743" t="s">
        <v>47</v>
      </c>
      <c r="H395" s="946"/>
      <c r="I395" s="946"/>
      <c r="J395" s="946"/>
    </row>
    <row r="396" spans="2:16372" s="2" customFormat="1" ht="42" hidden="1" customHeight="1">
      <c r="B396" s="979" t="s">
        <v>1987</v>
      </c>
      <c r="C396" s="980" t="s">
        <v>1315</v>
      </c>
      <c r="D396" s="764"/>
      <c r="E396" s="382"/>
      <c r="F396" s="752"/>
      <c r="G396" s="752"/>
      <c r="H396" s="768"/>
      <c r="I396" s="33"/>
      <c r="J396" s="774"/>
    </row>
    <row r="397" spans="2:16372" s="2" customFormat="1" ht="69" customHeight="1">
      <c r="B397" s="979"/>
      <c r="C397" s="980"/>
      <c r="D397" s="981" t="s">
        <v>1988</v>
      </c>
      <c r="E397" s="764" t="s">
        <v>1990</v>
      </c>
      <c r="F397" s="750">
        <v>44228</v>
      </c>
      <c r="G397" s="750">
        <v>44234</v>
      </c>
      <c r="H397" s="982" t="s">
        <v>1316</v>
      </c>
      <c r="I397" s="913" t="s">
        <v>2002</v>
      </c>
      <c r="J397" s="975">
        <v>1952193.74</v>
      </c>
      <c r="W397" s="943"/>
    </row>
    <row r="398" spans="2:16372" s="2" customFormat="1" ht="82.5" customHeight="1">
      <c r="B398" s="979"/>
      <c r="C398" s="980"/>
      <c r="D398" s="981"/>
      <c r="E398" s="776" t="s">
        <v>1991</v>
      </c>
      <c r="F398" s="750">
        <v>44235</v>
      </c>
      <c r="G398" s="750">
        <v>44241</v>
      </c>
      <c r="H398" s="982"/>
      <c r="I398" s="854" t="s">
        <v>2003</v>
      </c>
      <c r="J398" s="976"/>
    </row>
    <row r="399" spans="2:16372" s="2" customFormat="1" ht="67.5" customHeight="1">
      <c r="B399" s="979"/>
      <c r="C399" s="980"/>
      <c r="D399" s="981"/>
      <c r="E399" s="776" t="s">
        <v>1992</v>
      </c>
      <c r="F399" s="750">
        <v>44242</v>
      </c>
      <c r="G399" s="750">
        <v>44301</v>
      </c>
      <c r="H399" s="982"/>
      <c r="I399" s="854" t="s">
        <v>2004</v>
      </c>
      <c r="J399" s="976"/>
    </row>
    <row r="400" spans="2:16372" s="2" customFormat="1" ht="75" customHeight="1">
      <c r="B400" s="979"/>
      <c r="C400" s="980"/>
      <c r="D400" s="981"/>
      <c r="E400" s="764" t="s">
        <v>1993</v>
      </c>
      <c r="F400" s="750">
        <v>44302</v>
      </c>
      <c r="G400" s="750">
        <v>44331</v>
      </c>
      <c r="H400" s="982"/>
      <c r="I400" s="854" t="s">
        <v>2005</v>
      </c>
      <c r="J400" s="976"/>
    </row>
    <row r="401" spans="2:16372" s="2" customFormat="1" ht="120" customHeight="1">
      <c r="B401" s="979"/>
      <c r="C401" s="980"/>
      <c r="D401" s="981"/>
      <c r="E401" s="764" t="s">
        <v>1994</v>
      </c>
      <c r="F401" s="750">
        <v>44332</v>
      </c>
      <c r="G401" s="750">
        <v>44354</v>
      </c>
      <c r="H401" s="982"/>
      <c r="I401" s="854" t="s">
        <v>2006</v>
      </c>
      <c r="J401" s="976"/>
    </row>
    <row r="402" spans="2:16372" s="2" customFormat="1" ht="74.25" customHeight="1">
      <c r="B402" s="979"/>
      <c r="C402" s="980"/>
      <c r="D402" s="981"/>
      <c r="E402" s="764" t="s">
        <v>1995</v>
      </c>
      <c r="F402" s="750">
        <v>44355</v>
      </c>
      <c r="G402" s="750">
        <v>44365</v>
      </c>
      <c r="H402" s="982"/>
      <c r="I402" s="854" t="s">
        <v>2007</v>
      </c>
      <c r="J402" s="976"/>
    </row>
    <row r="403" spans="2:16372" s="2" customFormat="1" ht="104.25" customHeight="1">
      <c r="B403" s="979"/>
      <c r="C403" s="980"/>
      <c r="D403" s="981" t="s">
        <v>1989</v>
      </c>
      <c r="E403" s="764" t="s">
        <v>1996</v>
      </c>
      <c r="F403" s="853">
        <v>44378</v>
      </c>
      <c r="G403" s="853">
        <v>44384</v>
      </c>
      <c r="H403" s="982"/>
      <c r="I403" s="854" t="s">
        <v>2008</v>
      </c>
      <c r="J403" s="976"/>
    </row>
    <row r="404" spans="2:16372" s="2" customFormat="1" ht="90.75" customHeight="1">
      <c r="B404" s="979"/>
      <c r="C404" s="980"/>
      <c r="D404" s="981"/>
      <c r="E404" s="776" t="s">
        <v>1997</v>
      </c>
      <c r="F404" s="853">
        <v>44397</v>
      </c>
      <c r="G404" s="853">
        <v>44408</v>
      </c>
      <c r="H404" s="982"/>
      <c r="I404" s="854" t="s">
        <v>2009</v>
      </c>
      <c r="J404" s="976"/>
    </row>
    <row r="405" spans="2:16372" s="2" customFormat="1" ht="71.25" customHeight="1">
      <c r="B405" s="979"/>
      <c r="C405" s="980"/>
      <c r="D405" s="981"/>
      <c r="E405" s="776" t="s">
        <v>1998</v>
      </c>
      <c r="F405" s="853">
        <v>44409</v>
      </c>
      <c r="G405" s="853">
        <v>44484</v>
      </c>
      <c r="H405" s="982"/>
      <c r="I405" s="854" t="s">
        <v>2010</v>
      </c>
      <c r="J405" s="976"/>
    </row>
    <row r="406" spans="2:16372" s="2" customFormat="1" ht="85.5" customHeight="1">
      <c r="B406" s="979"/>
      <c r="C406" s="980"/>
      <c r="D406" s="981"/>
      <c r="E406" s="764" t="s">
        <v>1999</v>
      </c>
      <c r="F406" s="750">
        <v>44485</v>
      </c>
      <c r="G406" s="750">
        <v>44515</v>
      </c>
      <c r="H406" s="982"/>
      <c r="I406" s="854" t="s">
        <v>2011</v>
      </c>
      <c r="J406" s="976"/>
    </row>
    <row r="407" spans="2:16372" s="2" customFormat="1" ht="92.25" customHeight="1">
      <c r="B407" s="979"/>
      <c r="C407" s="980"/>
      <c r="D407" s="981"/>
      <c r="E407" s="764" t="s">
        <v>2000</v>
      </c>
      <c r="F407" s="750">
        <v>44516</v>
      </c>
      <c r="G407" s="750">
        <v>44507</v>
      </c>
      <c r="H407" s="982"/>
      <c r="I407" s="913" t="s">
        <v>2012</v>
      </c>
      <c r="J407" s="976"/>
    </row>
    <row r="408" spans="2:16372" s="2" customFormat="1" ht="67.5" customHeight="1">
      <c r="B408" s="979"/>
      <c r="C408" s="980"/>
      <c r="D408" s="981"/>
      <c r="E408" s="764" t="s">
        <v>2001</v>
      </c>
      <c r="F408" s="750">
        <v>44508</v>
      </c>
      <c r="G408" s="750">
        <v>44518</v>
      </c>
      <c r="H408" s="982"/>
      <c r="I408" s="854" t="s">
        <v>2013</v>
      </c>
      <c r="J408" s="976"/>
    </row>
    <row r="409" spans="2:16372" s="2" customFormat="1" ht="28.5" customHeight="1">
      <c r="B409" s="742" t="s">
        <v>16</v>
      </c>
      <c r="C409" s="741"/>
      <c r="D409" s="950" t="s">
        <v>33</v>
      </c>
      <c r="E409" s="950"/>
      <c r="F409" s="950"/>
      <c r="G409" s="950"/>
      <c r="H409" s="950"/>
      <c r="I409" s="950"/>
      <c r="J409" s="950"/>
    </row>
    <row r="410" spans="2:16372" s="2" customFormat="1" ht="25.5" customHeight="1">
      <c r="B410" s="951" t="s">
        <v>4</v>
      </c>
      <c r="C410" s="951"/>
      <c r="D410" s="951"/>
      <c r="E410" s="951"/>
      <c r="F410" s="951"/>
      <c r="G410" s="951"/>
      <c r="H410" s="951"/>
      <c r="I410" s="787" t="s">
        <v>59</v>
      </c>
      <c r="J410" s="808" t="s">
        <v>1073</v>
      </c>
      <c r="K410" s="1"/>
      <c r="L410" s="1"/>
      <c r="M410" s="1"/>
      <c r="N410" s="1"/>
      <c r="O410" s="1"/>
      <c r="P410" s="1"/>
      <c r="Q410" s="1"/>
      <c r="R410" s="1"/>
    </row>
    <row r="411" spans="2:16372" s="2" customFormat="1" ht="37.5" customHeight="1">
      <c r="B411" s="952" t="s">
        <v>0</v>
      </c>
      <c r="C411" s="952" t="s">
        <v>255</v>
      </c>
      <c r="D411" s="952" t="s">
        <v>2</v>
      </c>
      <c r="E411" s="952" t="s">
        <v>60</v>
      </c>
      <c r="F411" s="946" t="s">
        <v>51</v>
      </c>
      <c r="G411" s="952"/>
      <c r="H411" s="946" t="s">
        <v>52</v>
      </c>
      <c r="I411" s="946" t="s">
        <v>62</v>
      </c>
      <c r="J411" s="946" t="s">
        <v>1074</v>
      </c>
      <c r="K411" s="1"/>
      <c r="L411" s="1"/>
      <c r="M411" s="1"/>
      <c r="N411" s="1"/>
      <c r="O411" s="1"/>
      <c r="P411" s="1"/>
      <c r="Q411" s="1"/>
      <c r="R411" s="1"/>
      <c r="S411" s="974"/>
      <c r="T411" s="974"/>
      <c r="U411" s="974"/>
      <c r="V411" s="974"/>
      <c r="W411" s="974"/>
      <c r="X411" s="974"/>
      <c r="Y411" s="974"/>
      <c r="Z411" s="974"/>
      <c r="AA411" s="974"/>
      <c r="AB411" s="974"/>
      <c r="AC411" s="974"/>
      <c r="AD411" s="974"/>
      <c r="AE411" s="974"/>
      <c r="AF411" s="974"/>
      <c r="AG411" s="974"/>
      <c r="AH411" s="972"/>
      <c r="AI411" s="972"/>
      <c r="AJ411" s="972"/>
      <c r="AK411" s="972"/>
      <c r="AL411" s="972"/>
      <c r="AM411" s="972"/>
      <c r="AN411" s="972"/>
      <c r="AO411" s="972"/>
      <c r="AP411" s="972"/>
      <c r="AQ411" s="972"/>
      <c r="AR411" s="972"/>
      <c r="AS411" s="972"/>
      <c r="AT411" s="972"/>
      <c r="AU411" s="972"/>
      <c r="AV411" s="973"/>
      <c r="AW411" s="971"/>
      <c r="AX411" s="972"/>
      <c r="AY411" s="972"/>
      <c r="AZ411" s="972"/>
      <c r="BA411" s="972"/>
      <c r="BB411" s="972"/>
      <c r="BC411" s="972"/>
      <c r="BD411" s="972"/>
      <c r="BE411" s="972"/>
      <c r="BF411" s="972"/>
      <c r="BG411" s="972"/>
      <c r="BH411" s="972"/>
      <c r="BI411" s="972"/>
      <c r="BJ411" s="972"/>
      <c r="BK411" s="973"/>
      <c r="BL411" s="971"/>
      <c r="BM411" s="972"/>
      <c r="BN411" s="972"/>
      <c r="BO411" s="972"/>
      <c r="BP411" s="972"/>
      <c r="BQ411" s="972"/>
      <c r="BR411" s="972"/>
      <c r="BS411" s="972"/>
      <c r="BT411" s="972"/>
      <c r="BU411" s="972"/>
      <c r="BV411" s="972"/>
      <c r="BW411" s="972"/>
      <c r="BX411" s="972"/>
      <c r="BY411" s="972"/>
      <c r="BZ411" s="973"/>
      <c r="CA411" s="971"/>
      <c r="CB411" s="972"/>
      <c r="CC411" s="972"/>
      <c r="CD411" s="972"/>
      <c r="CE411" s="972"/>
      <c r="CF411" s="972"/>
      <c r="CG411" s="972"/>
      <c r="CH411" s="972"/>
      <c r="CI411" s="972"/>
      <c r="CJ411" s="972"/>
      <c r="CK411" s="972"/>
      <c r="CL411" s="972"/>
      <c r="CM411" s="972"/>
      <c r="CN411" s="972"/>
      <c r="CO411" s="973"/>
      <c r="CP411" s="971"/>
      <c r="CQ411" s="972"/>
      <c r="CR411" s="972"/>
      <c r="CS411" s="972"/>
      <c r="CT411" s="972"/>
      <c r="CU411" s="972"/>
      <c r="CV411" s="972"/>
      <c r="CW411" s="972"/>
      <c r="CX411" s="972"/>
      <c r="CY411" s="972"/>
      <c r="CZ411" s="972"/>
      <c r="DA411" s="972"/>
      <c r="DB411" s="972"/>
      <c r="DC411" s="972"/>
      <c r="DD411" s="973"/>
      <c r="DE411" s="971"/>
      <c r="DF411" s="972"/>
      <c r="DG411" s="972"/>
      <c r="DH411" s="972"/>
      <c r="DI411" s="972"/>
      <c r="DJ411" s="972"/>
      <c r="DK411" s="972"/>
      <c r="DL411" s="972"/>
      <c r="DM411" s="972"/>
      <c r="DN411" s="972"/>
      <c r="DO411" s="972"/>
      <c r="DP411" s="972"/>
      <c r="DQ411" s="972"/>
      <c r="DR411" s="972"/>
      <c r="DS411" s="973"/>
      <c r="DT411" s="971"/>
      <c r="DU411" s="972"/>
      <c r="DV411" s="972"/>
      <c r="DW411" s="972"/>
      <c r="DX411" s="972"/>
      <c r="DY411" s="972"/>
      <c r="DZ411" s="972"/>
      <c r="EA411" s="972"/>
      <c r="EB411" s="972"/>
      <c r="EC411" s="972"/>
      <c r="ED411" s="972"/>
      <c r="EE411" s="972"/>
      <c r="EF411" s="972"/>
      <c r="EG411" s="972"/>
      <c r="EH411" s="973"/>
      <c r="EI411" s="971"/>
      <c r="EJ411" s="972"/>
      <c r="EK411" s="972"/>
      <c r="EL411" s="972"/>
      <c r="EM411" s="972"/>
      <c r="EN411" s="972"/>
      <c r="EO411" s="972"/>
      <c r="EP411" s="972"/>
      <c r="EQ411" s="972"/>
      <c r="ER411" s="972"/>
      <c r="ES411" s="972"/>
      <c r="ET411" s="972"/>
      <c r="EU411" s="972"/>
      <c r="EV411" s="972"/>
      <c r="EW411" s="973"/>
      <c r="EX411" s="971"/>
      <c r="EY411" s="972"/>
      <c r="EZ411" s="972"/>
      <c r="FA411" s="972"/>
      <c r="FB411" s="972"/>
      <c r="FC411" s="972"/>
      <c r="FD411" s="972"/>
      <c r="FE411" s="972"/>
      <c r="FF411" s="972"/>
      <c r="FG411" s="972"/>
      <c r="FH411" s="972"/>
      <c r="FI411" s="972"/>
      <c r="FJ411" s="972"/>
      <c r="FK411" s="972"/>
      <c r="FL411" s="973"/>
      <c r="FM411" s="971"/>
      <c r="FN411" s="972"/>
      <c r="FO411" s="972"/>
      <c r="FP411" s="972"/>
      <c r="FQ411" s="972"/>
      <c r="FR411" s="972"/>
      <c r="FS411" s="972"/>
      <c r="FT411" s="972"/>
      <c r="FU411" s="972"/>
      <c r="FV411" s="972"/>
      <c r="FW411" s="972"/>
      <c r="FX411" s="972"/>
      <c r="FY411" s="972"/>
      <c r="FZ411" s="972"/>
      <c r="GA411" s="973"/>
      <c r="GB411" s="971"/>
      <c r="GC411" s="972"/>
      <c r="GD411" s="972"/>
      <c r="GE411" s="972"/>
      <c r="GF411" s="972"/>
      <c r="GG411" s="972"/>
      <c r="GH411" s="972"/>
      <c r="GI411" s="972"/>
      <c r="GJ411" s="972"/>
      <c r="GK411" s="972"/>
      <c r="GL411" s="972"/>
      <c r="GM411" s="972"/>
      <c r="GN411" s="972"/>
      <c r="GO411" s="972"/>
      <c r="GP411" s="973"/>
      <c r="GQ411" s="971"/>
      <c r="GR411" s="972"/>
      <c r="GS411" s="972"/>
      <c r="GT411" s="972"/>
      <c r="GU411" s="972"/>
      <c r="GV411" s="972"/>
      <c r="GW411" s="972"/>
      <c r="GX411" s="972"/>
      <c r="GY411" s="972"/>
      <c r="GZ411" s="972"/>
      <c r="HA411" s="972"/>
      <c r="HB411" s="972"/>
      <c r="HC411" s="972"/>
      <c r="HD411" s="972"/>
      <c r="HE411" s="973"/>
      <c r="HF411" s="971"/>
      <c r="HG411" s="972"/>
      <c r="HH411" s="972"/>
      <c r="HI411" s="972"/>
      <c r="HJ411" s="972"/>
      <c r="HK411" s="972"/>
      <c r="HL411" s="972"/>
      <c r="HM411" s="972"/>
      <c r="HN411" s="972"/>
      <c r="HO411" s="972"/>
      <c r="HP411" s="972"/>
      <c r="HQ411" s="972"/>
      <c r="HR411" s="972"/>
      <c r="HS411" s="972"/>
      <c r="HT411" s="973"/>
      <c r="HU411" s="971"/>
      <c r="HV411" s="972"/>
      <c r="HW411" s="972"/>
      <c r="HX411" s="972"/>
      <c r="HY411" s="972"/>
      <c r="HZ411" s="972"/>
      <c r="IA411" s="972"/>
      <c r="IB411" s="972"/>
      <c r="IC411" s="972"/>
      <c r="ID411" s="972"/>
      <c r="IE411" s="972"/>
      <c r="IF411" s="972"/>
      <c r="IG411" s="972"/>
      <c r="IH411" s="972"/>
      <c r="II411" s="973"/>
      <c r="IJ411" s="971"/>
      <c r="IK411" s="972"/>
      <c r="IL411" s="972"/>
      <c r="IM411" s="972"/>
      <c r="IN411" s="972"/>
      <c r="IO411" s="972"/>
      <c r="IP411" s="972"/>
      <c r="IQ411" s="972"/>
      <c r="IR411" s="972"/>
      <c r="IS411" s="972"/>
      <c r="IT411" s="972"/>
      <c r="IU411" s="972"/>
      <c r="IV411" s="972"/>
      <c r="IW411" s="972"/>
      <c r="IX411" s="973"/>
      <c r="IY411" s="971"/>
      <c r="IZ411" s="972"/>
      <c r="JA411" s="972"/>
      <c r="JB411" s="972"/>
      <c r="JC411" s="972"/>
      <c r="JD411" s="972"/>
      <c r="JE411" s="972"/>
      <c r="JF411" s="972"/>
      <c r="JG411" s="972"/>
      <c r="JH411" s="972"/>
      <c r="JI411" s="972"/>
      <c r="JJ411" s="972"/>
      <c r="JK411" s="972"/>
      <c r="JL411" s="972"/>
      <c r="JM411" s="973"/>
      <c r="JN411" s="971"/>
      <c r="JO411" s="972"/>
      <c r="JP411" s="972"/>
      <c r="JQ411" s="972"/>
      <c r="JR411" s="972"/>
      <c r="JS411" s="972"/>
      <c r="JT411" s="972"/>
      <c r="JU411" s="972"/>
      <c r="JV411" s="972"/>
      <c r="JW411" s="972"/>
      <c r="JX411" s="972"/>
      <c r="JY411" s="972"/>
      <c r="JZ411" s="972"/>
      <c r="KA411" s="972"/>
      <c r="KB411" s="973"/>
      <c r="KC411" s="971"/>
      <c r="KD411" s="972"/>
      <c r="KE411" s="972"/>
      <c r="KF411" s="972"/>
      <c r="KG411" s="972"/>
      <c r="KH411" s="972"/>
      <c r="KI411" s="972"/>
      <c r="KJ411" s="972"/>
      <c r="KK411" s="972"/>
      <c r="KL411" s="972"/>
      <c r="KM411" s="972"/>
      <c r="KN411" s="972"/>
      <c r="KO411" s="972"/>
      <c r="KP411" s="972"/>
      <c r="KQ411" s="973"/>
      <c r="KR411" s="971"/>
      <c r="KS411" s="972"/>
      <c r="KT411" s="972"/>
      <c r="KU411" s="972"/>
      <c r="KV411" s="972"/>
      <c r="KW411" s="972"/>
      <c r="KX411" s="972"/>
      <c r="KY411" s="972"/>
      <c r="KZ411" s="972"/>
      <c r="LA411" s="972"/>
      <c r="LB411" s="972"/>
      <c r="LC411" s="972"/>
      <c r="LD411" s="972"/>
      <c r="LE411" s="972"/>
      <c r="LF411" s="973"/>
      <c r="LG411" s="971"/>
      <c r="LH411" s="972"/>
      <c r="LI411" s="972"/>
      <c r="LJ411" s="972"/>
      <c r="LK411" s="972"/>
      <c r="LL411" s="972"/>
      <c r="LM411" s="972"/>
      <c r="LN411" s="972"/>
      <c r="LO411" s="972"/>
      <c r="LP411" s="972"/>
      <c r="LQ411" s="972"/>
      <c r="LR411" s="972"/>
      <c r="LS411" s="972"/>
      <c r="LT411" s="972"/>
      <c r="LU411" s="973"/>
      <c r="LV411" s="971"/>
      <c r="LW411" s="972"/>
      <c r="LX411" s="972"/>
      <c r="LY411" s="972"/>
      <c r="LZ411" s="972"/>
      <c r="MA411" s="972"/>
      <c r="MB411" s="972"/>
      <c r="MC411" s="972"/>
      <c r="MD411" s="972"/>
      <c r="ME411" s="972"/>
      <c r="MF411" s="972"/>
      <c r="MG411" s="972"/>
      <c r="MH411" s="972"/>
      <c r="MI411" s="972"/>
      <c r="MJ411" s="973"/>
      <c r="MK411" s="971"/>
      <c r="ML411" s="972"/>
      <c r="MM411" s="972"/>
      <c r="MN411" s="972"/>
      <c r="MO411" s="972"/>
      <c r="MP411" s="972"/>
      <c r="MQ411" s="972"/>
      <c r="MR411" s="972"/>
      <c r="MS411" s="972"/>
      <c r="MT411" s="972"/>
      <c r="MU411" s="972"/>
      <c r="MV411" s="972"/>
      <c r="MW411" s="972"/>
      <c r="MX411" s="972"/>
      <c r="MY411" s="973"/>
      <c r="MZ411" s="971"/>
      <c r="NA411" s="972"/>
      <c r="NB411" s="972"/>
      <c r="NC411" s="972"/>
      <c r="ND411" s="972"/>
      <c r="NE411" s="972"/>
      <c r="NF411" s="972"/>
      <c r="NG411" s="972"/>
      <c r="NH411" s="972"/>
      <c r="NI411" s="972"/>
      <c r="NJ411" s="972"/>
      <c r="NK411" s="972"/>
      <c r="NL411" s="972"/>
      <c r="NM411" s="972"/>
      <c r="NN411" s="973"/>
      <c r="NO411" s="971"/>
      <c r="NP411" s="972"/>
      <c r="NQ411" s="972"/>
      <c r="NR411" s="972"/>
      <c r="NS411" s="972"/>
      <c r="NT411" s="972"/>
      <c r="NU411" s="972"/>
      <c r="NV411" s="972"/>
      <c r="NW411" s="972"/>
      <c r="NX411" s="972"/>
      <c r="NY411" s="972"/>
      <c r="NZ411" s="972"/>
      <c r="OA411" s="972"/>
      <c r="OB411" s="972"/>
      <c r="OC411" s="973"/>
      <c r="OD411" s="971"/>
      <c r="OE411" s="972"/>
      <c r="OF411" s="972"/>
      <c r="OG411" s="972"/>
      <c r="OH411" s="972"/>
      <c r="OI411" s="972"/>
      <c r="OJ411" s="972"/>
      <c r="OK411" s="972"/>
      <c r="OL411" s="972"/>
      <c r="OM411" s="972"/>
      <c r="ON411" s="972"/>
      <c r="OO411" s="972"/>
      <c r="OP411" s="972"/>
      <c r="OQ411" s="972"/>
      <c r="OR411" s="973"/>
      <c r="OS411" s="971"/>
      <c r="OT411" s="972"/>
      <c r="OU411" s="972"/>
      <c r="OV411" s="972"/>
      <c r="OW411" s="972"/>
      <c r="OX411" s="972"/>
      <c r="OY411" s="972"/>
      <c r="OZ411" s="972"/>
      <c r="PA411" s="972"/>
      <c r="PB411" s="972"/>
      <c r="PC411" s="972"/>
      <c r="PD411" s="972"/>
      <c r="PE411" s="972"/>
      <c r="PF411" s="972"/>
      <c r="PG411" s="973"/>
      <c r="PH411" s="971"/>
      <c r="PI411" s="972"/>
      <c r="PJ411" s="972"/>
      <c r="PK411" s="972"/>
      <c r="PL411" s="972"/>
      <c r="PM411" s="972"/>
      <c r="PN411" s="972"/>
      <c r="PO411" s="972"/>
      <c r="PP411" s="972"/>
      <c r="PQ411" s="972"/>
      <c r="PR411" s="972"/>
      <c r="PS411" s="972"/>
      <c r="PT411" s="972"/>
      <c r="PU411" s="972"/>
      <c r="PV411" s="973"/>
      <c r="PW411" s="971"/>
      <c r="PX411" s="972"/>
      <c r="PY411" s="972"/>
      <c r="PZ411" s="972"/>
      <c r="QA411" s="972"/>
      <c r="QB411" s="972"/>
      <c r="QC411" s="972"/>
      <c r="QD411" s="972"/>
      <c r="QE411" s="972"/>
      <c r="QF411" s="972"/>
      <c r="QG411" s="972"/>
      <c r="QH411" s="972"/>
      <c r="QI411" s="972"/>
      <c r="QJ411" s="972"/>
      <c r="QK411" s="973"/>
      <c r="QL411" s="971"/>
      <c r="QM411" s="972"/>
      <c r="QN411" s="972"/>
      <c r="QO411" s="972"/>
      <c r="QP411" s="972"/>
      <c r="QQ411" s="972"/>
      <c r="QR411" s="972"/>
      <c r="QS411" s="972"/>
      <c r="QT411" s="972"/>
      <c r="QU411" s="972"/>
      <c r="QV411" s="972"/>
      <c r="QW411" s="972"/>
      <c r="QX411" s="972"/>
      <c r="QY411" s="972"/>
      <c r="QZ411" s="973"/>
      <c r="RA411" s="971"/>
      <c r="RB411" s="972"/>
      <c r="RC411" s="972"/>
      <c r="RD411" s="972"/>
      <c r="RE411" s="972"/>
      <c r="RF411" s="972"/>
      <c r="RG411" s="972"/>
      <c r="RH411" s="972"/>
      <c r="RI411" s="972"/>
      <c r="RJ411" s="972"/>
      <c r="RK411" s="972"/>
      <c r="RL411" s="972"/>
      <c r="RM411" s="972"/>
      <c r="RN411" s="972"/>
      <c r="RO411" s="973"/>
      <c r="RP411" s="971"/>
      <c r="RQ411" s="972"/>
      <c r="RR411" s="972"/>
      <c r="RS411" s="972"/>
      <c r="RT411" s="972"/>
      <c r="RU411" s="972"/>
      <c r="RV411" s="972"/>
      <c r="RW411" s="972"/>
      <c r="RX411" s="972"/>
      <c r="RY411" s="972"/>
      <c r="RZ411" s="972"/>
      <c r="SA411" s="972"/>
      <c r="SB411" s="972"/>
      <c r="SC411" s="972"/>
      <c r="SD411" s="973"/>
      <c r="SE411" s="971"/>
      <c r="SF411" s="972"/>
      <c r="SG411" s="972"/>
      <c r="SH411" s="972"/>
      <c r="SI411" s="972"/>
      <c r="SJ411" s="972"/>
      <c r="SK411" s="972"/>
      <c r="SL411" s="972"/>
      <c r="SM411" s="972"/>
      <c r="SN411" s="972"/>
      <c r="SO411" s="972"/>
      <c r="SP411" s="972"/>
      <c r="SQ411" s="972"/>
      <c r="SR411" s="972"/>
      <c r="SS411" s="973"/>
      <c r="ST411" s="971"/>
      <c r="SU411" s="972"/>
      <c r="SV411" s="972"/>
      <c r="SW411" s="972"/>
      <c r="SX411" s="972"/>
      <c r="SY411" s="972"/>
      <c r="SZ411" s="972"/>
      <c r="TA411" s="972"/>
      <c r="TB411" s="972"/>
      <c r="TC411" s="972"/>
      <c r="TD411" s="972"/>
      <c r="TE411" s="972"/>
      <c r="TF411" s="972"/>
      <c r="TG411" s="972"/>
      <c r="TH411" s="973"/>
      <c r="TI411" s="971"/>
      <c r="TJ411" s="972"/>
      <c r="TK411" s="972"/>
      <c r="TL411" s="972"/>
      <c r="TM411" s="972"/>
      <c r="TN411" s="972"/>
      <c r="TO411" s="972"/>
      <c r="TP411" s="972"/>
      <c r="TQ411" s="972"/>
      <c r="TR411" s="972"/>
      <c r="TS411" s="972"/>
      <c r="TT411" s="972"/>
      <c r="TU411" s="972"/>
      <c r="TV411" s="972"/>
      <c r="TW411" s="973"/>
      <c r="TX411" s="971"/>
      <c r="TY411" s="972"/>
      <c r="TZ411" s="972"/>
      <c r="UA411" s="972"/>
      <c r="UB411" s="972"/>
      <c r="UC411" s="972"/>
      <c r="UD411" s="972"/>
      <c r="UE411" s="972"/>
      <c r="UF411" s="972"/>
      <c r="UG411" s="972"/>
      <c r="UH411" s="972"/>
      <c r="UI411" s="972"/>
      <c r="UJ411" s="972"/>
      <c r="UK411" s="972"/>
      <c r="UL411" s="973"/>
      <c r="UM411" s="971"/>
      <c r="UN411" s="972"/>
      <c r="UO411" s="972"/>
      <c r="UP411" s="972"/>
      <c r="UQ411" s="972"/>
      <c r="UR411" s="972"/>
      <c r="US411" s="972"/>
      <c r="UT411" s="972"/>
      <c r="UU411" s="972"/>
      <c r="UV411" s="972"/>
      <c r="UW411" s="972"/>
      <c r="UX411" s="972"/>
      <c r="UY411" s="972"/>
      <c r="UZ411" s="972"/>
      <c r="VA411" s="973"/>
      <c r="VB411" s="971"/>
      <c r="VC411" s="972"/>
      <c r="VD411" s="972"/>
      <c r="VE411" s="972"/>
      <c r="VF411" s="972"/>
      <c r="VG411" s="972"/>
      <c r="VH411" s="972"/>
      <c r="VI411" s="972"/>
      <c r="VJ411" s="972"/>
      <c r="VK411" s="972"/>
      <c r="VL411" s="972"/>
      <c r="VM411" s="972"/>
      <c r="VN411" s="972"/>
      <c r="VO411" s="972"/>
      <c r="VP411" s="973"/>
      <c r="VQ411" s="971"/>
      <c r="VR411" s="972"/>
      <c r="VS411" s="972"/>
      <c r="VT411" s="972"/>
      <c r="VU411" s="972"/>
      <c r="VV411" s="972"/>
      <c r="VW411" s="972"/>
      <c r="VX411" s="972"/>
      <c r="VY411" s="972"/>
      <c r="VZ411" s="972"/>
      <c r="WA411" s="972"/>
      <c r="WB411" s="972"/>
      <c r="WC411" s="972"/>
      <c r="WD411" s="972"/>
      <c r="WE411" s="973"/>
      <c r="WF411" s="971"/>
      <c r="WG411" s="972"/>
      <c r="WH411" s="972"/>
      <c r="WI411" s="972"/>
      <c r="WJ411" s="972"/>
      <c r="WK411" s="972"/>
      <c r="WL411" s="972"/>
      <c r="WM411" s="972"/>
      <c r="WN411" s="972"/>
      <c r="WO411" s="972"/>
      <c r="WP411" s="972"/>
      <c r="WQ411" s="972"/>
      <c r="WR411" s="972"/>
      <c r="WS411" s="972"/>
      <c r="WT411" s="973"/>
      <c r="WU411" s="971"/>
      <c r="WV411" s="972"/>
      <c r="WW411" s="972"/>
      <c r="WX411" s="972"/>
      <c r="WY411" s="972"/>
      <c r="WZ411" s="972"/>
      <c r="XA411" s="972"/>
      <c r="XB411" s="972"/>
      <c r="XC411" s="972"/>
      <c r="XD411" s="972"/>
      <c r="XE411" s="972"/>
      <c r="XF411" s="972"/>
      <c r="XG411" s="972"/>
      <c r="XH411" s="972"/>
      <c r="XI411" s="973"/>
      <c r="XJ411" s="971"/>
      <c r="XK411" s="972"/>
      <c r="XL411" s="972"/>
      <c r="XM411" s="972"/>
      <c r="XN411" s="972"/>
      <c r="XO411" s="972"/>
      <c r="XP411" s="972"/>
      <c r="XQ411" s="972"/>
      <c r="XR411" s="972"/>
      <c r="XS411" s="972"/>
      <c r="XT411" s="972"/>
      <c r="XU411" s="972"/>
      <c r="XV411" s="972"/>
      <c r="XW411" s="972"/>
      <c r="XX411" s="973"/>
      <c r="XY411" s="971"/>
      <c r="XZ411" s="972"/>
      <c r="YA411" s="972"/>
      <c r="YB411" s="972"/>
      <c r="YC411" s="972"/>
      <c r="YD411" s="972"/>
      <c r="YE411" s="972"/>
      <c r="YF411" s="972"/>
      <c r="YG411" s="972"/>
      <c r="YH411" s="972"/>
      <c r="YI411" s="972"/>
      <c r="YJ411" s="972"/>
      <c r="YK411" s="972"/>
      <c r="YL411" s="972"/>
      <c r="YM411" s="973"/>
      <c r="YN411" s="971"/>
      <c r="YO411" s="972"/>
      <c r="YP411" s="972"/>
      <c r="YQ411" s="972"/>
      <c r="YR411" s="972"/>
      <c r="YS411" s="972"/>
      <c r="YT411" s="972"/>
      <c r="YU411" s="972"/>
      <c r="YV411" s="972"/>
      <c r="YW411" s="972"/>
      <c r="YX411" s="972"/>
      <c r="YY411" s="972"/>
      <c r="YZ411" s="972"/>
      <c r="ZA411" s="972"/>
      <c r="ZB411" s="973"/>
      <c r="ZC411" s="971"/>
      <c r="ZD411" s="972"/>
      <c r="ZE411" s="972"/>
      <c r="ZF411" s="972"/>
      <c r="ZG411" s="972"/>
      <c r="ZH411" s="972"/>
      <c r="ZI411" s="972"/>
      <c r="ZJ411" s="972"/>
      <c r="ZK411" s="972"/>
      <c r="ZL411" s="972"/>
      <c r="ZM411" s="972"/>
      <c r="ZN411" s="972"/>
      <c r="ZO411" s="972"/>
      <c r="ZP411" s="972"/>
      <c r="ZQ411" s="973"/>
      <c r="ZR411" s="971"/>
      <c r="ZS411" s="972"/>
      <c r="ZT411" s="972"/>
      <c r="ZU411" s="972"/>
      <c r="ZV411" s="972"/>
      <c r="ZW411" s="972"/>
      <c r="ZX411" s="972"/>
      <c r="ZY411" s="972"/>
      <c r="ZZ411" s="972"/>
      <c r="AAA411" s="972"/>
      <c r="AAB411" s="972"/>
      <c r="AAC411" s="972"/>
      <c r="AAD411" s="972"/>
      <c r="AAE411" s="972"/>
      <c r="AAF411" s="973"/>
      <c r="AAG411" s="971"/>
      <c r="AAH411" s="972"/>
      <c r="AAI411" s="972"/>
      <c r="AAJ411" s="972"/>
      <c r="AAK411" s="972"/>
      <c r="AAL411" s="972"/>
      <c r="AAM411" s="972"/>
      <c r="AAN411" s="972"/>
      <c r="AAO411" s="972"/>
      <c r="AAP411" s="972"/>
      <c r="AAQ411" s="972"/>
      <c r="AAR411" s="972"/>
      <c r="AAS411" s="972"/>
      <c r="AAT411" s="972"/>
      <c r="AAU411" s="973"/>
      <c r="AAV411" s="971"/>
      <c r="AAW411" s="972"/>
      <c r="AAX411" s="972"/>
      <c r="AAY411" s="972"/>
      <c r="AAZ411" s="972"/>
      <c r="ABA411" s="972"/>
      <c r="ABB411" s="972"/>
      <c r="ABC411" s="972"/>
      <c r="ABD411" s="972"/>
      <c r="ABE411" s="972"/>
      <c r="ABF411" s="972"/>
      <c r="ABG411" s="972"/>
      <c r="ABH411" s="972"/>
      <c r="ABI411" s="972"/>
      <c r="ABJ411" s="973"/>
      <c r="ABK411" s="971"/>
      <c r="ABL411" s="972"/>
      <c r="ABM411" s="972"/>
      <c r="ABN411" s="972"/>
      <c r="ABO411" s="972"/>
      <c r="ABP411" s="972"/>
      <c r="ABQ411" s="972"/>
      <c r="ABR411" s="972"/>
      <c r="ABS411" s="972"/>
      <c r="ABT411" s="972"/>
      <c r="ABU411" s="972"/>
      <c r="ABV411" s="972"/>
      <c r="ABW411" s="972"/>
      <c r="ABX411" s="972"/>
      <c r="ABY411" s="973"/>
      <c r="ABZ411" s="971"/>
      <c r="ACA411" s="972"/>
      <c r="ACB411" s="972"/>
      <c r="ACC411" s="972"/>
      <c r="ACD411" s="972"/>
      <c r="ACE411" s="972"/>
      <c r="ACF411" s="972"/>
      <c r="ACG411" s="972"/>
      <c r="ACH411" s="972"/>
      <c r="ACI411" s="972"/>
      <c r="ACJ411" s="972"/>
      <c r="ACK411" s="972"/>
      <c r="ACL411" s="972"/>
      <c r="ACM411" s="972"/>
      <c r="ACN411" s="973"/>
      <c r="ACO411" s="971"/>
      <c r="ACP411" s="972"/>
      <c r="ACQ411" s="972"/>
      <c r="ACR411" s="972"/>
      <c r="ACS411" s="972"/>
      <c r="ACT411" s="972"/>
      <c r="ACU411" s="972"/>
      <c r="ACV411" s="972"/>
      <c r="ACW411" s="972"/>
      <c r="ACX411" s="972"/>
      <c r="ACY411" s="972"/>
      <c r="ACZ411" s="972"/>
      <c r="ADA411" s="972"/>
      <c r="ADB411" s="972"/>
      <c r="ADC411" s="973"/>
      <c r="ADD411" s="971"/>
      <c r="ADE411" s="972"/>
      <c r="ADF411" s="972"/>
      <c r="ADG411" s="972"/>
      <c r="ADH411" s="972"/>
      <c r="ADI411" s="972"/>
      <c r="ADJ411" s="972"/>
      <c r="ADK411" s="972"/>
      <c r="ADL411" s="972"/>
      <c r="ADM411" s="972"/>
      <c r="ADN411" s="972"/>
      <c r="ADO411" s="972"/>
      <c r="ADP411" s="972"/>
      <c r="ADQ411" s="972"/>
      <c r="ADR411" s="973"/>
      <c r="ADS411" s="971"/>
      <c r="ADT411" s="972"/>
      <c r="ADU411" s="972"/>
      <c r="ADV411" s="972"/>
      <c r="ADW411" s="972"/>
      <c r="ADX411" s="972"/>
      <c r="ADY411" s="972"/>
      <c r="ADZ411" s="972"/>
      <c r="AEA411" s="972"/>
      <c r="AEB411" s="972"/>
      <c r="AEC411" s="972"/>
      <c r="AED411" s="972"/>
      <c r="AEE411" s="972"/>
      <c r="AEF411" s="972"/>
      <c r="AEG411" s="973"/>
      <c r="AEH411" s="971"/>
      <c r="AEI411" s="972"/>
      <c r="AEJ411" s="972"/>
      <c r="AEK411" s="972"/>
      <c r="AEL411" s="972"/>
      <c r="AEM411" s="972"/>
      <c r="AEN411" s="972"/>
      <c r="AEO411" s="972"/>
      <c r="AEP411" s="972"/>
      <c r="AEQ411" s="972"/>
      <c r="AER411" s="972"/>
      <c r="AES411" s="972"/>
      <c r="AET411" s="972"/>
      <c r="AEU411" s="972"/>
      <c r="AEV411" s="973"/>
      <c r="AEW411" s="971"/>
      <c r="AEX411" s="972"/>
      <c r="AEY411" s="972"/>
      <c r="AEZ411" s="972"/>
      <c r="AFA411" s="972"/>
      <c r="AFB411" s="972"/>
      <c r="AFC411" s="972"/>
      <c r="AFD411" s="972"/>
      <c r="AFE411" s="972"/>
      <c r="AFF411" s="972"/>
      <c r="AFG411" s="972"/>
      <c r="AFH411" s="972"/>
      <c r="AFI411" s="972"/>
      <c r="AFJ411" s="972"/>
      <c r="AFK411" s="973"/>
      <c r="AFL411" s="971"/>
      <c r="AFM411" s="972"/>
      <c r="AFN411" s="972"/>
      <c r="AFO411" s="972"/>
      <c r="AFP411" s="972"/>
      <c r="AFQ411" s="972"/>
      <c r="AFR411" s="972"/>
      <c r="AFS411" s="972"/>
      <c r="AFT411" s="972"/>
      <c r="AFU411" s="972"/>
      <c r="AFV411" s="972"/>
      <c r="AFW411" s="972"/>
      <c r="AFX411" s="972"/>
      <c r="AFY411" s="972"/>
      <c r="AFZ411" s="973"/>
      <c r="AGA411" s="971"/>
      <c r="AGB411" s="972"/>
      <c r="AGC411" s="972"/>
      <c r="AGD411" s="972"/>
      <c r="AGE411" s="972"/>
      <c r="AGF411" s="972"/>
      <c r="AGG411" s="972"/>
      <c r="AGH411" s="972"/>
      <c r="AGI411" s="972"/>
      <c r="AGJ411" s="972"/>
      <c r="AGK411" s="972"/>
      <c r="AGL411" s="972"/>
      <c r="AGM411" s="972"/>
      <c r="AGN411" s="972"/>
      <c r="AGO411" s="973"/>
      <c r="AGP411" s="971"/>
      <c r="AGQ411" s="972"/>
      <c r="AGR411" s="972"/>
      <c r="AGS411" s="972"/>
      <c r="AGT411" s="972"/>
      <c r="AGU411" s="972"/>
      <c r="AGV411" s="972"/>
      <c r="AGW411" s="972"/>
      <c r="AGX411" s="972"/>
      <c r="AGY411" s="972"/>
      <c r="AGZ411" s="972"/>
      <c r="AHA411" s="972"/>
      <c r="AHB411" s="972"/>
      <c r="AHC411" s="972"/>
      <c r="AHD411" s="973"/>
      <c r="AHE411" s="971"/>
      <c r="AHF411" s="972"/>
      <c r="AHG411" s="972"/>
      <c r="AHH411" s="972"/>
      <c r="AHI411" s="972"/>
      <c r="AHJ411" s="972"/>
      <c r="AHK411" s="972"/>
      <c r="AHL411" s="972"/>
      <c r="AHM411" s="972"/>
      <c r="AHN411" s="972"/>
      <c r="AHO411" s="972"/>
      <c r="AHP411" s="972"/>
      <c r="AHQ411" s="972"/>
      <c r="AHR411" s="972"/>
      <c r="AHS411" s="973"/>
      <c r="AHT411" s="971"/>
      <c r="AHU411" s="972"/>
      <c r="AHV411" s="972"/>
      <c r="AHW411" s="972"/>
      <c r="AHX411" s="972"/>
      <c r="AHY411" s="972"/>
      <c r="AHZ411" s="972"/>
      <c r="AIA411" s="972"/>
      <c r="AIB411" s="972"/>
      <c r="AIC411" s="972"/>
      <c r="AID411" s="972"/>
      <c r="AIE411" s="972"/>
      <c r="AIF411" s="972"/>
      <c r="AIG411" s="972"/>
      <c r="AIH411" s="973"/>
      <c r="AII411" s="971"/>
      <c r="AIJ411" s="972"/>
      <c r="AIK411" s="972"/>
      <c r="AIL411" s="972"/>
      <c r="AIM411" s="972"/>
      <c r="AIN411" s="972"/>
      <c r="AIO411" s="972"/>
      <c r="AIP411" s="972"/>
      <c r="AIQ411" s="972"/>
      <c r="AIR411" s="972"/>
      <c r="AIS411" s="972"/>
      <c r="AIT411" s="972"/>
      <c r="AIU411" s="972"/>
      <c r="AIV411" s="972"/>
      <c r="AIW411" s="973"/>
      <c r="AIX411" s="971"/>
      <c r="AIY411" s="972"/>
      <c r="AIZ411" s="972"/>
      <c r="AJA411" s="972"/>
      <c r="AJB411" s="972"/>
      <c r="AJC411" s="972"/>
      <c r="AJD411" s="972"/>
      <c r="AJE411" s="972"/>
      <c r="AJF411" s="972"/>
      <c r="AJG411" s="972"/>
      <c r="AJH411" s="972"/>
      <c r="AJI411" s="972"/>
      <c r="AJJ411" s="972"/>
      <c r="AJK411" s="972"/>
      <c r="AJL411" s="973"/>
      <c r="AJM411" s="971"/>
      <c r="AJN411" s="972"/>
      <c r="AJO411" s="972"/>
      <c r="AJP411" s="972"/>
      <c r="AJQ411" s="972"/>
      <c r="AJR411" s="972"/>
      <c r="AJS411" s="972"/>
      <c r="AJT411" s="972"/>
      <c r="AJU411" s="972"/>
      <c r="AJV411" s="972"/>
      <c r="AJW411" s="972"/>
      <c r="AJX411" s="972"/>
      <c r="AJY411" s="972"/>
      <c r="AJZ411" s="972"/>
      <c r="AKA411" s="973"/>
      <c r="AKB411" s="971"/>
      <c r="AKC411" s="972"/>
      <c r="AKD411" s="972"/>
      <c r="AKE411" s="972"/>
      <c r="AKF411" s="972"/>
      <c r="AKG411" s="972"/>
      <c r="AKH411" s="972"/>
      <c r="AKI411" s="972"/>
      <c r="AKJ411" s="972"/>
      <c r="AKK411" s="972"/>
      <c r="AKL411" s="972"/>
      <c r="AKM411" s="972"/>
      <c r="AKN411" s="972"/>
      <c r="AKO411" s="972"/>
      <c r="AKP411" s="973"/>
      <c r="AKQ411" s="971"/>
      <c r="AKR411" s="972"/>
      <c r="AKS411" s="972"/>
      <c r="AKT411" s="972"/>
      <c r="AKU411" s="972"/>
      <c r="AKV411" s="972"/>
      <c r="AKW411" s="972"/>
      <c r="AKX411" s="972"/>
      <c r="AKY411" s="972"/>
      <c r="AKZ411" s="972"/>
      <c r="ALA411" s="972"/>
      <c r="ALB411" s="972"/>
      <c r="ALC411" s="972"/>
      <c r="ALD411" s="972"/>
      <c r="ALE411" s="973"/>
      <c r="ALF411" s="971"/>
      <c r="ALG411" s="972"/>
      <c r="ALH411" s="972"/>
      <c r="ALI411" s="972"/>
      <c r="ALJ411" s="972"/>
      <c r="ALK411" s="972"/>
      <c r="ALL411" s="972"/>
      <c r="ALM411" s="972"/>
      <c r="ALN411" s="972"/>
      <c r="ALO411" s="972"/>
      <c r="ALP411" s="972"/>
      <c r="ALQ411" s="972"/>
      <c r="ALR411" s="972"/>
      <c r="ALS411" s="972"/>
      <c r="ALT411" s="973"/>
      <c r="ALU411" s="971"/>
      <c r="ALV411" s="972"/>
      <c r="ALW411" s="972"/>
      <c r="ALX411" s="972"/>
      <c r="ALY411" s="972"/>
      <c r="ALZ411" s="972"/>
      <c r="AMA411" s="972"/>
      <c r="AMB411" s="972"/>
      <c r="AMC411" s="972"/>
      <c r="AMD411" s="972"/>
      <c r="AME411" s="972"/>
      <c r="AMF411" s="972"/>
      <c r="AMG411" s="972"/>
      <c r="AMH411" s="972"/>
      <c r="AMI411" s="973"/>
      <c r="AMJ411" s="971"/>
      <c r="AMK411" s="972"/>
      <c r="AML411" s="972"/>
      <c r="AMM411" s="972"/>
      <c r="AMN411" s="972"/>
      <c r="AMO411" s="972"/>
      <c r="AMP411" s="972"/>
      <c r="AMQ411" s="972"/>
      <c r="AMR411" s="972"/>
      <c r="AMS411" s="972"/>
      <c r="AMT411" s="972"/>
      <c r="AMU411" s="972"/>
      <c r="AMV411" s="972"/>
      <c r="AMW411" s="972"/>
      <c r="AMX411" s="973"/>
      <c r="AMY411" s="971"/>
      <c r="AMZ411" s="972"/>
      <c r="ANA411" s="972"/>
      <c r="ANB411" s="972"/>
      <c r="ANC411" s="972"/>
      <c r="AND411" s="972"/>
      <c r="ANE411" s="972"/>
      <c r="ANF411" s="972"/>
      <c r="ANG411" s="972"/>
      <c r="ANH411" s="972"/>
      <c r="ANI411" s="972"/>
      <c r="ANJ411" s="972"/>
      <c r="ANK411" s="972"/>
      <c r="ANL411" s="972"/>
      <c r="ANM411" s="973"/>
      <c r="ANN411" s="971"/>
      <c r="ANO411" s="972"/>
      <c r="ANP411" s="972"/>
      <c r="ANQ411" s="972"/>
      <c r="ANR411" s="972"/>
      <c r="ANS411" s="972"/>
      <c r="ANT411" s="972"/>
      <c r="ANU411" s="972"/>
      <c r="ANV411" s="972"/>
      <c r="ANW411" s="972"/>
      <c r="ANX411" s="972"/>
      <c r="ANY411" s="972"/>
      <c r="ANZ411" s="972"/>
      <c r="AOA411" s="972"/>
      <c r="AOB411" s="973"/>
      <c r="AOC411" s="971"/>
      <c r="AOD411" s="972"/>
      <c r="AOE411" s="972"/>
      <c r="AOF411" s="972"/>
      <c r="AOG411" s="972"/>
      <c r="AOH411" s="972"/>
      <c r="AOI411" s="972"/>
      <c r="AOJ411" s="972"/>
      <c r="AOK411" s="972"/>
      <c r="AOL411" s="972"/>
      <c r="AOM411" s="972"/>
      <c r="AON411" s="972"/>
      <c r="AOO411" s="972"/>
      <c r="AOP411" s="972"/>
      <c r="AOQ411" s="973"/>
      <c r="AOR411" s="971"/>
      <c r="AOS411" s="972"/>
      <c r="AOT411" s="972"/>
      <c r="AOU411" s="972"/>
      <c r="AOV411" s="972"/>
      <c r="AOW411" s="972"/>
      <c r="AOX411" s="972"/>
      <c r="AOY411" s="972"/>
      <c r="AOZ411" s="972"/>
      <c r="APA411" s="972"/>
      <c r="APB411" s="972"/>
      <c r="APC411" s="972"/>
      <c r="APD411" s="972"/>
      <c r="APE411" s="972"/>
      <c r="APF411" s="973"/>
      <c r="APG411" s="971"/>
      <c r="APH411" s="972"/>
      <c r="API411" s="972"/>
      <c r="APJ411" s="972"/>
      <c r="APK411" s="972"/>
      <c r="APL411" s="972"/>
      <c r="APM411" s="972"/>
      <c r="APN411" s="972"/>
      <c r="APO411" s="972"/>
      <c r="APP411" s="972"/>
      <c r="APQ411" s="972"/>
      <c r="APR411" s="972"/>
      <c r="APS411" s="972"/>
      <c r="APT411" s="972"/>
      <c r="APU411" s="973"/>
      <c r="APV411" s="971"/>
      <c r="APW411" s="972"/>
      <c r="APX411" s="972"/>
      <c r="APY411" s="972"/>
      <c r="APZ411" s="972"/>
      <c r="AQA411" s="972"/>
      <c r="AQB411" s="972"/>
      <c r="AQC411" s="972"/>
      <c r="AQD411" s="972"/>
      <c r="AQE411" s="972"/>
      <c r="AQF411" s="972"/>
      <c r="AQG411" s="972"/>
      <c r="AQH411" s="972"/>
      <c r="AQI411" s="972"/>
      <c r="AQJ411" s="973"/>
      <c r="AQK411" s="971"/>
      <c r="AQL411" s="972"/>
      <c r="AQM411" s="972"/>
      <c r="AQN411" s="972"/>
      <c r="AQO411" s="972"/>
      <c r="AQP411" s="972"/>
      <c r="AQQ411" s="972"/>
      <c r="AQR411" s="972"/>
      <c r="AQS411" s="972"/>
      <c r="AQT411" s="972"/>
      <c r="AQU411" s="972"/>
      <c r="AQV411" s="972"/>
      <c r="AQW411" s="972"/>
      <c r="AQX411" s="972"/>
      <c r="AQY411" s="973"/>
      <c r="AQZ411" s="971"/>
      <c r="ARA411" s="972"/>
      <c r="ARB411" s="972"/>
      <c r="ARC411" s="972"/>
      <c r="ARD411" s="972"/>
      <c r="ARE411" s="972"/>
      <c r="ARF411" s="972"/>
      <c r="ARG411" s="972"/>
      <c r="ARH411" s="972"/>
      <c r="ARI411" s="972"/>
      <c r="ARJ411" s="972"/>
      <c r="ARK411" s="972"/>
      <c r="ARL411" s="972"/>
      <c r="ARM411" s="972"/>
      <c r="ARN411" s="973"/>
      <c r="ARO411" s="971"/>
      <c r="ARP411" s="972"/>
      <c r="ARQ411" s="972"/>
      <c r="ARR411" s="972"/>
      <c r="ARS411" s="972"/>
      <c r="ART411" s="972"/>
      <c r="ARU411" s="972"/>
      <c r="ARV411" s="972"/>
      <c r="ARW411" s="972"/>
      <c r="ARX411" s="972"/>
      <c r="ARY411" s="972"/>
      <c r="ARZ411" s="972"/>
      <c r="ASA411" s="972"/>
      <c r="ASB411" s="972"/>
      <c r="ASC411" s="973"/>
      <c r="ASD411" s="971"/>
      <c r="ASE411" s="972"/>
      <c r="ASF411" s="972"/>
      <c r="ASG411" s="972"/>
      <c r="ASH411" s="972"/>
      <c r="ASI411" s="972"/>
      <c r="ASJ411" s="972"/>
      <c r="ASK411" s="972"/>
      <c r="ASL411" s="972"/>
      <c r="ASM411" s="972"/>
      <c r="ASN411" s="972"/>
      <c r="ASO411" s="972"/>
      <c r="ASP411" s="972"/>
      <c r="ASQ411" s="972"/>
      <c r="ASR411" s="973"/>
      <c r="ASS411" s="971"/>
      <c r="AST411" s="972"/>
      <c r="ASU411" s="972"/>
      <c r="ASV411" s="972"/>
      <c r="ASW411" s="972"/>
      <c r="ASX411" s="972"/>
      <c r="ASY411" s="972"/>
      <c r="ASZ411" s="972"/>
      <c r="ATA411" s="972"/>
      <c r="ATB411" s="972"/>
      <c r="ATC411" s="972"/>
      <c r="ATD411" s="972"/>
      <c r="ATE411" s="972"/>
      <c r="ATF411" s="972"/>
      <c r="ATG411" s="973"/>
      <c r="ATH411" s="971"/>
      <c r="ATI411" s="972"/>
      <c r="ATJ411" s="972"/>
      <c r="ATK411" s="972"/>
      <c r="ATL411" s="972"/>
      <c r="ATM411" s="972"/>
      <c r="ATN411" s="972"/>
      <c r="ATO411" s="972"/>
      <c r="ATP411" s="972"/>
      <c r="ATQ411" s="972"/>
      <c r="ATR411" s="972"/>
      <c r="ATS411" s="972"/>
      <c r="ATT411" s="972"/>
      <c r="ATU411" s="972"/>
      <c r="ATV411" s="973"/>
      <c r="ATW411" s="971"/>
      <c r="ATX411" s="972"/>
      <c r="ATY411" s="972"/>
      <c r="ATZ411" s="972"/>
      <c r="AUA411" s="972"/>
      <c r="AUB411" s="972"/>
      <c r="AUC411" s="972"/>
      <c r="AUD411" s="972"/>
      <c r="AUE411" s="972"/>
      <c r="AUF411" s="972"/>
      <c r="AUG411" s="972"/>
      <c r="AUH411" s="972"/>
      <c r="AUI411" s="972"/>
      <c r="AUJ411" s="972"/>
      <c r="AUK411" s="973"/>
      <c r="AUL411" s="971"/>
      <c r="AUM411" s="972"/>
      <c r="AUN411" s="972"/>
      <c r="AUO411" s="972"/>
      <c r="AUP411" s="972"/>
      <c r="AUQ411" s="972"/>
      <c r="AUR411" s="972"/>
      <c r="AUS411" s="972"/>
      <c r="AUT411" s="972"/>
      <c r="AUU411" s="972"/>
      <c r="AUV411" s="972"/>
      <c r="AUW411" s="972"/>
      <c r="AUX411" s="972"/>
      <c r="AUY411" s="972"/>
      <c r="AUZ411" s="973"/>
      <c r="AVA411" s="971"/>
      <c r="AVB411" s="972"/>
      <c r="AVC411" s="972"/>
      <c r="AVD411" s="972"/>
      <c r="AVE411" s="972"/>
      <c r="AVF411" s="972"/>
      <c r="AVG411" s="972"/>
      <c r="AVH411" s="972"/>
      <c r="AVI411" s="972"/>
      <c r="AVJ411" s="972"/>
      <c r="AVK411" s="972"/>
      <c r="AVL411" s="972"/>
      <c r="AVM411" s="972"/>
      <c r="AVN411" s="972"/>
      <c r="AVO411" s="973"/>
      <c r="AVP411" s="971"/>
      <c r="AVQ411" s="972"/>
      <c r="AVR411" s="972"/>
      <c r="AVS411" s="972"/>
      <c r="AVT411" s="972"/>
      <c r="AVU411" s="972"/>
      <c r="AVV411" s="972"/>
      <c r="AVW411" s="972"/>
      <c r="AVX411" s="972"/>
      <c r="AVY411" s="972"/>
      <c r="AVZ411" s="972"/>
      <c r="AWA411" s="972"/>
      <c r="AWB411" s="972"/>
      <c r="AWC411" s="972"/>
      <c r="AWD411" s="973"/>
      <c r="AWE411" s="971"/>
      <c r="AWF411" s="972"/>
      <c r="AWG411" s="972"/>
      <c r="AWH411" s="972"/>
      <c r="AWI411" s="972"/>
      <c r="AWJ411" s="972"/>
      <c r="AWK411" s="972"/>
      <c r="AWL411" s="972"/>
      <c r="AWM411" s="972"/>
      <c r="AWN411" s="972"/>
      <c r="AWO411" s="972"/>
      <c r="AWP411" s="972"/>
      <c r="AWQ411" s="972"/>
      <c r="AWR411" s="972"/>
      <c r="AWS411" s="973"/>
      <c r="AWT411" s="971"/>
      <c r="AWU411" s="972"/>
      <c r="AWV411" s="972"/>
      <c r="AWW411" s="972"/>
      <c r="AWX411" s="972"/>
      <c r="AWY411" s="972"/>
      <c r="AWZ411" s="972"/>
      <c r="AXA411" s="972"/>
      <c r="AXB411" s="972"/>
      <c r="AXC411" s="972"/>
      <c r="AXD411" s="972"/>
      <c r="AXE411" s="972"/>
      <c r="AXF411" s="972"/>
      <c r="AXG411" s="972"/>
      <c r="AXH411" s="973"/>
      <c r="AXI411" s="971"/>
      <c r="AXJ411" s="972"/>
      <c r="AXK411" s="972"/>
      <c r="AXL411" s="972"/>
      <c r="AXM411" s="972"/>
      <c r="AXN411" s="972"/>
      <c r="AXO411" s="972"/>
      <c r="AXP411" s="972"/>
      <c r="AXQ411" s="972"/>
      <c r="AXR411" s="972"/>
      <c r="AXS411" s="972"/>
      <c r="AXT411" s="972"/>
      <c r="AXU411" s="972"/>
      <c r="AXV411" s="972"/>
      <c r="AXW411" s="973"/>
      <c r="AXX411" s="971"/>
      <c r="AXY411" s="972"/>
      <c r="AXZ411" s="972"/>
      <c r="AYA411" s="972"/>
      <c r="AYB411" s="972"/>
      <c r="AYC411" s="972"/>
      <c r="AYD411" s="972"/>
      <c r="AYE411" s="972"/>
      <c r="AYF411" s="972"/>
      <c r="AYG411" s="972"/>
      <c r="AYH411" s="972"/>
      <c r="AYI411" s="972"/>
      <c r="AYJ411" s="972"/>
      <c r="AYK411" s="972"/>
      <c r="AYL411" s="973"/>
      <c r="AYM411" s="971"/>
      <c r="AYN411" s="972"/>
      <c r="AYO411" s="972"/>
      <c r="AYP411" s="972"/>
      <c r="AYQ411" s="972"/>
      <c r="AYR411" s="972"/>
      <c r="AYS411" s="972"/>
      <c r="AYT411" s="972"/>
      <c r="AYU411" s="972"/>
      <c r="AYV411" s="972"/>
      <c r="AYW411" s="972"/>
      <c r="AYX411" s="972"/>
      <c r="AYY411" s="972"/>
      <c r="AYZ411" s="972"/>
      <c r="AZA411" s="973"/>
      <c r="AZB411" s="971"/>
      <c r="AZC411" s="972"/>
      <c r="AZD411" s="972"/>
      <c r="AZE411" s="972"/>
      <c r="AZF411" s="972"/>
      <c r="AZG411" s="972"/>
      <c r="AZH411" s="972"/>
      <c r="AZI411" s="972"/>
      <c r="AZJ411" s="972"/>
      <c r="AZK411" s="972"/>
      <c r="AZL411" s="972"/>
      <c r="AZM411" s="972"/>
      <c r="AZN411" s="972"/>
      <c r="AZO411" s="972"/>
      <c r="AZP411" s="973"/>
      <c r="AZQ411" s="971"/>
      <c r="AZR411" s="972"/>
      <c r="AZS411" s="972"/>
      <c r="AZT411" s="972"/>
      <c r="AZU411" s="972"/>
      <c r="AZV411" s="972"/>
      <c r="AZW411" s="972"/>
      <c r="AZX411" s="972"/>
      <c r="AZY411" s="972"/>
      <c r="AZZ411" s="972"/>
      <c r="BAA411" s="972"/>
      <c r="BAB411" s="972"/>
      <c r="BAC411" s="972"/>
      <c r="BAD411" s="972"/>
      <c r="BAE411" s="973"/>
      <c r="BAF411" s="971"/>
      <c r="BAG411" s="972"/>
      <c r="BAH411" s="972"/>
      <c r="BAI411" s="972"/>
      <c r="BAJ411" s="972"/>
      <c r="BAK411" s="972"/>
      <c r="BAL411" s="972"/>
      <c r="BAM411" s="972"/>
      <c r="BAN411" s="972"/>
      <c r="BAO411" s="972"/>
      <c r="BAP411" s="972"/>
      <c r="BAQ411" s="972"/>
      <c r="BAR411" s="972"/>
      <c r="BAS411" s="972"/>
      <c r="BAT411" s="973"/>
      <c r="BAU411" s="971"/>
      <c r="BAV411" s="972"/>
      <c r="BAW411" s="972"/>
      <c r="BAX411" s="972"/>
      <c r="BAY411" s="972"/>
      <c r="BAZ411" s="972"/>
      <c r="BBA411" s="972"/>
      <c r="BBB411" s="972"/>
      <c r="BBC411" s="972"/>
      <c r="BBD411" s="972"/>
      <c r="BBE411" s="972"/>
      <c r="BBF411" s="972"/>
      <c r="BBG411" s="972"/>
      <c r="BBH411" s="972"/>
      <c r="BBI411" s="973"/>
      <c r="BBJ411" s="971"/>
      <c r="BBK411" s="972"/>
      <c r="BBL411" s="972"/>
      <c r="BBM411" s="972"/>
      <c r="BBN411" s="972"/>
      <c r="BBO411" s="972"/>
      <c r="BBP411" s="972"/>
      <c r="BBQ411" s="972"/>
      <c r="BBR411" s="972"/>
      <c r="BBS411" s="972"/>
      <c r="BBT411" s="972"/>
      <c r="BBU411" s="972"/>
      <c r="BBV411" s="972"/>
      <c r="BBW411" s="972"/>
      <c r="BBX411" s="973"/>
      <c r="BBY411" s="971"/>
      <c r="BBZ411" s="972"/>
      <c r="BCA411" s="972"/>
      <c r="BCB411" s="972"/>
      <c r="BCC411" s="972"/>
      <c r="BCD411" s="972"/>
      <c r="BCE411" s="972"/>
      <c r="BCF411" s="972"/>
      <c r="BCG411" s="972"/>
      <c r="BCH411" s="972"/>
      <c r="BCI411" s="972"/>
      <c r="BCJ411" s="972"/>
      <c r="BCK411" s="972"/>
      <c r="BCL411" s="972"/>
      <c r="BCM411" s="973"/>
      <c r="BCN411" s="971"/>
      <c r="BCO411" s="972"/>
      <c r="BCP411" s="972"/>
      <c r="BCQ411" s="972"/>
      <c r="BCR411" s="972"/>
      <c r="BCS411" s="972"/>
      <c r="BCT411" s="972"/>
      <c r="BCU411" s="972"/>
      <c r="BCV411" s="972"/>
      <c r="BCW411" s="972"/>
      <c r="BCX411" s="972"/>
      <c r="BCY411" s="972"/>
      <c r="BCZ411" s="972"/>
      <c r="BDA411" s="972"/>
      <c r="BDB411" s="973"/>
      <c r="BDC411" s="971"/>
      <c r="BDD411" s="972"/>
      <c r="BDE411" s="972"/>
      <c r="BDF411" s="972"/>
      <c r="BDG411" s="972"/>
      <c r="BDH411" s="972"/>
      <c r="BDI411" s="972"/>
      <c r="BDJ411" s="972"/>
      <c r="BDK411" s="972"/>
      <c r="BDL411" s="972"/>
      <c r="BDM411" s="972"/>
      <c r="BDN411" s="972"/>
      <c r="BDO411" s="972"/>
      <c r="BDP411" s="972"/>
      <c r="BDQ411" s="973"/>
      <c r="BDR411" s="971"/>
      <c r="BDS411" s="972"/>
      <c r="BDT411" s="972"/>
      <c r="BDU411" s="972"/>
      <c r="BDV411" s="972"/>
      <c r="BDW411" s="972"/>
      <c r="BDX411" s="972"/>
      <c r="BDY411" s="972"/>
      <c r="BDZ411" s="972"/>
      <c r="BEA411" s="972"/>
      <c r="BEB411" s="972"/>
      <c r="BEC411" s="972"/>
      <c r="BED411" s="972"/>
      <c r="BEE411" s="972"/>
      <c r="BEF411" s="973"/>
      <c r="BEG411" s="971"/>
      <c r="BEH411" s="972"/>
      <c r="BEI411" s="972"/>
      <c r="BEJ411" s="972"/>
      <c r="BEK411" s="972"/>
      <c r="BEL411" s="972"/>
      <c r="BEM411" s="972"/>
      <c r="BEN411" s="972"/>
      <c r="BEO411" s="972"/>
      <c r="BEP411" s="972"/>
      <c r="BEQ411" s="972"/>
      <c r="BER411" s="972"/>
      <c r="BES411" s="972"/>
      <c r="BET411" s="972"/>
      <c r="BEU411" s="973"/>
      <c r="BEV411" s="971"/>
      <c r="BEW411" s="972"/>
      <c r="BEX411" s="972"/>
      <c r="BEY411" s="972"/>
      <c r="BEZ411" s="972"/>
      <c r="BFA411" s="972"/>
      <c r="BFB411" s="972"/>
      <c r="BFC411" s="972"/>
      <c r="BFD411" s="972"/>
      <c r="BFE411" s="972"/>
      <c r="BFF411" s="972"/>
      <c r="BFG411" s="972"/>
      <c r="BFH411" s="972"/>
      <c r="BFI411" s="972"/>
      <c r="BFJ411" s="973"/>
      <c r="BFK411" s="971"/>
      <c r="BFL411" s="972"/>
      <c r="BFM411" s="972"/>
      <c r="BFN411" s="972"/>
      <c r="BFO411" s="972"/>
      <c r="BFP411" s="972"/>
      <c r="BFQ411" s="972"/>
      <c r="BFR411" s="972"/>
      <c r="BFS411" s="972"/>
      <c r="BFT411" s="972"/>
      <c r="BFU411" s="972"/>
      <c r="BFV411" s="972"/>
      <c r="BFW411" s="972"/>
      <c r="BFX411" s="972"/>
      <c r="BFY411" s="973"/>
      <c r="BFZ411" s="971"/>
      <c r="BGA411" s="972"/>
      <c r="BGB411" s="972"/>
      <c r="BGC411" s="972"/>
      <c r="BGD411" s="972"/>
      <c r="BGE411" s="972"/>
      <c r="BGF411" s="972"/>
      <c r="BGG411" s="972"/>
      <c r="BGH411" s="972"/>
      <c r="BGI411" s="972"/>
      <c r="BGJ411" s="972"/>
      <c r="BGK411" s="972"/>
      <c r="BGL411" s="972"/>
      <c r="BGM411" s="972"/>
      <c r="BGN411" s="973"/>
      <c r="BGO411" s="971"/>
      <c r="BGP411" s="972"/>
      <c r="BGQ411" s="972"/>
      <c r="BGR411" s="972"/>
      <c r="BGS411" s="972"/>
      <c r="BGT411" s="972"/>
      <c r="BGU411" s="972"/>
      <c r="BGV411" s="972"/>
      <c r="BGW411" s="972"/>
      <c r="BGX411" s="972"/>
      <c r="BGY411" s="972"/>
      <c r="BGZ411" s="972"/>
      <c r="BHA411" s="972"/>
      <c r="BHB411" s="972"/>
      <c r="BHC411" s="973"/>
      <c r="BHD411" s="971"/>
      <c r="BHE411" s="972"/>
      <c r="BHF411" s="972"/>
      <c r="BHG411" s="972"/>
      <c r="BHH411" s="972"/>
      <c r="BHI411" s="972"/>
      <c r="BHJ411" s="972"/>
      <c r="BHK411" s="972"/>
      <c r="BHL411" s="972"/>
      <c r="BHM411" s="972"/>
      <c r="BHN411" s="972"/>
      <c r="BHO411" s="972"/>
      <c r="BHP411" s="972"/>
      <c r="BHQ411" s="972"/>
      <c r="BHR411" s="973"/>
      <c r="BHS411" s="971"/>
      <c r="BHT411" s="972"/>
      <c r="BHU411" s="972"/>
      <c r="BHV411" s="972"/>
      <c r="BHW411" s="972"/>
      <c r="BHX411" s="972"/>
      <c r="BHY411" s="972"/>
      <c r="BHZ411" s="972"/>
      <c r="BIA411" s="972"/>
      <c r="BIB411" s="972"/>
      <c r="BIC411" s="972"/>
      <c r="BID411" s="972"/>
      <c r="BIE411" s="972"/>
      <c r="BIF411" s="972"/>
      <c r="BIG411" s="973"/>
      <c r="BIH411" s="971"/>
      <c r="BII411" s="972"/>
      <c r="BIJ411" s="972"/>
      <c r="BIK411" s="972"/>
      <c r="BIL411" s="972"/>
      <c r="BIM411" s="972"/>
      <c r="BIN411" s="972"/>
      <c r="BIO411" s="972"/>
      <c r="BIP411" s="972"/>
      <c r="BIQ411" s="972"/>
      <c r="BIR411" s="972"/>
      <c r="BIS411" s="972"/>
      <c r="BIT411" s="972"/>
      <c r="BIU411" s="972"/>
      <c r="BIV411" s="973"/>
      <c r="BIW411" s="971"/>
      <c r="BIX411" s="972"/>
      <c r="BIY411" s="972"/>
      <c r="BIZ411" s="972"/>
      <c r="BJA411" s="972"/>
      <c r="BJB411" s="972"/>
      <c r="BJC411" s="972"/>
      <c r="BJD411" s="972"/>
      <c r="BJE411" s="972"/>
      <c r="BJF411" s="972"/>
      <c r="BJG411" s="972"/>
      <c r="BJH411" s="972"/>
      <c r="BJI411" s="972"/>
      <c r="BJJ411" s="972"/>
      <c r="BJK411" s="973"/>
      <c r="BJL411" s="971"/>
      <c r="BJM411" s="972"/>
      <c r="BJN411" s="972"/>
      <c r="BJO411" s="972"/>
      <c r="BJP411" s="972"/>
      <c r="BJQ411" s="972"/>
      <c r="BJR411" s="972"/>
      <c r="BJS411" s="972"/>
      <c r="BJT411" s="972"/>
      <c r="BJU411" s="972"/>
      <c r="BJV411" s="972"/>
      <c r="BJW411" s="972"/>
      <c r="BJX411" s="972"/>
      <c r="BJY411" s="972"/>
      <c r="BJZ411" s="973"/>
      <c r="BKA411" s="971"/>
      <c r="BKB411" s="972"/>
      <c r="BKC411" s="972"/>
      <c r="BKD411" s="972"/>
      <c r="BKE411" s="972"/>
      <c r="BKF411" s="972"/>
      <c r="BKG411" s="972"/>
      <c r="BKH411" s="972"/>
      <c r="BKI411" s="972"/>
      <c r="BKJ411" s="972"/>
      <c r="BKK411" s="972"/>
      <c r="BKL411" s="972"/>
      <c r="BKM411" s="972"/>
      <c r="BKN411" s="972"/>
      <c r="BKO411" s="973"/>
      <c r="BKP411" s="971"/>
      <c r="BKQ411" s="972"/>
      <c r="BKR411" s="972"/>
      <c r="BKS411" s="972"/>
      <c r="BKT411" s="972"/>
      <c r="BKU411" s="972"/>
      <c r="BKV411" s="972"/>
      <c r="BKW411" s="972"/>
      <c r="BKX411" s="972"/>
      <c r="BKY411" s="972"/>
      <c r="BKZ411" s="972"/>
      <c r="BLA411" s="972"/>
      <c r="BLB411" s="972"/>
      <c r="BLC411" s="972"/>
      <c r="BLD411" s="973"/>
      <c r="BLE411" s="971"/>
      <c r="BLF411" s="972"/>
      <c r="BLG411" s="972"/>
      <c r="BLH411" s="972"/>
      <c r="BLI411" s="972"/>
      <c r="BLJ411" s="972"/>
      <c r="BLK411" s="972"/>
      <c r="BLL411" s="972"/>
      <c r="BLM411" s="972"/>
      <c r="BLN411" s="972"/>
      <c r="BLO411" s="972"/>
      <c r="BLP411" s="972"/>
      <c r="BLQ411" s="972"/>
      <c r="BLR411" s="972"/>
      <c r="BLS411" s="973"/>
      <c r="BLT411" s="971"/>
      <c r="BLU411" s="972"/>
      <c r="BLV411" s="972"/>
      <c r="BLW411" s="972"/>
      <c r="BLX411" s="972"/>
      <c r="BLY411" s="972"/>
      <c r="BLZ411" s="972"/>
      <c r="BMA411" s="972"/>
      <c r="BMB411" s="972"/>
      <c r="BMC411" s="972"/>
      <c r="BMD411" s="972"/>
      <c r="BME411" s="972"/>
      <c r="BMF411" s="972"/>
      <c r="BMG411" s="972"/>
      <c r="BMH411" s="973"/>
      <c r="BMI411" s="971"/>
      <c r="BMJ411" s="972"/>
      <c r="BMK411" s="972"/>
      <c r="BML411" s="972"/>
      <c r="BMM411" s="972"/>
      <c r="BMN411" s="972"/>
      <c r="BMO411" s="972"/>
      <c r="BMP411" s="972"/>
      <c r="BMQ411" s="972"/>
      <c r="BMR411" s="972"/>
      <c r="BMS411" s="972"/>
      <c r="BMT411" s="972"/>
      <c r="BMU411" s="972"/>
      <c r="BMV411" s="972"/>
      <c r="BMW411" s="973"/>
      <c r="BMX411" s="971"/>
      <c r="BMY411" s="972"/>
      <c r="BMZ411" s="972"/>
      <c r="BNA411" s="972"/>
      <c r="BNB411" s="972"/>
      <c r="BNC411" s="972"/>
      <c r="BND411" s="972"/>
      <c r="BNE411" s="972"/>
      <c r="BNF411" s="972"/>
      <c r="BNG411" s="972"/>
      <c r="BNH411" s="972"/>
      <c r="BNI411" s="972"/>
      <c r="BNJ411" s="972"/>
      <c r="BNK411" s="972"/>
      <c r="BNL411" s="973"/>
      <c r="BNM411" s="971"/>
      <c r="BNN411" s="972"/>
      <c r="BNO411" s="972"/>
      <c r="BNP411" s="972"/>
      <c r="BNQ411" s="972"/>
      <c r="BNR411" s="972"/>
      <c r="BNS411" s="972"/>
      <c r="BNT411" s="972"/>
      <c r="BNU411" s="972"/>
      <c r="BNV411" s="972"/>
      <c r="BNW411" s="972"/>
      <c r="BNX411" s="972"/>
      <c r="BNY411" s="972"/>
      <c r="BNZ411" s="972"/>
      <c r="BOA411" s="973"/>
      <c r="BOB411" s="971"/>
      <c r="BOC411" s="972"/>
      <c r="BOD411" s="972"/>
      <c r="BOE411" s="972"/>
      <c r="BOF411" s="972"/>
      <c r="BOG411" s="972"/>
      <c r="BOH411" s="972"/>
      <c r="BOI411" s="972"/>
      <c r="BOJ411" s="972"/>
      <c r="BOK411" s="972"/>
      <c r="BOL411" s="972"/>
      <c r="BOM411" s="972"/>
      <c r="BON411" s="972"/>
      <c r="BOO411" s="972"/>
      <c r="BOP411" s="973"/>
      <c r="BOQ411" s="971"/>
      <c r="BOR411" s="972"/>
      <c r="BOS411" s="972"/>
      <c r="BOT411" s="972"/>
      <c r="BOU411" s="972"/>
      <c r="BOV411" s="972"/>
      <c r="BOW411" s="972"/>
      <c r="BOX411" s="972"/>
      <c r="BOY411" s="972"/>
      <c r="BOZ411" s="972"/>
      <c r="BPA411" s="972"/>
      <c r="BPB411" s="972"/>
      <c r="BPC411" s="972"/>
      <c r="BPD411" s="972"/>
      <c r="BPE411" s="973"/>
      <c r="BPF411" s="971"/>
      <c r="BPG411" s="972"/>
      <c r="BPH411" s="972"/>
      <c r="BPI411" s="972"/>
      <c r="BPJ411" s="972"/>
      <c r="BPK411" s="972"/>
      <c r="BPL411" s="972"/>
      <c r="BPM411" s="972"/>
      <c r="BPN411" s="972"/>
      <c r="BPO411" s="972"/>
      <c r="BPP411" s="972"/>
      <c r="BPQ411" s="972"/>
      <c r="BPR411" s="972"/>
      <c r="BPS411" s="972"/>
      <c r="BPT411" s="973"/>
      <c r="BPU411" s="971"/>
      <c r="BPV411" s="972"/>
      <c r="BPW411" s="972"/>
      <c r="BPX411" s="972"/>
      <c r="BPY411" s="972"/>
      <c r="BPZ411" s="972"/>
      <c r="BQA411" s="972"/>
      <c r="BQB411" s="972"/>
      <c r="BQC411" s="972"/>
      <c r="BQD411" s="972"/>
      <c r="BQE411" s="972"/>
      <c r="BQF411" s="972"/>
      <c r="BQG411" s="972"/>
      <c r="BQH411" s="972"/>
      <c r="BQI411" s="973"/>
      <c r="BQJ411" s="971"/>
      <c r="BQK411" s="972"/>
      <c r="BQL411" s="972"/>
      <c r="BQM411" s="972"/>
      <c r="BQN411" s="972"/>
      <c r="BQO411" s="972"/>
      <c r="BQP411" s="972"/>
      <c r="BQQ411" s="972"/>
      <c r="BQR411" s="972"/>
      <c r="BQS411" s="972"/>
      <c r="BQT411" s="972"/>
      <c r="BQU411" s="972"/>
      <c r="BQV411" s="972"/>
      <c r="BQW411" s="972"/>
      <c r="BQX411" s="973"/>
      <c r="BQY411" s="971"/>
      <c r="BQZ411" s="972"/>
      <c r="BRA411" s="972"/>
      <c r="BRB411" s="972"/>
      <c r="BRC411" s="972"/>
      <c r="BRD411" s="972"/>
      <c r="BRE411" s="972"/>
      <c r="BRF411" s="972"/>
      <c r="BRG411" s="972"/>
      <c r="BRH411" s="972"/>
      <c r="BRI411" s="972"/>
      <c r="BRJ411" s="972"/>
      <c r="BRK411" s="972"/>
      <c r="BRL411" s="972"/>
      <c r="BRM411" s="973"/>
      <c r="BRN411" s="971"/>
      <c r="BRO411" s="972"/>
      <c r="BRP411" s="972"/>
      <c r="BRQ411" s="972"/>
      <c r="BRR411" s="972"/>
      <c r="BRS411" s="972"/>
      <c r="BRT411" s="972"/>
      <c r="BRU411" s="972"/>
      <c r="BRV411" s="972"/>
      <c r="BRW411" s="972"/>
      <c r="BRX411" s="972"/>
      <c r="BRY411" s="972"/>
      <c r="BRZ411" s="972"/>
      <c r="BSA411" s="972"/>
      <c r="BSB411" s="973"/>
      <c r="BSC411" s="971"/>
      <c r="BSD411" s="972"/>
      <c r="BSE411" s="972"/>
      <c r="BSF411" s="972"/>
      <c r="BSG411" s="972"/>
      <c r="BSH411" s="972"/>
      <c r="BSI411" s="972"/>
      <c r="BSJ411" s="972"/>
      <c r="BSK411" s="972"/>
      <c r="BSL411" s="972"/>
      <c r="BSM411" s="972"/>
      <c r="BSN411" s="972"/>
      <c r="BSO411" s="972"/>
      <c r="BSP411" s="972"/>
      <c r="BSQ411" s="973"/>
      <c r="BSR411" s="971"/>
      <c r="BSS411" s="972"/>
      <c r="BST411" s="972"/>
      <c r="BSU411" s="972"/>
      <c r="BSV411" s="972"/>
      <c r="BSW411" s="972"/>
      <c r="BSX411" s="972"/>
      <c r="BSY411" s="972"/>
      <c r="BSZ411" s="972"/>
      <c r="BTA411" s="972"/>
      <c r="BTB411" s="972"/>
      <c r="BTC411" s="972"/>
      <c r="BTD411" s="972"/>
      <c r="BTE411" s="972"/>
      <c r="BTF411" s="973"/>
      <c r="BTG411" s="971"/>
      <c r="BTH411" s="972"/>
      <c r="BTI411" s="972"/>
      <c r="BTJ411" s="972"/>
      <c r="BTK411" s="972"/>
      <c r="BTL411" s="972"/>
      <c r="BTM411" s="972"/>
      <c r="BTN411" s="972"/>
      <c r="BTO411" s="972"/>
      <c r="BTP411" s="972"/>
      <c r="BTQ411" s="972"/>
      <c r="BTR411" s="972"/>
      <c r="BTS411" s="972"/>
      <c r="BTT411" s="972"/>
      <c r="BTU411" s="973"/>
      <c r="BTV411" s="971"/>
      <c r="BTW411" s="972"/>
      <c r="BTX411" s="972"/>
      <c r="BTY411" s="972"/>
      <c r="BTZ411" s="972"/>
      <c r="BUA411" s="972"/>
      <c r="BUB411" s="972"/>
      <c r="BUC411" s="972"/>
      <c r="BUD411" s="972"/>
      <c r="BUE411" s="972"/>
      <c r="BUF411" s="972"/>
      <c r="BUG411" s="972"/>
      <c r="BUH411" s="972"/>
      <c r="BUI411" s="972"/>
      <c r="BUJ411" s="973"/>
      <c r="BUK411" s="971"/>
      <c r="BUL411" s="972"/>
      <c r="BUM411" s="972"/>
      <c r="BUN411" s="972"/>
      <c r="BUO411" s="972"/>
      <c r="BUP411" s="972"/>
      <c r="BUQ411" s="972"/>
      <c r="BUR411" s="972"/>
      <c r="BUS411" s="972"/>
      <c r="BUT411" s="972"/>
      <c r="BUU411" s="972"/>
      <c r="BUV411" s="972"/>
      <c r="BUW411" s="972"/>
      <c r="BUX411" s="972"/>
      <c r="BUY411" s="973"/>
      <c r="BUZ411" s="971"/>
      <c r="BVA411" s="972"/>
      <c r="BVB411" s="972"/>
      <c r="BVC411" s="972"/>
      <c r="BVD411" s="972"/>
      <c r="BVE411" s="972"/>
      <c r="BVF411" s="972"/>
      <c r="BVG411" s="972"/>
      <c r="BVH411" s="972"/>
      <c r="BVI411" s="972"/>
      <c r="BVJ411" s="972"/>
      <c r="BVK411" s="972"/>
      <c r="BVL411" s="972"/>
      <c r="BVM411" s="972"/>
      <c r="BVN411" s="973"/>
      <c r="BVO411" s="971"/>
      <c r="BVP411" s="972"/>
      <c r="BVQ411" s="972"/>
      <c r="BVR411" s="972"/>
      <c r="BVS411" s="972"/>
      <c r="BVT411" s="972"/>
      <c r="BVU411" s="972"/>
      <c r="BVV411" s="972"/>
      <c r="BVW411" s="972"/>
      <c r="BVX411" s="972"/>
      <c r="BVY411" s="972"/>
      <c r="BVZ411" s="972"/>
      <c r="BWA411" s="972"/>
      <c r="BWB411" s="972"/>
      <c r="BWC411" s="973"/>
      <c r="BWD411" s="971"/>
      <c r="BWE411" s="972"/>
      <c r="BWF411" s="972"/>
      <c r="BWG411" s="972"/>
      <c r="BWH411" s="972"/>
      <c r="BWI411" s="972"/>
      <c r="BWJ411" s="972"/>
      <c r="BWK411" s="972"/>
      <c r="BWL411" s="972"/>
      <c r="BWM411" s="972"/>
      <c r="BWN411" s="972"/>
      <c r="BWO411" s="972"/>
      <c r="BWP411" s="972"/>
      <c r="BWQ411" s="972"/>
      <c r="BWR411" s="973"/>
      <c r="BWS411" s="971"/>
      <c r="BWT411" s="972"/>
      <c r="BWU411" s="972"/>
      <c r="BWV411" s="972"/>
      <c r="BWW411" s="972"/>
      <c r="BWX411" s="972"/>
      <c r="BWY411" s="972"/>
      <c r="BWZ411" s="972"/>
      <c r="BXA411" s="972"/>
      <c r="BXB411" s="972"/>
      <c r="BXC411" s="972"/>
      <c r="BXD411" s="972"/>
      <c r="BXE411" s="972"/>
      <c r="BXF411" s="972"/>
      <c r="BXG411" s="973"/>
      <c r="BXH411" s="971"/>
      <c r="BXI411" s="972"/>
      <c r="BXJ411" s="972"/>
      <c r="BXK411" s="972"/>
      <c r="BXL411" s="972"/>
      <c r="BXM411" s="972"/>
      <c r="BXN411" s="972"/>
      <c r="BXO411" s="972"/>
      <c r="BXP411" s="972"/>
      <c r="BXQ411" s="972"/>
      <c r="BXR411" s="972"/>
      <c r="BXS411" s="972"/>
      <c r="BXT411" s="972"/>
      <c r="BXU411" s="972"/>
      <c r="BXV411" s="973"/>
      <c r="BXW411" s="971"/>
      <c r="BXX411" s="972"/>
      <c r="BXY411" s="972"/>
      <c r="BXZ411" s="972"/>
      <c r="BYA411" s="972"/>
      <c r="BYB411" s="972"/>
      <c r="BYC411" s="972"/>
      <c r="BYD411" s="972"/>
      <c r="BYE411" s="972"/>
      <c r="BYF411" s="972"/>
      <c r="BYG411" s="972"/>
      <c r="BYH411" s="972"/>
      <c r="BYI411" s="972"/>
      <c r="BYJ411" s="972"/>
      <c r="BYK411" s="973"/>
      <c r="BYL411" s="971"/>
      <c r="BYM411" s="972"/>
      <c r="BYN411" s="972"/>
      <c r="BYO411" s="972"/>
      <c r="BYP411" s="972"/>
      <c r="BYQ411" s="972"/>
      <c r="BYR411" s="972"/>
      <c r="BYS411" s="972"/>
      <c r="BYT411" s="972"/>
      <c r="BYU411" s="972"/>
      <c r="BYV411" s="972"/>
      <c r="BYW411" s="972"/>
      <c r="BYX411" s="972"/>
      <c r="BYY411" s="972"/>
      <c r="BYZ411" s="973"/>
      <c r="BZA411" s="971"/>
      <c r="BZB411" s="972"/>
      <c r="BZC411" s="972"/>
      <c r="BZD411" s="972"/>
      <c r="BZE411" s="972"/>
      <c r="BZF411" s="972"/>
      <c r="BZG411" s="972"/>
      <c r="BZH411" s="972"/>
      <c r="BZI411" s="972"/>
      <c r="BZJ411" s="972"/>
      <c r="BZK411" s="972"/>
      <c r="BZL411" s="972"/>
      <c r="BZM411" s="972"/>
      <c r="BZN411" s="972"/>
      <c r="BZO411" s="973"/>
      <c r="BZP411" s="971"/>
      <c r="BZQ411" s="972"/>
      <c r="BZR411" s="972"/>
      <c r="BZS411" s="972"/>
      <c r="BZT411" s="972"/>
      <c r="BZU411" s="972"/>
      <c r="BZV411" s="972"/>
      <c r="BZW411" s="972"/>
      <c r="BZX411" s="972"/>
      <c r="BZY411" s="972"/>
      <c r="BZZ411" s="972"/>
      <c r="CAA411" s="972"/>
      <c r="CAB411" s="972"/>
      <c r="CAC411" s="972"/>
      <c r="CAD411" s="973"/>
      <c r="CAE411" s="971"/>
      <c r="CAF411" s="972"/>
      <c r="CAG411" s="972"/>
      <c r="CAH411" s="972"/>
      <c r="CAI411" s="972"/>
      <c r="CAJ411" s="972"/>
      <c r="CAK411" s="972"/>
      <c r="CAL411" s="972"/>
      <c r="CAM411" s="972"/>
      <c r="CAN411" s="972"/>
      <c r="CAO411" s="972"/>
      <c r="CAP411" s="972"/>
      <c r="CAQ411" s="972"/>
      <c r="CAR411" s="972"/>
      <c r="CAS411" s="973"/>
      <c r="CAT411" s="971"/>
      <c r="CAU411" s="972"/>
      <c r="CAV411" s="972"/>
      <c r="CAW411" s="972"/>
      <c r="CAX411" s="972"/>
      <c r="CAY411" s="972"/>
      <c r="CAZ411" s="972"/>
      <c r="CBA411" s="972"/>
      <c r="CBB411" s="972"/>
      <c r="CBC411" s="972"/>
      <c r="CBD411" s="972"/>
      <c r="CBE411" s="972"/>
      <c r="CBF411" s="972"/>
      <c r="CBG411" s="972"/>
      <c r="CBH411" s="973"/>
      <c r="CBI411" s="971"/>
      <c r="CBJ411" s="972"/>
      <c r="CBK411" s="972"/>
      <c r="CBL411" s="972"/>
      <c r="CBM411" s="972"/>
      <c r="CBN411" s="972"/>
      <c r="CBO411" s="972"/>
      <c r="CBP411" s="972"/>
      <c r="CBQ411" s="972"/>
      <c r="CBR411" s="972"/>
      <c r="CBS411" s="972"/>
      <c r="CBT411" s="972"/>
      <c r="CBU411" s="972"/>
      <c r="CBV411" s="972"/>
      <c r="CBW411" s="973"/>
      <c r="CBX411" s="971"/>
      <c r="CBY411" s="972"/>
      <c r="CBZ411" s="972"/>
      <c r="CCA411" s="972"/>
      <c r="CCB411" s="972"/>
      <c r="CCC411" s="972"/>
      <c r="CCD411" s="972"/>
      <c r="CCE411" s="972"/>
      <c r="CCF411" s="972"/>
      <c r="CCG411" s="972"/>
      <c r="CCH411" s="972"/>
      <c r="CCI411" s="972"/>
      <c r="CCJ411" s="972"/>
      <c r="CCK411" s="972"/>
      <c r="CCL411" s="973"/>
      <c r="CCM411" s="971"/>
      <c r="CCN411" s="972"/>
      <c r="CCO411" s="972"/>
      <c r="CCP411" s="972"/>
      <c r="CCQ411" s="972"/>
      <c r="CCR411" s="972"/>
      <c r="CCS411" s="972"/>
      <c r="CCT411" s="972"/>
      <c r="CCU411" s="972"/>
      <c r="CCV411" s="972"/>
      <c r="CCW411" s="972"/>
      <c r="CCX411" s="972"/>
      <c r="CCY411" s="972"/>
      <c r="CCZ411" s="972"/>
      <c r="CDA411" s="973"/>
      <c r="CDB411" s="971"/>
      <c r="CDC411" s="972"/>
      <c r="CDD411" s="972"/>
      <c r="CDE411" s="972"/>
      <c r="CDF411" s="972"/>
      <c r="CDG411" s="972"/>
      <c r="CDH411" s="972"/>
      <c r="CDI411" s="972"/>
      <c r="CDJ411" s="972"/>
      <c r="CDK411" s="972"/>
      <c r="CDL411" s="972"/>
      <c r="CDM411" s="972"/>
      <c r="CDN411" s="972"/>
      <c r="CDO411" s="972"/>
      <c r="CDP411" s="973"/>
      <c r="CDQ411" s="971"/>
      <c r="CDR411" s="972"/>
      <c r="CDS411" s="972"/>
      <c r="CDT411" s="972"/>
      <c r="CDU411" s="972"/>
      <c r="CDV411" s="972"/>
      <c r="CDW411" s="972"/>
      <c r="CDX411" s="972"/>
      <c r="CDY411" s="972"/>
      <c r="CDZ411" s="972"/>
      <c r="CEA411" s="972"/>
      <c r="CEB411" s="972"/>
      <c r="CEC411" s="972"/>
      <c r="CED411" s="972"/>
      <c r="CEE411" s="973"/>
      <c r="CEF411" s="971"/>
      <c r="CEG411" s="972"/>
      <c r="CEH411" s="972"/>
      <c r="CEI411" s="972"/>
      <c r="CEJ411" s="972"/>
      <c r="CEK411" s="972"/>
      <c r="CEL411" s="972"/>
      <c r="CEM411" s="972"/>
      <c r="CEN411" s="972"/>
      <c r="CEO411" s="972"/>
      <c r="CEP411" s="972"/>
      <c r="CEQ411" s="972"/>
      <c r="CER411" s="972"/>
      <c r="CES411" s="972"/>
      <c r="CET411" s="973"/>
      <c r="CEU411" s="971"/>
      <c r="CEV411" s="972"/>
      <c r="CEW411" s="972"/>
      <c r="CEX411" s="972"/>
      <c r="CEY411" s="972"/>
      <c r="CEZ411" s="972"/>
      <c r="CFA411" s="972"/>
      <c r="CFB411" s="972"/>
      <c r="CFC411" s="972"/>
      <c r="CFD411" s="972"/>
      <c r="CFE411" s="972"/>
      <c r="CFF411" s="972"/>
      <c r="CFG411" s="972"/>
      <c r="CFH411" s="972"/>
      <c r="CFI411" s="973"/>
      <c r="CFJ411" s="971"/>
      <c r="CFK411" s="972"/>
      <c r="CFL411" s="972"/>
      <c r="CFM411" s="972"/>
      <c r="CFN411" s="972"/>
      <c r="CFO411" s="972"/>
      <c r="CFP411" s="972"/>
      <c r="CFQ411" s="972"/>
      <c r="CFR411" s="972"/>
      <c r="CFS411" s="972"/>
      <c r="CFT411" s="972"/>
      <c r="CFU411" s="972"/>
      <c r="CFV411" s="972"/>
      <c r="CFW411" s="972"/>
      <c r="CFX411" s="973"/>
      <c r="CFY411" s="971"/>
      <c r="CFZ411" s="972"/>
      <c r="CGA411" s="972"/>
      <c r="CGB411" s="972"/>
      <c r="CGC411" s="972"/>
      <c r="CGD411" s="972"/>
      <c r="CGE411" s="972"/>
      <c r="CGF411" s="972"/>
      <c r="CGG411" s="972"/>
      <c r="CGH411" s="972"/>
      <c r="CGI411" s="972"/>
      <c r="CGJ411" s="972"/>
      <c r="CGK411" s="972"/>
      <c r="CGL411" s="972"/>
      <c r="CGM411" s="973"/>
      <c r="CGN411" s="971"/>
      <c r="CGO411" s="972"/>
      <c r="CGP411" s="972"/>
      <c r="CGQ411" s="972"/>
      <c r="CGR411" s="972"/>
      <c r="CGS411" s="972"/>
      <c r="CGT411" s="972"/>
      <c r="CGU411" s="972"/>
      <c r="CGV411" s="972"/>
      <c r="CGW411" s="972"/>
      <c r="CGX411" s="972"/>
      <c r="CGY411" s="972"/>
      <c r="CGZ411" s="972"/>
      <c r="CHA411" s="972"/>
      <c r="CHB411" s="973"/>
      <c r="CHC411" s="971"/>
      <c r="CHD411" s="972"/>
      <c r="CHE411" s="972"/>
      <c r="CHF411" s="972"/>
      <c r="CHG411" s="972"/>
      <c r="CHH411" s="972"/>
      <c r="CHI411" s="972"/>
      <c r="CHJ411" s="972"/>
      <c r="CHK411" s="972"/>
      <c r="CHL411" s="972"/>
      <c r="CHM411" s="972"/>
      <c r="CHN411" s="972"/>
      <c r="CHO411" s="972"/>
      <c r="CHP411" s="972"/>
      <c r="CHQ411" s="973"/>
      <c r="CHR411" s="971"/>
      <c r="CHS411" s="972"/>
      <c r="CHT411" s="972"/>
      <c r="CHU411" s="972"/>
      <c r="CHV411" s="972"/>
      <c r="CHW411" s="972"/>
      <c r="CHX411" s="972"/>
      <c r="CHY411" s="972"/>
      <c r="CHZ411" s="972"/>
      <c r="CIA411" s="972"/>
      <c r="CIB411" s="972"/>
      <c r="CIC411" s="972"/>
      <c r="CID411" s="972"/>
      <c r="CIE411" s="972"/>
      <c r="CIF411" s="973"/>
      <c r="CIG411" s="971"/>
      <c r="CIH411" s="972"/>
      <c r="CII411" s="972"/>
      <c r="CIJ411" s="972"/>
      <c r="CIK411" s="972"/>
      <c r="CIL411" s="972"/>
      <c r="CIM411" s="972"/>
      <c r="CIN411" s="972"/>
      <c r="CIO411" s="972"/>
      <c r="CIP411" s="972"/>
      <c r="CIQ411" s="972"/>
      <c r="CIR411" s="972"/>
      <c r="CIS411" s="972"/>
      <c r="CIT411" s="972"/>
      <c r="CIU411" s="973"/>
      <c r="CIV411" s="971"/>
      <c r="CIW411" s="972"/>
      <c r="CIX411" s="972"/>
      <c r="CIY411" s="972"/>
      <c r="CIZ411" s="972"/>
      <c r="CJA411" s="972"/>
      <c r="CJB411" s="972"/>
      <c r="CJC411" s="972"/>
      <c r="CJD411" s="972"/>
      <c r="CJE411" s="972"/>
      <c r="CJF411" s="972"/>
      <c r="CJG411" s="972"/>
      <c r="CJH411" s="972"/>
      <c r="CJI411" s="972"/>
      <c r="CJJ411" s="973"/>
      <c r="CJK411" s="971"/>
      <c r="CJL411" s="972"/>
      <c r="CJM411" s="972"/>
      <c r="CJN411" s="972"/>
      <c r="CJO411" s="972"/>
      <c r="CJP411" s="972"/>
      <c r="CJQ411" s="972"/>
      <c r="CJR411" s="972"/>
      <c r="CJS411" s="972"/>
      <c r="CJT411" s="972"/>
      <c r="CJU411" s="972"/>
      <c r="CJV411" s="972"/>
      <c r="CJW411" s="972"/>
      <c r="CJX411" s="972"/>
      <c r="CJY411" s="973"/>
      <c r="CJZ411" s="971"/>
      <c r="CKA411" s="972"/>
      <c r="CKB411" s="972"/>
      <c r="CKC411" s="972"/>
      <c r="CKD411" s="972"/>
      <c r="CKE411" s="972"/>
      <c r="CKF411" s="972"/>
      <c r="CKG411" s="972"/>
      <c r="CKH411" s="972"/>
      <c r="CKI411" s="972"/>
      <c r="CKJ411" s="972"/>
      <c r="CKK411" s="972"/>
      <c r="CKL411" s="972"/>
      <c r="CKM411" s="972"/>
      <c r="CKN411" s="973"/>
      <c r="CKO411" s="971"/>
      <c r="CKP411" s="972"/>
      <c r="CKQ411" s="972"/>
      <c r="CKR411" s="972"/>
      <c r="CKS411" s="972"/>
      <c r="CKT411" s="972"/>
      <c r="CKU411" s="972"/>
      <c r="CKV411" s="972"/>
      <c r="CKW411" s="972"/>
      <c r="CKX411" s="972"/>
      <c r="CKY411" s="972"/>
      <c r="CKZ411" s="972"/>
      <c r="CLA411" s="972"/>
      <c r="CLB411" s="972"/>
      <c r="CLC411" s="973"/>
      <c r="CLD411" s="971"/>
      <c r="CLE411" s="972"/>
      <c r="CLF411" s="972"/>
      <c r="CLG411" s="972"/>
      <c r="CLH411" s="972"/>
      <c r="CLI411" s="972"/>
      <c r="CLJ411" s="972"/>
      <c r="CLK411" s="972"/>
      <c r="CLL411" s="972"/>
      <c r="CLM411" s="972"/>
      <c r="CLN411" s="972"/>
      <c r="CLO411" s="972"/>
      <c r="CLP411" s="972"/>
      <c r="CLQ411" s="972"/>
      <c r="CLR411" s="973"/>
      <c r="CLS411" s="971"/>
      <c r="CLT411" s="972"/>
      <c r="CLU411" s="972"/>
      <c r="CLV411" s="972"/>
      <c r="CLW411" s="972"/>
      <c r="CLX411" s="972"/>
      <c r="CLY411" s="972"/>
      <c r="CLZ411" s="972"/>
      <c r="CMA411" s="972"/>
      <c r="CMB411" s="972"/>
      <c r="CMC411" s="972"/>
      <c r="CMD411" s="972"/>
      <c r="CME411" s="972"/>
      <c r="CMF411" s="972"/>
      <c r="CMG411" s="973"/>
      <c r="CMH411" s="971"/>
      <c r="CMI411" s="972"/>
      <c r="CMJ411" s="972"/>
      <c r="CMK411" s="972"/>
      <c r="CML411" s="972"/>
      <c r="CMM411" s="972"/>
      <c r="CMN411" s="972"/>
      <c r="CMO411" s="972"/>
      <c r="CMP411" s="972"/>
      <c r="CMQ411" s="972"/>
      <c r="CMR411" s="972"/>
      <c r="CMS411" s="972"/>
      <c r="CMT411" s="972"/>
      <c r="CMU411" s="972"/>
      <c r="CMV411" s="973"/>
      <c r="CMW411" s="971"/>
      <c r="CMX411" s="972"/>
      <c r="CMY411" s="972"/>
      <c r="CMZ411" s="972"/>
      <c r="CNA411" s="972"/>
      <c r="CNB411" s="972"/>
      <c r="CNC411" s="972"/>
      <c r="CND411" s="972"/>
      <c r="CNE411" s="972"/>
      <c r="CNF411" s="972"/>
      <c r="CNG411" s="972"/>
      <c r="CNH411" s="972"/>
      <c r="CNI411" s="972"/>
      <c r="CNJ411" s="972"/>
      <c r="CNK411" s="973"/>
      <c r="CNL411" s="971"/>
      <c r="CNM411" s="972"/>
      <c r="CNN411" s="972"/>
      <c r="CNO411" s="972"/>
      <c r="CNP411" s="972"/>
      <c r="CNQ411" s="972"/>
      <c r="CNR411" s="972"/>
      <c r="CNS411" s="972"/>
      <c r="CNT411" s="972"/>
      <c r="CNU411" s="972"/>
      <c r="CNV411" s="972"/>
      <c r="CNW411" s="972"/>
      <c r="CNX411" s="972"/>
      <c r="CNY411" s="972"/>
      <c r="CNZ411" s="973"/>
      <c r="COA411" s="971"/>
      <c r="COB411" s="972"/>
      <c r="COC411" s="972"/>
      <c r="COD411" s="972"/>
      <c r="COE411" s="972"/>
      <c r="COF411" s="972"/>
      <c r="COG411" s="972"/>
      <c r="COH411" s="972"/>
      <c r="COI411" s="972"/>
      <c r="COJ411" s="972"/>
      <c r="COK411" s="972"/>
      <c r="COL411" s="972"/>
      <c r="COM411" s="972"/>
      <c r="CON411" s="972"/>
      <c r="COO411" s="973"/>
      <c r="COP411" s="971"/>
      <c r="COQ411" s="972"/>
      <c r="COR411" s="972"/>
      <c r="COS411" s="972"/>
      <c r="COT411" s="972"/>
      <c r="COU411" s="972"/>
      <c r="COV411" s="972"/>
      <c r="COW411" s="972"/>
      <c r="COX411" s="972"/>
      <c r="COY411" s="972"/>
      <c r="COZ411" s="972"/>
      <c r="CPA411" s="972"/>
      <c r="CPB411" s="972"/>
      <c r="CPC411" s="972"/>
      <c r="CPD411" s="973"/>
      <c r="CPE411" s="971"/>
      <c r="CPF411" s="972"/>
      <c r="CPG411" s="972"/>
      <c r="CPH411" s="972"/>
      <c r="CPI411" s="972"/>
      <c r="CPJ411" s="972"/>
      <c r="CPK411" s="972"/>
      <c r="CPL411" s="972"/>
      <c r="CPM411" s="972"/>
      <c r="CPN411" s="972"/>
      <c r="CPO411" s="972"/>
      <c r="CPP411" s="972"/>
      <c r="CPQ411" s="972"/>
      <c r="CPR411" s="972"/>
      <c r="CPS411" s="973"/>
      <c r="CPT411" s="971"/>
      <c r="CPU411" s="972"/>
      <c r="CPV411" s="972"/>
      <c r="CPW411" s="972"/>
      <c r="CPX411" s="972"/>
      <c r="CPY411" s="972"/>
      <c r="CPZ411" s="972"/>
      <c r="CQA411" s="972"/>
      <c r="CQB411" s="972"/>
      <c r="CQC411" s="972"/>
      <c r="CQD411" s="972"/>
      <c r="CQE411" s="972"/>
      <c r="CQF411" s="972"/>
      <c r="CQG411" s="972"/>
      <c r="CQH411" s="973"/>
      <c r="CQI411" s="971"/>
      <c r="CQJ411" s="972"/>
      <c r="CQK411" s="972"/>
      <c r="CQL411" s="972"/>
      <c r="CQM411" s="972"/>
      <c r="CQN411" s="972"/>
      <c r="CQO411" s="972"/>
      <c r="CQP411" s="972"/>
      <c r="CQQ411" s="972"/>
      <c r="CQR411" s="972"/>
      <c r="CQS411" s="972"/>
      <c r="CQT411" s="972"/>
      <c r="CQU411" s="972"/>
      <c r="CQV411" s="972"/>
      <c r="CQW411" s="973"/>
      <c r="CQX411" s="971"/>
      <c r="CQY411" s="972"/>
      <c r="CQZ411" s="972"/>
      <c r="CRA411" s="972"/>
      <c r="CRB411" s="972"/>
      <c r="CRC411" s="972"/>
      <c r="CRD411" s="972"/>
      <c r="CRE411" s="972"/>
      <c r="CRF411" s="972"/>
      <c r="CRG411" s="972"/>
      <c r="CRH411" s="972"/>
      <c r="CRI411" s="972"/>
      <c r="CRJ411" s="972"/>
      <c r="CRK411" s="972"/>
      <c r="CRL411" s="973"/>
      <c r="CRM411" s="971"/>
      <c r="CRN411" s="972"/>
      <c r="CRO411" s="972"/>
      <c r="CRP411" s="972"/>
      <c r="CRQ411" s="972"/>
      <c r="CRR411" s="972"/>
      <c r="CRS411" s="972"/>
      <c r="CRT411" s="972"/>
      <c r="CRU411" s="972"/>
      <c r="CRV411" s="972"/>
      <c r="CRW411" s="972"/>
      <c r="CRX411" s="972"/>
      <c r="CRY411" s="972"/>
      <c r="CRZ411" s="972"/>
      <c r="CSA411" s="973"/>
      <c r="CSB411" s="971"/>
      <c r="CSC411" s="972"/>
      <c r="CSD411" s="972"/>
      <c r="CSE411" s="972"/>
      <c r="CSF411" s="972"/>
      <c r="CSG411" s="972"/>
      <c r="CSH411" s="972"/>
      <c r="CSI411" s="972"/>
      <c r="CSJ411" s="972"/>
      <c r="CSK411" s="972"/>
      <c r="CSL411" s="972"/>
      <c r="CSM411" s="972"/>
      <c r="CSN411" s="972"/>
      <c r="CSO411" s="972"/>
      <c r="CSP411" s="973"/>
      <c r="CSQ411" s="971"/>
      <c r="CSR411" s="972"/>
      <c r="CSS411" s="972"/>
      <c r="CST411" s="972"/>
      <c r="CSU411" s="972"/>
      <c r="CSV411" s="972"/>
      <c r="CSW411" s="972"/>
      <c r="CSX411" s="972"/>
      <c r="CSY411" s="972"/>
      <c r="CSZ411" s="972"/>
      <c r="CTA411" s="972"/>
      <c r="CTB411" s="972"/>
      <c r="CTC411" s="972"/>
      <c r="CTD411" s="972"/>
      <c r="CTE411" s="973"/>
      <c r="CTF411" s="971"/>
      <c r="CTG411" s="972"/>
      <c r="CTH411" s="972"/>
      <c r="CTI411" s="972"/>
      <c r="CTJ411" s="972"/>
      <c r="CTK411" s="972"/>
      <c r="CTL411" s="972"/>
      <c r="CTM411" s="972"/>
      <c r="CTN411" s="972"/>
      <c r="CTO411" s="972"/>
      <c r="CTP411" s="972"/>
      <c r="CTQ411" s="972"/>
      <c r="CTR411" s="972"/>
      <c r="CTS411" s="972"/>
      <c r="CTT411" s="973"/>
      <c r="CTU411" s="971"/>
      <c r="CTV411" s="972"/>
      <c r="CTW411" s="972"/>
      <c r="CTX411" s="972"/>
      <c r="CTY411" s="972"/>
      <c r="CTZ411" s="972"/>
      <c r="CUA411" s="972"/>
      <c r="CUB411" s="972"/>
      <c r="CUC411" s="972"/>
      <c r="CUD411" s="972"/>
      <c r="CUE411" s="972"/>
      <c r="CUF411" s="972"/>
      <c r="CUG411" s="972"/>
      <c r="CUH411" s="972"/>
      <c r="CUI411" s="973"/>
      <c r="CUJ411" s="971"/>
      <c r="CUK411" s="972"/>
      <c r="CUL411" s="972"/>
      <c r="CUM411" s="972"/>
      <c r="CUN411" s="972"/>
      <c r="CUO411" s="972"/>
      <c r="CUP411" s="972"/>
      <c r="CUQ411" s="972"/>
      <c r="CUR411" s="972"/>
      <c r="CUS411" s="972"/>
      <c r="CUT411" s="972"/>
      <c r="CUU411" s="972"/>
      <c r="CUV411" s="972"/>
      <c r="CUW411" s="972"/>
      <c r="CUX411" s="973"/>
      <c r="CUY411" s="971"/>
      <c r="CUZ411" s="972"/>
      <c r="CVA411" s="972"/>
      <c r="CVB411" s="972"/>
      <c r="CVC411" s="972"/>
      <c r="CVD411" s="972"/>
      <c r="CVE411" s="972"/>
      <c r="CVF411" s="972"/>
      <c r="CVG411" s="972"/>
      <c r="CVH411" s="972"/>
      <c r="CVI411" s="972"/>
      <c r="CVJ411" s="972"/>
      <c r="CVK411" s="972"/>
      <c r="CVL411" s="972"/>
      <c r="CVM411" s="973"/>
      <c r="CVN411" s="971"/>
      <c r="CVO411" s="972"/>
      <c r="CVP411" s="972"/>
      <c r="CVQ411" s="972"/>
      <c r="CVR411" s="972"/>
      <c r="CVS411" s="972"/>
      <c r="CVT411" s="972"/>
      <c r="CVU411" s="972"/>
      <c r="CVV411" s="972"/>
      <c r="CVW411" s="972"/>
      <c r="CVX411" s="972"/>
      <c r="CVY411" s="972"/>
      <c r="CVZ411" s="972"/>
      <c r="CWA411" s="972"/>
      <c r="CWB411" s="973"/>
      <c r="CWC411" s="971"/>
      <c r="CWD411" s="972"/>
      <c r="CWE411" s="972"/>
      <c r="CWF411" s="972"/>
      <c r="CWG411" s="972"/>
      <c r="CWH411" s="972"/>
      <c r="CWI411" s="972"/>
      <c r="CWJ411" s="972"/>
      <c r="CWK411" s="972"/>
      <c r="CWL411" s="972"/>
      <c r="CWM411" s="972"/>
      <c r="CWN411" s="972"/>
      <c r="CWO411" s="972"/>
      <c r="CWP411" s="972"/>
      <c r="CWQ411" s="973"/>
      <c r="CWR411" s="971"/>
      <c r="CWS411" s="972"/>
      <c r="CWT411" s="972"/>
      <c r="CWU411" s="972"/>
      <c r="CWV411" s="972"/>
      <c r="CWW411" s="972"/>
      <c r="CWX411" s="972"/>
      <c r="CWY411" s="972"/>
      <c r="CWZ411" s="972"/>
      <c r="CXA411" s="972"/>
      <c r="CXB411" s="972"/>
      <c r="CXC411" s="972"/>
      <c r="CXD411" s="972"/>
      <c r="CXE411" s="972"/>
      <c r="CXF411" s="973"/>
      <c r="CXG411" s="971"/>
      <c r="CXH411" s="972"/>
      <c r="CXI411" s="972"/>
      <c r="CXJ411" s="972"/>
      <c r="CXK411" s="972"/>
      <c r="CXL411" s="972"/>
      <c r="CXM411" s="972"/>
      <c r="CXN411" s="972"/>
      <c r="CXO411" s="972"/>
      <c r="CXP411" s="972"/>
      <c r="CXQ411" s="972"/>
      <c r="CXR411" s="972"/>
      <c r="CXS411" s="972"/>
      <c r="CXT411" s="972"/>
      <c r="CXU411" s="973"/>
      <c r="CXV411" s="971"/>
      <c r="CXW411" s="972"/>
      <c r="CXX411" s="972"/>
      <c r="CXY411" s="972"/>
      <c r="CXZ411" s="972"/>
      <c r="CYA411" s="972"/>
      <c r="CYB411" s="972"/>
      <c r="CYC411" s="972"/>
      <c r="CYD411" s="972"/>
      <c r="CYE411" s="972"/>
      <c r="CYF411" s="972"/>
      <c r="CYG411" s="972"/>
      <c r="CYH411" s="972"/>
      <c r="CYI411" s="972"/>
      <c r="CYJ411" s="973"/>
      <c r="CYK411" s="971"/>
      <c r="CYL411" s="972"/>
      <c r="CYM411" s="972"/>
      <c r="CYN411" s="972"/>
      <c r="CYO411" s="972"/>
      <c r="CYP411" s="972"/>
      <c r="CYQ411" s="972"/>
      <c r="CYR411" s="972"/>
      <c r="CYS411" s="972"/>
      <c r="CYT411" s="972"/>
      <c r="CYU411" s="972"/>
      <c r="CYV411" s="972"/>
      <c r="CYW411" s="972"/>
      <c r="CYX411" s="972"/>
      <c r="CYY411" s="973"/>
      <c r="CYZ411" s="971"/>
      <c r="CZA411" s="972"/>
      <c r="CZB411" s="972"/>
      <c r="CZC411" s="972"/>
      <c r="CZD411" s="972"/>
      <c r="CZE411" s="972"/>
      <c r="CZF411" s="972"/>
      <c r="CZG411" s="972"/>
      <c r="CZH411" s="972"/>
      <c r="CZI411" s="972"/>
      <c r="CZJ411" s="972"/>
      <c r="CZK411" s="972"/>
      <c r="CZL411" s="972"/>
      <c r="CZM411" s="972"/>
      <c r="CZN411" s="973"/>
      <c r="CZO411" s="971"/>
      <c r="CZP411" s="972"/>
      <c r="CZQ411" s="972"/>
      <c r="CZR411" s="972"/>
      <c r="CZS411" s="972"/>
      <c r="CZT411" s="972"/>
      <c r="CZU411" s="972"/>
      <c r="CZV411" s="972"/>
      <c r="CZW411" s="972"/>
      <c r="CZX411" s="972"/>
      <c r="CZY411" s="972"/>
      <c r="CZZ411" s="972"/>
      <c r="DAA411" s="972"/>
      <c r="DAB411" s="972"/>
      <c r="DAC411" s="973"/>
      <c r="DAD411" s="971"/>
      <c r="DAE411" s="972"/>
      <c r="DAF411" s="972"/>
      <c r="DAG411" s="972"/>
      <c r="DAH411" s="972"/>
      <c r="DAI411" s="972"/>
      <c r="DAJ411" s="972"/>
      <c r="DAK411" s="972"/>
      <c r="DAL411" s="972"/>
      <c r="DAM411" s="972"/>
      <c r="DAN411" s="972"/>
      <c r="DAO411" s="972"/>
      <c r="DAP411" s="972"/>
      <c r="DAQ411" s="972"/>
      <c r="DAR411" s="973"/>
      <c r="DAS411" s="971"/>
      <c r="DAT411" s="972"/>
      <c r="DAU411" s="972"/>
      <c r="DAV411" s="972"/>
      <c r="DAW411" s="972"/>
      <c r="DAX411" s="972"/>
      <c r="DAY411" s="972"/>
      <c r="DAZ411" s="972"/>
      <c r="DBA411" s="972"/>
      <c r="DBB411" s="972"/>
      <c r="DBC411" s="972"/>
      <c r="DBD411" s="972"/>
      <c r="DBE411" s="972"/>
      <c r="DBF411" s="972"/>
      <c r="DBG411" s="973"/>
      <c r="DBH411" s="971"/>
      <c r="DBI411" s="972"/>
      <c r="DBJ411" s="972"/>
      <c r="DBK411" s="972"/>
      <c r="DBL411" s="972"/>
      <c r="DBM411" s="972"/>
      <c r="DBN411" s="972"/>
      <c r="DBO411" s="972"/>
      <c r="DBP411" s="972"/>
      <c r="DBQ411" s="972"/>
      <c r="DBR411" s="972"/>
      <c r="DBS411" s="972"/>
      <c r="DBT411" s="972"/>
      <c r="DBU411" s="972"/>
      <c r="DBV411" s="973"/>
      <c r="DBW411" s="971"/>
      <c r="DBX411" s="972"/>
      <c r="DBY411" s="972"/>
      <c r="DBZ411" s="972"/>
      <c r="DCA411" s="972"/>
      <c r="DCB411" s="972"/>
      <c r="DCC411" s="972"/>
      <c r="DCD411" s="972"/>
      <c r="DCE411" s="972"/>
      <c r="DCF411" s="972"/>
      <c r="DCG411" s="972"/>
      <c r="DCH411" s="972"/>
      <c r="DCI411" s="972"/>
      <c r="DCJ411" s="972"/>
      <c r="DCK411" s="973"/>
      <c r="DCL411" s="971"/>
      <c r="DCM411" s="972"/>
      <c r="DCN411" s="972"/>
      <c r="DCO411" s="972"/>
      <c r="DCP411" s="972"/>
      <c r="DCQ411" s="972"/>
      <c r="DCR411" s="972"/>
      <c r="DCS411" s="972"/>
      <c r="DCT411" s="972"/>
      <c r="DCU411" s="972"/>
      <c r="DCV411" s="972"/>
      <c r="DCW411" s="972"/>
      <c r="DCX411" s="972"/>
      <c r="DCY411" s="972"/>
      <c r="DCZ411" s="973"/>
      <c r="DDA411" s="971"/>
      <c r="DDB411" s="972"/>
      <c r="DDC411" s="972"/>
      <c r="DDD411" s="972"/>
      <c r="DDE411" s="972"/>
      <c r="DDF411" s="972"/>
      <c r="DDG411" s="972"/>
      <c r="DDH411" s="972"/>
      <c r="DDI411" s="972"/>
      <c r="DDJ411" s="972"/>
      <c r="DDK411" s="972"/>
      <c r="DDL411" s="972"/>
      <c r="DDM411" s="972"/>
      <c r="DDN411" s="972"/>
      <c r="DDO411" s="973"/>
      <c r="DDP411" s="971"/>
      <c r="DDQ411" s="972"/>
      <c r="DDR411" s="972"/>
      <c r="DDS411" s="972"/>
      <c r="DDT411" s="972"/>
      <c r="DDU411" s="972"/>
      <c r="DDV411" s="972"/>
      <c r="DDW411" s="972"/>
      <c r="DDX411" s="972"/>
      <c r="DDY411" s="972"/>
      <c r="DDZ411" s="972"/>
      <c r="DEA411" s="972"/>
      <c r="DEB411" s="972"/>
      <c r="DEC411" s="972"/>
      <c r="DED411" s="973"/>
      <c r="DEE411" s="971"/>
      <c r="DEF411" s="972"/>
      <c r="DEG411" s="972"/>
      <c r="DEH411" s="972"/>
      <c r="DEI411" s="972"/>
      <c r="DEJ411" s="972"/>
      <c r="DEK411" s="972"/>
      <c r="DEL411" s="972"/>
      <c r="DEM411" s="972"/>
      <c r="DEN411" s="972"/>
      <c r="DEO411" s="972"/>
      <c r="DEP411" s="972"/>
      <c r="DEQ411" s="972"/>
      <c r="DER411" s="972"/>
      <c r="DES411" s="973"/>
      <c r="DET411" s="971"/>
      <c r="DEU411" s="972"/>
      <c r="DEV411" s="972"/>
      <c r="DEW411" s="972"/>
      <c r="DEX411" s="972"/>
      <c r="DEY411" s="972"/>
      <c r="DEZ411" s="972"/>
      <c r="DFA411" s="972"/>
      <c r="DFB411" s="972"/>
      <c r="DFC411" s="972"/>
      <c r="DFD411" s="972"/>
      <c r="DFE411" s="972"/>
      <c r="DFF411" s="972"/>
      <c r="DFG411" s="972"/>
      <c r="DFH411" s="973"/>
      <c r="DFI411" s="971"/>
      <c r="DFJ411" s="972"/>
      <c r="DFK411" s="972"/>
      <c r="DFL411" s="972"/>
      <c r="DFM411" s="972"/>
      <c r="DFN411" s="972"/>
      <c r="DFO411" s="972"/>
      <c r="DFP411" s="972"/>
      <c r="DFQ411" s="972"/>
      <c r="DFR411" s="972"/>
      <c r="DFS411" s="972"/>
      <c r="DFT411" s="972"/>
      <c r="DFU411" s="972"/>
      <c r="DFV411" s="972"/>
      <c r="DFW411" s="973"/>
      <c r="DFX411" s="971"/>
      <c r="DFY411" s="972"/>
      <c r="DFZ411" s="972"/>
      <c r="DGA411" s="972"/>
      <c r="DGB411" s="972"/>
      <c r="DGC411" s="972"/>
      <c r="DGD411" s="972"/>
      <c r="DGE411" s="972"/>
      <c r="DGF411" s="972"/>
      <c r="DGG411" s="972"/>
      <c r="DGH411" s="972"/>
      <c r="DGI411" s="972"/>
      <c r="DGJ411" s="972"/>
      <c r="DGK411" s="972"/>
      <c r="DGL411" s="973"/>
      <c r="DGM411" s="971"/>
      <c r="DGN411" s="972"/>
      <c r="DGO411" s="972"/>
      <c r="DGP411" s="972"/>
      <c r="DGQ411" s="972"/>
      <c r="DGR411" s="972"/>
      <c r="DGS411" s="972"/>
      <c r="DGT411" s="972"/>
      <c r="DGU411" s="972"/>
      <c r="DGV411" s="972"/>
      <c r="DGW411" s="972"/>
      <c r="DGX411" s="972"/>
      <c r="DGY411" s="972"/>
      <c r="DGZ411" s="972"/>
      <c r="DHA411" s="973"/>
      <c r="DHB411" s="971"/>
      <c r="DHC411" s="972"/>
      <c r="DHD411" s="972"/>
      <c r="DHE411" s="972"/>
      <c r="DHF411" s="972"/>
      <c r="DHG411" s="972"/>
      <c r="DHH411" s="972"/>
      <c r="DHI411" s="972"/>
      <c r="DHJ411" s="972"/>
      <c r="DHK411" s="972"/>
      <c r="DHL411" s="972"/>
      <c r="DHM411" s="972"/>
      <c r="DHN411" s="972"/>
      <c r="DHO411" s="972"/>
      <c r="DHP411" s="973"/>
      <c r="DHQ411" s="971"/>
      <c r="DHR411" s="972"/>
      <c r="DHS411" s="972"/>
      <c r="DHT411" s="972"/>
      <c r="DHU411" s="972"/>
      <c r="DHV411" s="972"/>
      <c r="DHW411" s="972"/>
      <c r="DHX411" s="972"/>
      <c r="DHY411" s="972"/>
      <c r="DHZ411" s="972"/>
      <c r="DIA411" s="972"/>
      <c r="DIB411" s="972"/>
      <c r="DIC411" s="972"/>
      <c r="DID411" s="972"/>
      <c r="DIE411" s="973"/>
      <c r="DIF411" s="971"/>
      <c r="DIG411" s="972"/>
      <c r="DIH411" s="972"/>
      <c r="DII411" s="972"/>
      <c r="DIJ411" s="972"/>
      <c r="DIK411" s="972"/>
      <c r="DIL411" s="972"/>
      <c r="DIM411" s="972"/>
      <c r="DIN411" s="972"/>
      <c r="DIO411" s="972"/>
      <c r="DIP411" s="972"/>
      <c r="DIQ411" s="972"/>
      <c r="DIR411" s="972"/>
      <c r="DIS411" s="972"/>
      <c r="DIT411" s="973"/>
      <c r="DIU411" s="971"/>
      <c r="DIV411" s="972"/>
      <c r="DIW411" s="972"/>
      <c r="DIX411" s="972"/>
      <c r="DIY411" s="972"/>
      <c r="DIZ411" s="972"/>
      <c r="DJA411" s="972"/>
      <c r="DJB411" s="972"/>
      <c r="DJC411" s="972"/>
      <c r="DJD411" s="972"/>
      <c r="DJE411" s="972"/>
      <c r="DJF411" s="972"/>
      <c r="DJG411" s="972"/>
      <c r="DJH411" s="972"/>
      <c r="DJI411" s="973"/>
      <c r="DJJ411" s="971"/>
      <c r="DJK411" s="972"/>
      <c r="DJL411" s="972"/>
      <c r="DJM411" s="972"/>
      <c r="DJN411" s="972"/>
      <c r="DJO411" s="972"/>
      <c r="DJP411" s="972"/>
      <c r="DJQ411" s="972"/>
      <c r="DJR411" s="972"/>
      <c r="DJS411" s="972"/>
      <c r="DJT411" s="972"/>
      <c r="DJU411" s="972"/>
      <c r="DJV411" s="972"/>
      <c r="DJW411" s="972"/>
      <c r="DJX411" s="973"/>
      <c r="DJY411" s="971"/>
      <c r="DJZ411" s="972"/>
      <c r="DKA411" s="972"/>
      <c r="DKB411" s="972"/>
      <c r="DKC411" s="972"/>
      <c r="DKD411" s="972"/>
      <c r="DKE411" s="972"/>
      <c r="DKF411" s="972"/>
      <c r="DKG411" s="972"/>
      <c r="DKH411" s="972"/>
      <c r="DKI411" s="972"/>
      <c r="DKJ411" s="972"/>
      <c r="DKK411" s="972"/>
      <c r="DKL411" s="972"/>
      <c r="DKM411" s="973"/>
      <c r="DKN411" s="971"/>
      <c r="DKO411" s="972"/>
      <c r="DKP411" s="972"/>
      <c r="DKQ411" s="972"/>
      <c r="DKR411" s="972"/>
      <c r="DKS411" s="972"/>
      <c r="DKT411" s="972"/>
      <c r="DKU411" s="972"/>
      <c r="DKV411" s="972"/>
      <c r="DKW411" s="972"/>
      <c r="DKX411" s="972"/>
      <c r="DKY411" s="972"/>
      <c r="DKZ411" s="972"/>
      <c r="DLA411" s="972"/>
      <c r="DLB411" s="973"/>
      <c r="DLC411" s="971"/>
      <c r="DLD411" s="972"/>
      <c r="DLE411" s="972"/>
      <c r="DLF411" s="972"/>
      <c r="DLG411" s="972"/>
      <c r="DLH411" s="972"/>
      <c r="DLI411" s="972"/>
      <c r="DLJ411" s="972"/>
      <c r="DLK411" s="972"/>
      <c r="DLL411" s="972"/>
      <c r="DLM411" s="972"/>
      <c r="DLN411" s="972"/>
      <c r="DLO411" s="972"/>
      <c r="DLP411" s="972"/>
      <c r="DLQ411" s="973"/>
      <c r="DLR411" s="971"/>
      <c r="DLS411" s="972"/>
      <c r="DLT411" s="972"/>
      <c r="DLU411" s="972"/>
      <c r="DLV411" s="972"/>
      <c r="DLW411" s="972"/>
      <c r="DLX411" s="972"/>
      <c r="DLY411" s="972"/>
      <c r="DLZ411" s="972"/>
      <c r="DMA411" s="972"/>
      <c r="DMB411" s="972"/>
      <c r="DMC411" s="972"/>
      <c r="DMD411" s="972"/>
      <c r="DME411" s="972"/>
      <c r="DMF411" s="973"/>
      <c r="DMG411" s="971"/>
      <c r="DMH411" s="972"/>
      <c r="DMI411" s="972"/>
      <c r="DMJ411" s="972"/>
      <c r="DMK411" s="972"/>
      <c r="DML411" s="972"/>
      <c r="DMM411" s="972"/>
      <c r="DMN411" s="972"/>
      <c r="DMO411" s="972"/>
      <c r="DMP411" s="972"/>
      <c r="DMQ411" s="972"/>
      <c r="DMR411" s="972"/>
      <c r="DMS411" s="972"/>
      <c r="DMT411" s="972"/>
      <c r="DMU411" s="973"/>
      <c r="DMV411" s="971"/>
      <c r="DMW411" s="972"/>
      <c r="DMX411" s="972"/>
      <c r="DMY411" s="972"/>
      <c r="DMZ411" s="972"/>
      <c r="DNA411" s="972"/>
      <c r="DNB411" s="972"/>
      <c r="DNC411" s="972"/>
      <c r="DND411" s="972"/>
      <c r="DNE411" s="972"/>
      <c r="DNF411" s="972"/>
      <c r="DNG411" s="972"/>
      <c r="DNH411" s="972"/>
      <c r="DNI411" s="972"/>
      <c r="DNJ411" s="973"/>
      <c r="DNK411" s="971"/>
      <c r="DNL411" s="972"/>
      <c r="DNM411" s="972"/>
      <c r="DNN411" s="972"/>
      <c r="DNO411" s="972"/>
      <c r="DNP411" s="972"/>
      <c r="DNQ411" s="972"/>
      <c r="DNR411" s="972"/>
      <c r="DNS411" s="972"/>
      <c r="DNT411" s="972"/>
      <c r="DNU411" s="972"/>
      <c r="DNV411" s="972"/>
      <c r="DNW411" s="972"/>
      <c r="DNX411" s="972"/>
      <c r="DNY411" s="973"/>
      <c r="DNZ411" s="971"/>
      <c r="DOA411" s="972"/>
      <c r="DOB411" s="972"/>
      <c r="DOC411" s="972"/>
      <c r="DOD411" s="972"/>
      <c r="DOE411" s="972"/>
      <c r="DOF411" s="972"/>
      <c r="DOG411" s="972"/>
      <c r="DOH411" s="972"/>
      <c r="DOI411" s="972"/>
      <c r="DOJ411" s="972"/>
      <c r="DOK411" s="972"/>
      <c r="DOL411" s="972"/>
      <c r="DOM411" s="972"/>
      <c r="DON411" s="973"/>
      <c r="DOO411" s="971"/>
      <c r="DOP411" s="972"/>
      <c r="DOQ411" s="972"/>
      <c r="DOR411" s="972"/>
      <c r="DOS411" s="972"/>
      <c r="DOT411" s="972"/>
      <c r="DOU411" s="972"/>
      <c r="DOV411" s="972"/>
      <c r="DOW411" s="972"/>
      <c r="DOX411" s="972"/>
      <c r="DOY411" s="972"/>
      <c r="DOZ411" s="972"/>
      <c r="DPA411" s="972"/>
      <c r="DPB411" s="972"/>
      <c r="DPC411" s="973"/>
      <c r="DPD411" s="971"/>
      <c r="DPE411" s="972"/>
      <c r="DPF411" s="972"/>
      <c r="DPG411" s="972"/>
      <c r="DPH411" s="972"/>
      <c r="DPI411" s="972"/>
      <c r="DPJ411" s="972"/>
      <c r="DPK411" s="972"/>
      <c r="DPL411" s="972"/>
      <c r="DPM411" s="972"/>
      <c r="DPN411" s="972"/>
      <c r="DPO411" s="972"/>
      <c r="DPP411" s="972"/>
      <c r="DPQ411" s="972"/>
      <c r="DPR411" s="973"/>
      <c r="DPS411" s="971"/>
      <c r="DPT411" s="972"/>
      <c r="DPU411" s="972"/>
      <c r="DPV411" s="972"/>
      <c r="DPW411" s="972"/>
      <c r="DPX411" s="972"/>
      <c r="DPY411" s="972"/>
      <c r="DPZ411" s="972"/>
      <c r="DQA411" s="972"/>
      <c r="DQB411" s="972"/>
      <c r="DQC411" s="972"/>
      <c r="DQD411" s="972"/>
      <c r="DQE411" s="972"/>
      <c r="DQF411" s="972"/>
      <c r="DQG411" s="973"/>
      <c r="DQH411" s="971"/>
      <c r="DQI411" s="972"/>
      <c r="DQJ411" s="972"/>
      <c r="DQK411" s="972"/>
      <c r="DQL411" s="972"/>
      <c r="DQM411" s="972"/>
      <c r="DQN411" s="972"/>
      <c r="DQO411" s="972"/>
      <c r="DQP411" s="972"/>
      <c r="DQQ411" s="972"/>
      <c r="DQR411" s="972"/>
      <c r="DQS411" s="972"/>
      <c r="DQT411" s="972"/>
      <c r="DQU411" s="972"/>
      <c r="DQV411" s="973"/>
      <c r="DQW411" s="971"/>
      <c r="DQX411" s="972"/>
      <c r="DQY411" s="972"/>
      <c r="DQZ411" s="972"/>
      <c r="DRA411" s="972"/>
      <c r="DRB411" s="972"/>
      <c r="DRC411" s="972"/>
      <c r="DRD411" s="972"/>
      <c r="DRE411" s="972"/>
      <c r="DRF411" s="972"/>
      <c r="DRG411" s="972"/>
      <c r="DRH411" s="972"/>
      <c r="DRI411" s="972"/>
      <c r="DRJ411" s="972"/>
      <c r="DRK411" s="973"/>
      <c r="DRL411" s="971"/>
      <c r="DRM411" s="972"/>
      <c r="DRN411" s="972"/>
      <c r="DRO411" s="972"/>
      <c r="DRP411" s="972"/>
      <c r="DRQ411" s="972"/>
      <c r="DRR411" s="972"/>
      <c r="DRS411" s="972"/>
      <c r="DRT411" s="972"/>
      <c r="DRU411" s="972"/>
      <c r="DRV411" s="972"/>
      <c r="DRW411" s="972"/>
      <c r="DRX411" s="972"/>
      <c r="DRY411" s="972"/>
      <c r="DRZ411" s="973"/>
      <c r="DSA411" s="971"/>
      <c r="DSB411" s="972"/>
      <c r="DSC411" s="972"/>
      <c r="DSD411" s="972"/>
      <c r="DSE411" s="972"/>
      <c r="DSF411" s="972"/>
      <c r="DSG411" s="972"/>
      <c r="DSH411" s="972"/>
      <c r="DSI411" s="972"/>
      <c r="DSJ411" s="972"/>
      <c r="DSK411" s="972"/>
      <c r="DSL411" s="972"/>
      <c r="DSM411" s="972"/>
      <c r="DSN411" s="972"/>
      <c r="DSO411" s="973"/>
      <c r="DSP411" s="971"/>
      <c r="DSQ411" s="972"/>
      <c r="DSR411" s="972"/>
      <c r="DSS411" s="972"/>
      <c r="DST411" s="972"/>
      <c r="DSU411" s="972"/>
      <c r="DSV411" s="972"/>
      <c r="DSW411" s="972"/>
      <c r="DSX411" s="972"/>
      <c r="DSY411" s="972"/>
      <c r="DSZ411" s="972"/>
      <c r="DTA411" s="972"/>
      <c r="DTB411" s="972"/>
      <c r="DTC411" s="972"/>
      <c r="DTD411" s="973"/>
      <c r="DTE411" s="971"/>
      <c r="DTF411" s="972"/>
      <c r="DTG411" s="972"/>
      <c r="DTH411" s="972"/>
      <c r="DTI411" s="972"/>
      <c r="DTJ411" s="972"/>
      <c r="DTK411" s="972"/>
      <c r="DTL411" s="972"/>
      <c r="DTM411" s="972"/>
      <c r="DTN411" s="972"/>
      <c r="DTO411" s="972"/>
      <c r="DTP411" s="972"/>
      <c r="DTQ411" s="972"/>
      <c r="DTR411" s="972"/>
      <c r="DTS411" s="973"/>
      <c r="DTT411" s="971"/>
      <c r="DTU411" s="972"/>
      <c r="DTV411" s="972"/>
      <c r="DTW411" s="972"/>
      <c r="DTX411" s="972"/>
      <c r="DTY411" s="972"/>
      <c r="DTZ411" s="972"/>
      <c r="DUA411" s="972"/>
      <c r="DUB411" s="972"/>
      <c r="DUC411" s="972"/>
      <c r="DUD411" s="972"/>
      <c r="DUE411" s="972"/>
      <c r="DUF411" s="972"/>
      <c r="DUG411" s="972"/>
      <c r="DUH411" s="973"/>
      <c r="DUI411" s="971"/>
      <c r="DUJ411" s="972"/>
      <c r="DUK411" s="972"/>
      <c r="DUL411" s="972"/>
      <c r="DUM411" s="972"/>
      <c r="DUN411" s="972"/>
      <c r="DUO411" s="972"/>
      <c r="DUP411" s="972"/>
      <c r="DUQ411" s="972"/>
      <c r="DUR411" s="972"/>
      <c r="DUS411" s="972"/>
      <c r="DUT411" s="972"/>
      <c r="DUU411" s="972"/>
      <c r="DUV411" s="972"/>
      <c r="DUW411" s="973"/>
      <c r="DUX411" s="971"/>
      <c r="DUY411" s="972"/>
      <c r="DUZ411" s="972"/>
      <c r="DVA411" s="972"/>
      <c r="DVB411" s="972"/>
      <c r="DVC411" s="972"/>
      <c r="DVD411" s="972"/>
      <c r="DVE411" s="972"/>
      <c r="DVF411" s="972"/>
      <c r="DVG411" s="972"/>
      <c r="DVH411" s="972"/>
      <c r="DVI411" s="972"/>
      <c r="DVJ411" s="972"/>
      <c r="DVK411" s="972"/>
      <c r="DVL411" s="973"/>
      <c r="DVM411" s="971"/>
      <c r="DVN411" s="972"/>
      <c r="DVO411" s="972"/>
      <c r="DVP411" s="972"/>
      <c r="DVQ411" s="972"/>
      <c r="DVR411" s="972"/>
      <c r="DVS411" s="972"/>
      <c r="DVT411" s="972"/>
      <c r="DVU411" s="972"/>
      <c r="DVV411" s="972"/>
      <c r="DVW411" s="972"/>
      <c r="DVX411" s="972"/>
      <c r="DVY411" s="972"/>
      <c r="DVZ411" s="972"/>
      <c r="DWA411" s="973"/>
      <c r="DWB411" s="971"/>
      <c r="DWC411" s="972"/>
      <c r="DWD411" s="972"/>
      <c r="DWE411" s="972"/>
      <c r="DWF411" s="972"/>
      <c r="DWG411" s="972"/>
      <c r="DWH411" s="972"/>
      <c r="DWI411" s="972"/>
      <c r="DWJ411" s="972"/>
      <c r="DWK411" s="972"/>
      <c r="DWL411" s="972"/>
      <c r="DWM411" s="972"/>
      <c r="DWN411" s="972"/>
      <c r="DWO411" s="972"/>
      <c r="DWP411" s="973"/>
      <c r="DWQ411" s="971"/>
      <c r="DWR411" s="972"/>
      <c r="DWS411" s="972"/>
      <c r="DWT411" s="972"/>
      <c r="DWU411" s="972"/>
      <c r="DWV411" s="972"/>
      <c r="DWW411" s="972"/>
      <c r="DWX411" s="972"/>
      <c r="DWY411" s="972"/>
      <c r="DWZ411" s="972"/>
      <c r="DXA411" s="972"/>
      <c r="DXB411" s="972"/>
      <c r="DXC411" s="972"/>
      <c r="DXD411" s="972"/>
      <c r="DXE411" s="973"/>
      <c r="DXF411" s="971"/>
      <c r="DXG411" s="972"/>
      <c r="DXH411" s="972"/>
      <c r="DXI411" s="972"/>
      <c r="DXJ411" s="972"/>
      <c r="DXK411" s="972"/>
      <c r="DXL411" s="972"/>
      <c r="DXM411" s="972"/>
      <c r="DXN411" s="972"/>
      <c r="DXO411" s="972"/>
      <c r="DXP411" s="972"/>
      <c r="DXQ411" s="972"/>
      <c r="DXR411" s="972"/>
      <c r="DXS411" s="972"/>
      <c r="DXT411" s="973"/>
      <c r="DXU411" s="971"/>
      <c r="DXV411" s="972"/>
      <c r="DXW411" s="972"/>
      <c r="DXX411" s="972"/>
      <c r="DXY411" s="972"/>
      <c r="DXZ411" s="972"/>
      <c r="DYA411" s="972"/>
      <c r="DYB411" s="972"/>
      <c r="DYC411" s="972"/>
      <c r="DYD411" s="972"/>
      <c r="DYE411" s="972"/>
      <c r="DYF411" s="972"/>
      <c r="DYG411" s="972"/>
      <c r="DYH411" s="972"/>
      <c r="DYI411" s="973"/>
      <c r="DYJ411" s="971"/>
      <c r="DYK411" s="972"/>
      <c r="DYL411" s="972"/>
      <c r="DYM411" s="972"/>
      <c r="DYN411" s="972"/>
      <c r="DYO411" s="972"/>
      <c r="DYP411" s="972"/>
      <c r="DYQ411" s="972"/>
      <c r="DYR411" s="972"/>
      <c r="DYS411" s="972"/>
      <c r="DYT411" s="972"/>
      <c r="DYU411" s="972"/>
      <c r="DYV411" s="972"/>
      <c r="DYW411" s="972"/>
      <c r="DYX411" s="973"/>
      <c r="DYY411" s="971"/>
      <c r="DYZ411" s="972"/>
      <c r="DZA411" s="972"/>
      <c r="DZB411" s="972"/>
      <c r="DZC411" s="972"/>
      <c r="DZD411" s="972"/>
      <c r="DZE411" s="972"/>
      <c r="DZF411" s="972"/>
      <c r="DZG411" s="972"/>
      <c r="DZH411" s="972"/>
      <c r="DZI411" s="972"/>
      <c r="DZJ411" s="972"/>
      <c r="DZK411" s="972"/>
      <c r="DZL411" s="972"/>
      <c r="DZM411" s="973"/>
      <c r="DZN411" s="971"/>
      <c r="DZO411" s="972"/>
      <c r="DZP411" s="972"/>
      <c r="DZQ411" s="972"/>
      <c r="DZR411" s="972"/>
      <c r="DZS411" s="972"/>
      <c r="DZT411" s="972"/>
      <c r="DZU411" s="972"/>
      <c r="DZV411" s="972"/>
      <c r="DZW411" s="972"/>
      <c r="DZX411" s="972"/>
      <c r="DZY411" s="972"/>
      <c r="DZZ411" s="972"/>
      <c r="EAA411" s="972"/>
      <c r="EAB411" s="973"/>
      <c r="EAC411" s="971"/>
      <c r="EAD411" s="972"/>
      <c r="EAE411" s="972"/>
      <c r="EAF411" s="972"/>
      <c r="EAG411" s="972"/>
      <c r="EAH411" s="972"/>
      <c r="EAI411" s="972"/>
      <c r="EAJ411" s="972"/>
      <c r="EAK411" s="972"/>
      <c r="EAL411" s="972"/>
      <c r="EAM411" s="972"/>
      <c r="EAN411" s="972"/>
      <c r="EAO411" s="972"/>
      <c r="EAP411" s="972"/>
      <c r="EAQ411" s="973"/>
      <c r="EAR411" s="971"/>
      <c r="EAS411" s="972"/>
      <c r="EAT411" s="972"/>
      <c r="EAU411" s="972"/>
      <c r="EAV411" s="972"/>
      <c r="EAW411" s="972"/>
      <c r="EAX411" s="972"/>
      <c r="EAY411" s="972"/>
      <c r="EAZ411" s="972"/>
      <c r="EBA411" s="972"/>
      <c r="EBB411" s="972"/>
      <c r="EBC411" s="972"/>
      <c r="EBD411" s="972"/>
      <c r="EBE411" s="972"/>
      <c r="EBF411" s="973"/>
      <c r="EBG411" s="971"/>
      <c r="EBH411" s="972"/>
      <c r="EBI411" s="972"/>
      <c r="EBJ411" s="972"/>
      <c r="EBK411" s="972"/>
      <c r="EBL411" s="972"/>
      <c r="EBM411" s="972"/>
      <c r="EBN411" s="972"/>
      <c r="EBO411" s="972"/>
      <c r="EBP411" s="972"/>
      <c r="EBQ411" s="972"/>
      <c r="EBR411" s="972"/>
      <c r="EBS411" s="972"/>
      <c r="EBT411" s="972"/>
      <c r="EBU411" s="973"/>
      <c r="EBV411" s="971"/>
      <c r="EBW411" s="972"/>
      <c r="EBX411" s="972"/>
      <c r="EBY411" s="972"/>
      <c r="EBZ411" s="972"/>
      <c r="ECA411" s="972"/>
      <c r="ECB411" s="972"/>
      <c r="ECC411" s="972"/>
      <c r="ECD411" s="972"/>
      <c r="ECE411" s="972"/>
      <c r="ECF411" s="972"/>
      <c r="ECG411" s="972"/>
      <c r="ECH411" s="972"/>
      <c r="ECI411" s="972"/>
      <c r="ECJ411" s="973"/>
      <c r="ECK411" s="971"/>
      <c r="ECL411" s="972"/>
      <c r="ECM411" s="972"/>
      <c r="ECN411" s="972"/>
      <c r="ECO411" s="972"/>
      <c r="ECP411" s="972"/>
      <c r="ECQ411" s="972"/>
      <c r="ECR411" s="972"/>
      <c r="ECS411" s="972"/>
      <c r="ECT411" s="972"/>
      <c r="ECU411" s="972"/>
      <c r="ECV411" s="972"/>
      <c r="ECW411" s="972"/>
      <c r="ECX411" s="972"/>
      <c r="ECY411" s="973"/>
      <c r="ECZ411" s="971"/>
      <c r="EDA411" s="972"/>
      <c r="EDB411" s="972"/>
      <c r="EDC411" s="972"/>
      <c r="EDD411" s="972"/>
      <c r="EDE411" s="972"/>
      <c r="EDF411" s="972"/>
      <c r="EDG411" s="972"/>
      <c r="EDH411" s="972"/>
      <c r="EDI411" s="972"/>
      <c r="EDJ411" s="972"/>
      <c r="EDK411" s="972"/>
      <c r="EDL411" s="972"/>
      <c r="EDM411" s="972"/>
      <c r="EDN411" s="973"/>
      <c r="EDO411" s="971"/>
      <c r="EDP411" s="972"/>
      <c r="EDQ411" s="972"/>
      <c r="EDR411" s="972"/>
      <c r="EDS411" s="972"/>
      <c r="EDT411" s="972"/>
      <c r="EDU411" s="972"/>
      <c r="EDV411" s="972"/>
      <c r="EDW411" s="972"/>
      <c r="EDX411" s="972"/>
      <c r="EDY411" s="972"/>
      <c r="EDZ411" s="972"/>
      <c r="EEA411" s="972"/>
      <c r="EEB411" s="972"/>
      <c r="EEC411" s="973"/>
      <c r="EED411" s="971"/>
      <c r="EEE411" s="972"/>
      <c r="EEF411" s="972"/>
      <c r="EEG411" s="972"/>
      <c r="EEH411" s="972"/>
      <c r="EEI411" s="972"/>
      <c r="EEJ411" s="972"/>
      <c r="EEK411" s="972"/>
      <c r="EEL411" s="972"/>
      <c r="EEM411" s="972"/>
      <c r="EEN411" s="972"/>
      <c r="EEO411" s="972"/>
      <c r="EEP411" s="972"/>
      <c r="EEQ411" s="972"/>
      <c r="EER411" s="973"/>
      <c r="EES411" s="971"/>
      <c r="EET411" s="972"/>
      <c r="EEU411" s="972"/>
      <c r="EEV411" s="972"/>
      <c r="EEW411" s="972"/>
      <c r="EEX411" s="972"/>
      <c r="EEY411" s="972"/>
      <c r="EEZ411" s="972"/>
      <c r="EFA411" s="972"/>
      <c r="EFB411" s="972"/>
      <c r="EFC411" s="972"/>
      <c r="EFD411" s="972"/>
      <c r="EFE411" s="972"/>
      <c r="EFF411" s="972"/>
      <c r="EFG411" s="973"/>
      <c r="EFH411" s="971"/>
      <c r="EFI411" s="972"/>
      <c r="EFJ411" s="972"/>
      <c r="EFK411" s="972"/>
      <c r="EFL411" s="972"/>
      <c r="EFM411" s="972"/>
      <c r="EFN411" s="972"/>
      <c r="EFO411" s="972"/>
      <c r="EFP411" s="972"/>
      <c r="EFQ411" s="972"/>
      <c r="EFR411" s="972"/>
      <c r="EFS411" s="972"/>
      <c r="EFT411" s="972"/>
      <c r="EFU411" s="972"/>
      <c r="EFV411" s="973"/>
      <c r="EFW411" s="971"/>
      <c r="EFX411" s="972"/>
      <c r="EFY411" s="972"/>
      <c r="EFZ411" s="972"/>
      <c r="EGA411" s="972"/>
      <c r="EGB411" s="972"/>
      <c r="EGC411" s="972"/>
      <c r="EGD411" s="972"/>
      <c r="EGE411" s="972"/>
      <c r="EGF411" s="972"/>
      <c r="EGG411" s="972"/>
      <c r="EGH411" s="972"/>
      <c r="EGI411" s="972"/>
      <c r="EGJ411" s="972"/>
      <c r="EGK411" s="973"/>
      <c r="EGL411" s="971"/>
      <c r="EGM411" s="972"/>
      <c r="EGN411" s="972"/>
      <c r="EGO411" s="972"/>
      <c r="EGP411" s="972"/>
      <c r="EGQ411" s="972"/>
      <c r="EGR411" s="972"/>
      <c r="EGS411" s="972"/>
      <c r="EGT411" s="972"/>
      <c r="EGU411" s="972"/>
      <c r="EGV411" s="972"/>
      <c r="EGW411" s="972"/>
      <c r="EGX411" s="972"/>
      <c r="EGY411" s="972"/>
      <c r="EGZ411" s="973"/>
      <c r="EHA411" s="971"/>
      <c r="EHB411" s="972"/>
      <c r="EHC411" s="972"/>
      <c r="EHD411" s="972"/>
      <c r="EHE411" s="972"/>
      <c r="EHF411" s="972"/>
      <c r="EHG411" s="972"/>
      <c r="EHH411" s="972"/>
      <c r="EHI411" s="972"/>
      <c r="EHJ411" s="972"/>
      <c r="EHK411" s="972"/>
      <c r="EHL411" s="972"/>
      <c r="EHM411" s="972"/>
      <c r="EHN411" s="972"/>
      <c r="EHO411" s="973"/>
      <c r="EHP411" s="971"/>
      <c r="EHQ411" s="972"/>
      <c r="EHR411" s="972"/>
      <c r="EHS411" s="972"/>
      <c r="EHT411" s="972"/>
      <c r="EHU411" s="972"/>
      <c r="EHV411" s="972"/>
      <c r="EHW411" s="972"/>
      <c r="EHX411" s="972"/>
      <c r="EHY411" s="972"/>
      <c r="EHZ411" s="972"/>
      <c r="EIA411" s="972"/>
      <c r="EIB411" s="972"/>
      <c r="EIC411" s="972"/>
      <c r="EID411" s="973"/>
      <c r="EIE411" s="971"/>
      <c r="EIF411" s="972"/>
      <c r="EIG411" s="972"/>
      <c r="EIH411" s="972"/>
      <c r="EII411" s="972"/>
      <c r="EIJ411" s="972"/>
      <c r="EIK411" s="972"/>
      <c r="EIL411" s="972"/>
      <c r="EIM411" s="972"/>
      <c r="EIN411" s="972"/>
      <c r="EIO411" s="972"/>
      <c r="EIP411" s="972"/>
      <c r="EIQ411" s="972"/>
      <c r="EIR411" s="972"/>
      <c r="EIS411" s="973"/>
      <c r="EIT411" s="971"/>
      <c r="EIU411" s="972"/>
      <c r="EIV411" s="972"/>
      <c r="EIW411" s="972"/>
      <c r="EIX411" s="972"/>
      <c r="EIY411" s="972"/>
      <c r="EIZ411" s="972"/>
      <c r="EJA411" s="972"/>
      <c r="EJB411" s="972"/>
      <c r="EJC411" s="972"/>
      <c r="EJD411" s="972"/>
      <c r="EJE411" s="972"/>
      <c r="EJF411" s="972"/>
      <c r="EJG411" s="972"/>
      <c r="EJH411" s="973"/>
      <c r="EJI411" s="971"/>
      <c r="EJJ411" s="972"/>
      <c r="EJK411" s="972"/>
      <c r="EJL411" s="972"/>
      <c r="EJM411" s="972"/>
      <c r="EJN411" s="972"/>
      <c r="EJO411" s="972"/>
      <c r="EJP411" s="972"/>
      <c r="EJQ411" s="972"/>
      <c r="EJR411" s="972"/>
      <c r="EJS411" s="972"/>
      <c r="EJT411" s="972"/>
      <c r="EJU411" s="972"/>
      <c r="EJV411" s="972"/>
      <c r="EJW411" s="973"/>
      <c r="EJX411" s="971"/>
      <c r="EJY411" s="972"/>
      <c r="EJZ411" s="972"/>
      <c r="EKA411" s="972"/>
      <c r="EKB411" s="972"/>
      <c r="EKC411" s="972"/>
      <c r="EKD411" s="972"/>
      <c r="EKE411" s="972"/>
      <c r="EKF411" s="972"/>
      <c r="EKG411" s="972"/>
      <c r="EKH411" s="972"/>
      <c r="EKI411" s="972"/>
      <c r="EKJ411" s="972"/>
      <c r="EKK411" s="972"/>
      <c r="EKL411" s="973"/>
      <c r="EKM411" s="971"/>
      <c r="EKN411" s="972"/>
      <c r="EKO411" s="972"/>
      <c r="EKP411" s="972"/>
      <c r="EKQ411" s="972"/>
      <c r="EKR411" s="972"/>
      <c r="EKS411" s="972"/>
      <c r="EKT411" s="972"/>
      <c r="EKU411" s="972"/>
      <c r="EKV411" s="972"/>
      <c r="EKW411" s="972"/>
      <c r="EKX411" s="972"/>
      <c r="EKY411" s="972"/>
      <c r="EKZ411" s="972"/>
      <c r="ELA411" s="973"/>
      <c r="ELB411" s="971"/>
      <c r="ELC411" s="972"/>
      <c r="ELD411" s="972"/>
      <c r="ELE411" s="972"/>
      <c r="ELF411" s="972"/>
      <c r="ELG411" s="972"/>
      <c r="ELH411" s="972"/>
      <c r="ELI411" s="972"/>
      <c r="ELJ411" s="972"/>
      <c r="ELK411" s="972"/>
      <c r="ELL411" s="972"/>
      <c r="ELM411" s="972"/>
      <c r="ELN411" s="972"/>
      <c r="ELO411" s="972"/>
      <c r="ELP411" s="973"/>
      <c r="ELQ411" s="971"/>
      <c r="ELR411" s="972"/>
      <c r="ELS411" s="972"/>
      <c r="ELT411" s="972"/>
      <c r="ELU411" s="972"/>
      <c r="ELV411" s="972"/>
      <c r="ELW411" s="972"/>
      <c r="ELX411" s="972"/>
      <c r="ELY411" s="972"/>
      <c r="ELZ411" s="972"/>
      <c r="EMA411" s="972"/>
      <c r="EMB411" s="972"/>
      <c r="EMC411" s="972"/>
      <c r="EMD411" s="972"/>
      <c r="EME411" s="973"/>
      <c r="EMF411" s="971"/>
      <c r="EMG411" s="972"/>
      <c r="EMH411" s="972"/>
      <c r="EMI411" s="972"/>
      <c r="EMJ411" s="972"/>
      <c r="EMK411" s="972"/>
      <c r="EML411" s="972"/>
      <c r="EMM411" s="972"/>
      <c r="EMN411" s="972"/>
      <c r="EMO411" s="972"/>
      <c r="EMP411" s="972"/>
      <c r="EMQ411" s="972"/>
      <c r="EMR411" s="972"/>
      <c r="EMS411" s="972"/>
      <c r="EMT411" s="973"/>
      <c r="EMU411" s="971"/>
      <c r="EMV411" s="972"/>
      <c r="EMW411" s="972"/>
      <c r="EMX411" s="972"/>
      <c r="EMY411" s="972"/>
      <c r="EMZ411" s="972"/>
      <c r="ENA411" s="972"/>
      <c r="ENB411" s="972"/>
      <c r="ENC411" s="972"/>
      <c r="END411" s="972"/>
      <c r="ENE411" s="972"/>
      <c r="ENF411" s="972"/>
      <c r="ENG411" s="972"/>
      <c r="ENH411" s="972"/>
      <c r="ENI411" s="973"/>
      <c r="ENJ411" s="971"/>
      <c r="ENK411" s="972"/>
      <c r="ENL411" s="972"/>
      <c r="ENM411" s="972"/>
      <c r="ENN411" s="972"/>
      <c r="ENO411" s="972"/>
      <c r="ENP411" s="972"/>
      <c r="ENQ411" s="972"/>
      <c r="ENR411" s="972"/>
      <c r="ENS411" s="972"/>
      <c r="ENT411" s="972"/>
      <c r="ENU411" s="972"/>
      <c r="ENV411" s="972"/>
      <c r="ENW411" s="972"/>
      <c r="ENX411" s="973"/>
      <c r="ENY411" s="971"/>
      <c r="ENZ411" s="972"/>
      <c r="EOA411" s="972"/>
      <c r="EOB411" s="972"/>
      <c r="EOC411" s="972"/>
      <c r="EOD411" s="972"/>
      <c r="EOE411" s="972"/>
      <c r="EOF411" s="972"/>
      <c r="EOG411" s="972"/>
      <c r="EOH411" s="972"/>
      <c r="EOI411" s="972"/>
      <c r="EOJ411" s="972"/>
      <c r="EOK411" s="972"/>
      <c r="EOL411" s="972"/>
      <c r="EOM411" s="973"/>
      <c r="EON411" s="971"/>
      <c r="EOO411" s="972"/>
      <c r="EOP411" s="972"/>
      <c r="EOQ411" s="972"/>
      <c r="EOR411" s="972"/>
      <c r="EOS411" s="972"/>
      <c r="EOT411" s="972"/>
      <c r="EOU411" s="972"/>
      <c r="EOV411" s="972"/>
      <c r="EOW411" s="972"/>
      <c r="EOX411" s="972"/>
      <c r="EOY411" s="972"/>
      <c r="EOZ411" s="972"/>
      <c r="EPA411" s="972"/>
      <c r="EPB411" s="973"/>
      <c r="EPC411" s="971"/>
      <c r="EPD411" s="972"/>
      <c r="EPE411" s="972"/>
      <c r="EPF411" s="972"/>
      <c r="EPG411" s="972"/>
      <c r="EPH411" s="972"/>
      <c r="EPI411" s="972"/>
      <c r="EPJ411" s="972"/>
      <c r="EPK411" s="972"/>
      <c r="EPL411" s="972"/>
      <c r="EPM411" s="972"/>
      <c r="EPN411" s="972"/>
      <c r="EPO411" s="972"/>
      <c r="EPP411" s="972"/>
      <c r="EPQ411" s="973"/>
      <c r="EPR411" s="971"/>
      <c r="EPS411" s="972"/>
      <c r="EPT411" s="972"/>
      <c r="EPU411" s="972"/>
      <c r="EPV411" s="972"/>
      <c r="EPW411" s="972"/>
      <c r="EPX411" s="972"/>
      <c r="EPY411" s="972"/>
      <c r="EPZ411" s="972"/>
      <c r="EQA411" s="972"/>
      <c r="EQB411" s="972"/>
      <c r="EQC411" s="972"/>
      <c r="EQD411" s="972"/>
      <c r="EQE411" s="972"/>
      <c r="EQF411" s="973"/>
      <c r="EQG411" s="971"/>
      <c r="EQH411" s="972"/>
      <c r="EQI411" s="972"/>
      <c r="EQJ411" s="972"/>
      <c r="EQK411" s="972"/>
      <c r="EQL411" s="972"/>
      <c r="EQM411" s="972"/>
      <c r="EQN411" s="972"/>
      <c r="EQO411" s="972"/>
      <c r="EQP411" s="972"/>
      <c r="EQQ411" s="972"/>
      <c r="EQR411" s="972"/>
      <c r="EQS411" s="972"/>
      <c r="EQT411" s="972"/>
      <c r="EQU411" s="973"/>
      <c r="EQV411" s="971"/>
      <c r="EQW411" s="972"/>
      <c r="EQX411" s="972"/>
      <c r="EQY411" s="972"/>
      <c r="EQZ411" s="972"/>
      <c r="ERA411" s="972"/>
      <c r="ERB411" s="972"/>
      <c r="ERC411" s="972"/>
      <c r="ERD411" s="972"/>
      <c r="ERE411" s="972"/>
      <c r="ERF411" s="972"/>
      <c r="ERG411" s="972"/>
      <c r="ERH411" s="972"/>
      <c r="ERI411" s="972"/>
      <c r="ERJ411" s="973"/>
      <c r="ERK411" s="971"/>
      <c r="ERL411" s="972"/>
      <c r="ERM411" s="972"/>
      <c r="ERN411" s="972"/>
      <c r="ERO411" s="972"/>
      <c r="ERP411" s="972"/>
      <c r="ERQ411" s="972"/>
      <c r="ERR411" s="972"/>
      <c r="ERS411" s="972"/>
      <c r="ERT411" s="972"/>
      <c r="ERU411" s="972"/>
      <c r="ERV411" s="972"/>
      <c r="ERW411" s="972"/>
      <c r="ERX411" s="972"/>
      <c r="ERY411" s="973"/>
      <c r="ERZ411" s="971"/>
      <c r="ESA411" s="972"/>
      <c r="ESB411" s="972"/>
      <c r="ESC411" s="972"/>
      <c r="ESD411" s="972"/>
      <c r="ESE411" s="972"/>
      <c r="ESF411" s="972"/>
      <c r="ESG411" s="972"/>
      <c r="ESH411" s="972"/>
      <c r="ESI411" s="972"/>
      <c r="ESJ411" s="972"/>
      <c r="ESK411" s="972"/>
      <c r="ESL411" s="972"/>
      <c r="ESM411" s="972"/>
      <c r="ESN411" s="973"/>
      <c r="ESO411" s="971"/>
      <c r="ESP411" s="972"/>
      <c r="ESQ411" s="972"/>
      <c r="ESR411" s="972"/>
      <c r="ESS411" s="972"/>
      <c r="EST411" s="972"/>
      <c r="ESU411" s="972"/>
      <c r="ESV411" s="972"/>
      <c r="ESW411" s="972"/>
      <c r="ESX411" s="972"/>
      <c r="ESY411" s="972"/>
      <c r="ESZ411" s="972"/>
      <c r="ETA411" s="972"/>
      <c r="ETB411" s="972"/>
      <c r="ETC411" s="973"/>
      <c r="ETD411" s="971"/>
      <c r="ETE411" s="972"/>
      <c r="ETF411" s="972"/>
      <c r="ETG411" s="972"/>
      <c r="ETH411" s="972"/>
      <c r="ETI411" s="972"/>
      <c r="ETJ411" s="972"/>
      <c r="ETK411" s="972"/>
      <c r="ETL411" s="972"/>
      <c r="ETM411" s="972"/>
      <c r="ETN411" s="972"/>
      <c r="ETO411" s="972"/>
      <c r="ETP411" s="972"/>
      <c r="ETQ411" s="972"/>
      <c r="ETR411" s="973"/>
      <c r="ETS411" s="971"/>
      <c r="ETT411" s="972"/>
      <c r="ETU411" s="972"/>
      <c r="ETV411" s="972"/>
      <c r="ETW411" s="972"/>
      <c r="ETX411" s="972"/>
      <c r="ETY411" s="972"/>
      <c r="ETZ411" s="972"/>
      <c r="EUA411" s="972"/>
      <c r="EUB411" s="972"/>
      <c r="EUC411" s="972"/>
      <c r="EUD411" s="972"/>
      <c r="EUE411" s="972"/>
      <c r="EUF411" s="972"/>
      <c r="EUG411" s="973"/>
      <c r="EUH411" s="971"/>
      <c r="EUI411" s="972"/>
      <c r="EUJ411" s="972"/>
      <c r="EUK411" s="972"/>
      <c r="EUL411" s="972"/>
      <c r="EUM411" s="972"/>
      <c r="EUN411" s="972"/>
      <c r="EUO411" s="972"/>
      <c r="EUP411" s="972"/>
      <c r="EUQ411" s="972"/>
      <c r="EUR411" s="972"/>
      <c r="EUS411" s="972"/>
      <c r="EUT411" s="972"/>
      <c r="EUU411" s="972"/>
      <c r="EUV411" s="973"/>
      <c r="EUW411" s="971"/>
      <c r="EUX411" s="972"/>
      <c r="EUY411" s="972"/>
      <c r="EUZ411" s="972"/>
      <c r="EVA411" s="972"/>
      <c r="EVB411" s="972"/>
      <c r="EVC411" s="972"/>
      <c r="EVD411" s="972"/>
      <c r="EVE411" s="972"/>
      <c r="EVF411" s="972"/>
      <c r="EVG411" s="972"/>
      <c r="EVH411" s="972"/>
      <c r="EVI411" s="972"/>
      <c r="EVJ411" s="972"/>
      <c r="EVK411" s="973"/>
      <c r="EVL411" s="971"/>
      <c r="EVM411" s="972"/>
      <c r="EVN411" s="972"/>
      <c r="EVO411" s="972"/>
      <c r="EVP411" s="972"/>
      <c r="EVQ411" s="972"/>
      <c r="EVR411" s="972"/>
      <c r="EVS411" s="972"/>
      <c r="EVT411" s="972"/>
      <c r="EVU411" s="972"/>
      <c r="EVV411" s="972"/>
      <c r="EVW411" s="972"/>
      <c r="EVX411" s="972"/>
      <c r="EVY411" s="972"/>
      <c r="EVZ411" s="973"/>
      <c r="EWA411" s="971"/>
      <c r="EWB411" s="972"/>
      <c r="EWC411" s="972"/>
      <c r="EWD411" s="972"/>
      <c r="EWE411" s="972"/>
      <c r="EWF411" s="972"/>
      <c r="EWG411" s="972"/>
      <c r="EWH411" s="972"/>
      <c r="EWI411" s="972"/>
      <c r="EWJ411" s="972"/>
      <c r="EWK411" s="972"/>
      <c r="EWL411" s="972"/>
      <c r="EWM411" s="972"/>
      <c r="EWN411" s="972"/>
      <c r="EWO411" s="973"/>
      <c r="EWP411" s="971"/>
      <c r="EWQ411" s="972"/>
      <c r="EWR411" s="972"/>
      <c r="EWS411" s="972"/>
      <c r="EWT411" s="972"/>
      <c r="EWU411" s="972"/>
      <c r="EWV411" s="972"/>
      <c r="EWW411" s="972"/>
      <c r="EWX411" s="972"/>
      <c r="EWY411" s="972"/>
      <c r="EWZ411" s="972"/>
      <c r="EXA411" s="972"/>
      <c r="EXB411" s="972"/>
      <c r="EXC411" s="972"/>
      <c r="EXD411" s="973"/>
      <c r="EXE411" s="971"/>
      <c r="EXF411" s="972"/>
      <c r="EXG411" s="972"/>
      <c r="EXH411" s="972"/>
      <c r="EXI411" s="972"/>
      <c r="EXJ411" s="972"/>
      <c r="EXK411" s="972"/>
      <c r="EXL411" s="972"/>
      <c r="EXM411" s="972"/>
      <c r="EXN411" s="972"/>
      <c r="EXO411" s="972"/>
      <c r="EXP411" s="972"/>
      <c r="EXQ411" s="972"/>
      <c r="EXR411" s="972"/>
      <c r="EXS411" s="973"/>
      <c r="EXT411" s="971"/>
      <c r="EXU411" s="972"/>
      <c r="EXV411" s="972"/>
      <c r="EXW411" s="972"/>
      <c r="EXX411" s="972"/>
      <c r="EXY411" s="972"/>
      <c r="EXZ411" s="972"/>
      <c r="EYA411" s="972"/>
      <c r="EYB411" s="972"/>
      <c r="EYC411" s="972"/>
      <c r="EYD411" s="972"/>
      <c r="EYE411" s="972"/>
      <c r="EYF411" s="972"/>
      <c r="EYG411" s="972"/>
      <c r="EYH411" s="973"/>
      <c r="EYI411" s="971"/>
      <c r="EYJ411" s="972"/>
      <c r="EYK411" s="972"/>
      <c r="EYL411" s="972"/>
      <c r="EYM411" s="972"/>
      <c r="EYN411" s="972"/>
      <c r="EYO411" s="972"/>
      <c r="EYP411" s="972"/>
      <c r="EYQ411" s="972"/>
      <c r="EYR411" s="972"/>
      <c r="EYS411" s="972"/>
      <c r="EYT411" s="972"/>
      <c r="EYU411" s="972"/>
      <c r="EYV411" s="972"/>
      <c r="EYW411" s="973"/>
      <c r="EYX411" s="971"/>
      <c r="EYY411" s="972"/>
      <c r="EYZ411" s="972"/>
      <c r="EZA411" s="972"/>
      <c r="EZB411" s="972"/>
      <c r="EZC411" s="972"/>
      <c r="EZD411" s="972"/>
      <c r="EZE411" s="972"/>
      <c r="EZF411" s="972"/>
      <c r="EZG411" s="972"/>
      <c r="EZH411" s="972"/>
      <c r="EZI411" s="972"/>
      <c r="EZJ411" s="972"/>
      <c r="EZK411" s="972"/>
      <c r="EZL411" s="973"/>
      <c r="EZM411" s="971"/>
      <c r="EZN411" s="972"/>
      <c r="EZO411" s="972"/>
      <c r="EZP411" s="972"/>
      <c r="EZQ411" s="972"/>
      <c r="EZR411" s="972"/>
      <c r="EZS411" s="972"/>
      <c r="EZT411" s="972"/>
      <c r="EZU411" s="972"/>
      <c r="EZV411" s="972"/>
      <c r="EZW411" s="972"/>
      <c r="EZX411" s="972"/>
      <c r="EZY411" s="972"/>
      <c r="EZZ411" s="972"/>
      <c r="FAA411" s="973"/>
      <c r="FAB411" s="971"/>
      <c r="FAC411" s="972"/>
      <c r="FAD411" s="972"/>
      <c r="FAE411" s="972"/>
      <c r="FAF411" s="972"/>
      <c r="FAG411" s="972"/>
      <c r="FAH411" s="972"/>
      <c r="FAI411" s="972"/>
      <c r="FAJ411" s="972"/>
      <c r="FAK411" s="972"/>
      <c r="FAL411" s="972"/>
      <c r="FAM411" s="972"/>
      <c r="FAN411" s="972"/>
      <c r="FAO411" s="972"/>
      <c r="FAP411" s="973"/>
      <c r="FAQ411" s="971"/>
      <c r="FAR411" s="972"/>
      <c r="FAS411" s="972"/>
      <c r="FAT411" s="972"/>
      <c r="FAU411" s="972"/>
      <c r="FAV411" s="972"/>
      <c r="FAW411" s="972"/>
      <c r="FAX411" s="972"/>
      <c r="FAY411" s="972"/>
      <c r="FAZ411" s="972"/>
      <c r="FBA411" s="972"/>
      <c r="FBB411" s="972"/>
      <c r="FBC411" s="972"/>
      <c r="FBD411" s="972"/>
      <c r="FBE411" s="973"/>
      <c r="FBF411" s="971"/>
      <c r="FBG411" s="972"/>
      <c r="FBH411" s="972"/>
      <c r="FBI411" s="972"/>
      <c r="FBJ411" s="972"/>
      <c r="FBK411" s="972"/>
      <c r="FBL411" s="972"/>
      <c r="FBM411" s="972"/>
      <c r="FBN411" s="972"/>
      <c r="FBO411" s="972"/>
      <c r="FBP411" s="972"/>
      <c r="FBQ411" s="972"/>
      <c r="FBR411" s="972"/>
      <c r="FBS411" s="972"/>
      <c r="FBT411" s="973"/>
      <c r="FBU411" s="971"/>
      <c r="FBV411" s="972"/>
      <c r="FBW411" s="972"/>
      <c r="FBX411" s="972"/>
      <c r="FBY411" s="972"/>
      <c r="FBZ411" s="972"/>
      <c r="FCA411" s="972"/>
      <c r="FCB411" s="972"/>
      <c r="FCC411" s="972"/>
      <c r="FCD411" s="972"/>
      <c r="FCE411" s="972"/>
      <c r="FCF411" s="972"/>
      <c r="FCG411" s="972"/>
      <c r="FCH411" s="972"/>
      <c r="FCI411" s="973"/>
      <c r="FCJ411" s="971"/>
      <c r="FCK411" s="972"/>
      <c r="FCL411" s="972"/>
      <c r="FCM411" s="972"/>
      <c r="FCN411" s="972"/>
      <c r="FCO411" s="972"/>
      <c r="FCP411" s="972"/>
      <c r="FCQ411" s="972"/>
      <c r="FCR411" s="972"/>
      <c r="FCS411" s="972"/>
      <c r="FCT411" s="972"/>
      <c r="FCU411" s="972"/>
      <c r="FCV411" s="972"/>
      <c r="FCW411" s="972"/>
      <c r="FCX411" s="973"/>
      <c r="FCY411" s="971"/>
      <c r="FCZ411" s="972"/>
      <c r="FDA411" s="972"/>
      <c r="FDB411" s="972"/>
      <c r="FDC411" s="972"/>
      <c r="FDD411" s="972"/>
      <c r="FDE411" s="972"/>
      <c r="FDF411" s="972"/>
      <c r="FDG411" s="972"/>
      <c r="FDH411" s="972"/>
      <c r="FDI411" s="972"/>
      <c r="FDJ411" s="972"/>
      <c r="FDK411" s="972"/>
      <c r="FDL411" s="972"/>
      <c r="FDM411" s="973"/>
      <c r="FDN411" s="971"/>
      <c r="FDO411" s="972"/>
      <c r="FDP411" s="972"/>
      <c r="FDQ411" s="972"/>
      <c r="FDR411" s="972"/>
      <c r="FDS411" s="972"/>
      <c r="FDT411" s="972"/>
      <c r="FDU411" s="972"/>
      <c r="FDV411" s="972"/>
      <c r="FDW411" s="972"/>
      <c r="FDX411" s="972"/>
      <c r="FDY411" s="972"/>
      <c r="FDZ411" s="972"/>
      <c r="FEA411" s="972"/>
      <c r="FEB411" s="973"/>
      <c r="FEC411" s="971"/>
      <c r="FED411" s="972"/>
      <c r="FEE411" s="972"/>
      <c r="FEF411" s="972"/>
      <c r="FEG411" s="972"/>
      <c r="FEH411" s="972"/>
      <c r="FEI411" s="972"/>
      <c r="FEJ411" s="972"/>
      <c r="FEK411" s="972"/>
      <c r="FEL411" s="972"/>
      <c r="FEM411" s="972"/>
      <c r="FEN411" s="972"/>
      <c r="FEO411" s="972"/>
      <c r="FEP411" s="972"/>
      <c r="FEQ411" s="973"/>
      <c r="FER411" s="971"/>
      <c r="FES411" s="972"/>
      <c r="FET411" s="972"/>
      <c r="FEU411" s="972"/>
      <c r="FEV411" s="972"/>
      <c r="FEW411" s="972"/>
      <c r="FEX411" s="972"/>
      <c r="FEY411" s="972"/>
      <c r="FEZ411" s="972"/>
      <c r="FFA411" s="972"/>
      <c r="FFB411" s="972"/>
      <c r="FFC411" s="972"/>
      <c r="FFD411" s="972"/>
      <c r="FFE411" s="972"/>
      <c r="FFF411" s="973"/>
      <c r="FFG411" s="971"/>
      <c r="FFH411" s="972"/>
      <c r="FFI411" s="972"/>
      <c r="FFJ411" s="972"/>
      <c r="FFK411" s="972"/>
      <c r="FFL411" s="972"/>
      <c r="FFM411" s="972"/>
      <c r="FFN411" s="972"/>
      <c r="FFO411" s="972"/>
      <c r="FFP411" s="972"/>
      <c r="FFQ411" s="972"/>
      <c r="FFR411" s="972"/>
      <c r="FFS411" s="972"/>
      <c r="FFT411" s="972"/>
      <c r="FFU411" s="973"/>
      <c r="FFV411" s="971"/>
      <c r="FFW411" s="972"/>
      <c r="FFX411" s="972"/>
      <c r="FFY411" s="972"/>
      <c r="FFZ411" s="972"/>
      <c r="FGA411" s="972"/>
      <c r="FGB411" s="972"/>
      <c r="FGC411" s="972"/>
      <c r="FGD411" s="972"/>
      <c r="FGE411" s="972"/>
      <c r="FGF411" s="972"/>
      <c r="FGG411" s="972"/>
      <c r="FGH411" s="972"/>
      <c r="FGI411" s="972"/>
      <c r="FGJ411" s="973"/>
      <c r="FGK411" s="971"/>
      <c r="FGL411" s="972"/>
      <c r="FGM411" s="972"/>
      <c r="FGN411" s="972"/>
      <c r="FGO411" s="972"/>
      <c r="FGP411" s="972"/>
      <c r="FGQ411" s="972"/>
      <c r="FGR411" s="972"/>
      <c r="FGS411" s="972"/>
      <c r="FGT411" s="972"/>
      <c r="FGU411" s="972"/>
      <c r="FGV411" s="972"/>
      <c r="FGW411" s="972"/>
      <c r="FGX411" s="972"/>
      <c r="FGY411" s="973"/>
      <c r="FGZ411" s="971"/>
      <c r="FHA411" s="972"/>
      <c r="FHB411" s="972"/>
      <c r="FHC411" s="972"/>
      <c r="FHD411" s="972"/>
      <c r="FHE411" s="972"/>
      <c r="FHF411" s="972"/>
      <c r="FHG411" s="972"/>
      <c r="FHH411" s="972"/>
      <c r="FHI411" s="972"/>
      <c r="FHJ411" s="972"/>
      <c r="FHK411" s="972"/>
      <c r="FHL411" s="972"/>
      <c r="FHM411" s="972"/>
      <c r="FHN411" s="973"/>
      <c r="FHO411" s="971"/>
      <c r="FHP411" s="972"/>
      <c r="FHQ411" s="972"/>
      <c r="FHR411" s="972"/>
      <c r="FHS411" s="972"/>
      <c r="FHT411" s="972"/>
      <c r="FHU411" s="972"/>
      <c r="FHV411" s="972"/>
      <c r="FHW411" s="972"/>
      <c r="FHX411" s="972"/>
      <c r="FHY411" s="972"/>
      <c r="FHZ411" s="972"/>
      <c r="FIA411" s="972"/>
      <c r="FIB411" s="972"/>
      <c r="FIC411" s="973"/>
      <c r="FID411" s="971"/>
      <c r="FIE411" s="972"/>
      <c r="FIF411" s="972"/>
      <c r="FIG411" s="972"/>
      <c r="FIH411" s="972"/>
      <c r="FII411" s="972"/>
      <c r="FIJ411" s="972"/>
      <c r="FIK411" s="972"/>
      <c r="FIL411" s="972"/>
      <c r="FIM411" s="972"/>
      <c r="FIN411" s="972"/>
      <c r="FIO411" s="972"/>
      <c r="FIP411" s="972"/>
      <c r="FIQ411" s="972"/>
      <c r="FIR411" s="973"/>
      <c r="FIS411" s="971"/>
      <c r="FIT411" s="972"/>
      <c r="FIU411" s="972"/>
      <c r="FIV411" s="972"/>
      <c r="FIW411" s="972"/>
      <c r="FIX411" s="972"/>
      <c r="FIY411" s="972"/>
      <c r="FIZ411" s="972"/>
      <c r="FJA411" s="972"/>
      <c r="FJB411" s="972"/>
      <c r="FJC411" s="972"/>
      <c r="FJD411" s="972"/>
      <c r="FJE411" s="972"/>
      <c r="FJF411" s="972"/>
      <c r="FJG411" s="973"/>
      <c r="FJH411" s="971"/>
      <c r="FJI411" s="972"/>
      <c r="FJJ411" s="972"/>
      <c r="FJK411" s="972"/>
      <c r="FJL411" s="972"/>
      <c r="FJM411" s="972"/>
      <c r="FJN411" s="972"/>
      <c r="FJO411" s="972"/>
      <c r="FJP411" s="972"/>
      <c r="FJQ411" s="972"/>
      <c r="FJR411" s="972"/>
      <c r="FJS411" s="972"/>
      <c r="FJT411" s="972"/>
      <c r="FJU411" s="972"/>
      <c r="FJV411" s="973"/>
      <c r="FJW411" s="971"/>
      <c r="FJX411" s="972"/>
      <c r="FJY411" s="972"/>
      <c r="FJZ411" s="972"/>
      <c r="FKA411" s="972"/>
      <c r="FKB411" s="972"/>
      <c r="FKC411" s="972"/>
      <c r="FKD411" s="972"/>
      <c r="FKE411" s="972"/>
      <c r="FKF411" s="972"/>
      <c r="FKG411" s="972"/>
      <c r="FKH411" s="972"/>
      <c r="FKI411" s="972"/>
      <c r="FKJ411" s="972"/>
      <c r="FKK411" s="973"/>
      <c r="FKL411" s="971"/>
      <c r="FKM411" s="972"/>
      <c r="FKN411" s="972"/>
      <c r="FKO411" s="972"/>
      <c r="FKP411" s="972"/>
      <c r="FKQ411" s="972"/>
      <c r="FKR411" s="972"/>
      <c r="FKS411" s="972"/>
      <c r="FKT411" s="972"/>
      <c r="FKU411" s="972"/>
      <c r="FKV411" s="972"/>
      <c r="FKW411" s="972"/>
      <c r="FKX411" s="972"/>
      <c r="FKY411" s="972"/>
      <c r="FKZ411" s="973"/>
      <c r="FLA411" s="971"/>
      <c r="FLB411" s="972"/>
      <c r="FLC411" s="972"/>
      <c r="FLD411" s="972"/>
      <c r="FLE411" s="972"/>
      <c r="FLF411" s="972"/>
      <c r="FLG411" s="972"/>
      <c r="FLH411" s="972"/>
      <c r="FLI411" s="972"/>
      <c r="FLJ411" s="972"/>
      <c r="FLK411" s="972"/>
      <c r="FLL411" s="972"/>
      <c r="FLM411" s="972"/>
      <c r="FLN411" s="972"/>
      <c r="FLO411" s="973"/>
      <c r="FLP411" s="971"/>
      <c r="FLQ411" s="972"/>
      <c r="FLR411" s="972"/>
      <c r="FLS411" s="972"/>
      <c r="FLT411" s="972"/>
      <c r="FLU411" s="972"/>
      <c r="FLV411" s="972"/>
      <c r="FLW411" s="972"/>
      <c r="FLX411" s="972"/>
      <c r="FLY411" s="972"/>
      <c r="FLZ411" s="972"/>
      <c r="FMA411" s="972"/>
      <c r="FMB411" s="972"/>
      <c r="FMC411" s="972"/>
      <c r="FMD411" s="973"/>
      <c r="FME411" s="971"/>
      <c r="FMF411" s="972"/>
      <c r="FMG411" s="972"/>
      <c r="FMH411" s="972"/>
      <c r="FMI411" s="972"/>
      <c r="FMJ411" s="972"/>
      <c r="FMK411" s="972"/>
      <c r="FML411" s="972"/>
      <c r="FMM411" s="972"/>
      <c r="FMN411" s="972"/>
      <c r="FMO411" s="972"/>
      <c r="FMP411" s="972"/>
      <c r="FMQ411" s="972"/>
      <c r="FMR411" s="972"/>
      <c r="FMS411" s="973"/>
      <c r="FMT411" s="971"/>
      <c r="FMU411" s="972"/>
      <c r="FMV411" s="972"/>
      <c r="FMW411" s="972"/>
      <c r="FMX411" s="972"/>
      <c r="FMY411" s="972"/>
      <c r="FMZ411" s="972"/>
      <c r="FNA411" s="972"/>
      <c r="FNB411" s="972"/>
      <c r="FNC411" s="972"/>
      <c r="FND411" s="972"/>
      <c r="FNE411" s="972"/>
      <c r="FNF411" s="972"/>
      <c r="FNG411" s="972"/>
      <c r="FNH411" s="973"/>
      <c r="FNI411" s="971"/>
      <c r="FNJ411" s="972"/>
      <c r="FNK411" s="972"/>
      <c r="FNL411" s="972"/>
      <c r="FNM411" s="972"/>
      <c r="FNN411" s="972"/>
      <c r="FNO411" s="972"/>
      <c r="FNP411" s="972"/>
      <c r="FNQ411" s="972"/>
      <c r="FNR411" s="972"/>
      <c r="FNS411" s="972"/>
      <c r="FNT411" s="972"/>
      <c r="FNU411" s="972"/>
      <c r="FNV411" s="972"/>
      <c r="FNW411" s="973"/>
      <c r="FNX411" s="971"/>
      <c r="FNY411" s="972"/>
      <c r="FNZ411" s="972"/>
      <c r="FOA411" s="972"/>
      <c r="FOB411" s="972"/>
      <c r="FOC411" s="972"/>
      <c r="FOD411" s="972"/>
      <c r="FOE411" s="972"/>
      <c r="FOF411" s="972"/>
      <c r="FOG411" s="972"/>
      <c r="FOH411" s="972"/>
      <c r="FOI411" s="972"/>
      <c r="FOJ411" s="972"/>
      <c r="FOK411" s="972"/>
      <c r="FOL411" s="973"/>
      <c r="FOM411" s="971"/>
      <c r="FON411" s="972"/>
      <c r="FOO411" s="972"/>
      <c r="FOP411" s="972"/>
      <c r="FOQ411" s="972"/>
      <c r="FOR411" s="972"/>
      <c r="FOS411" s="972"/>
      <c r="FOT411" s="972"/>
      <c r="FOU411" s="972"/>
      <c r="FOV411" s="972"/>
      <c r="FOW411" s="972"/>
      <c r="FOX411" s="972"/>
      <c r="FOY411" s="972"/>
      <c r="FOZ411" s="972"/>
      <c r="FPA411" s="973"/>
      <c r="FPB411" s="971"/>
      <c r="FPC411" s="972"/>
      <c r="FPD411" s="972"/>
      <c r="FPE411" s="972"/>
      <c r="FPF411" s="972"/>
      <c r="FPG411" s="972"/>
      <c r="FPH411" s="972"/>
      <c r="FPI411" s="972"/>
      <c r="FPJ411" s="972"/>
      <c r="FPK411" s="972"/>
      <c r="FPL411" s="972"/>
      <c r="FPM411" s="972"/>
      <c r="FPN411" s="972"/>
      <c r="FPO411" s="972"/>
      <c r="FPP411" s="973"/>
      <c r="FPQ411" s="971"/>
      <c r="FPR411" s="972"/>
      <c r="FPS411" s="972"/>
      <c r="FPT411" s="972"/>
      <c r="FPU411" s="972"/>
      <c r="FPV411" s="972"/>
      <c r="FPW411" s="972"/>
      <c r="FPX411" s="972"/>
      <c r="FPY411" s="972"/>
      <c r="FPZ411" s="972"/>
      <c r="FQA411" s="972"/>
      <c r="FQB411" s="972"/>
      <c r="FQC411" s="972"/>
      <c r="FQD411" s="972"/>
      <c r="FQE411" s="973"/>
      <c r="FQF411" s="971"/>
      <c r="FQG411" s="972"/>
      <c r="FQH411" s="972"/>
      <c r="FQI411" s="972"/>
      <c r="FQJ411" s="972"/>
      <c r="FQK411" s="972"/>
      <c r="FQL411" s="972"/>
      <c r="FQM411" s="972"/>
      <c r="FQN411" s="972"/>
      <c r="FQO411" s="972"/>
      <c r="FQP411" s="972"/>
      <c r="FQQ411" s="972"/>
      <c r="FQR411" s="972"/>
      <c r="FQS411" s="972"/>
      <c r="FQT411" s="973"/>
      <c r="FQU411" s="971"/>
      <c r="FQV411" s="972"/>
      <c r="FQW411" s="972"/>
      <c r="FQX411" s="972"/>
      <c r="FQY411" s="972"/>
      <c r="FQZ411" s="972"/>
      <c r="FRA411" s="972"/>
      <c r="FRB411" s="972"/>
      <c r="FRC411" s="972"/>
      <c r="FRD411" s="972"/>
      <c r="FRE411" s="972"/>
      <c r="FRF411" s="972"/>
      <c r="FRG411" s="972"/>
      <c r="FRH411" s="972"/>
      <c r="FRI411" s="973"/>
      <c r="FRJ411" s="971"/>
      <c r="FRK411" s="972"/>
      <c r="FRL411" s="972"/>
      <c r="FRM411" s="972"/>
      <c r="FRN411" s="972"/>
      <c r="FRO411" s="972"/>
      <c r="FRP411" s="972"/>
      <c r="FRQ411" s="972"/>
      <c r="FRR411" s="972"/>
      <c r="FRS411" s="972"/>
      <c r="FRT411" s="972"/>
      <c r="FRU411" s="972"/>
      <c r="FRV411" s="972"/>
      <c r="FRW411" s="972"/>
      <c r="FRX411" s="973"/>
      <c r="FRY411" s="971"/>
      <c r="FRZ411" s="972"/>
      <c r="FSA411" s="972"/>
      <c r="FSB411" s="972"/>
      <c r="FSC411" s="972"/>
      <c r="FSD411" s="972"/>
      <c r="FSE411" s="972"/>
      <c r="FSF411" s="972"/>
      <c r="FSG411" s="972"/>
      <c r="FSH411" s="972"/>
      <c r="FSI411" s="972"/>
      <c r="FSJ411" s="972"/>
      <c r="FSK411" s="972"/>
      <c r="FSL411" s="972"/>
      <c r="FSM411" s="973"/>
      <c r="FSN411" s="971"/>
      <c r="FSO411" s="972"/>
      <c r="FSP411" s="972"/>
      <c r="FSQ411" s="972"/>
      <c r="FSR411" s="972"/>
      <c r="FSS411" s="972"/>
      <c r="FST411" s="972"/>
      <c r="FSU411" s="972"/>
      <c r="FSV411" s="972"/>
      <c r="FSW411" s="972"/>
      <c r="FSX411" s="972"/>
      <c r="FSY411" s="972"/>
      <c r="FSZ411" s="972"/>
      <c r="FTA411" s="972"/>
      <c r="FTB411" s="973"/>
      <c r="FTC411" s="971"/>
      <c r="FTD411" s="972"/>
      <c r="FTE411" s="972"/>
      <c r="FTF411" s="972"/>
      <c r="FTG411" s="972"/>
      <c r="FTH411" s="972"/>
      <c r="FTI411" s="972"/>
      <c r="FTJ411" s="972"/>
      <c r="FTK411" s="972"/>
      <c r="FTL411" s="972"/>
      <c r="FTM411" s="972"/>
      <c r="FTN411" s="972"/>
      <c r="FTO411" s="972"/>
      <c r="FTP411" s="972"/>
      <c r="FTQ411" s="973"/>
      <c r="FTR411" s="971"/>
      <c r="FTS411" s="972"/>
      <c r="FTT411" s="972"/>
      <c r="FTU411" s="972"/>
      <c r="FTV411" s="972"/>
      <c r="FTW411" s="972"/>
      <c r="FTX411" s="972"/>
      <c r="FTY411" s="972"/>
      <c r="FTZ411" s="972"/>
      <c r="FUA411" s="972"/>
      <c r="FUB411" s="972"/>
      <c r="FUC411" s="972"/>
      <c r="FUD411" s="972"/>
      <c r="FUE411" s="972"/>
      <c r="FUF411" s="973"/>
      <c r="FUG411" s="971"/>
      <c r="FUH411" s="972"/>
      <c r="FUI411" s="972"/>
      <c r="FUJ411" s="972"/>
      <c r="FUK411" s="972"/>
      <c r="FUL411" s="972"/>
      <c r="FUM411" s="972"/>
      <c r="FUN411" s="972"/>
      <c r="FUO411" s="972"/>
      <c r="FUP411" s="972"/>
      <c r="FUQ411" s="972"/>
      <c r="FUR411" s="972"/>
      <c r="FUS411" s="972"/>
      <c r="FUT411" s="972"/>
      <c r="FUU411" s="973"/>
      <c r="FUV411" s="971"/>
      <c r="FUW411" s="972"/>
      <c r="FUX411" s="972"/>
      <c r="FUY411" s="972"/>
      <c r="FUZ411" s="972"/>
      <c r="FVA411" s="972"/>
      <c r="FVB411" s="972"/>
      <c r="FVC411" s="972"/>
      <c r="FVD411" s="972"/>
      <c r="FVE411" s="972"/>
      <c r="FVF411" s="972"/>
      <c r="FVG411" s="972"/>
      <c r="FVH411" s="972"/>
      <c r="FVI411" s="972"/>
      <c r="FVJ411" s="973"/>
      <c r="FVK411" s="971"/>
      <c r="FVL411" s="972"/>
      <c r="FVM411" s="972"/>
      <c r="FVN411" s="972"/>
      <c r="FVO411" s="972"/>
      <c r="FVP411" s="972"/>
      <c r="FVQ411" s="972"/>
      <c r="FVR411" s="972"/>
      <c r="FVS411" s="972"/>
      <c r="FVT411" s="972"/>
      <c r="FVU411" s="972"/>
      <c r="FVV411" s="972"/>
      <c r="FVW411" s="972"/>
      <c r="FVX411" s="972"/>
      <c r="FVY411" s="973"/>
      <c r="FVZ411" s="971"/>
      <c r="FWA411" s="972"/>
      <c r="FWB411" s="972"/>
      <c r="FWC411" s="972"/>
      <c r="FWD411" s="972"/>
      <c r="FWE411" s="972"/>
      <c r="FWF411" s="972"/>
      <c r="FWG411" s="972"/>
      <c r="FWH411" s="972"/>
      <c r="FWI411" s="972"/>
      <c r="FWJ411" s="972"/>
      <c r="FWK411" s="972"/>
      <c r="FWL411" s="972"/>
      <c r="FWM411" s="972"/>
      <c r="FWN411" s="973"/>
      <c r="FWO411" s="971"/>
      <c r="FWP411" s="972"/>
      <c r="FWQ411" s="972"/>
      <c r="FWR411" s="972"/>
      <c r="FWS411" s="972"/>
      <c r="FWT411" s="972"/>
      <c r="FWU411" s="972"/>
      <c r="FWV411" s="972"/>
      <c r="FWW411" s="972"/>
      <c r="FWX411" s="972"/>
      <c r="FWY411" s="972"/>
      <c r="FWZ411" s="972"/>
      <c r="FXA411" s="972"/>
      <c r="FXB411" s="972"/>
      <c r="FXC411" s="973"/>
      <c r="FXD411" s="971"/>
      <c r="FXE411" s="972"/>
      <c r="FXF411" s="972"/>
      <c r="FXG411" s="972"/>
      <c r="FXH411" s="972"/>
      <c r="FXI411" s="972"/>
      <c r="FXJ411" s="972"/>
      <c r="FXK411" s="972"/>
      <c r="FXL411" s="972"/>
      <c r="FXM411" s="972"/>
      <c r="FXN411" s="972"/>
      <c r="FXO411" s="972"/>
      <c r="FXP411" s="972"/>
      <c r="FXQ411" s="972"/>
      <c r="FXR411" s="973"/>
      <c r="FXS411" s="971"/>
      <c r="FXT411" s="972"/>
      <c r="FXU411" s="972"/>
      <c r="FXV411" s="972"/>
      <c r="FXW411" s="972"/>
      <c r="FXX411" s="972"/>
      <c r="FXY411" s="972"/>
      <c r="FXZ411" s="972"/>
      <c r="FYA411" s="972"/>
      <c r="FYB411" s="972"/>
      <c r="FYC411" s="972"/>
      <c r="FYD411" s="972"/>
      <c r="FYE411" s="972"/>
      <c r="FYF411" s="972"/>
      <c r="FYG411" s="973"/>
      <c r="FYH411" s="971"/>
      <c r="FYI411" s="972"/>
      <c r="FYJ411" s="972"/>
      <c r="FYK411" s="972"/>
      <c r="FYL411" s="972"/>
      <c r="FYM411" s="972"/>
      <c r="FYN411" s="972"/>
      <c r="FYO411" s="972"/>
      <c r="FYP411" s="972"/>
      <c r="FYQ411" s="972"/>
      <c r="FYR411" s="972"/>
      <c r="FYS411" s="972"/>
      <c r="FYT411" s="972"/>
      <c r="FYU411" s="972"/>
      <c r="FYV411" s="973"/>
      <c r="FYW411" s="971"/>
      <c r="FYX411" s="972"/>
      <c r="FYY411" s="972"/>
      <c r="FYZ411" s="972"/>
      <c r="FZA411" s="972"/>
      <c r="FZB411" s="972"/>
      <c r="FZC411" s="972"/>
      <c r="FZD411" s="972"/>
      <c r="FZE411" s="972"/>
      <c r="FZF411" s="972"/>
      <c r="FZG411" s="972"/>
      <c r="FZH411" s="972"/>
      <c r="FZI411" s="972"/>
      <c r="FZJ411" s="972"/>
      <c r="FZK411" s="973"/>
      <c r="FZL411" s="971"/>
      <c r="FZM411" s="972"/>
      <c r="FZN411" s="972"/>
      <c r="FZO411" s="972"/>
      <c r="FZP411" s="972"/>
      <c r="FZQ411" s="972"/>
      <c r="FZR411" s="972"/>
      <c r="FZS411" s="972"/>
      <c r="FZT411" s="972"/>
      <c r="FZU411" s="972"/>
      <c r="FZV411" s="972"/>
      <c r="FZW411" s="972"/>
      <c r="FZX411" s="972"/>
      <c r="FZY411" s="972"/>
      <c r="FZZ411" s="973"/>
      <c r="GAA411" s="971"/>
      <c r="GAB411" s="972"/>
      <c r="GAC411" s="972"/>
      <c r="GAD411" s="972"/>
      <c r="GAE411" s="972"/>
      <c r="GAF411" s="972"/>
      <c r="GAG411" s="972"/>
      <c r="GAH411" s="972"/>
      <c r="GAI411" s="972"/>
      <c r="GAJ411" s="972"/>
      <c r="GAK411" s="972"/>
      <c r="GAL411" s="972"/>
      <c r="GAM411" s="972"/>
      <c r="GAN411" s="972"/>
      <c r="GAO411" s="973"/>
      <c r="GAP411" s="971"/>
      <c r="GAQ411" s="972"/>
      <c r="GAR411" s="972"/>
      <c r="GAS411" s="972"/>
      <c r="GAT411" s="972"/>
      <c r="GAU411" s="972"/>
      <c r="GAV411" s="972"/>
      <c r="GAW411" s="972"/>
      <c r="GAX411" s="972"/>
      <c r="GAY411" s="972"/>
      <c r="GAZ411" s="972"/>
      <c r="GBA411" s="972"/>
      <c r="GBB411" s="972"/>
      <c r="GBC411" s="972"/>
      <c r="GBD411" s="973"/>
      <c r="GBE411" s="971"/>
      <c r="GBF411" s="972"/>
      <c r="GBG411" s="972"/>
      <c r="GBH411" s="972"/>
      <c r="GBI411" s="972"/>
      <c r="GBJ411" s="972"/>
      <c r="GBK411" s="972"/>
      <c r="GBL411" s="972"/>
      <c r="GBM411" s="972"/>
      <c r="GBN411" s="972"/>
      <c r="GBO411" s="972"/>
      <c r="GBP411" s="972"/>
      <c r="GBQ411" s="972"/>
      <c r="GBR411" s="972"/>
      <c r="GBS411" s="973"/>
      <c r="GBT411" s="971"/>
      <c r="GBU411" s="972"/>
      <c r="GBV411" s="972"/>
      <c r="GBW411" s="972"/>
      <c r="GBX411" s="972"/>
      <c r="GBY411" s="972"/>
      <c r="GBZ411" s="972"/>
      <c r="GCA411" s="972"/>
      <c r="GCB411" s="972"/>
      <c r="GCC411" s="972"/>
      <c r="GCD411" s="972"/>
      <c r="GCE411" s="972"/>
      <c r="GCF411" s="972"/>
      <c r="GCG411" s="972"/>
      <c r="GCH411" s="973"/>
      <c r="GCI411" s="971"/>
      <c r="GCJ411" s="972"/>
      <c r="GCK411" s="972"/>
      <c r="GCL411" s="972"/>
      <c r="GCM411" s="972"/>
      <c r="GCN411" s="972"/>
      <c r="GCO411" s="972"/>
      <c r="GCP411" s="972"/>
      <c r="GCQ411" s="972"/>
      <c r="GCR411" s="972"/>
      <c r="GCS411" s="972"/>
      <c r="GCT411" s="972"/>
      <c r="GCU411" s="972"/>
      <c r="GCV411" s="972"/>
      <c r="GCW411" s="973"/>
      <c r="GCX411" s="971"/>
      <c r="GCY411" s="972"/>
      <c r="GCZ411" s="972"/>
      <c r="GDA411" s="972"/>
      <c r="GDB411" s="972"/>
      <c r="GDC411" s="972"/>
      <c r="GDD411" s="972"/>
      <c r="GDE411" s="972"/>
      <c r="GDF411" s="972"/>
      <c r="GDG411" s="972"/>
      <c r="GDH411" s="972"/>
      <c r="GDI411" s="972"/>
      <c r="GDJ411" s="972"/>
      <c r="GDK411" s="972"/>
      <c r="GDL411" s="973"/>
      <c r="GDM411" s="971"/>
      <c r="GDN411" s="972"/>
      <c r="GDO411" s="972"/>
      <c r="GDP411" s="972"/>
      <c r="GDQ411" s="972"/>
      <c r="GDR411" s="972"/>
      <c r="GDS411" s="972"/>
      <c r="GDT411" s="972"/>
      <c r="GDU411" s="972"/>
      <c r="GDV411" s="972"/>
      <c r="GDW411" s="972"/>
      <c r="GDX411" s="972"/>
      <c r="GDY411" s="972"/>
      <c r="GDZ411" s="972"/>
      <c r="GEA411" s="973"/>
      <c r="GEB411" s="971"/>
      <c r="GEC411" s="972"/>
      <c r="GED411" s="972"/>
      <c r="GEE411" s="972"/>
      <c r="GEF411" s="972"/>
      <c r="GEG411" s="972"/>
      <c r="GEH411" s="972"/>
      <c r="GEI411" s="972"/>
      <c r="GEJ411" s="972"/>
      <c r="GEK411" s="972"/>
      <c r="GEL411" s="972"/>
      <c r="GEM411" s="972"/>
      <c r="GEN411" s="972"/>
      <c r="GEO411" s="972"/>
      <c r="GEP411" s="973"/>
      <c r="GEQ411" s="971"/>
      <c r="GER411" s="972"/>
      <c r="GES411" s="972"/>
      <c r="GET411" s="972"/>
      <c r="GEU411" s="972"/>
      <c r="GEV411" s="972"/>
      <c r="GEW411" s="972"/>
      <c r="GEX411" s="972"/>
      <c r="GEY411" s="972"/>
      <c r="GEZ411" s="972"/>
      <c r="GFA411" s="972"/>
      <c r="GFB411" s="972"/>
      <c r="GFC411" s="972"/>
      <c r="GFD411" s="972"/>
      <c r="GFE411" s="973"/>
      <c r="GFF411" s="971"/>
      <c r="GFG411" s="972"/>
      <c r="GFH411" s="972"/>
      <c r="GFI411" s="972"/>
      <c r="GFJ411" s="972"/>
      <c r="GFK411" s="972"/>
      <c r="GFL411" s="972"/>
      <c r="GFM411" s="972"/>
      <c r="GFN411" s="972"/>
      <c r="GFO411" s="972"/>
      <c r="GFP411" s="972"/>
      <c r="GFQ411" s="972"/>
      <c r="GFR411" s="972"/>
      <c r="GFS411" s="972"/>
      <c r="GFT411" s="973"/>
      <c r="GFU411" s="971"/>
      <c r="GFV411" s="972"/>
      <c r="GFW411" s="972"/>
      <c r="GFX411" s="972"/>
      <c r="GFY411" s="972"/>
      <c r="GFZ411" s="972"/>
      <c r="GGA411" s="972"/>
      <c r="GGB411" s="972"/>
      <c r="GGC411" s="972"/>
      <c r="GGD411" s="972"/>
      <c r="GGE411" s="972"/>
      <c r="GGF411" s="972"/>
      <c r="GGG411" s="972"/>
      <c r="GGH411" s="972"/>
      <c r="GGI411" s="973"/>
      <c r="GGJ411" s="971"/>
      <c r="GGK411" s="972"/>
      <c r="GGL411" s="972"/>
      <c r="GGM411" s="972"/>
      <c r="GGN411" s="972"/>
      <c r="GGO411" s="972"/>
      <c r="GGP411" s="972"/>
      <c r="GGQ411" s="972"/>
      <c r="GGR411" s="972"/>
      <c r="GGS411" s="972"/>
      <c r="GGT411" s="972"/>
      <c r="GGU411" s="972"/>
      <c r="GGV411" s="972"/>
      <c r="GGW411" s="972"/>
      <c r="GGX411" s="973"/>
      <c r="GGY411" s="971"/>
      <c r="GGZ411" s="972"/>
      <c r="GHA411" s="972"/>
      <c r="GHB411" s="972"/>
      <c r="GHC411" s="972"/>
      <c r="GHD411" s="972"/>
      <c r="GHE411" s="972"/>
      <c r="GHF411" s="972"/>
      <c r="GHG411" s="972"/>
      <c r="GHH411" s="972"/>
      <c r="GHI411" s="972"/>
      <c r="GHJ411" s="972"/>
      <c r="GHK411" s="972"/>
      <c r="GHL411" s="972"/>
      <c r="GHM411" s="973"/>
      <c r="GHN411" s="971"/>
      <c r="GHO411" s="972"/>
      <c r="GHP411" s="972"/>
      <c r="GHQ411" s="972"/>
      <c r="GHR411" s="972"/>
      <c r="GHS411" s="972"/>
      <c r="GHT411" s="972"/>
      <c r="GHU411" s="972"/>
      <c r="GHV411" s="972"/>
      <c r="GHW411" s="972"/>
      <c r="GHX411" s="972"/>
      <c r="GHY411" s="972"/>
      <c r="GHZ411" s="972"/>
      <c r="GIA411" s="972"/>
      <c r="GIB411" s="973"/>
      <c r="GIC411" s="971"/>
      <c r="GID411" s="972"/>
      <c r="GIE411" s="972"/>
      <c r="GIF411" s="972"/>
      <c r="GIG411" s="972"/>
      <c r="GIH411" s="972"/>
      <c r="GII411" s="972"/>
      <c r="GIJ411" s="972"/>
      <c r="GIK411" s="972"/>
      <c r="GIL411" s="972"/>
      <c r="GIM411" s="972"/>
      <c r="GIN411" s="972"/>
      <c r="GIO411" s="972"/>
      <c r="GIP411" s="972"/>
      <c r="GIQ411" s="973"/>
      <c r="GIR411" s="971"/>
      <c r="GIS411" s="972"/>
      <c r="GIT411" s="972"/>
      <c r="GIU411" s="972"/>
      <c r="GIV411" s="972"/>
      <c r="GIW411" s="972"/>
      <c r="GIX411" s="972"/>
      <c r="GIY411" s="972"/>
      <c r="GIZ411" s="972"/>
      <c r="GJA411" s="972"/>
      <c r="GJB411" s="972"/>
      <c r="GJC411" s="972"/>
      <c r="GJD411" s="972"/>
      <c r="GJE411" s="972"/>
      <c r="GJF411" s="973"/>
      <c r="GJG411" s="971"/>
      <c r="GJH411" s="972"/>
      <c r="GJI411" s="972"/>
      <c r="GJJ411" s="972"/>
      <c r="GJK411" s="972"/>
      <c r="GJL411" s="972"/>
      <c r="GJM411" s="972"/>
      <c r="GJN411" s="972"/>
      <c r="GJO411" s="972"/>
      <c r="GJP411" s="972"/>
      <c r="GJQ411" s="972"/>
      <c r="GJR411" s="972"/>
      <c r="GJS411" s="972"/>
      <c r="GJT411" s="972"/>
      <c r="GJU411" s="973"/>
      <c r="GJV411" s="971"/>
      <c r="GJW411" s="972"/>
      <c r="GJX411" s="972"/>
      <c r="GJY411" s="972"/>
      <c r="GJZ411" s="972"/>
      <c r="GKA411" s="972"/>
      <c r="GKB411" s="972"/>
      <c r="GKC411" s="972"/>
      <c r="GKD411" s="972"/>
      <c r="GKE411" s="972"/>
      <c r="GKF411" s="972"/>
      <c r="GKG411" s="972"/>
      <c r="GKH411" s="972"/>
      <c r="GKI411" s="972"/>
      <c r="GKJ411" s="973"/>
      <c r="GKK411" s="971"/>
      <c r="GKL411" s="972"/>
      <c r="GKM411" s="972"/>
      <c r="GKN411" s="972"/>
      <c r="GKO411" s="972"/>
      <c r="GKP411" s="972"/>
      <c r="GKQ411" s="972"/>
      <c r="GKR411" s="972"/>
      <c r="GKS411" s="972"/>
      <c r="GKT411" s="972"/>
      <c r="GKU411" s="972"/>
      <c r="GKV411" s="972"/>
      <c r="GKW411" s="972"/>
      <c r="GKX411" s="972"/>
      <c r="GKY411" s="973"/>
      <c r="GKZ411" s="971"/>
      <c r="GLA411" s="972"/>
      <c r="GLB411" s="972"/>
      <c r="GLC411" s="972"/>
      <c r="GLD411" s="972"/>
      <c r="GLE411" s="972"/>
      <c r="GLF411" s="972"/>
      <c r="GLG411" s="972"/>
      <c r="GLH411" s="972"/>
      <c r="GLI411" s="972"/>
      <c r="GLJ411" s="972"/>
      <c r="GLK411" s="972"/>
      <c r="GLL411" s="972"/>
      <c r="GLM411" s="972"/>
      <c r="GLN411" s="973"/>
      <c r="GLO411" s="971"/>
      <c r="GLP411" s="972"/>
      <c r="GLQ411" s="972"/>
      <c r="GLR411" s="972"/>
      <c r="GLS411" s="972"/>
      <c r="GLT411" s="972"/>
      <c r="GLU411" s="972"/>
      <c r="GLV411" s="972"/>
      <c r="GLW411" s="972"/>
      <c r="GLX411" s="972"/>
      <c r="GLY411" s="972"/>
      <c r="GLZ411" s="972"/>
      <c r="GMA411" s="972"/>
      <c r="GMB411" s="972"/>
      <c r="GMC411" s="973"/>
      <c r="GMD411" s="971"/>
      <c r="GME411" s="972"/>
      <c r="GMF411" s="972"/>
      <c r="GMG411" s="972"/>
      <c r="GMH411" s="972"/>
      <c r="GMI411" s="972"/>
      <c r="GMJ411" s="972"/>
      <c r="GMK411" s="972"/>
      <c r="GML411" s="972"/>
      <c r="GMM411" s="972"/>
      <c r="GMN411" s="972"/>
      <c r="GMO411" s="972"/>
      <c r="GMP411" s="972"/>
      <c r="GMQ411" s="972"/>
      <c r="GMR411" s="973"/>
      <c r="GMS411" s="971"/>
      <c r="GMT411" s="972"/>
      <c r="GMU411" s="972"/>
      <c r="GMV411" s="972"/>
      <c r="GMW411" s="972"/>
      <c r="GMX411" s="972"/>
      <c r="GMY411" s="972"/>
      <c r="GMZ411" s="972"/>
      <c r="GNA411" s="972"/>
      <c r="GNB411" s="972"/>
      <c r="GNC411" s="972"/>
      <c r="GND411" s="972"/>
      <c r="GNE411" s="972"/>
      <c r="GNF411" s="972"/>
      <c r="GNG411" s="973"/>
      <c r="GNH411" s="971"/>
      <c r="GNI411" s="972"/>
      <c r="GNJ411" s="972"/>
      <c r="GNK411" s="972"/>
      <c r="GNL411" s="972"/>
      <c r="GNM411" s="972"/>
      <c r="GNN411" s="972"/>
      <c r="GNO411" s="972"/>
      <c r="GNP411" s="972"/>
      <c r="GNQ411" s="972"/>
      <c r="GNR411" s="972"/>
      <c r="GNS411" s="972"/>
      <c r="GNT411" s="972"/>
      <c r="GNU411" s="972"/>
      <c r="GNV411" s="973"/>
      <c r="GNW411" s="971"/>
      <c r="GNX411" s="972"/>
      <c r="GNY411" s="972"/>
      <c r="GNZ411" s="972"/>
      <c r="GOA411" s="972"/>
      <c r="GOB411" s="972"/>
      <c r="GOC411" s="972"/>
      <c r="GOD411" s="972"/>
      <c r="GOE411" s="972"/>
      <c r="GOF411" s="972"/>
      <c r="GOG411" s="972"/>
      <c r="GOH411" s="972"/>
      <c r="GOI411" s="972"/>
      <c r="GOJ411" s="972"/>
      <c r="GOK411" s="973"/>
      <c r="GOL411" s="971"/>
      <c r="GOM411" s="972"/>
      <c r="GON411" s="972"/>
      <c r="GOO411" s="972"/>
      <c r="GOP411" s="972"/>
      <c r="GOQ411" s="972"/>
      <c r="GOR411" s="972"/>
      <c r="GOS411" s="972"/>
      <c r="GOT411" s="972"/>
      <c r="GOU411" s="972"/>
      <c r="GOV411" s="972"/>
      <c r="GOW411" s="972"/>
      <c r="GOX411" s="972"/>
      <c r="GOY411" s="972"/>
      <c r="GOZ411" s="973"/>
      <c r="GPA411" s="971"/>
      <c r="GPB411" s="972"/>
      <c r="GPC411" s="972"/>
      <c r="GPD411" s="972"/>
      <c r="GPE411" s="972"/>
      <c r="GPF411" s="972"/>
      <c r="GPG411" s="972"/>
      <c r="GPH411" s="972"/>
      <c r="GPI411" s="972"/>
      <c r="GPJ411" s="972"/>
      <c r="GPK411" s="972"/>
      <c r="GPL411" s="972"/>
      <c r="GPM411" s="972"/>
      <c r="GPN411" s="972"/>
      <c r="GPO411" s="973"/>
      <c r="GPP411" s="971"/>
      <c r="GPQ411" s="972"/>
      <c r="GPR411" s="972"/>
      <c r="GPS411" s="972"/>
      <c r="GPT411" s="972"/>
      <c r="GPU411" s="972"/>
      <c r="GPV411" s="972"/>
      <c r="GPW411" s="972"/>
      <c r="GPX411" s="972"/>
      <c r="GPY411" s="972"/>
      <c r="GPZ411" s="972"/>
      <c r="GQA411" s="972"/>
      <c r="GQB411" s="972"/>
      <c r="GQC411" s="972"/>
      <c r="GQD411" s="973"/>
      <c r="GQE411" s="971"/>
      <c r="GQF411" s="972"/>
      <c r="GQG411" s="972"/>
      <c r="GQH411" s="972"/>
      <c r="GQI411" s="972"/>
      <c r="GQJ411" s="972"/>
      <c r="GQK411" s="972"/>
      <c r="GQL411" s="972"/>
      <c r="GQM411" s="972"/>
      <c r="GQN411" s="972"/>
      <c r="GQO411" s="972"/>
      <c r="GQP411" s="972"/>
      <c r="GQQ411" s="972"/>
      <c r="GQR411" s="972"/>
      <c r="GQS411" s="973"/>
      <c r="GQT411" s="971"/>
      <c r="GQU411" s="972"/>
      <c r="GQV411" s="972"/>
      <c r="GQW411" s="972"/>
      <c r="GQX411" s="972"/>
      <c r="GQY411" s="972"/>
      <c r="GQZ411" s="972"/>
      <c r="GRA411" s="972"/>
      <c r="GRB411" s="972"/>
      <c r="GRC411" s="972"/>
      <c r="GRD411" s="972"/>
      <c r="GRE411" s="972"/>
      <c r="GRF411" s="972"/>
      <c r="GRG411" s="972"/>
      <c r="GRH411" s="973"/>
      <c r="GRI411" s="971"/>
      <c r="GRJ411" s="972"/>
      <c r="GRK411" s="972"/>
      <c r="GRL411" s="972"/>
      <c r="GRM411" s="972"/>
      <c r="GRN411" s="972"/>
      <c r="GRO411" s="972"/>
      <c r="GRP411" s="972"/>
      <c r="GRQ411" s="972"/>
      <c r="GRR411" s="972"/>
      <c r="GRS411" s="972"/>
      <c r="GRT411" s="972"/>
      <c r="GRU411" s="972"/>
      <c r="GRV411" s="972"/>
      <c r="GRW411" s="973"/>
      <c r="GRX411" s="971"/>
      <c r="GRY411" s="972"/>
      <c r="GRZ411" s="972"/>
      <c r="GSA411" s="972"/>
      <c r="GSB411" s="972"/>
      <c r="GSC411" s="972"/>
      <c r="GSD411" s="972"/>
      <c r="GSE411" s="972"/>
      <c r="GSF411" s="972"/>
      <c r="GSG411" s="972"/>
      <c r="GSH411" s="972"/>
      <c r="GSI411" s="972"/>
      <c r="GSJ411" s="972"/>
      <c r="GSK411" s="972"/>
      <c r="GSL411" s="973"/>
      <c r="GSM411" s="971"/>
      <c r="GSN411" s="972"/>
      <c r="GSO411" s="972"/>
      <c r="GSP411" s="972"/>
      <c r="GSQ411" s="972"/>
      <c r="GSR411" s="972"/>
      <c r="GSS411" s="972"/>
      <c r="GST411" s="972"/>
      <c r="GSU411" s="972"/>
      <c r="GSV411" s="972"/>
      <c r="GSW411" s="972"/>
      <c r="GSX411" s="972"/>
      <c r="GSY411" s="972"/>
      <c r="GSZ411" s="972"/>
      <c r="GTA411" s="973"/>
      <c r="GTB411" s="971"/>
      <c r="GTC411" s="972"/>
      <c r="GTD411" s="972"/>
      <c r="GTE411" s="972"/>
      <c r="GTF411" s="972"/>
      <c r="GTG411" s="972"/>
      <c r="GTH411" s="972"/>
      <c r="GTI411" s="972"/>
      <c r="GTJ411" s="972"/>
      <c r="GTK411" s="972"/>
      <c r="GTL411" s="972"/>
      <c r="GTM411" s="972"/>
      <c r="GTN411" s="972"/>
      <c r="GTO411" s="972"/>
      <c r="GTP411" s="973"/>
      <c r="GTQ411" s="971"/>
      <c r="GTR411" s="972"/>
      <c r="GTS411" s="972"/>
      <c r="GTT411" s="972"/>
      <c r="GTU411" s="972"/>
      <c r="GTV411" s="972"/>
      <c r="GTW411" s="972"/>
      <c r="GTX411" s="972"/>
      <c r="GTY411" s="972"/>
      <c r="GTZ411" s="972"/>
      <c r="GUA411" s="972"/>
      <c r="GUB411" s="972"/>
      <c r="GUC411" s="972"/>
      <c r="GUD411" s="972"/>
      <c r="GUE411" s="973"/>
      <c r="GUF411" s="971"/>
      <c r="GUG411" s="972"/>
      <c r="GUH411" s="972"/>
      <c r="GUI411" s="972"/>
      <c r="GUJ411" s="972"/>
      <c r="GUK411" s="972"/>
      <c r="GUL411" s="972"/>
      <c r="GUM411" s="972"/>
      <c r="GUN411" s="972"/>
      <c r="GUO411" s="972"/>
      <c r="GUP411" s="972"/>
      <c r="GUQ411" s="972"/>
      <c r="GUR411" s="972"/>
      <c r="GUS411" s="972"/>
      <c r="GUT411" s="973"/>
      <c r="GUU411" s="971"/>
      <c r="GUV411" s="972"/>
      <c r="GUW411" s="972"/>
      <c r="GUX411" s="972"/>
      <c r="GUY411" s="972"/>
      <c r="GUZ411" s="972"/>
      <c r="GVA411" s="972"/>
      <c r="GVB411" s="972"/>
      <c r="GVC411" s="972"/>
      <c r="GVD411" s="972"/>
      <c r="GVE411" s="972"/>
      <c r="GVF411" s="972"/>
      <c r="GVG411" s="972"/>
      <c r="GVH411" s="972"/>
      <c r="GVI411" s="973"/>
      <c r="GVJ411" s="971"/>
      <c r="GVK411" s="972"/>
      <c r="GVL411" s="972"/>
      <c r="GVM411" s="972"/>
      <c r="GVN411" s="972"/>
      <c r="GVO411" s="972"/>
      <c r="GVP411" s="972"/>
      <c r="GVQ411" s="972"/>
      <c r="GVR411" s="972"/>
      <c r="GVS411" s="972"/>
      <c r="GVT411" s="972"/>
      <c r="GVU411" s="972"/>
      <c r="GVV411" s="972"/>
      <c r="GVW411" s="972"/>
      <c r="GVX411" s="973"/>
      <c r="GVY411" s="971"/>
      <c r="GVZ411" s="972"/>
      <c r="GWA411" s="972"/>
      <c r="GWB411" s="972"/>
      <c r="GWC411" s="972"/>
      <c r="GWD411" s="972"/>
      <c r="GWE411" s="972"/>
      <c r="GWF411" s="972"/>
      <c r="GWG411" s="972"/>
      <c r="GWH411" s="972"/>
      <c r="GWI411" s="972"/>
      <c r="GWJ411" s="972"/>
      <c r="GWK411" s="972"/>
      <c r="GWL411" s="972"/>
      <c r="GWM411" s="973"/>
      <c r="GWN411" s="971"/>
      <c r="GWO411" s="972"/>
      <c r="GWP411" s="972"/>
      <c r="GWQ411" s="972"/>
      <c r="GWR411" s="972"/>
      <c r="GWS411" s="972"/>
      <c r="GWT411" s="972"/>
      <c r="GWU411" s="972"/>
      <c r="GWV411" s="972"/>
      <c r="GWW411" s="972"/>
      <c r="GWX411" s="972"/>
      <c r="GWY411" s="972"/>
      <c r="GWZ411" s="972"/>
      <c r="GXA411" s="972"/>
      <c r="GXB411" s="973"/>
      <c r="GXC411" s="971"/>
      <c r="GXD411" s="972"/>
      <c r="GXE411" s="972"/>
      <c r="GXF411" s="972"/>
      <c r="GXG411" s="972"/>
      <c r="GXH411" s="972"/>
      <c r="GXI411" s="972"/>
      <c r="GXJ411" s="972"/>
      <c r="GXK411" s="972"/>
      <c r="GXL411" s="972"/>
      <c r="GXM411" s="972"/>
      <c r="GXN411" s="972"/>
      <c r="GXO411" s="972"/>
      <c r="GXP411" s="972"/>
      <c r="GXQ411" s="973"/>
      <c r="GXR411" s="971"/>
      <c r="GXS411" s="972"/>
      <c r="GXT411" s="972"/>
      <c r="GXU411" s="972"/>
      <c r="GXV411" s="972"/>
      <c r="GXW411" s="972"/>
      <c r="GXX411" s="972"/>
      <c r="GXY411" s="972"/>
      <c r="GXZ411" s="972"/>
      <c r="GYA411" s="972"/>
      <c r="GYB411" s="972"/>
      <c r="GYC411" s="972"/>
      <c r="GYD411" s="972"/>
      <c r="GYE411" s="972"/>
      <c r="GYF411" s="973"/>
      <c r="GYG411" s="971"/>
      <c r="GYH411" s="972"/>
      <c r="GYI411" s="972"/>
      <c r="GYJ411" s="972"/>
      <c r="GYK411" s="972"/>
      <c r="GYL411" s="972"/>
      <c r="GYM411" s="972"/>
      <c r="GYN411" s="972"/>
      <c r="GYO411" s="972"/>
      <c r="GYP411" s="972"/>
      <c r="GYQ411" s="972"/>
      <c r="GYR411" s="972"/>
      <c r="GYS411" s="972"/>
      <c r="GYT411" s="972"/>
      <c r="GYU411" s="973"/>
      <c r="GYV411" s="971"/>
      <c r="GYW411" s="972"/>
      <c r="GYX411" s="972"/>
      <c r="GYY411" s="972"/>
      <c r="GYZ411" s="972"/>
      <c r="GZA411" s="972"/>
      <c r="GZB411" s="972"/>
      <c r="GZC411" s="972"/>
      <c r="GZD411" s="972"/>
      <c r="GZE411" s="972"/>
      <c r="GZF411" s="972"/>
      <c r="GZG411" s="972"/>
      <c r="GZH411" s="972"/>
      <c r="GZI411" s="972"/>
      <c r="GZJ411" s="973"/>
      <c r="GZK411" s="971"/>
      <c r="GZL411" s="972"/>
      <c r="GZM411" s="972"/>
      <c r="GZN411" s="972"/>
      <c r="GZO411" s="972"/>
      <c r="GZP411" s="972"/>
      <c r="GZQ411" s="972"/>
      <c r="GZR411" s="972"/>
      <c r="GZS411" s="972"/>
      <c r="GZT411" s="972"/>
      <c r="GZU411" s="972"/>
      <c r="GZV411" s="972"/>
      <c r="GZW411" s="972"/>
      <c r="GZX411" s="972"/>
      <c r="GZY411" s="973"/>
      <c r="GZZ411" s="971"/>
      <c r="HAA411" s="972"/>
      <c r="HAB411" s="972"/>
      <c r="HAC411" s="972"/>
      <c r="HAD411" s="972"/>
      <c r="HAE411" s="972"/>
      <c r="HAF411" s="972"/>
      <c r="HAG411" s="972"/>
      <c r="HAH411" s="972"/>
      <c r="HAI411" s="972"/>
      <c r="HAJ411" s="972"/>
      <c r="HAK411" s="972"/>
      <c r="HAL411" s="972"/>
      <c r="HAM411" s="972"/>
      <c r="HAN411" s="973"/>
      <c r="HAO411" s="971"/>
      <c r="HAP411" s="972"/>
      <c r="HAQ411" s="972"/>
      <c r="HAR411" s="972"/>
      <c r="HAS411" s="972"/>
      <c r="HAT411" s="972"/>
      <c r="HAU411" s="972"/>
      <c r="HAV411" s="972"/>
      <c r="HAW411" s="972"/>
      <c r="HAX411" s="972"/>
      <c r="HAY411" s="972"/>
      <c r="HAZ411" s="972"/>
      <c r="HBA411" s="972"/>
      <c r="HBB411" s="972"/>
      <c r="HBC411" s="973"/>
      <c r="HBD411" s="971"/>
      <c r="HBE411" s="972"/>
      <c r="HBF411" s="972"/>
      <c r="HBG411" s="972"/>
      <c r="HBH411" s="972"/>
      <c r="HBI411" s="972"/>
      <c r="HBJ411" s="972"/>
      <c r="HBK411" s="972"/>
      <c r="HBL411" s="972"/>
      <c r="HBM411" s="972"/>
      <c r="HBN411" s="972"/>
      <c r="HBO411" s="972"/>
      <c r="HBP411" s="972"/>
      <c r="HBQ411" s="972"/>
      <c r="HBR411" s="973"/>
      <c r="HBS411" s="971"/>
      <c r="HBT411" s="972"/>
      <c r="HBU411" s="972"/>
      <c r="HBV411" s="972"/>
      <c r="HBW411" s="972"/>
      <c r="HBX411" s="972"/>
      <c r="HBY411" s="972"/>
      <c r="HBZ411" s="972"/>
      <c r="HCA411" s="972"/>
      <c r="HCB411" s="972"/>
      <c r="HCC411" s="972"/>
      <c r="HCD411" s="972"/>
      <c r="HCE411" s="972"/>
      <c r="HCF411" s="972"/>
      <c r="HCG411" s="973"/>
      <c r="HCH411" s="971"/>
      <c r="HCI411" s="972"/>
      <c r="HCJ411" s="972"/>
      <c r="HCK411" s="972"/>
      <c r="HCL411" s="972"/>
      <c r="HCM411" s="972"/>
      <c r="HCN411" s="972"/>
      <c r="HCO411" s="972"/>
      <c r="HCP411" s="972"/>
      <c r="HCQ411" s="972"/>
      <c r="HCR411" s="972"/>
      <c r="HCS411" s="972"/>
      <c r="HCT411" s="972"/>
      <c r="HCU411" s="972"/>
      <c r="HCV411" s="973"/>
      <c r="HCW411" s="971"/>
      <c r="HCX411" s="972"/>
      <c r="HCY411" s="972"/>
      <c r="HCZ411" s="972"/>
      <c r="HDA411" s="972"/>
      <c r="HDB411" s="972"/>
      <c r="HDC411" s="972"/>
      <c r="HDD411" s="972"/>
      <c r="HDE411" s="972"/>
      <c r="HDF411" s="972"/>
      <c r="HDG411" s="972"/>
      <c r="HDH411" s="972"/>
      <c r="HDI411" s="972"/>
      <c r="HDJ411" s="972"/>
      <c r="HDK411" s="973"/>
      <c r="HDL411" s="971"/>
      <c r="HDM411" s="972"/>
      <c r="HDN411" s="972"/>
      <c r="HDO411" s="972"/>
      <c r="HDP411" s="972"/>
      <c r="HDQ411" s="972"/>
      <c r="HDR411" s="972"/>
      <c r="HDS411" s="972"/>
      <c r="HDT411" s="972"/>
      <c r="HDU411" s="972"/>
      <c r="HDV411" s="972"/>
      <c r="HDW411" s="972"/>
      <c r="HDX411" s="972"/>
      <c r="HDY411" s="972"/>
      <c r="HDZ411" s="973"/>
      <c r="HEA411" s="971"/>
      <c r="HEB411" s="972"/>
      <c r="HEC411" s="972"/>
      <c r="HED411" s="972"/>
      <c r="HEE411" s="972"/>
      <c r="HEF411" s="972"/>
      <c r="HEG411" s="972"/>
      <c r="HEH411" s="972"/>
      <c r="HEI411" s="972"/>
      <c r="HEJ411" s="972"/>
      <c r="HEK411" s="972"/>
      <c r="HEL411" s="972"/>
      <c r="HEM411" s="972"/>
      <c r="HEN411" s="972"/>
      <c r="HEO411" s="973"/>
      <c r="HEP411" s="971"/>
      <c r="HEQ411" s="972"/>
      <c r="HER411" s="972"/>
      <c r="HES411" s="972"/>
      <c r="HET411" s="972"/>
      <c r="HEU411" s="972"/>
      <c r="HEV411" s="972"/>
      <c r="HEW411" s="972"/>
      <c r="HEX411" s="972"/>
      <c r="HEY411" s="972"/>
      <c r="HEZ411" s="972"/>
      <c r="HFA411" s="972"/>
      <c r="HFB411" s="972"/>
      <c r="HFC411" s="972"/>
      <c r="HFD411" s="973"/>
      <c r="HFE411" s="971"/>
      <c r="HFF411" s="972"/>
      <c r="HFG411" s="972"/>
      <c r="HFH411" s="972"/>
      <c r="HFI411" s="972"/>
      <c r="HFJ411" s="972"/>
      <c r="HFK411" s="972"/>
      <c r="HFL411" s="972"/>
      <c r="HFM411" s="972"/>
      <c r="HFN411" s="972"/>
      <c r="HFO411" s="972"/>
      <c r="HFP411" s="972"/>
      <c r="HFQ411" s="972"/>
      <c r="HFR411" s="972"/>
      <c r="HFS411" s="973"/>
      <c r="HFT411" s="971"/>
      <c r="HFU411" s="972"/>
      <c r="HFV411" s="972"/>
      <c r="HFW411" s="972"/>
      <c r="HFX411" s="972"/>
      <c r="HFY411" s="972"/>
      <c r="HFZ411" s="972"/>
      <c r="HGA411" s="972"/>
      <c r="HGB411" s="972"/>
      <c r="HGC411" s="972"/>
      <c r="HGD411" s="972"/>
      <c r="HGE411" s="972"/>
      <c r="HGF411" s="972"/>
      <c r="HGG411" s="972"/>
      <c r="HGH411" s="973"/>
      <c r="HGI411" s="971"/>
      <c r="HGJ411" s="972"/>
      <c r="HGK411" s="972"/>
      <c r="HGL411" s="972"/>
      <c r="HGM411" s="972"/>
      <c r="HGN411" s="972"/>
      <c r="HGO411" s="972"/>
      <c r="HGP411" s="972"/>
      <c r="HGQ411" s="972"/>
      <c r="HGR411" s="972"/>
      <c r="HGS411" s="972"/>
      <c r="HGT411" s="972"/>
      <c r="HGU411" s="972"/>
      <c r="HGV411" s="972"/>
      <c r="HGW411" s="973"/>
      <c r="HGX411" s="971"/>
      <c r="HGY411" s="972"/>
      <c r="HGZ411" s="972"/>
      <c r="HHA411" s="972"/>
      <c r="HHB411" s="972"/>
      <c r="HHC411" s="972"/>
      <c r="HHD411" s="972"/>
      <c r="HHE411" s="972"/>
      <c r="HHF411" s="972"/>
      <c r="HHG411" s="972"/>
      <c r="HHH411" s="972"/>
      <c r="HHI411" s="972"/>
      <c r="HHJ411" s="972"/>
      <c r="HHK411" s="972"/>
      <c r="HHL411" s="973"/>
      <c r="HHM411" s="971"/>
      <c r="HHN411" s="972"/>
      <c r="HHO411" s="972"/>
      <c r="HHP411" s="972"/>
      <c r="HHQ411" s="972"/>
      <c r="HHR411" s="972"/>
      <c r="HHS411" s="972"/>
      <c r="HHT411" s="972"/>
      <c r="HHU411" s="972"/>
      <c r="HHV411" s="972"/>
      <c r="HHW411" s="972"/>
      <c r="HHX411" s="972"/>
      <c r="HHY411" s="972"/>
      <c r="HHZ411" s="972"/>
      <c r="HIA411" s="973"/>
      <c r="HIB411" s="971"/>
      <c r="HIC411" s="972"/>
      <c r="HID411" s="972"/>
      <c r="HIE411" s="972"/>
      <c r="HIF411" s="972"/>
      <c r="HIG411" s="972"/>
      <c r="HIH411" s="972"/>
      <c r="HII411" s="972"/>
      <c r="HIJ411" s="972"/>
      <c r="HIK411" s="972"/>
      <c r="HIL411" s="972"/>
      <c r="HIM411" s="972"/>
      <c r="HIN411" s="972"/>
      <c r="HIO411" s="972"/>
      <c r="HIP411" s="973"/>
      <c r="HIQ411" s="971"/>
      <c r="HIR411" s="972"/>
      <c r="HIS411" s="972"/>
      <c r="HIT411" s="972"/>
      <c r="HIU411" s="972"/>
      <c r="HIV411" s="972"/>
      <c r="HIW411" s="972"/>
      <c r="HIX411" s="972"/>
      <c r="HIY411" s="972"/>
      <c r="HIZ411" s="972"/>
      <c r="HJA411" s="972"/>
      <c r="HJB411" s="972"/>
      <c r="HJC411" s="972"/>
      <c r="HJD411" s="972"/>
      <c r="HJE411" s="973"/>
      <c r="HJF411" s="971"/>
      <c r="HJG411" s="972"/>
      <c r="HJH411" s="972"/>
      <c r="HJI411" s="972"/>
      <c r="HJJ411" s="972"/>
      <c r="HJK411" s="972"/>
      <c r="HJL411" s="972"/>
      <c r="HJM411" s="972"/>
      <c r="HJN411" s="972"/>
      <c r="HJO411" s="972"/>
      <c r="HJP411" s="972"/>
      <c r="HJQ411" s="972"/>
      <c r="HJR411" s="972"/>
      <c r="HJS411" s="972"/>
      <c r="HJT411" s="973"/>
      <c r="HJU411" s="971"/>
      <c r="HJV411" s="972"/>
      <c r="HJW411" s="972"/>
      <c r="HJX411" s="972"/>
      <c r="HJY411" s="972"/>
      <c r="HJZ411" s="972"/>
      <c r="HKA411" s="972"/>
      <c r="HKB411" s="972"/>
      <c r="HKC411" s="972"/>
      <c r="HKD411" s="972"/>
      <c r="HKE411" s="972"/>
      <c r="HKF411" s="972"/>
      <c r="HKG411" s="972"/>
      <c r="HKH411" s="972"/>
      <c r="HKI411" s="973"/>
      <c r="HKJ411" s="971"/>
      <c r="HKK411" s="972"/>
      <c r="HKL411" s="972"/>
      <c r="HKM411" s="972"/>
      <c r="HKN411" s="972"/>
      <c r="HKO411" s="972"/>
      <c r="HKP411" s="972"/>
      <c r="HKQ411" s="972"/>
      <c r="HKR411" s="972"/>
      <c r="HKS411" s="972"/>
      <c r="HKT411" s="972"/>
      <c r="HKU411" s="972"/>
      <c r="HKV411" s="972"/>
      <c r="HKW411" s="972"/>
      <c r="HKX411" s="973"/>
      <c r="HKY411" s="971"/>
      <c r="HKZ411" s="972"/>
      <c r="HLA411" s="972"/>
      <c r="HLB411" s="972"/>
      <c r="HLC411" s="972"/>
      <c r="HLD411" s="972"/>
      <c r="HLE411" s="972"/>
      <c r="HLF411" s="972"/>
      <c r="HLG411" s="972"/>
      <c r="HLH411" s="972"/>
      <c r="HLI411" s="972"/>
      <c r="HLJ411" s="972"/>
      <c r="HLK411" s="972"/>
      <c r="HLL411" s="972"/>
      <c r="HLM411" s="973"/>
      <c r="HLN411" s="971"/>
      <c r="HLO411" s="972"/>
      <c r="HLP411" s="972"/>
      <c r="HLQ411" s="972"/>
      <c r="HLR411" s="972"/>
      <c r="HLS411" s="972"/>
      <c r="HLT411" s="972"/>
      <c r="HLU411" s="972"/>
      <c r="HLV411" s="972"/>
      <c r="HLW411" s="972"/>
      <c r="HLX411" s="972"/>
      <c r="HLY411" s="972"/>
      <c r="HLZ411" s="972"/>
      <c r="HMA411" s="972"/>
      <c r="HMB411" s="973"/>
      <c r="HMC411" s="971"/>
      <c r="HMD411" s="972"/>
      <c r="HME411" s="972"/>
      <c r="HMF411" s="972"/>
      <c r="HMG411" s="972"/>
      <c r="HMH411" s="972"/>
      <c r="HMI411" s="972"/>
      <c r="HMJ411" s="972"/>
      <c r="HMK411" s="972"/>
      <c r="HML411" s="972"/>
      <c r="HMM411" s="972"/>
      <c r="HMN411" s="972"/>
      <c r="HMO411" s="972"/>
      <c r="HMP411" s="972"/>
      <c r="HMQ411" s="973"/>
      <c r="HMR411" s="971"/>
      <c r="HMS411" s="972"/>
      <c r="HMT411" s="972"/>
      <c r="HMU411" s="972"/>
      <c r="HMV411" s="972"/>
      <c r="HMW411" s="972"/>
      <c r="HMX411" s="972"/>
      <c r="HMY411" s="972"/>
      <c r="HMZ411" s="972"/>
      <c r="HNA411" s="972"/>
      <c r="HNB411" s="972"/>
      <c r="HNC411" s="972"/>
      <c r="HND411" s="972"/>
      <c r="HNE411" s="972"/>
      <c r="HNF411" s="973"/>
      <c r="HNG411" s="971"/>
      <c r="HNH411" s="972"/>
      <c r="HNI411" s="972"/>
      <c r="HNJ411" s="972"/>
      <c r="HNK411" s="972"/>
      <c r="HNL411" s="972"/>
      <c r="HNM411" s="972"/>
      <c r="HNN411" s="972"/>
      <c r="HNO411" s="972"/>
      <c r="HNP411" s="972"/>
      <c r="HNQ411" s="972"/>
      <c r="HNR411" s="972"/>
      <c r="HNS411" s="972"/>
      <c r="HNT411" s="972"/>
      <c r="HNU411" s="973"/>
      <c r="HNV411" s="971"/>
      <c r="HNW411" s="972"/>
      <c r="HNX411" s="972"/>
      <c r="HNY411" s="972"/>
      <c r="HNZ411" s="972"/>
      <c r="HOA411" s="972"/>
      <c r="HOB411" s="972"/>
      <c r="HOC411" s="972"/>
      <c r="HOD411" s="972"/>
      <c r="HOE411" s="972"/>
      <c r="HOF411" s="972"/>
      <c r="HOG411" s="972"/>
      <c r="HOH411" s="972"/>
      <c r="HOI411" s="972"/>
      <c r="HOJ411" s="973"/>
      <c r="HOK411" s="971"/>
      <c r="HOL411" s="972"/>
      <c r="HOM411" s="972"/>
      <c r="HON411" s="972"/>
      <c r="HOO411" s="972"/>
      <c r="HOP411" s="972"/>
      <c r="HOQ411" s="972"/>
      <c r="HOR411" s="972"/>
      <c r="HOS411" s="972"/>
      <c r="HOT411" s="972"/>
      <c r="HOU411" s="972"/>
      <c r="HOV411" s="972"/>
      <c r="HOW411" s="972"/>
      <c r="HOX411" s="972"/>
      <c r="HOY411" s="973"/>
      <c r="HOZ411" s="971"/>
      <c r="HPA411" s="972"/>
      <c r="HPB411" s="972"/>
      <c r="HPC411" s="972"/>
      <c r="HPD411" s="972"/>
      <c r="HPE411" s="972"/>
      <c r="HPF411" s="972"/>
      <c r="HPG411" s="972"/>
      <c r="HPH411" s="972"/>
      <c r="HPI411" s="972"/>
      <c r="HPJ411" s="972"/>
      <c r="HPK411" s="972"/>
      <c r="HPL411" s="972"/>
      <c r="HPM411" s="972"/>
      <c r="HPN411" s="973"/>
      <c r="HPO411" s="971"/>
      <c r="HPP411" s="972"/>
      <c r="HPQ411" s="972"/>
      <c r="HPR411" s="972"/>
      <c r="HPS411" s="972"/>
      <c r="HPT411" s="972"/>
      <c r="HPU411" s="972"/>
      <c r="HPV411" s="972"/>
      <c r="HPW411" s="972"/>
      <c r="HPX411" s="972"/>
      <c r="HPY411" s="972"/>
      <c r="HPZ411" s="972"/>
      <c r="HQA411" s="972"/>
      <c r="HQB411" s="972"/>
      <c r="HQC411" s="973"/>
      <c r="HQD411" s="971"/>
      <c r="HQE411" s="972"/>
      <c r="HQF411" s="972"/>
      <c r="HQG411" s="972"/>
      <c r="HQH411" s="972"/>
      <c r="HQI411" s="972"/>
      <c r="HQJ411" s="972"/>
      <c r="HQK411" s="972"/>
      <c r="HQL411" s="972"/>
      <c r="HQM411" s="972"/>
      <c r="HQN411" s="972"/>
      <c r="HQO411" s="972"/>
      <c r="HQP411" s="972"/>
      <c r="HQQ411" s="972"/>
      <c r="HQR411" s="973"/>
      <c r="HQS411" s="971"/>
      <c r="HQT411" s="972"/>
      <c r="HQU411" s="972"/>
      <c r="HQV411" s="972"/>
      <c r="HQW411" s="972"/>
      <c r="HQX411" s="972"/>
      <c r="HQY411" s="972"/>
      <c r="HQZ411" s="972"/>
      <c r="HRA411" s="972"/>
      <c r="HRB411" s="972"/>
      <c r="HRC411" s="972"/>
      <c r="HRD411" s="972"/>
      <c r="HRE411" s="972"/>
      <c r="HRF411" s="972"/>
      <c r="HRG411" s="973"/>
      <c r="HRH411" s="971"/>
      <c r="HRI411" s="972"/>
      <c r="HRJ411" s="972"/>
      <c r="HRK411" s="972"/>
      <c r="HRL411" s="972"/>
      <c r="HRM411" s="972"/>
      <c r="HRN411" s="972"/>
      <c r="HRO411" s="972"/>
      <c r="HRP411" s="972"/>
      <c r="HRQ411" s="972"/>
      <c r="HRR411" s="972"/>
      <c r="HRS411" s="972"/>
      <c r="HRT411" s="972"/>
      <c r="HRU411" s="972"/>
      <c r="HRV411" s="973"/>
      <c r="HRW411" s="971"/>
      <c r="HRX411" s="972"/>
      <c r="HRY411" s="972"/>
      <c r="HRZ411" s="972"/>
      <c r="HSA411" s="972"/>
      <c r="HSB411" s="972"/>
      <c r="HSC411" s="972"/>
      <c r="HSD411" s="972"/>
      <c r="HSE411" s="972"/>
      <c r="HSF411" s="972"/>
      <c r="HSG411" s="972"/>
      <c r="HSH411" s="972"/>
      <c r="HSI411" s="972"/>
      <c r="HSJ411" s="972"/>
      <c r="HSK411" s="973"/>
      <c r="HSL411" s="971"/>
      <c r="HSM411" s="972"/>
      <c r="HSN411" s="972"/>
      <c r="HSO411" s="972"/>
      <c r="HSP411" s="972"/>
      <c r="HSQ411" s="972"/>
      <c r="HSR411" s="972"/>
      <c r="HSS411" s="972"/>
      <c r="HST411" s="972"/>
      <c r="HSU411" s="972"/>
      <c r="HSV411" s="972"/>
      <c r="HSW411" s="972"/>
      <c r="HSX411" s="972"/>
      <c r="HSY411" s="972"/>
      <c r="HSZ411" s="973"/>
      <c r="HTA411" s="971"/>
      <c r="HTB411" s="972"/>
      <c r="HTC411" s="972"/>
      <c r="HTD411" s="972"/>
      <c r="HTE411" s="972"/>
      <c r="HTF411" s="972"/>
      <c r="HTG411" s="972"/>
      <c r="HTH411" s="972"/>
      <c r="HTI411" s="972"/>
      <c r="HTJ411" s="972"/>
      <c r="HTK411" s="972"/>
      <c r="HTL411" s="972"/>
      <c r="HTM411" s="972"/>
      <c r="HTN411" s="972"/>
      <c r="HTO411" s="973"/>
      <c r="HTP411" s="971"/>
      <c r="HTQ411" s="972"/>
      <c r="HTR411" s="972"/>
      <c r="HTS411" s="972"/>
      <c r="HTT411" s="972"/>
      <c r="HTU411" s="972"/>
      <c r="HTV411" s="972"/>
      <c r="HTW411" s="972"/>
      <c r="HTX411" s="972"/>
      <c r="HTY411" s="972"/>
      <c r="HTZ411" s="972"/>
      <c r="HUA411" s="972"/>
      <c r="HUB411" s="972"/>
      <c r="HUC411" s="972"/>
      <c r="HUD411" s="973"/>
      <c r="HUE411" s="971"/>
      <c r="HUF411" s="972"/>
      <c r="HUG411" s="972"/>
      <c r="HUH411" s="972"/>
      <c r="HUI411" s="972"/>
      <c r="HUJ411" s="972"/>
      <c r="HUK411" s="972"/>
      <c r="HUL411" s="972"/>
      <c r="HUM411" s="972"/>
      <c r="HUN411" s="972"/>
      <c r="HUO411" s="972"/>
      <c r="HUP411" s="972"/>
      <c r="HUQ411" s="972"/>
      <c r="HUR411" s="972"/>
      <c r="HUS411" s="973"/>
      <c r="HUT411" s="971"/>
      <c r="HUU411" s="972"/>
      <c r="HUV411" s="972"/>
      <c r="HUW411" s="972"/>
      <c r="HUX411" s="972"/>
      <c r="HUY411" s="972"/>
      <c r="HUZ411" s="972"/>
      <c r="HVA411" s="972"/>
      <c r="HVB411" s="972"/>
      <c r="HVC411" s="972"/>
      <c r="HVD411" s="972"/>
      <c r="HVE411" s="972"/>
      <c r="HVF411" s="972"/>
      <c r="HVG411" s="972"/>
      <c r="HVH411" s="973"/>
      <c r="HVI411" s="971"/>
      <c r="HVJ411" s="972"/>
      <c r="HVK411" s="972"/>
      <c r="HVL411" s="972"/>
      <c r="HVM411" s="972"/>
      <c r="HVN411" s="972"/>
      <c r="HVO411" s="972"/>
      <c r="HVP411" s="972"/>
      <c r="HVQ411" s="972"/>
      <c r="HVR411" s="972"/>
      <c r="HVS411" s="972"/>
      <c r="HVT411" s="972"/>
      <c r="HVU411" s="972"/>
      <c r="HVV411" s="972"/>
      <c r="HVW411" s="973"/>
      <c r="HVX411" s="971"/>
      <c r="HVY411" s="972"/>
      <c r="HVZ411" s="972"/>
      <c r="HWA411" s="972"/>
      <c r="HWB411" s="972"/>
      <c r="HWC411" s="972"/>
      <c r="HWD411" s="972"/>
      <c r="HWE411" s="972"/>
      <c r="HWF411" s="972"/>
      <c r="HWG411" s="972"/>
      <c r="HWH411" s="972"/>
      <c r="HWI411" s="972"/>
      <c r="HWJ411" s="972"/>
      <c r="HWK411" s="972"/>
      <c r="HWL411" s="973"/>
      <c r="HWM411" s="971"/>
      <c r="HWN411" s="972"/>
      <c r="HWO411" s="972"/>
      <c r="HWP411" s="972"/>
      <c r="HWQ411" s="972"/>
      <c r="HWR411" s="972"/>
      <c r="HWS411" s="972"/>
      <c r="HWT411" s="972"/>
      <c r="HWU411" s="972"/>
      <c r="HWV411" s="972"/>
      <c r="HWW411" s="972"/>
      <c r="HWX411" s="972"/>
      <c r="HWY411" s="972"/>
      <c r="HWZ411" s="972"/>
      <c r="HXA411" s="973"/>
      <c r="HXB411" s="971"/>
      <c r="HXC411" s="972"/>
      <c r="HXD411" s="972"/>
      <c r="HXE411" s="972"/>
      <c r="HXF411" s="972"/>
      <c r="HXG411" s="972"/>
      <c r="HXH411" s="972"/>
      <c r="HXI411" s="972"/>
      <c r="HXJ411" s="972"/>
      <c r="HXK411" s="972"/>
      <c r="HXL411" s="972"/>
      <c r="HXM411" s="972"/>
      <c r="HXN411" s="972"/>
      <c r="HXO411" s="972"/>
      <c r="HXP411" s="973"/>
      <c r="HXQ411" s="971"/>
      <c r="HXR411" s="972"/>
      <c r="HXS411" s="972"/>
      <c r="HXT411" s="972"/>
      <c r="HXU411" s="972"/>
      <c r="HXV411" s="972"/>
      <c r="HXW411" s="972"/>
      <c r="HXX411" s="972"/>
      <c r="HXY411" s="972"/>
      <c r="HXZ411" s="972"/>
      <c r="HYA411" s="972"/>
      <c r="HYB411" s="972"/>
      <c r="HYC411" s="972"/>
      <c r="HYD411" s="972"/>
      <c r="HYE411" s="973"/>
      <c r="HYF411" s="971"/>
      <c r="HYG411" s="972"/>
      <c r="HYH411" s="972"/>
      <c r="HYI411" s="972"/>
      <c r="HYJ411" s="972"/>
      <c r="HYK411" s="972"/>
      <c r="HYL411" s="972"/>
      <c r="HYM411" s="972"/>
      <c r="HYN411" s="972"/>
      <c r="HYO411" s="972"/>
      <c r="HYP411" s="972"/>
      <c r="HYQ411" s="972"/>
      <c r="HYR411" s="972"/>
      <c r="HYS411" s="972"/>
      <c r="HYT411" s="973"/>
      <c r="HYU411" s="971"/>
      <c r="HYV411" s="972"/>
      <c r="HYW411" s="972"/>
      <c r="HYX411" s="972"/>
      <c r="HYY411" s="972"/>
      <c r="HYZ411" s="972"/>
      <c r="HZA411" s="972"/>
      <c r="HZB411" s="972"/>
      <c r="HZC411" s="972"/>
      <c r="HZD411" s="972"/>
      <c r="HZE411" s="972"/>
      <c r="HZF411" s="972"/>
      <c r="HZG411" s="972"/>
      <c r="HZH411" s="972"/>
      <c r="HZI411" s="973"/>
      <c r="HZJ411" s="971"/>
      <c r="HZK411" s="972"/>
      <c r="HZL411" s="972"/>
      <c r="HZM411" s="972"/>
      <c r="HZN411" s="972"/>
      <c r="HZO411" s="972"/>
      <c r="HZP411" s="972"/>
      <c r="HZQ411" s="972"/>
      <c r="HZR411" s="972"/>
      <c r="HZS411" s="972"/>
      <c r="HZT411" s="972"/>
      <c r="HZU411" s="972"/>
      <c r="HZV411" s="972"/>
      <c r="HZW411" s="972"/>
      <c r="HZX411" s="973"/>
      <c r="HZY411" s="971"/>
      <c r="HZZ411" s="972"/>
      <c r="IAA411" s="972"/>
      <c r="IAB411" s="972"/>
      <c r="IAC411" s="972"/>
      <c r="IAD411" s="972"/>
      <c r="IAE411" s="972"/>
      <c r="IAF411" s="972"/>
      <c r="IAG411" s="972"/>
      <c r="IAH411" s="972"/>
      <c r="IAI411" s="972"/>
      <c r="IAJ411" s="972"/>
      <c r="IAK411" s="972"/>
      <c r="IAL411" s="972"/>
      <c r="IAM411" s="973"/>
      <c r="IAN411" s="971"/>
      <c r="IAO411" s="972"/>
      <c r="IAP411" s="972"/>
      <c r="IAQ411" s="972"/>
      <c r="IAR411" s="972"/>
      <c r="IAS411" s="972"/>
      <c r="IAT411" s="972"/>
      <c r="IAU411" s="972"/>
      <c r="IAV411" s="972"/>
      <c r="IAW411" s="972"/>
      <c r="IAX411" s="972"/>
      <c r="IAY411" s="972"/>
      <c r="IAZ411" s="972"/>
      <c r="IBA411" s="972"/>
      <c r="IBB411" s="973"/>
      <c r="IBC411" s="971"/>
      <c r="IBD411" s="972"/>
      <c r="IBE411" s="972"/>
      <c r="IBF411" s="972"/>
      <c r="IBG411" s="972"/>
      <c r="IBH411" s="972"/>
      <c r="IBI411" s="972"/>
      <c r="IBJ411" s="972"/>
      <c r="IBK411" s="972"/>
      <c r="IBL411" s="972"/>
      <c r="IBM411" s="972"/>
      <c r="IBN411" s="972"/>
      <c r="IBO411" s="972"/>
      <c r="IBP411" s="972"/>
      <c r="IBQ411" s="973"/>
      <c r="IBR411" s="971"/>
      <c r="IBS411" s="972"/>
      <c r="IBT411" s="972"/>
      <c r="IBU411" s="972"/>
      <c r="IBV411" s="972"/>
      <c r="IBW411" s="972"/>
      <c r="IBX411" s="972"/>
      <c r="IBY411" s="972"/>
      <c r="IBZ411" s="972"/>
      <c r="ICA411" s="972"/>
      <c r="ICB411" s="972"/>
      <c r="ICC411" s="972"/>
      <c r="ICD411" s="972"/>
      <c r="ICE411" s="972"/>
      <c r="ICF411" s="973"/>
      <c r="ICG411" s="971"/>
      <c r="ICH411" s="972"/>
      <c r="ICI411" s="972"/>
      <c r="ICJ411" s="972"/>
      <c r="ICK411" s="972"/>
      <c r="ICL411" s="972"/>
      <c r="ICM411" s="972"/>
      <c r="ICN411" s="972"/>
      <c r="ICO411" s="972"/>
      <c r="ICP411" s="972"/>
      <c r="ICQ411" s="972"/>
      <c r="ICR411" s="972"/>
      <c r="ICS411" s="972"/>
      <c r="ICT411" s="972"/>
      <c r="ICU411" s="973"/>
      <c r="ICV411" s="971"/>
      <c r="ICW411" s="972"/>
      <c r="ICX411" s="972"/>
      <c r="ICY411" s="972"/>
      <c r="ICZ411" s="972"/>
      <c r="IDA411" s="972"/>
      <c r="IDB411" s="972"/>
      <c r="IDC411" s="972"/>
      <c r="IDD411" s="972"/>
      <c r="IDE411" s="972"/>
      <c r="IDF411" s="972"/>
      <c r="IDG411" s="972"/>
      <c r="IDH411" s="972"/>
      <c r="IDI411" s="972"/>
      <c r="IDJ411" s="973"/>
      <c r="IDK411" s="971"/>
      <c r="IDL411" s="972"/>
      <c r="IDM411" s="972"/>
      <c r="IDN411" s="972"/>
      <c r="IDO411" s="972"/>
      <c r="IDP411" s="972"/>
      <c r="IDQ411" s="972"/>
      <c r="IDR411" s="972"/>
      <c r="IDS411" s="972"/>
      <c r="IDT411" s="972"/>
      <c r="IDU411" s="972"/>
      <c r="IDV411" s="972"/>
      <c r="IDW411" s="972"/>
      <c r="IDX411" s="972"/>
      <c r="IDY411" s="973"/>
      <c r="IDZ411" s="971"/>
      <c r="IEA411" s="972"/>
      <c r="IEB411" s="972"/>
      <c r="IEC411" s="972"/>
      <c r="IED411" s="972"/>
      <c r="IEE411" s="972"/>
      <c r="IEF411" s="972"/>
      <c r="IEG411" s="972"/>
      <c r="IEH411" s="972"/>
      <c r="IEI411" s="972"/>
      <c r="IEJ411" s="972"/>
      <c r="IEK411" s="972"/>
      <c r="IEL411" s="972"/>
      <c r="IEM411" s="972"/>
      <c r="IEN411" s="973"/>
      <c r="IEO411" s="971"/>
      <c r="IEP411" s="972"/>
      <c r="IEQ411" s="972"/>
      <c r="IER411" s="972"/>
      <c r="IES411" s="972"/>
      <c r="IET411" s="972"/>
      <c r="IEU411" s="972"/>
      <c r="IEV411" s="972"/>
      <c r="IEW411" s="972"/>
      <c r="IEX411" s="972"/>
      <c r="IEY411" s="972"/>
      <c r="IEZ411" s="972"/>
      <c r="IFA411" s="972"/>
      <c r="IFB411" s="972"/>
      <c r="IFC411" s="973"/>
      <c r="IFD411" s="971"/>
      <c r="IFE411" s="972"/>
      <c r="IFF411" s="972"/>
      <c r="IFG411" s="972"/>
      <c r="IFH411" s="972"/>
      <c r="IFI411" s="972"/>
      <c r="IFJ411" s="972"/>
      <c r="IFK411" s="972"/>
      <c r="IFL411" s="972"/>
      <c r="IFM411" s="972"/>
      <c r="IFN411" s="972"/>
      <c r="IFO411" s="972"/>
      <c r="IFP411" s="972"/>
      <c r="IFQ411" s="972"/>
      <c r="IFR411" s="973"/>
      <c r="IFS411" s="971"/>
      <c r="IFT411" s="972"/>
      <c r="IFU411" s="972"/>
      <c r="IFV411" s="972"/>
      <c r="IFW411" s="972"/>
      <c r="IFX411" s="972"/>
      <c r="IFY411" s="972"/>
      <c r="IFZ411" s="972"/>
      <c r="IGA411" s="972"/>
      <c r="IGB411" s="972"/>
      <c r="IGC411" s="972"/>
      <c r="IGD411" s="972"/>
      <c r="IGE411" s="972"/>
      <c r="IGF411" s="972"/>
      <c r="IGG411" s="973"/>
      <c r="IGH411" s="971"/>
      <c r="IGI411" s="972"/>
      <c r="IGJ411" s="972"/>
      <c r="IGK411" s="972"/>
      <c r="IGL411" s="972"/>
      <c r="IGM411" s="972"/>
      <c r="IGN411" s="972"/>
      <c r="IGO411" s="972"/>
      <c r="IGP411" s="972"/>
      <c r="IGQ411" s="972"/>
      <c r="IGR411" s="972"/>
      <c r="IGS411" s="972"/>
      <c r="IGT411" s="972"/>
      <c r="IGU411" s="972"/>
      <c r="IGV411" s="973"/>
      <c r="IGW411" s="971"/>
      <c r="IGX411" s="972"/>
      <c r="IGY411" s="972"/>
      <c r="IGZ411" s="972"/>
      <c r="IHA411" s="972"/>
      <c r="IHB411" s="972"/>
      <c r="IHC411" s="972"/>
      <c r="IHD411" s="972"/>
      <c r="IHE411" s="972"/>
      <c r="IHF411" s="972"/>
      <c r="IHG411" s="972"/>
      <c r="IHH411" s="972"/>
      <c r="IHI411" s="972"/>
      <c r="IHJ411" s="972"/>
      <c r="IHK411" s="973"/>
      <c r="IHL411" s="971"/>
      <c r="IHM411" s="972"/>
      <c r="IHN411" s="972"/>
      <c r="IHO411" s="972"/>
      <c r="IHP411" s="972"/>
      <c r="IHQ411" s="972"/>
      <c r="IHR411" s="972"/>
      <c r="IHS411" s="972"/>
      <c r="IHT411" s="972"/>
      <c r="IHU411" s="972"/>
      <c r="IHV411" s="972"/>
      <c r="IHW411" s="972"/>
      <c r="IHX411" s="972"/>
      <c r="IHY411" s="972"/>
      <c r="IHZ411" s="973"/>
      <c r="IIA411" s="971"/>
      <c r="IIB411" s="972"/>
      <c r="IIC411" s="972"/>
      <c r="IID411" s="972"/>
      <c r="IIE411" s="972"/>
      <c r="IIF411" s="972"/>
      <c r="IIG411" s="972"/>
      <c r="IIH411" s="972"/>
      <c r="III411" s="972"/>
      <c r="IIJ411" s="972"/>
      <c r="IIK411" s="972"/>
      <c r="IIL411" s="972"/>
      <c r="IIM411" s="972"/>
      <c r="IIN411" s="972"/>
      <c r="IIO411" s="973"/>
      <c r="IIP411" s="971"/>
      <c r="IIQ411" s="972"/>
      <c r="IIR411" s="972"/>
      <c r="IIS411" s="972"/>
      <c r="IIT411" s="972"/>
      <c r="IIU411" s="972"/>
      <c r="IIV411" s="972"/>
      <c r="IIW411" s="972"/>
      <c r="IIX411" s="972"/>
      <c r="IIY411" s="972"/>
      <c r="IIZ411" s="972"/>
      <c r="IJA411" s="972"/>
      <c r="IJB411" s="972"/>
      <c r="IJC411" s="972"/>
      <c r="IJD411" s="973"/>
      <c r="IJE411" s="971"/>
      <c r="IJF411" s="972"/>
      <c r="IJG411" s="972"/>
      <c r="IJH411" s="972"/>
      <c r="IJI411" s="972"/>
      <c r="IJJ411" s="972"/>
      <c r="IJK411" s="972"/>
      <c r="IJL411" s="972"/>
      <c r="IJM411" s="972"/>
      <c r="IJN411" s="972"/>
      <c r="IJO411" s="972"/>
      <c r="IJP411" s="972"/>
      <c r="IJQ411" s="972"/>
      <c r="IJR411" s="972"/>
      <c r="IJS411" s="973"/>
      <c r="IJT411" s="971"/>
      <c r="IJU411" s="972"/>
      <c r="IJV411" s="972"/>
      <c r="IJW411" s="972"/>
      <c r="IJX411" s="972"/>
      <c r="IJY411" s="972"/>
      <c r="IJZ411" s="972"/>
      <c r="IKA411" s="972"/>
      <c r="IKB411" s="972"/>
      <c r="IKC411" s="972"/>
      <c r="IKD411" s="972"/>
      <c r="IKE411" s="972"/>
      <c r="IKF411" s="972"/>
      <c r="IKG411" s="972"/>
      <c r="IKH411" s="973"/>
      <c r="IKI411" s="971"/>
      <c r="IKJ411" s="972"/>
      <c r="IKK411" s="972"/>
      <c r="IKL411" s="972"/>
      <c r="IKM411" s="972"/>
      <c r="IKN411" s="972"/>
      <c r="IKO411" s="972"/>
      <c r="IKP411" s="972"/>
      <c r="IKQ411" s="972"/>
      <c r="IKR411" s="972"/>
      <c r="IKS411" s="972"/>
      <c r="IKT411" s="972"/>
      <c r="IKU411" s="972"/>
      <c r="IKV411" s="972"/>
      <c r="IKW411" s="973"/>
      <c r="IKX411" s="971"/>
      <c r="IKY411" s="972"/>
      <c r="IKZ411" s="972"/>
      <c r="ILA411" s="972"/>
      <c r="ILB411" s="972"/>
      <c r="ILC411" s="972"/>
      <c r="ILD411" s="972"/>
      <c r="ILE411" s="972"/>
      <c r="ILF411" s="972"/>
      <c r="ILG411" s="972"/>
      <c r="ILH411" s="972"/>
      <c r="ILI411" s="972"/>
      <c r="ILJ411" s="972"/>
      <c r="ILK411" s="972"/>
      <c r="ILL411" s="973"/>
      <c r="ILM411" s="971"/>
      <c r="ILN411" s="972"/>
      <c r="ILO411" s="972"/>
      <c r="ILP411" s="972"/>
      <c r="ILQ411" s="972"/>
      <c r="ILR411" s="972"/>
      <c r="ILS411" s="972"/>
      <c r="ILT411" s="972"/>
      <c r="ILU411" s="972"/>
      <c r="ILV411" s="972"/>
      <c r="ILW411" s="972"/>
      <c r="ILX411" s="972"/>
      <c r="ILY411" s="972"/>
      <c r="ILZ411" s="972"/>
      <c r="IMA411" s="973"/>
      <c r="IMB411" s="971"/>
      <c r="IMC411" s="972"/>
      <c r="IMD411" s="972"/>
      <c r="IME411" s="972"/>
      <c r="IMF411" s="972"/>
      <c r="IMG411" s="972"/>
      <c r="IMH411" s="972"/>
      <c r="IMI411" s="972"/>
      <c r="IMJ411" s="972"/>
      <c r="IMK411" s="972"/>
      <c r="IML411" s="972"/>
      <c r="IMM411" s="972"/>
      <c r="IMN411" s="972"/>
      <c r="IMO411" s="972"/>
      <c r="IMP411" s="973"/>
      <c r="IMQ411" s="971"/>
      <c r="IMR411" s="972"/>
      <c r="IMS411" s="972"/>
      <c r="IMT411" s="972"/>
      <c r="IMU411" s="972"/>
      <c r="IMV411" s="972"/>
      <c r="IMW411" s="972"/>
      <c r="IMX411" s="972"/>
      <c r="IMY411" s="972"/>
      <c r="IMZ411" s="972"/>
      <c r="INA411" s="972"/>
      <c r="INB411" s="972"/>
      <c r="INC411" s="972"/>
      <c r="IND411" s="972"/>
      <c r="INE411" s="973"/>
      <c r="INF411" s="971"/>
      <c r="ING411" s="972"/>
      <c r="INH411" s="972"/>
      <c r="INI411" s="972"/>
      <c r="INJ411" s="972"/>
      <c r="INK411" s="972"/>
      <c r="INL411" s="972"/>
      <c r="INM411" s="972"/>
      <c r="INN411" s="972"/>
      <c r="INO411" s="972"/>
      <c r="INP411" s="972"/>
      <c r="INQ411" s="972"/>
      <c r="INR411" s="972"/>
      <c r="INS411" s="972"/>
      <c r="INT411" s="973"/>
      <c r="INU411" s="971"/>
      <c r="INV411" s="972"/>
      <c r="INW411" s="972"/>
      <c r="INX411" s="972"/>
      <c r="INY411" s="972"/>
      <c r="INZ411" s="972"/>
      <c r="IOA411" s="972"/>
      <c r="IOB411" s="972"/>
      <c r="IOC411" s="972"/>
      <c r="IOD411" s="972"/>
      <c r="IOE411" s="972"/>
      <c r="IOF411" s="972"/>
      <c r="IOG411" s="972"/>
      <c r="IOH411" s="972"/>
      <c r="IOI411" s="973"/>
      <c r="IOJ411" s="971"/>
      <c r="IOK411" s="972"/>
      <c r="IOL411" s="972"/>
      <c r="IOM411" s="972"/>
      <c r="ION411" s="972"/>
      <c r="IOO411" s="972"/>
      <c r="IOP411" s="972"/>
      <c r="IOQ411" s="972"/>
      <c r="IOR411" s="972"/>
      <c r="IOS411" s="972"/>
      <c r="IOT411" s="972"/>
      <c r="IOU411" s="972"/>
      <c r="IOV411" s="972"/>
      <c r="IOW411" s="972"/>
      <c r="IOX411" s="973"/>
      <c r="IOY411" s="971"/>
      <c r="IOZ411" s="972"/>
      <c r="IPA411" s="972"/>
      <c r="IPB411" s="972"/>
      <c r="IPC411" s="972"/>
      <c r="IPD411" s="972"/>
      <c r="IPE411" s="972"/>
      <c r="IPF411" s="972"/>
      <c r="IPG411" s="972"/>
      <c r="IPH411" s="972"/>
      <c r="IPI411" s="972"/>
      <c r="IPJ411" s="972"/>
      <c r="IPK411" s="972"/>
      <c r="IPL411" s="972"/>
      <c r="IPM411" s="973"/>
      <c r="IPN411" s="971"/>
      <c r="IPO411" s="972"/>
      <c r="IPP411" s="972"/>
      <c r="IPQ411" s="972"/>
      <c r="IPR411" s="972"/>
      <c r="IPS411" s="972"/>
      <c r="IPT411" s="972"/>
      <c r="IPU411" s="972"/>
      <c r="IPV411" s="972"/>
      <c r="IPW411" s="972"/>
      <c r="IPX411" s="972"/>
      <c r="IPY411" s="972"/>
      <c r="IPZ411" s="972"/>
      <c r="IQA411" s="972"/>
      <c r="IQB411" s="973"/>
      <c r="IQC411" s="971"/>
      <c r="IQD411" s="972"/>
      <c r="IQE411" s="972"/>
      <c r="IQF411" s="972"/>
      <c r="IQG411" s="972"/>
      <c r="IQH411" s="972"/>
      <c r="IQI411" s="972"/>
      <c r="IQJ411" s="972"/>
      <c r="IQK411" s="972"/>
      <c r="IQL411" s="972"/>
      <c r="IQM411" s="972"/>
      <c r="IQN411" s="972"/>
      <c r="IQO411" s="972"/>
      <c r="IQP411" s="972"/>
      <c r="IQQ411" s="973"/>
      <c r="IQR411" s="971"/>
      <c r="IQS411" s="972"/>
      <c r="IQT411" s="972"/>
      <c r="IQU411" s="972"/>
      <c r="IQV411" s="972"/>
      <c r="IQW411" s="972"/>
      <c r="IQX411" s="972"/>
      <c r="IQY411" s="972"/>
      <c r="IQZ411" s="972"/>
      <c r="IRA411" s="972"/>
      <c r="IRB411" s="972"/>
      <c r="IRC411" s="972"/>
      <c r="IRD411" s="972"/>
      <c r="IRE411" s="972"/>
      <c r="IRF411" s="973"/>
      <c r="IRG411" s="971"/>
      <c r="IRH411" s="972"/>
      <c r="IRI411" s="972"/>
      <c r="IRJ411" s="972"/>
      <c r="IRK411" s="972"/>
      <c r="IRL411" s="972"/>
      <c r="IRM411" s="972"/>
      <c r="IRN411" s="972"/>
      <c r="IRO411" s="972"/>
      <c r="IRP411" s="972"/>
      <c r="IRQ411" s="972"/>
      <c r="IRR411" s="972"/>
      <c r="IRS411" s="972"/>
      <c r="IRT411" s="972"/>
      <c r="IRU411" s="973"/>
      <c r="IRV411" s="971"/>
      <c r="IRW411" s="972"/>
      <c r="IRX411" s="972"/>
      <c r="IRY411" s="972"/>
      <c r="IRZ411" s="972"/>
      <c r="ISA411" s="972"/>
      <c r="ISB411" s="972"/>
      <c r="ISC411" s="972"/>
      <c r="ISD411" s="972"/>
      <c r="ISE411" s="972"/>
      <c r="ISF411" s="972"/>
      <c r="ISG411" s="972"/>
      <c r="ISH411" s="972"/>
      <c r="ISI411" s="972"/>
      <c r="ISJ411" s="973"/>
      <c r="ISK411" s="971"/>
      <c r="ISL411" s="972"/>
      <c r="ISM411" s="972"/>
      <c r="ISN411" s="972"/>
      <c r="ISO411" s="972"/>
      <c r="ISP411" s="972"/>
      <c r="ISQ411" s="972"/>
      <c r="ISR411" s="972"/>
      <c r="ISS411" s="972"/>
      <c r="IST411" s="972"/>
      <c r="ISU411" s="972"/>
      <c r="ISV411" s="972"/>
      <c r="ISW411" s="972"/>
      <c r="ISX411" s="972"/>
      <c r="ISY411" s="973"/>
      <c r="ISZ411" s="971"/>
      <c r="ITA411" s="972"/>
      <c r="ITB411" s="972"/>
      <c r="ITC411" s="972"/>
      <c r="ITD411" s="972"/>
      <c r="ITE411" s="972"/>
      <c r="ITF411" s="972"/>
      <c r="ITG411" s="972"/>
      <c r="ITH411" s="972"/>
      <c r="ITI411" s="972"/>
      <c r="ITJ411" s="972"/>
      <c r="ITK411" s="972"/>
      <c r="ITL411" s="972"/>
      <c r="ITM411" s="972"/>
      <c r="ITN411" s="973"/>
      <c r="ITO411" s="971"/>
      <c r="ITP411" s="972"/>
      <c r="ITQ411" s="972"/>
      <c r="ITR411" s="972"/>
      <c r="ITS411" s="972"/>
      <c r="ITT411" s="972"/>
      <c r="ITU411" s="972"/>
      <c r="ITV411" s="972"/>
      <c r="ITW411" s="972"/>
      <c r="ITX411" s="972"/>
      <c r="ITY411" s="972"/>
      <c r="ITZ411" s="972"/>
      <c r="IUA411" s="972"/>
      <c r="IUB411" s="972"/>
      <c r="IUC411" s="973"/>
      <c r="IUD411" s="971"/>
      <c r="IUE411" s="972"/>
      <c r="IUF411" s="972"/>
      <c r="IUG411" s="972"/>
      <c r="IUH411" s="972"/>
      <c r="IUI411" s="972"/>
      <c r="IUJ411" s="972"/>
      <c r="IUK411" s="972"/>
      <c r="IUL411" s="972"/>
      <c r="IUM411" s="972"/>
      <c r="IUN411" s="972"/>
      <c r="IUO411" s="972"/>
      <c r="IUP411" s="972"/>
      <c r="IUQ411" s="972"/>
      <c r="IUR411" s="973"/>
      <c r="IUS411" s="971"/>
      <c r="IUT411" s="972"/>
      <c r="IUU411" s="972"/>
      <c r="IUV411" s="972"/>
      <c r="IUW411" s="972"/>
      <c r="IUX411" s="972"/>
      <c r="IUY411" s="972"/>
      <c r="IUZ411" s="972"/>
      <c r="IVA411" s="972"/>
      <c r="IVB411" s="972"/>
      <c r="IVC411" s="972"/>
      <c r="IVD411" s="972"/>
      <c r="IVE411" s="972"/>
      <c r="IVF411" s="972"/>
      <c r="IVG411" s="973"/>
      <c r="IVH411" s="971"/>
      <c r="IVI411" s="972"/>
      <c r="IVJ411" s="972"/>
      <c r="IVK411" s="972"/>
      <c r="IVL411" s="972"/>
      <c r="IVM411" s="972"/>
      <c r="IVN411" s="972"/>
      <c r="IVO411" s="972"/>
      <c r="IVP411" s="972"/>
      <c r="IVQ411" s="972"/>
      <c r="IVR411" s="972"/>
      <c r="IVS411" s="972"/>
      <c r="IVT411" s="972"/>
      <c r="IVU411" s="972"/>
      <c r="IVV411" s="973"/>
      <c r="IVW411" s="971"/>
      <c r="IVX411" s="972"/>
      <c r="IVY411" s="972"/>
      <c r="IVZ411" s="972"/>
      <c r="IWA411" s="972"/>
      <c r="IWB411" s="972"/>
      <c r="IWC411" s="972"/>
      <c r="IWD411" s="972"/>
      <c r="IWE411" s="972"/>
      <c r="IWF411" s="972"/>
      <c r="IWG411" s="972"/>
      <c r="IWH411" s="972"/>
      <c r="IWI411" s="972"/>
      <c r="IWJ411" s="972"/>
      <c r="IWK411" s="973"/>
      <c r="IWL411" s="971"/>
      <c r="IWM411" s="972"/>
      <c r="IWN411" s="972"/>
      <c r="IWO411" s="972"/>
      <c r="IWP411" s="972"/>
      <c r="IWQ411" s="972"/>
      <c r="IWR411" s="972"/>
      <c r="IWS411" s="972"/>
      <c r="IWT411" s="972"/>
      <c r="IWU411" s="972"/>
      <c r="IWV411" s="972"/>
      <c r="IWW411" s="972"/>
      <c r="IWX411" s="972"/>
      <c r="IWY411" s="972"/>
      <c r="IWZ411" s="973"/>
      <c r="IXA411" s="971"/>
      <c r="IXB411" s="972"/>
      <c r="IXC411" s="972"/>
      <c r="IXD411" s="972"/>
      <c r="IXE411" s="972"/>
      <c r="IXF411" s="972"/>
      <c r="IXG411" s="972"/>
      <c r="IXH411" s="972"/>
      <c r="IXI411" s="972"/>
      <c r="IXJ411" s="972"/>
      <c r="IXK411" s="972"/>
      <c r="IXL411" s="972"/>
      <c r="IXM411" s="972"/>
      <c r="IXN411" s="972"/>
      <c r="IXO411" s="973"/>
      <c r="IXP411" s="971"/>
      <c r="IXQ411" s="972"/>
      <c r="IXR411" s="972"/>
      <c r="IXS411" s="972"/>
      <c r="IXT411" s="972"/>
      <c r="IXU411" s="972"/>
      <c r="IXV411" s="972"/>
      <c r="IXW411" s="972"/>
      <c r="IXX411" s="972"/>
      <c r="IXY411" s="972"/>
      <c r="IXZ411" s="972"/>
      <c r="IYA411" s="972"/>
      <c r="IYB411" s="972"/>
      <c r="IYC411" s="972"/>
      <c r="IYD411" s="973"/>
      <c r="IYE411" s="971"/>
      <c r="IYF411" s="972"/>
      <c r="IYG411" s="972"/>
      <c r="IYH411" s="972"/>
      <c r="IYI411" s="972"/>
      <c r="IYJ411" s="972"/>
      <c r="IYK411" s="972"/>
      <c r="IYL411" s="972"/>
      <c r="IYM411" s="972"/>
      <c r="IYN411" s="972"/>
      <c r="IYO411" s="972"/>
      <c r="IYP411" s="972"/>
      <c r="IYQ411" s="972"/>
      <c r="IYR411" s="972"/>
      <c r="IYS411" s="973"/>
      <c r="IYT411" s="971"/>
      <c r="IYU411" s="972"/>
      <c r="IYV411" s="972"/>
      <c r="IYW411" s="972"/>
      <c r="IYX411" s="972"/>
      <c r="IYY411" s="972"/>
      <c r="IYZ411" s="972"/>
      <c r="IZA411" s="972"/>
      <c r="IZB411" s="972"/>
      <c r="IZC411" s="972"/>
      <c r="IZD411" s="972"/>
      <c r="IZE411" s="972"/>
      <c r="IZF411" s="972"/>
      <c r="IZG411" s="972"/>
      <c r="IZH411" s="973"/>
      <c r="IZI411" s="971"/>
      <c r="IZJ411" s="972"/>
      <c r="IZK411" s="972"/>
      <c r="IZL411" s="972"/>
      <c r="IZM411" s="972"/>
      <c r="IZN411" s="972"/>
      <c r="IZO411" s="972"/>
      <c r="IZP411" s="972"/>
      <c r="IZQ411" s="972"/>
      <c r="IZR411" s="972"/>
      <c r="IZS411" s="972"/>
      <c r="IZT411" s="972"/>
      <c r="IZU411" s="972"/>
      <c r="IZV411" s="972"/>
      <c r="IZW411" s="973"/>
      <c r="IZX411" s="971"/>
      <c r="IZY411" s="972"/>
      <c r="IZZ411" s="972"/>
      <c r="JAA411" s="972"/>
      <c r="JAB411" s="972"/>
      <c r="JAC411" s="972"/>
      <c r="JAD411" s="972"/>
      <c r="JAE411" s="972"/>
      <c r="JAF411" s="972"/>
      <c r="JAG411" s="972"/>
      <c r="JAH411" s="972"/>
      <c r="JAI411" s="972"/>
      <c r="JAJ411" s="972"/>
      <c r="JAK411" s="972"/>
      <c r="JAL411" s="973"/>
      <c r="JAM411" s="971"/>
      <c r="JAN411" s="972"/>
      <c r="JAO411" s="972"/>
      <c r="JAP411" s="972"/>
      <c r="JAQ411" s="972"/>
      <c r="JAR411" s="972"/>
      <c r="JAS411" s="972"/>
      <c r="JAT411" s="972"/>
      <c r="JAU411" s="972"/>
      <c r="JAV411" s="972"/>
      <c r="JAW411" s="972"/>
      <c r="JAX411" s="972"/>
      <c r="JAY411" s="972"/>
      <c r="JAZ411" s="972"/>
      <c r="JBA411" s="973"/>
      <c r="JBB411" s="971"/>
      <c r="JBC411" s="972"/>
      <c r="JBD411" s="972"/>
      <c r="JBE411" s="972"/>
      <c r="JBF411" s="972"/>
      <c r="JBG411" s="972"/>
      <c r="JBH411" s="972"/>
      <c r="JBI411" s="972"/>
      <c r="JBJ411" s="972"/>
      <c r="JBK411" s="972"/>
      <c r="JBL411" s="972"/>
      <c r="JBM411" s="972"/>
      <c r="JBN411" s="972"/>
      <c r="JBO411" s="972"/>
      <c r="JBP411" s="973"/>
      <c r="JBQ411" s="971"/>
      <c r="JBR411" s="972"/>
      <c r="JBS411" s="972"/>
      <c r="JBT411" s="972"/>
      <c r="JBU411" s="972"/>
      <c r="JBV411" s="972"/>
      <c r="JBW411" s="972"/>
      <c r="JBX411" s="972"/>
      <c r="JBY411" s="972"/>
      <c r="JBZ411" s="972"/>
      <c r="JCA411" s="972"/>
      <c r="JCB411" s="972"/>
      <c r="JCC411" s="972"/>
      <c r="JCD411" s="972"/>
      <c r="JCE411" s="973"/>
      <c r="JCF411" s="971"/>
      <c r="JCG411" s="972"/>
      <c r="JCH411" s="972"/>
      <c r="JCI411" s="972"/>
      <c r="JCJ411" s="972"/>
      <c r="JCK411" s="972"/>
      <c r="JCL411" s="972"/>
      <c r="JCM411" s="972"/>
      <c r="JCN411" s="972"/>
      <c r="JCO411" s="972"/>
      <c r="JCP411" s="972"/>
      <c r="JCQ411" s="972"/>
      <c r="JCR411" s="972"/>
      <c r="JCS411" s="972"/>
      <c r="JCT411" s="973"/>
      <c r="JCU411" s="971"/>
      <c r="JCV411" s="972"/>
      <c r="JCW411" s="972"/>
      <c r="JCX411" s="972"/>
      <c r="JCY411" s="972"/>
      <c r="JCZ411" s="972"/>
      <c r="JDA411" s="972"/>
      <c r="JDB411" s="972"/>
      <c r="JDC411" s="972"/>
      <c r="JDD411" s="972"/>
      <c r="JDE411" s="972"/>
      <c r="JDF411" s="972"/>
      <c r="JDG411" s="972"/>
      <c r="JDH411" s="972"/>
      <c r="JDI411" s="973"/>
      <c r="JDJ411" s="971"/>
      <c r="JDK411" s="972"/>
      <c r="JDL411" s="972"/>
      <c r="JDM411" s="972"/>
      <c r="JDN411" s="972"/>
      <c r="JDO411" s="972"/>
      <c r="JDP411" s="972"/>
      <c r="JDQ411" s="972"/>
      <c r="JDR411" s="972"/>
      <c r="JDS411" s="972"/>
      <c r="JDT411" s="972"/>
      <c r="JDU411" s="972"/>
      <c r="JDV411" s="972"/>
      <c r="JDW411" s="972"/>
      <c r="JDX411" s="973"/>
      <c r="JDY411" s="971"/>
      <c r="JDZ411" s="972"/>
      <c r="JEA411" s="972"/>
      <c r="JEB411" s="972"/>
      <c r="JEC411" s="972"/>
      <c r="JED411" s="972"/>
      <c r="JEE411" s="972"/>
      <c r="JEF411" s="972"/>
      <c r="JEG411" s="972"/>
      <c r="JEH411" s="972"/>
      <c r="JEI411" s="972"/>
      <c r="JEJ411" s="972"/>
      <c r="JEK411" s="972"/>
      <c r="JEL411" s="972"/>
      <c r="JEM411" s="973"/>
      <c r="JEN411" s="971"/>
      <c r="JEO411" s="972"/>
      <c r="JEP411" s="972"/>
      <c r="JEQ411" s="972"/>
      <c r="JER411" s="972"/>
      <c r="JES411" s="972"/>
      <c r="JET411" s="972"/>
      <c r="JEU411" s="972"/>
      <c r="JEV411" s="972"/>
      <c r="JEW411" s="972"/>
      <c r="JEX411" s="972"/>
      <c r="JEY411" s="972"/>
      <c r="JEZ411" s="972"/>
      <c r="JFA411" s="972"/>
      <c r="JFB411" s="973"/>
      <c r="JFC411" s="971"/>
      <c r="JFD411" s="972"/>
      <c r="JFE411" s="972"/>
      <c r="JFF411" s="972"/>
      <c r="JFG411" s="972"/>
      <c r="JFH411" s="972"/>
      <c r="JFI411" s="972"/>
      <c r="JFJ411" s="972"/>
      <c r="JFK411" s="972"/>
      <c r="JFL411" s="972"/>
      <c r="JFM411" s="972"/>
      <c r="JFN411" s="972"/>
      <c r="JFO411" s="972"/>
      <c r="JFP411" s="972"/>
      <c r="JFQ411" s="973"/>
      <c r="JFR411" s="971"/>
      <c r="JFS411" s="972"/>
      <c r="JFT411" s="972"/>
      <c r="JFU411" s="972"/>
      <c r="JFV411" s="972"/>
      <c r="JFW411" s="972"/>
      <c r="JFX411" s="972"/>
      <c r="JFY411" s="972"/>
      <c r="JFZ411" s="972"/>
      <c r="JGA411" s="972"/>
      <c r="JGB411" s="972"/>
      <c r="JGC411" s="972"/>
      <c r="JGD411" s="972"/>
      <c r="JGE411" s="972"/>
      <c r="JGF411" s="973"/>
      <c r="JGG411" s="971"/>
      <c r="JGH411" s="972"/>
      <c r="JGI411" s="972"/>
      <c r="JGJ411" s="972"/>
      <c r="JGK411" s="972"/>
      <c r="JGL411" s="972"/>
      <c r="JGM411" s="972"/>
      <c r="JGN411" s="972"/>
      <c r="JGO411" s="972"/>
      <c r="JGP411" s="972"/>
      <c r="JGQ411" s="972"/>
      <c r="JGR411" s="972"/>
      <c r="JGS411" s="972"/>
      <c r="JGT411" s="972"/>
      <c r="JGU411" s="973"/>
      <c r="JGV411" s="971"/>
      <c r="JGW411" s="972"/>
      <c r="JGX411" s="972"/>
      <c r="JGY411" s="972"/>
      <c r="JGZ411" s="972"/>
      <c r="JHA411" s="972"/>
      <c r="JHB411" s="972"/>
      <c r="JHC411" s="972"/>
      <c r="JHD411" s="972"/>
      <c r="JHE411" s="972"/>
      <c r="JHF411" s="972"/>
      <c r="JHG411" s="972"/>
      <c r="JHH411" s="972"/>
      <c r="JHI411" s="972"/>
      <c r="JHJ411" s="973"/>
      <c r="JHK411" s="971"/>
      <c r="JHL411" s="972"/>
      <c r="JHM411" s="972"/>
      <c r="JHN411" s="972"/>
      <c r="JHO411" s="972"/>
      <c r="JHP411" s="972"/>
      <c r="JHQ411" s="972"/>
      <c r="JHR411" s="972"/>
      <c r="JHS411" s="972"/>
      <c r="JHT411" s="972"/>
      <c r="JHU411" s="972"/>
      <c r="JHV411" s="972"/>
      <c r="JHW411" s="972"/>
      <c r="JHX411" s="972"/>
      <c r="JHY411" s="973"/>
      <c r="JHZ411" s="971"/>
      <c r="JIA411" s="972"/>
      <c r="JIB411" s="972"/>
      <c r="JIC411" s="972"/>
      <c r="JID411" s="972"/>
      <c r="JIE411" s="972"/>
      <c r="JIF411" s="972"/>
      <c r="JIG411" s="972"/>
      <c r="JIH411" s="972"/>
      <c r="JII411" s="972"/>
      <c r="JIJ411" s="972"/>
      <c r="JIK411" s="972"/>
      <c r="JIL411" s="972"/>
      <c r="JIM411" s="972"/>
      <c r="JIN411" s="973"/>
      <c r="JIO411" s="971"/>
      <c r="JIP411" s="972"/>
      <c r="JIQ411" s="972"/>
      <c r="JIR411" s="972"/>
      <c r="JIS411" s="972"/>
      <c r="JIT411" s="972"/>
      <c r="JIU411" s="972"/>
      <c r="JIV411" s="972"/>
      <c r="JIW411" s="972"/>
      <c r="JIX411" s="972"/>
      <c r="JIY411" s="972"/>
      <c r="JIZ411" s="972"/>
      <c r="JJA411" s="972"/>
      <c r="JJB411" s="972"/>
      <c r="JJC411" s="973"/>
      <c r="JJD411" s="971"/>
      <c r="JJE411" s="972"/>
      <c r="JJF411" s="972"/>
      <c r="JJG411" s="972"/>
      <c r="JJH411" s="972"/>
      <c r="JJI411" s="972"/>
      <c r="JJJ411" s="972"/>
      <c r="JJK411" s="972"/>
      <c r="JJL411" s="972"/>
      <c r="JJM411" s="972"/>
      <c r="JJN411" s="972"/>
      <c r="JJO411" s="972"/>
      <c r="JJP411" s="972"/>
      <c r="JJQ411" s="972"/>
      <c r="JJR411" s="973"/>
      <c r="JJS411" s="971"/>
      <c r="JJT411" s="972"/>
      <c r="JJU411" s="972"/>
      <c r="JJV411" s="972"/>
      <c r="JJW411" s="972"/>
      <c r="JJX411" s="972"/>
      <c r="JJY411" s="972"/>
      <c r="JJZ411" s="972"/>
      <c r="JKA411" s="972"/>
      <c r="JKB411" s="972"/>
      <c r="JKC411" s="972"/>
      <c r="JKD411" s="972"/>
      <c r="JKE411" s="972"/>
      <c r="JKF411" s="972"/>
      <c r="JKG411" s="973"/>
      <c r="JKH411" s="971"/>
      <c r="JKI411" s="972"/>
      <c r="JKJ411" s="972"/>
      <c r="JKK411" s="972"/>
      <c r="JKL411" s="972"/>
      <c r="JKM411" s="972"/>
      <c r="JKN411" s="972"/>
      <c r="JKO411" s="972"/>
      <c r="JKP411" s="972"/>
      <c r="JKQ411" s="972"/>
      <c r="JKR411" s="972"/>
      <c r="JKS411" s="972"/>
      <c r="JKT411" s="972"/>
      <c r="JKU411" s="972"/>
      <c r="JKV411" s="973"/>
      <c r="JKW411" s="971"/>
      <c r="JKX411" s="972"/>
      <c r="JKY411" s="972"/>
      <c r="JKZ411" s="972"/>
      <c r="JLA411" s="972"/>
      <c r="JLB411" s="972"/>
      <c r="JLC411" s="972"/>
      <c r="JLD411" s="972"/>
      <c r="JLE411" s="972"/>
      <c r="JLF411" s="972"/>
      <c r="JLG411" s="972"/>
      <c r="JLH411" s="972"/>
      <c r="JLI411" s="972"/>
      <c r="JLJ411" s="972"/>
      <c r="JLK411" s="973"/>
      <c r="JLL411" s="971"/>
      <c r="JLM411" s="972"/>
      <c r="JLN411" s="972"/>
      <c r="JLO411" s="972"/>
      <c r="JLP411" s="972"/>
      <c r="JLQ411" s="972"/>
      <c r="JLR411" s="972"/>
      <c r="JLS411" s="972"/>
      <c r="JLT411" s="972"/>
      <c r="JLU411" s="972"/>
      <c r="JLV411" s="972"/>
      <c r="JLW411" s="972"/>
      <c r="JLX411" s="972"/>
      <c r="JLY411" s="972"/>
      <c r="JLZ411" s="973"/>
      <c r="JMA411" s="971"/>
      <c r="JMB411" s="972"/>
      <c r="JMC411" s="972"/>
      <c r="JMD411" s="972"/>
      <c r="JME411" s="972"/>
      <c r="JMF411" s="972"/>
      <c r="JMG411" s="972"/>
      <c r="JMH411" s="972"/>
      <c r="JMI411" s="972"/>
      <c r="JMJ411" s="972"/>
      <c r="JMK411" s="972"/>
      <c r="JML411" s="972"/>
      <c r="JMM411" s="972"/>
      <c r="JMN411" s="972"/>
      <c r="JMO411" s="973"/>
      <c r="JMP411" s="971"/>
      <c r="JMQ411" s="972"/>
      <c r="JMR411" s="972"/>
      <c r="JMS411" s="972"/>
      <c r="JMT411" s="972"/>
      <c r="JMU411" s="972"/>
      <c r="JMV411" s="972"/>
      <c r="JMW411" s="972"/>
      <c r="JMX411" s="972"/>
      <c r="JMY411" s="972"/>
      <c r="JMZ411" s="972"/>
      <c r="JNA411" s="972"/>
      <c r="JNB411" s="972"/>
      <c r="JNC411" s="972"/>
      <c r="JND411" s="973"/>
      <c r="JNE411" s="971"/>
      <c r="JNF411" s="972"/>
      <c r="JNG411" s="972"/>
      <c r="JNH411" s="972"/>
      <c r="JNI411" s="972"/>
      <c r="JNJ411" s="972"/>
      <c r="JNK411" s="972"/>
      <c r="JNL411" s="972"/>
      <c r="JNM411" s="972"/>
      <c r="JNN411" s="972"/>
      <c r="JNO411" s="972"/>
      <c r="JNP411" s="972"/>
      <c r="JNQ411" s="972"/>
      <c r="JNR411" s="972"/>
      <c r="JNS411" s="973"/>
      <c r="JNT411" s="971"/>
      <c r="JNU411" s="972"/>
      <c r="JNV411" s="972"/>
      <c r="JNW411" s="972"/>
      <c r="JNX411" s="972"/>
      <c r="JNY411" s="972"/>
      <c r="JNZ411" s="972"/>
      <c r="JOA411" s="972"/>
      <c r="JOB411" s="972"/>
      <c r="JOC411" s="972"/>
      <c r="JOD411" s="972"/>
      <c r="JOE411" s="972"/>
      <c r="JOF411" s="972"/>
      <c r="JOG411" s="972"/>
      <c r="JOH411" s="973"/>
      <c r="JOI411" s="971"/>
      <c r="JOJ411" s="972"/>
      <c r="JOK411" s="972"/>
      <c r="JOL411" s="972"/>
      <c r="JOM411" s="972"/>
      <c r="JON411" s="972"/>
      <c r="JOO411" s="972"/>
      <c r="JOP411" s="972"/>
      <c r="JOQ411" s="972"/>
      <c r="JOR411" s="972"/>
      <c r="JOS411" s="972"/>
      <c r="JOT411" s="972"/>
      <c r="JOU411" s="972"/>
      <c r="JOV411" s="972"/>
      <c r="JOW411" s="973"/>
      <c r="JOX411" s="971"/>
      <c r="JOY411" s="972"/>
      <c r="JOZ411" s="972"/>
      <c r="JPA411" s="972"/>
      <c r="JPB411" s="972"/>
      <c r="JPC411" s="972"/>
      <c r="JPD411" s="972"/>
      <c r="JPE411" s="972"/>
      <c r="JPF411" s="972"/>
      <c r="JPG411" s="972"/>
      <c r="JPH411" s="972"/>
      <c r="JPI411" s="972"/>
      <c r="JPJ411" s="972"/>
      <c r="JPK411" s="972"/>
      <c r="JPL411" s="973"/>
      <c r="JPM411" s="971"/>
      <c r="JPN411" s="972"/>
      <c r="JPO411" s="972"/>
      <c r="JPP411" s="972"/>
      <c r="JPQ411" s="972"/>
      <c r="JPR411" s="972"/>
      <c r="JPS411" s="972"/>
      <c r="JPT411" s="972"/>
      <c r="JPU411" s="972"/>
      <c r="JPV411" s="972"/>
      <c r="JPW411" s="972"/>
      <c r="JPX411" s="972"/>
      <c r="JPY411" s="972"/>
      <c r="JPZ411" s="972"/>
      <c r="JQA411" s="973"/>
      <c r="JQB411" s="971"/>
      <c r="JQC411" s="972"/>
      <c r="JQD411" s="972"/>
      <c r="JQE411" s="972"/>
      <c r="JQF411" s="972"/>
      <c r="JQG411" s="972"/>
      <c r="JQH411" s="972"/>
      <c r="JQI411" s="972"/>
      <c r="JQJ411" s="972"/>
      <c r="JQK411" s="972"/>
      <c r="JQL411" s="972"/>
      <c r="JQM411" s="972"/>
      <c r="JQN411" s="972"/>
      <c r="JQO411" s="972"/>
      <c r="JQP411" s="973"/>
      <c r="JQQ411" s="971"/>
      <c r="JQR411" s="972"/>
      <c r="JQS411" s="972"/>
      <c r="JQT411" s="972"/>
      <c r="JQU411" s="972"/>
      <c r="JQV411" s="972"/>
      <c r="JQW411" s="972"/>
      <c r="JQX411" s="972"/>
      <c r="JQY411" s="972"/>
      <c r="JQZ411" s="972"/>
      <c r="JRA411" s="972"/>
      <c r="JRB411" s="972"/>
      <c r="JRC411" s="972"/>
      <c r="JRD411" s="972"/>
      <c r="JRE411" s="973"/>
      <c r="JRF411" s="971"/>
      <c r="JRG411" s="972"/>
      <c r="JRH411" s="972"/>
      <c r="JRI411" s="972"/>
      <c r="JRJ411" s="972"/>
      <c r="JRK411" s="972"/>
      <c r="JRL411" s="972"/>
      <c r="JRM411" s="972"/>
      <c r="JRN411" s="972"/>
      <c r="JRO411" s="972"/>
      <c r="JRP411" s="972"/>
      <c r="JRQ411" s="972"/>
      <c r="JRR411" s="972"/>
      <c r="JRS411" s="972"/>
      <c r="JRT411" s="973"/>
      <c r="JRU411" s="971"/>
      <c r="JRV411" s="972"/>
      <c r="JRW411" s="972"/>
      <c r="JRX411" s="972"/>
      <c r="JRY411" s="972"/>
      <c r="JRZ411" s="972"/>
      <c r="JSA411" s="972"/>
      <c r="JSB411" s="972"/>
      <c r="JSC411" s="972"/>
      <c r="JSD411" s="972"/>
      <c r="JSE411" s="972"/>
      <c r="JSF411" s="972"/>
      <c r="JSG411" s="972"/>
      <c r="JSH411" s="972"/>
      <c r="JSI411" s="973"/>
      <c r="JSJ411" s="971"/>
      <c r="JSK411" s="972"/>
      <c r="JSL411" s="972"/>
      <c r="JSM411" s="972"/>
      <c r="JSN411" s="972"/>
      <c r="JSO411" s="972"/>
      <c r="JSP411" s="972"/>
      <c r="JSQ411" s="972"/>
      <c r="JSR411" s="972"/>
      <c r="JSS411" s="972"/>
      <c r="JST411" s="972"/>
      <c r="JSU411" s="972"/>
      <c r="JSV411" s="972"/>
      <c r="JSW411" s="972"/>
      <c r="JSX411" s="973"/>
      <c r="JSY411" s="971"/>
      <c r="JSZ411" s="972"/>
      <c r="JTA411" s="972"/>
      <c r="JTB411" s="972"/>
      <c r="JTC411" s="972"/>
      <c r="JTD411" s="972"/>
      <c r="JTE411" s="972"/>
      <c r="JTF411" s="972"/>
      <c r="JTG411" s="972"/>
      <c r="JTH411" s="972"/>
      <c r="JTI411" s="972"/>
      <c r="JTJ411" s="972"/>
      <c r="JTK411" s="972"/>
      <c r="JTL411" s="972"/>
      <c r="JTM411" s="973"/>
      <c r="JTN411" s="971"/>
      <c r="JTO411" s="972"/>
      <c r="JTP411" s="972"/>
      <c r="JTQ411" s="972"/>
      <c r="JTR411" s="972"/>
      <c r="JTS411" s="972"/>
      <c r="JTT411" s="972"/>
      <c r="JTU411" s="972"/>
      <c r="JTV411" s="972"/>
      <c r="JTW411" s="972"/>
      <c r="JTX411" s="972"/>
      <c r="JTY411" s="972"/>
      <c r="JTZ411" s="972"/>
      <c r="JUA411" s="972"/>
      <c r="JUB411" s="973"/>
      <c r="JUC411" s="971"/>
      <c r="JUD411" s="972"/>
      <c r="JUE411" s="972"/>
      <c r="JUF411" s="972"/>
      <c r="JUG411" s="972"/>
      <c r="JUH411" s="972"/>
      <c r="JUI411" s="972"/>
      <c r="JUJ411" s="972"/>
      <c r="JUK411" s="972"/>
      <c r="JUL411" s="972"/>
      <c r="JUM411" s="972"/>
      <c r="JUN411" s="972"/>
      <c r="JUO411" s="972"/>
      <c r="JUP411" s="972"/>
      <c r="JUQ411" s="973"/>
      <c r="JUR411" s="971"/>
      <c r="JUS411" s="972"/>
      <c r="JUT411" s="972"/>
      <c r="JUU411" s="972"/>
      <c r="JUV411" s="972"/>
      <c r="JUW411" s="972"/>
      <c r="JUX411" s="972"/>
      <c r="JUY411" s="972"/>
      <c r="JUZ411" s="972"/>
      <c r="JVA411" s="972"/>
      <c r="JVB411" s="972"/>
      <c r="JVC411" s="972"/>
      <c r="JVD411" s="972"/>
      <c r="JVE411" s="972"/>
      <c r="JVF411" s="973"/>
      <c r="JVG411" s="971"/>
      <c r="JVH411" s="972"/>
      <c r="JVI411" s="972"/>
      <c r="JVJ411" s="972"/>
      <c r="JVK411" s="972"/>
      <c r="JVL411" s="972"/>
      <c r="JVM411" s="972"/>
      <c r="JVN411" s="972"/>
      <c r="JVO411" s="972"/>
      <c r="JVP411" s="972"/>
      <c r="JVQ411" s="972"/>
      <c r="JVR411" s="972"/>
      <c r="JVS411" s="972"/>
      <c r="JVT411" s="972"/>
      <c r="JVU411" s="973"/>
      <c r="JVV411" s="971"/>
      <c r="JVW411" s="972"/>
      <c r="JVX411" s="972"/>
      <c r="JVY411" s="972"/>
      <c r="JVZ411" s="972"/>
      <c r="JWA411" s="972"/>
      <c r="JWB411" s="972"/>
      <c r="JWC411" s="972"/>
      <c r="JWD411" s="972"/>
      <c r="JWE411" s="972"/>
      <c r="JWF411" s="972"/>
      <c r="JWG411" s="972"/>
      <c r="JWH411" s="972"/>
      <c r="JWI411" s="972"/>
      <c r="JWJ411" s="973"/>
      <c r="JWK411" s="971"/>
      <c r="JWL411" s="972"/>
      <c r="JWM411" s="972"/>
      <c r="JWN411" s="972"/>
      <c r="JWO411" s="972"/>
      <c r="JWP411" s="972"/>
      <c r="JWQ411" s="972"/>
      <c r="JWR411" s="972"/>
      <c r="JWS411" s="972"/>
      <c r="JWT411" s="972"/>
      <c r="JWU411" s="972"/>
      <c r="JWV411" s="972"/>
      <c r="JWW411" s="972"/>
      <c r="JWX411" s="972"/>
      <c r="JWY411" s="973"/>
      <c r="JWZ411" s="971"/>
      <c r="JXA411" s="972"/>
      <c r="JXB411" s="972"/>
      <c r="JXC411" s="972"/>
      <c r="JXD411" s="972"/>
      <c r="JXE411" s="972"/>
      <c r="JXF411" s="972"/>
      <c r="JXG411" s="972"/>
      <c r="JXH411" s="972"/>
      <c r="JXI411" s="972"/>
      <c r="JXJ411" s="972"/>
      <c r="JXK411" s="972"/>
      <c r="JXL411" s="972"/>
      <c r="JXM411" s="972"/>
      <c r="JXN411" s="973"/>
      <c r="JXO411" s="971"/>
      <c r="JXP411" s="972"/>
      <c r="JXQ411" s="972"/>
      <c r="JXR411" s="972"/>
      <c r="JXS411" s="972"/>
      <c r="JXT411" s="972"/>
      <c r="JXU411" s="972"/>
      <c r="JXV411" s="972"/>
      <c r="JXW411" s="972"/>
      <c r="JXX411" s="972"/>
      <c r="JXY411" s="972"/>
      <c r="JXZ411" s="972"/>
      <c r="JYA411" s="972"/>
      <c r="JYB411" s="972"/>
      <c r="JYC411" s="973"/>
      <c r="JYD411" s="971"/>
      <c r="JYE411" s="972"/>
      <c r="JYF411" s="972"/>
      <c r="JYG411" s="972"/>
      <c r="JYH411" s="972"/>
      <c r="JYI411" s="972"/>
      <c r="JYJ411" s="972"/>
      <c r="JYK411" s="972"/>
      <c r="JYL411" s="972"/>
      <c r="JYM411" s="972"/>
      <c r="JYN411" s="972"/>
      <c r="JYO411" s="972"/>
      <c r="JYP411" s="972"/>
      <c r="JYQ411" s="972"/>
      <c r="JYR411" s="973"/>
      <c r="JYS411" s="971"/>
      <c r="JYT411" s="972"/>
      <c r="JYU411" s="972"/>
      <c r="JYV411" s="972"/>
      <c r="JYW411" s="972"/>
      <c r="JYX411" s="972"/>
      <c r="JYY411" s="972"/>
      <c r="JYZ411" s="972"/>
      <c r="JZA411" s="972"/>
      <c r="JZB411" s="972"/>
      <c r="JZC411" s="972"/>
      <c r="JZD411" s="972"/>
      <c r="JZE411" s="972"/>
      <c r="JZF411" s="972"/>
      <c r="JZG411" s="973"/>
      <c r="JZH411" s="971"/>
      <c r="JZI411" s="972"/>
      <c r="JZJ411" s="972"/>
      <c r="JZK411" s="972"/>
      <c r="JZL411" s="972"/>
      <c r="JZM411" s="972"/>
      <c r="JZN411" s="972"/>
      <c r="JZO411" s="972"/>
      <c r="JZP411" s="972"/>
      <c r="JZQ411" s="972"/>
      <c r="JZR411" s="972"/>
      <c r="JZS411" s="972"/>
      <c r="JZT411" s="972"/>
      <c r="JZU411" s="972"/>
      <c r="JZV411" s="973"/>
      <c r="JZW411" s="971"/>
      <c r="JZX411" s="972"/>
      <c r="JZY411" s="972"/>
      <c r="JZZ411" s="972"/>
      <c r="KAA411" s="972"/>
      <c r="KAB411" s="972"/>
      <c r="KAC411" s="972"/>
      <c r="KAD411" s="972"/>
      <c r="KAE411" s="972"/>
      <c r="KAF411" s="972"/>
      <c r="KAG411" s="972"/>
      <c r="KAH411" s="972"/>
      <c r="KAI411" s="972"/>
      <c r="KAJ411" s="972"/>
      <c r="KAK411" s="973"/>
      <c r="KAL411" s="971"/>
      <c r="KAM411" s="972"/>
      <c r="KAN411" s="972"/>
      <c r="KAO411" s="972"/>
      <c r="KAP411" s="972"/>
      <c r="KAQ411" s="972"/>
      <c r="KAR411" s="972"/>
      <c r="KAS411" s="972"/>
      <c r="KAT411" s="972"/>
      <c r="KAU411" s="972"/>
      <c r="KAV411" s="972"/>
      <c r="KAW411" s="972"/>
      <c r="KAX411" s="972"/>
      <c r="KAY411" s="972"/>
      <c r="KAZ411" s="973"/>
      <c r="KBA411" s="971"/>
      <c r="KBB411" s="972"/>
      <c r="KBC411" s="972"/>
      <c r="KBD411" s="972"/>
      <c r="KBE411" s="972"/>
      <c r="KBF411" s="972"/>
      <c r="KBG411" s="972"/>
      <c r="KBH411" s="972"/>
      <c r="KBI411" s="972"/>
      <c r="KBJ411" s="972"/>
      <c r="KBK411" s="972"/>
      <c r="KBL411" s="972"/>
      <c r="KBM411" s="972"/>
      <c r="KBN411" s="972"/>
      <c r="KBO411" s="973"/>
      <c r="KBP411" s="971"/>
      <c r="KBQ411" s="972"/>
      <c r="KBR411" s="972"/>
      <c r="KBS411" s="972"/>
      <c r="KBT411" s="972"/>
      <c r="KBU411" s="972"/>
      <c r="KBV411" s="972"/>
      <c r="KBW411" s="972"/>
      <c r="KBX411" s="972"/>
      <c r="KBY411" s="972"/>
      <c r="KBZ411" s="972"/>
      <c r="KCA411" s="972"/>
      <c r="KCB411" s="972"/>
      <c r="KCC411" s="972"/>
      <c r="KCD411" s="973"/>
      <c r="KCE411" s="971"/>
      <c r="KCF411" s="972"/>
      <c r="KCG411" s="972"/>
      <c r="KCH411" s="972"/>
      <c r="KCI411" s="972"/>
      <c r="KCJ411" s="972"/>
      <c r="KCK411" s="972"/>
      <c r="KCL411" s="972"/>
      <c r="KCM411" s="972"/>
      <c r="KCN411" s="972"/>
      <c r="KCO411" s="972"/>
      <c r="KCP411" s="972"/>
      <c r="KCQ411" s="972"/>
      <c r="KCR411" s="972"/>
      <c r="KCS411" s="973"/>
      <c r="KCT411" s="971"/>
      <c r="KCU411" s="972"/>
      <c r="KCV411" s="972"/>
      <c r="KCW411" s="972"/>
      <c r="KCX411" s="972"/>
      <c r="KCY411" s="972"/>
      <c r="KCZ411" s="972"/>
      <c r="KDA411" s="972"/>
      <c r="KDB411" s="972"/>
      <c r="KDC411" s="972"/>
      <c r="KDD411" s="972"/>
      <c r="KDE411" s="972"/>
      <c r="KDF411" s="972"/>
      <c r="KDG411" s="972"/>
      <c r="KDH411" s="973"/>
      <c r="KDI411" s="971"/>
      <c r="KDJ411" s="972"/>
      <c r="KDK411" s="972"/>
      <c r="KDL411" s="972"/>
      <c r="KDM411" s="972"/>
      <c r="KDN411" s="972"/>
      <c r="KDO411" s="972"/>
      <c r="KDP411" s="972"/>
      <c r="KDQ411" s="972"/>
      <c r="KDR411" s="972"/>
      <c r="KDS411" s="972"/>
      <c r="KDT411" s="972"/>
      <c r="KDU411" s="972"/>
      <c r="KDV411" s="972"/>
      <c r="KDW411" s="973"/>
      <c r="KDX411" s="971"/>
      <c r="KDY411" s="972"/>
      <c r="KDZ411" s="972"/>
      <c r="KEA411" s="972"/>
      <c r="KEB411" s="972"/>
      <c r="KEC411" s="972"/>
      <c r="KED411" s="972"/>
      <c r="KEE411" s="972"/>
      <c r="KEF411" s="972"/>
      <c r="KEG411" s="972"/>
      <c r="KEH411" s="972"/>
      <c r="KEI411" s="972"/>
      <c r="KEJ411" s="972"/>
      <c r="KEK411" s="972"/>
      <c r="KEL411" s="973"/>
      <c r="KEM411" s="971"/>
      <c r="KEN411" s="972"/>
      <c r="KEO411" s="972"/>
      <c r="KEP411" s="972"/>
      <c r="KEQ411" s="972"/>
      <c r="KER411" s="972"/>
      <c r="KES411" s="972"/>
      <c r="KET411" s="972"/>
      <c r="KEU411" s="972"/>
      <c r="KEV411" s="972"/>
      <c r="KEW411" s="972"/>
      <c r="KEX411" s="972"/>
      <c r="KEY411" s="972"/>
      <c r="KEZ411" s="972"/>
      <c r="KFA411" s="973"/>
      <c r="KFB411" s="971"/>
      <c r="KFC411" s="972"/>
      <c r="KFD411" s="972"/>
      <c r="KFE411" s="972"/>
      <c r="KFF411" s="972"/>
      <c r="KFG411" s="972"/>
      <c r="KFH411" s="972"/>
      <c r="KFI411" s="972"/>
      <c r="KFJ411" s="972"/>
      <c r="KFK411" s="972"/>
      <c r="KFL411" s="972"/>
      <c r="KFM411" s="972"/>
      <c r="KFN411" s="972"/>
      <c r="KFO411" s="972"/>
      <c r="KFP411" s="973"/>
      <c r="KFQ411" s="971"/>
      <c r="KFR411" s="972"/>
      <c r="KFS411" s="972"/>
      <c r="KFT411" s="972"/>
      <c r="KFU411" s="972"/>
      <c r="KFV411" s="972"/>
      <c r="KFW411" s="972"/>
      <c r="KFX411" s="972"/>
      <c r="KFY411" s="972"/>
      <c r="KFZ411" s="972"/>
      <c r="KGA411" s="972"/>
      <c r="KGB411" s="972"/>
      <c r="KGC411" s="972"/>
      <c r="KGD411" s="972"/>
      <c r="KGE411" s="973"/>
      <c r="KGF411" s="971"/>
      <c r="KGG411" s="972"/>
      <c r="KGH411" s="972"/>
      <c r="KGI411" s="972"/>
      <c r="KGJ411" s="972"/>
      <c r="KGK411" s="972"/>
      <c r="KGL411" s="972"/>
      <c r="KGM411" s="972"/>
      <c r="KGN411" s="972"/>
      <c r="KGO411" s="972"/>
      <c r="KGP411" s="972"/>
      <c r="KGQ411" s="972"/>
      <c r="KGR411" s="972"/>
      <c r="KGS411" s="972"/>
      <c r="KGT411" s="973"/>
      <c r="KGU411" s="971"/>
      <c r="KGV411" s="972"/>
      <c r="KGW411" s="972"/>
      <c r="KGX411" s="972"/>
      <c r="KGY411" s="972"/>
      <c r="KGZ411" s="972"/>
      <c r="KHA411" s="972"/>
      <c r="KHB411" s="972"/>
      <c r="KHC411" s="972"/>
      <c r="KHD411" s="972"/>
      <c r="KHE411" s="972"/>
      <c r="KHF411" s="972"/>
      <c r="KHG411" s="972"/>
      <c r="KHH411" s="972"/>
      <c r="KHI411" s="973"/>
      <c r="KHJ411" s="971"/>
      <c r="KHK411" s="972"/>
      <c r="KHL411" s="972"/>
      <c r="KHM411" s="972"/>
      <c r="KHN411" s="972"/>
      <c r="KHO411" s="972"/>
      <c r="KHP411" s="972"/>
      <c r="KHQ411" s="972"/>
      <c r="KHR411" s="972"/>
      <c r="KHS411" s="972"/>
      <c r="KHT411" s="972"/>
      <c r="KHU411" s="972"/>
      <c r="KHV411" s="972"/>
      <c r="KHW411" s="972"/>
      <c r="KHX411" s="973"/>
      <c r="KHY411" s="971"/>
      <c r="KHZ411" s="972"/>
      <c r="KIA411" s="972"/>
      <c r="KIB411" s="972"/>
      <c r="KIC411" s="972"/>
      <c r="KID411" s="972"/>
      <c r="KIE411" s="972"/>
      <c r="KIF411" s="972"/>
      <c r="KIG411" s="972"/>
      <c r="KIH411" s="972"/>
      <c r="KII411" s="972"/>
      <c r="KIJ411" s="972"/>
      <c r="KIK411" s="972"/>
      <c r="KIL411" s="972"/>
      <c r="KIM411" s="973"/>
      <c r="KIN411" s="971"/>
      <c r="KIO411" s="972"/>
      <c r="KIP411" s="972"/>
      <c r="KIQ411" s="972"/>
      <c r="KIR411" s="972"/>
      <c r="KIS411" s="972"/>
      <c r="KIT411" s="972"/>
      <c r="KIU411" s="972"/>
      <c r="KIV411" s="972"/>
      <c r="KIW411" s="972"/>
      <c r="KIX411" s="972"/>
      <c r="KIY411" s="972"/>
      <c r="KIZ411" s="972"/>
      <c r="KJA411" s="972"/>
      <c r="KJB411" s="973"/>
      <c r="KJC411" s="971"/>
      <c r="KJD411" s="972"/>
      <c r="KJE411" s="972"/>
      <c r="KJF411" s="972"/>
      <c r="KJG411" s="972"/>
      <c r="KJH411" s="972"/>
      <c r="KJI411" s="972"/>
      <c r="KJJ411" s="972"/>
      <c r="KJK411" s="972"/>
      <c r="KJL411" s="972"/>
      <c r="KJM411" s="972"/>
      <c r="KJN411" s="972"/>
      <c r="KJO411" s="972"/>
      <c r="KJP411" s="972"/>
      <c r="KJQ411" s="973"/>
      <c r="KJR411" s="971"/>
      <c r="KJS411" s="972"/>
      <c r="KJT411" s="972"/>
      <c r="KJU411" s="972"/>
      <c r="KJV411" s="972"/>
      <c r="KJW411" s="972"/>
      <c r="KJX411" s="972"/>
      <c r="KJY411" s="972"/>
      <c r="KJZ411" s="972"/>
      <c r="KKA411" s="972"/>
      <c r="KKB411" s="972"/>
      <c r="KKC411" s="972"/>
      <c r="KKD411" s="972"/>
      <c r="KKE411" s="972"/>
      <c r="KKF411" s="973"/>
      <c r="KKG411" s="971"/>
      <c r="KKH411" s="972"/>
      <c r="KKI411" s="972"/>
      <c r="KKJ411" s="972"/>
      <c r="KKK411" s="972"/>
      <c r="KKL411" s="972"/>
      <c r="KKM411" s="972"/>
      <c r="KKN411" s="972"/>
      <c r="KKO411" s="972"/>
      <c r="KKP411" s="972"/>
      <c r="KKQ411" s="972"/>
      <c r="KKR411" s="972"/>
      <c r="KKS411" s="972"/>
      <c r="KKT411" s="972"/>
      <c r="KKU411" s="973"/>
      <c r="KKV411" s="971"/>
      <c r="KKW411" s="972"/>
      <c r="KKX411" s="972"/>
      <c r="KKY411" s="972"/>
      <c r="KKZ411" s="972"/>
      <c r="KLA411" s="972"/>
      <c r="KLB411" s="972"/>
      <c r="KLC411" s="972"/>
      <c r="KLD411" s="972"/>
      <c r="KLE411" s="972"/>
      <c r="KLF411" s="972"/>
      <c r="KLG411" s="972"/>
      <c r="KLH411" s="972"/>
      <c r="KLI411" s="972"/>
      <c r="KLJ411" s="973"/>
      <c r="KLK411" s="971"/>
      <c r="KLL411" s="972"/>
      <c r="KLM411" s="972"/>
      <c r="KLN411" s="972"/>
      <c r="KLO411" s="972"/>
      <c r="KLP411" s="972"/>
      <c r="KLQ411" s="972"/>
      <c r="KLR411" s="972"/>
      <c r="KLS411" s="972"/>
      <c r="KLT411" s="972"/>
      <c r="KLU411" s="972"/>
      <c r="KLV411" s="972"/>
      <c r="KLW411" s="972"/>
      <c r="KLX411" s="972"/>
      <c r="KLY411" s="973"/>
      <c r="KLZ411" s="971"/>
      <c r="KMA411" s="972"/>
      <c r="KMB411" s="972"/>
      <c r="KMC411" s="972"/>
      <c r="KMD411" s="972"/>
      <c r="KME411" s="972"/>
      <c r="KMF411" s="972"/>
      <c r="KMG411" s="972"/>
      <c r="KMH411" s="972"/>
      <c r="KMI411" s="972"/>
      <c r="KMJ411" s="972"/>
      <c r="KMK411" s="972"/>
      <c r="KML411" s="972"/>
      <c r="KMM411" s="972"/>
      <c r="KMN411" s="973"/>
      <c r="KMO411" s="971"/>
      <c r="KMP411" s="972"/>
      <c r="KMQ411" s="972"/>
      <c r="KMR411" s="972"/>
      <c r="KMS411" s="972"/>
      <c r="KMT411" s="972"/>
      <c r="KMU411" s="972"/>
      <c r="KMV411" s="972"/>
      <c r="KMW411" s="972"/>
      <c r="KMX411" s="972"/>
      <c r="KMY411" s="972"/>
      <c r="KMZ411" s="972"/>
      <c r="KNA411" s="972"/>
      <c r="KNB411" s="972"/>
      <c r="KNC411" s="973"/>
      <c r="KND411" s="971"/>
      <c r="KNE411" s="972"/>
      <c r="KNF411" s="972"/>
      <c r="KNG411" s="972"/>
      <c r="KNH411" s="972"/>
      <c r="KNI411" s="972"/>
      <c r="KNJ411" s="972"/>
      <c r="KNK411" s="972"/>
      <c r="KNL411" s="972"/>
      <c r="KNM411" s="972"/>
      <c r="KNN411" s="972"/>
      <c r="KNO411" s="972"/>
      <c r="KNP411" s="972"/>
      <c r="KNQ411" s="972"/>
      <c r="KNR411" s="973"/>
      <c r="KNS411" s="971"/>
      <c r="KNT411" s="972"/>
      <c r="KNU411" s="972"/>
      <c r="KNV411" s="972"/>
      <c r="KNW411" s="972"/>
      <c r="KNX411" s="972"/>
      <c r="KNY411" s="972"/>
      <c r="KNZ411" s="972"/>
      <c r="KOA411" s="972"/>
      <c r="KOB411" s="972"/>
      <c r="KOC411" s="972"/>
      <c r="KOD411" s="972"/>
      <c r="KOE411" s="972"/>
      <c r="KOF411" s="972"/>
      <c r="KOG411" s="973"/>
      <c r="KOH411" s="971"/>
      <c r="KOI411" s="972"/>
      <c r="KOJ411" s="972"/>
      <c r="KOK411" s="972"/>
      <c r="KOL411" s="972"/>
      <c r="KOM411" s="972"/>
      <c r="KON411" s="972"/>
      <c r="KOO411" s="972"/>
      <c r="KOP411" s="972"/>
      <c r="KOQ411" s="972"/>
      <c r="KOR411" s="972"/>
      <c r="KOS411" s="972"/>
      <c r="KOT411" s="972"/>
      <c r="KOU411" s="972"/>
      <c r="KOV411" s="973"/>
      <c r="KOW411" s="971"/>
      <c r="KOX411" s="972"/>
      <c r="KOY411" s="972"/>
      <c r="KOZ411" s="972"/>
      <c r="KPA411" s="972"/>
      <c r="KPB411" s="972"/>
      <c r="KPC411" s="972"/>
      <c r="KPD411" s="972"/>
      <c r="KPE411" s="972"/>
      <c r="KPF411" s="972"/>
      <c r="KPG411" s="972"/>
      <c r="KPH411" s="972"/>
      <c r="KPI411" s="972"/>
      <c r="KPJ411" s="972"/>
      <c r="KPK411" s="973"/>
      <c r="KPL411" s="971"/>
      <c r="KPM411" s="972"/>
      <c r="KPN411" s="972"/>
      <c r="KPO411" s="972"/>
      <c r="KPP411" s="972"/>
      <c r="KPQ411" s="972"/>
      <c r="KPR411" s="972"/>
      <c r="KPS411" s="972"/>
      <c r="KPT411" s="972"/>
      <c r="KPU411" s="972"/>
      <c r="KPV411" s="972"/>
      <c r="KPW411" s="972"/>
      <c r="KPX411" s="972"/>
      <c r="KPY411" s="972"/>
      <c r="KPZ411" s="973"/>
      <c r="KQA411" s="971"/>
      <c r="KQB411" s="972"/>
      <c r="KQC411" s="972"/>
      <c r="KQD411" s="972"/>
      <c r="KQE411" s="972"/>
      <c r="KQF411" s="972"/>
      <c r="KQG411" s="972"/>
      <c r="KQH411" s="972"/>
      <c r="KQI411" s="972"/>
      <c r="KQJ411" s="972"/>
      <c r="KQK411" s="972"/>
      <c r="KQL411" s="972"/>
      <c r="KQM411" s="972"/>
      <c r="KQN411" s="972"/>
      <c r="KQO411" s="973"/>
      <c r="KQP411" s="971"/>
      <c r="KQQ411" s="972"/>
      <c r="KQR411" s="972"/>
      <c r="KQS411" s="972"/>
      <c r="KQT411" s="972"/>
      <c r="KQU411" s="972"/>
      <c r="KQV411" s="972"/>
      <c r="KQW411" s="972"/>
      <c r="KQX411" s="972"/>
      <c r="KQY411" s="972"/>
      <c r="KQZ411" s="972"/>
      <c r="KRA411" s="972"/>
      <c r="KRB411" s="972"/>
      <c r="KRC411" s="972"/>
      <c r="KRD411" s="973"/>
      <c r="KRE411" s="971"/>
      <c r="KRF411" s="972"/>
      <c r="KRG411" s="972"/>
      <c r="KRH411" s="972"/>
      <c r="KRI411" s="972"/>
      <c r="KRJ411" s="972"/>
      <c r="KRK411" s="972"/>
      <c r="KRL411" s="972"/>
      <c r="KRM411" s="972"/>
      <c r="KRN411" s="972"/>
      <c r="KRO411" s="972"/>
      <c r="KRP411" s="972"/>
      <c r="KRQ411" s="972"/>
      <c r="KRR411" s="972"/>
      <c r="KRS411" s="973"/>
      <c r="KRT411" s="971"/>
      <c r="KRU411" s="972"/>
      <c r="KRV411" s="972"/>
      <c r="KRW411" s="972"/>
      <c r="KRX411" s="972"/>
      <c r="KRY411" s="972"/>
      <c r="KRZ411" s="972"/>
      <c r="KSA411" s="972"/>
      <c r="KSB411" s="972"/>
      <c r="KSC411" s="972"/>
      <c r="KSD411" s="972"/>
      <c r="KSE411" s="972"/>
      <c r="KSF411" s="972"/>
      <c r="KSG411" s="972"/>
      <c r="KSH411" s="973"/>
      <c r="KSI411" s="971"/>
      <c r="KSJ411" s="972"/>
      <c r="KSK411" s="972"/>
      <c r="KSL411" s="972"/>
      <c r="KSM411" s="972"/>
      <c r="KSN411" s="972"/>
      <c r="KSO411" s="972"/>
      <c r="KSP411" s="972"/>
      <c r="KSQ411" s="972"/>
      <c r="KSR411" s="972"/>
      <c r="KSS411" s="972"/>
      <c r="KST411" s="972"/>
      <c r="KSU411" s="972"/>
      <c r="KSV411" s="972"/>
      <c r="KSW411" s="973"/>
      <c r="KSX411" s="971"/>
      <c r="KSY411" s="972"/>
      <c r="KSZ411" s="972"/>
      <c r="KTA411" s="972"/>
      <c r="KTB411" s="972"/>
      <c r="KTC411" s="972"/>
      <c r="KTD411" s="972"/>
      <c r="KTE411" s="972"/>
      <c r="KTF411" s="972"/>
      <c r="KTG411" s="972"/>
      <c r="KTH411" s="972"/>
      <c r="KTI411" s="972"/>
      <c r="KTJ411" s="972"/>
      <c r="KTK411" s="972"/>
      <c r="KTL411" s="973"/>
      <c r="KTM411" s="971"/>
      <c r="KTN411" s="972"/>
      <c r="KTO411" s="972"/>
      <c r="KTP411" s="972"/>
      <c r="KTQ411" s="972"/>
      <c r="KTR411" s="972"/>
      <c r="KTS411" s="972"/>
      <c r="KTT411" s="972"/>
      <c r="KTU411" s="972"/>
      <c r="KTV411" s="972"/>
      <c r="KTW411" s="972"/>
      <c r="KTX411" s="972"/>
      <c r="KTY411" s="972"/>
      <c r="KTZ411" s="972"/>
      <c r="KUA411" s="973"/>
      <c r="KUB411" s="971"/>
      <c r="KUC411" s="972"/>
      <c r="KUD411" s="972"/>
      <c r="KUE411" s="972"/>
      <c r="KUF411" s="972"/>
      <c r="KUG411" s="972"/>
      <c r="KUH411" s="972"/>
      <c r="KUI411" s="972"/>
      <c r="KUJ411" s="972"/>
      <c r="KUK411" s="972"/>
      <c r="KUL411" s="972"/>
      <c r="KUM411" s="972"/>
      <c r="KUN411" s="972"/>
      <c r="KUO411" s="972"/>
      <c r="KUP411" s="973"/>
      <c r="KUQ411" s="971"/>
      <c r="KUR411" s="972"/>
      <c r="KUS411" s="972"/>
      <c r="KUT411" s="972"/>
      <c r="KUU411" s="972"/>
      <c r="KUV411" s="972"/>
      <c r="KUW411" s="972"/>
      <c r="KUX411" s="972"/>
      <c r="KUY411" s="972"/>
      <c r="KUZ411" s="972"/>
      <c r="KVA411" s="972"/>
      <c r="KVB411" s="972"/>
      <c r="KVC411" s="972"/>
      <c r="KVD411" s="972"/>
      <c r="KVE411" s="973"/>
      <c r="KVF411" s="971"/>
      <c r="KVG411" s="972"/>
      <c r="KVH411" s="972"/>
      <c r="KVI411" s="972"/>
      <c r="KVJ411" s="972"/>
      <c r="KVK411" s="972"/>
      <c r="KVL411" s="972"/>
      <c r="KVM411" s="972"/>
      <c r="KVN411" s="972"/>
      <c r="KVO411" s="972"/>
      <c r="KVP411" s="972"/>
      <c r="KVQ411" s="972"/>
      <c r="KVR411" s="972"/>
      <c r="KVS411" s="972"/>
      <c r="KVT411" s="973"/>
      <c r="KVU411" s="971"/>
      <c r="KVV411" s="972"/>
      <c r="KVW411" s="972"/>
      <c r="KVX411" s="972"/>
      <c r="KVY411" s="972"/>
      <c r="KVZ411" s="972"/>
      <c r="KWA411" s="972"/>
      <c r="KWB411" s="972"/>
      <c r="KWC411" s="972"/>
      <c r="KWD411" s="972"/>
      <c r="KWE411" s="972"/>
      <c r="KWF411" s="972"/>
      <c r="KWG411" s="972"/>
      <c r="KWH411" s="972"/>
      <c r="KWI411" s="973"/>
      <c r="KWJ411" s="971"/>
      <c r="KWK411" s="972"/>
      <c r="KWL411" s="972"/>
      <c r="KWM411" s="972"/>
      <c r="KWN411" s="972"/>
      <c r="KWO411" s="972"/>
      <c r="KWP411" s="972"/>
      <c r="KWQ411" s="972"/>
      <c r="KWR411" s="972"/>
      <c r="KWS411" s="972"/>
      <c r="KWT411" s="972"/>
      <c r="KWU411" s="972"/>
      <c r="KWV411" s="972"/>
      <c r="KWW411" s="972"/>
      <c r="KWX411" s="973"/>
      <c r="KWY411" s="971"/>
      <c r="KWZ411" s="972"/>
      <c r="KXA411" s="972"/>
      <c r="KXB411" s="972"/>
      <c r="KXC411" s="972"/>
      <c r="KXD411" s="972"/>
      <c r="KXE411" s="972"/>
      <c r="KXF411" s="972"/>
      <c r="KXG411" s="972"/>
      <c r="KXH411" s="972"/>
      <c r="KXI411" s="972"/>
      <c r="KXJ411" s="972"/>
      <c r="KXK411" s="972"/>
      <c r="KXL411" s="972"/>
      <c r="KXM411" s="973"/>
      <c r="KXN411" s="971"/>
      <c r="KXO411" s="972"/>
      <c r="KXP411" s="972"/>
      <c r="KXQ411" s="972"/>
      <c r="KXR411" s="972"/>
      <c r="KXS411" s="972"/>
      <c r="KXT411" s="972"/>
      <c r="KXU411" s="972"/>
      <c r="KXV411" s="972"/>
      <c r="KXW411" s="972"/>
      <c r="KXX411" s="972"/>
      <c r="KXY411" s="972"/>
      <c r="KXZ411" s="972"/>
      <c r="KYA411" s="972"/>
      <c r="KYB411" s="973"/>
      <c r="KYC411" s="971"/>
      <c r="KYD411" s="972"/>
      <c r="KYE411" s="972"/>
      <c r="KYF411" s="972"/>
      <c r="KYG411" s="972"/>
      <c r="KYH411" s="972"/>
      <c r="KYI411" s="972"/>
      <c r="KYJ411" s="972"/>
      <c r="KYK411" s="972"/>
      <c r="KYL411" s="972"/>
      <c r="KYM411" s="972"/>
      <c r="KYN411" s="972"/>
      <c r="KYO411" s="972"/>
      <c r="KYP411" s="972"/>
      <c r="KYQ411" s="973"/>
      <c r="KYR411" s="971"/>
      <c r="KYS411" s="972"/>
      <c r="KYT411" s="972"/>
      <c r="KYU411" s="972"/>
      <c r="KYV411" s="972"/>
      <c r="KYW411" s="972"/>
      <c r="KYX411" s="972"/>
      <c r="KYY411" s="972"/>
      <c r="KYZ411" s="972"/>
      <c r="KZA411" s="972"/>
      <c r="KZB411" s="972"/>
      <c r="KZC411" s="972"/>
      <c r="KZD411" s="972"/>
      <c r="KZE411" s="972"/>
      <c r="KZF411" s="973"/>
      <c r="KZG411" s="971"/>
      <c r="KZH411" s="972"/>
      <c r="KZI411" s="972"/>
      <c r="KZJ411" s="972"/>
      <c r="KZK411" s="972"/>
      <c r="KZL411" s="972"/>
      <c r="KZM411" s="972"/>
      <c r="KZN411" s="972"/>
      <c r="KZO411" s="972"/>
      <c r="KZP411" s="972"/>
      <c r="KZQ411" s="972"/>
      <c r="KZR411" s="972"/>
      <c r="KZS411" s="972"/>
      <c r="KZT411" s="972"/>
      <c r="KZU411" s="973"/>
      <c r="KZV411" s="971"/>
      <c r="KZW411" s="972"/>
      <c r="KZX411" s="972"/>
      <c r="KZY411" s="972"/>
      <c r="KZZ411" s="972"/>
      <c r="LAA411" s="972"/>
      <c r="LAB411" s="972"/>
      <c r="LAC411" s="972"/>
      <c r="LAD411" s="972"/>
      <c r="LAE411" s="972"/>
      <c r="LAF411" s="972"/>
      <c r="LAG411" s="972"/>
      <c r="LAH411" s="972"/>
      <c r="LAI411" s="972"/>
      <c r="LAJ411" s="973"/>
      <c r="LAK411" s="971"/>
      <c r="LAL411" s="972"/>
      <c r="LAM411" s="972"/>
      <c r="LAN411" s="972"/>
      <c r="LAO411" s="972"/>
      <c r="LAP411" s="972"/>
      <c r="LAQ411" s="972"/>
      <c r="LAR411" s="972"/>
      <c r="LAS411" s="972"/>
      <c r="LAT411" s="972"/>
      <c r="LAU411" s="972"/>
      <c r="LAV411" s="972"/>
      <c r="LAW411" s="972"/>
      <c r="LAX411" s="972"/>
      <c r="LAY411" s="973"/>
      <c r="LAZ411" s="971"/>
      <c r="LBA411" s="972"/>
      <c r="LBB411" s="972"/>
      <c r="LBC411" s="972"/>
      <c r="LBD411" s="972"/>
      <c r="LBE411" s="972"/>
      <c r="LBF411" s="972"/>
      <c r="LBG411" s="972"/>
      <c r="LBH411" s="972"/>
      <c r="LBI411" s="972"/>
      <c r="LBJ411" s="972"/>
      <c r="LBK411" s="972"/>
      <c r="LBL411" s="972"/>
      <c r="LBM411" s="972"/>
      <c r="LBN411" s="973"/>
      <c r="LBO411" s="971"/>
      <c r="LBP411" s="972"/>
      <c r="LBQ411" s="972"/>
      <c r="LBR411" s="972"/>
      <c r="LBS411" s="972"/>
      <c r="LBT411" s="972"/>
      <c r="LBU411" s="972"/>
      <c r="LBV411" s="972"/>
      <c r="LBW411" s="972"/>
      <c r="LBX411" s="972"/>
      <c r="LBY411" s="972"/>
      <c r="LBZ411" s="972"/>
      <c r="LCA411" s="972"/>
      <c r="LCB411" s="972"/>
      <c r="LCC411" s="973"/>
      <c r="LCD411" s="971"/>
      <c r="LCE411" s="972"/>
      <c r="LCF411" s="972"/>
      <c r="LCG411" s="972"/>
      <c r="LCH411" s="972"/>
      <c r="LCI411" s="972"/>
      <c r="LCJ411" s="972"/>
      <c r="LCK411" s="972"/>
      <c r="LCL411" s="972"/>
      <c r="LCM411" s="972"/>
      <c r="LCN411" s="972"/>
      <c r="LCO411" s="972"/>
      <c r="LCP411" s="972"/>
      <c r="LCQ411" s="972"/>
      <c r="LCR411" s="973"/>
      <c r="LCS411" s="971"/>
      <c r="LCT411" s="972"/>
      <c r="LCU411" s="972"/>
      <c r="LCV411" s="972"/>
      <c r="LCW411" s="972"/>
      <c r="LCX411" s="972"/>
      <c r="LCY411" s="972"/>
      <c r="LCZ411" s="972"/>
      <c r="LDA411" s="972"/>
      <c r="LDB411" s="972"/>
      <c r="LDC411" s="972"/>
      <c r="LDD411" s="972"/>
      <c r="LDE411" s="972"/>
      <c r="LDF411" s="972"/>
      <c r="LDG411" s="973"/>
      <c r="LDH411" s="971"/>
      <c r="LDI411" s="972"/>
      <c r="LDJ411" s="972"/>
      <c r="LDK411" s="972"/>
      <c r="LDL411" s="972"/>
      <c r="LDM411" s="972"/>
      <c r="LDN411" s="972"/>
      <c r="LDO411" s="972"/>
      <c r="LDP411" s="972"/>
      <c r="LDQ411" s="972"/>
      <c r="LDR411" s="972"/>
      <c r="LDS411" s="972"/>
      <c r="LDT411" s="972"/>
      <c r="LDU411" s="972"/>
      <c r="LDV411" s="973"/>
      <c r="LDW411" s="971"/>
      <c r="LDX411" s="972"/>
      <c r="LDY411" s="972"/>
      <c r="LDZ411" s="972"/>
      <c r="LEA411" s="972"/>
      <c r="LEB411" s="972"/>
      <c r="LEC411" s="972"/>
      <c r="LED411" s="972"/>
      <c r="LEE411" s="972"/>
      <c r="LEF411" s="972"/>
      <c r="LEG411" s="972"/>
      <c r="LEH411" s="972"/>
      <c r="LEI411" s="972"/>
      <c r="LEJ411" s="972"/>
      <c r="LEK411" s="973"/>
      <c r="LEL411" s="971"/>
      <c r="LEM411" s="972"/>
      <c r="LEN411" s="972"/>
      <c r="LEO411" s="972"/>
      <c r="LEP411" s="972"/>
      <c r="LEQ411" s="972"/>
      <c r="LER411" s="972"/>
      <c r="LES411" s="972"/>
      <c r="LET411" s="972"/>
      <c r="LEU411" s="972"/>
      <c r="LEV411" s="972"/>
      <c r="LEW411" s="972"/>
      <c r="LEX411" s="972"/>
      <c r="LEY411" s="972"/>
      <c r="LEZ411" s="973"/>
      <c r="LFA411" s="971"/>
      <c r="LFB411" s="972"/>
      <c r="LFC411" s="972"/>
      <c r="LFD411" s="972"/>
      <c r="LFE411" s="972"/>
      <c r="LFF411" s="972"/>
      <c r="LFG411" s="972"/>
      <c r="LFH411" s="972"/>
      <c r="LFI411" s="972"/>
      <c r="LFJ411" s="972"/>
      <c r="LFK411" s="972"/>
      <c r="LFL411" s="972"/>
      <c r="LFM411" s="972"/>
      <c r="LFN411" s="972"/>
      <c r="LFO411" s="973"/>
      <c r="LFP411" s="971"/>
      <c r="LFQ411" s="972"/>
      <c r="LFR411" s="972"/>
      <c r="LFS411" s="972"/>
      <c r="LFT411" s="972"/>
      <c r="LFU411" s="972"/>
      <c r="LFV411" s="972"/>
      <c r="LFW411" s="972"/>
      <c r="LFX411" s="972"/>
      <c r="LFY411" s="972"/>
      <c r="LFZ411" s="972"/>
      <c r="LGA411" s="972"/>
      <c r="LGB411" s="972"/>
      <c r="LGC411" s="972"/>
      <c r="LGD411" s="973"/>
      <c r="LGE411" s="971"/>
      <c r="LGF411" s="972"/>
      <c r="LGG411" s="972"/>
      <c r="LGH411" s="972"/>
      <c r="LGI411" s="972"/>
      <c r="LGJ411" s="972"/>
      <c r="LGK411" s="972"/>
      <c r="LGL411" s="972"/>
      <c r="LGM411" s="972"/>
      <c r="LGN411" s="972"/>
      <c r="LGO411" s="972"/>
      <c r="LGP411" s="972"/>
      <c r="LGQ411" s="972"/>
      <c r="LGR411" s="972"/>
      <c r="LGS411" s="973"/>
      <c r="LGT411" s="971"/>
      <c r="LGU411" s="972"/>
      <c r="LGV411" s="972"/>
      <c r="LGW411" s="972"/>
      <c r="LGX411" s="972"/>
      <c r="LGY411" s="972"/>
      <c r="LGZ411" s="972"/>
      <c r="LHA411" s="972"/>
      <c r="LHB411" s="972"/>
      <c r="LHC411" s="972"/>
      <c r="LHD411" s="972"/>
      <c r="LHE411" s="972"/>
      <c r="LHF411" s="972"/>
      <c r="LHG411" s="972"/>
      <c r="LHH411" s="973"/>
      <c r="LHI411" s="971"/>
      <c r="LHJ411" s="972"/>
      <c r="LHK411" s="972"/>
      <c r="LHL411" s="972"/>
      <c r="LHM411" s="972"/>
      <c r="LHN411" s="972"/>
      <c r="LHO411" s="972"/>
      <c r="LHP411" s="972"/>
      <c r="LHQ411" s="972"/>
      <c r="LHR411" s="972"/>
      <c r="LHS411" s="972"/>
      <c r="LHT411" s="972"/>
      <c r="LHU411" s="972"/>
      <c r="LHV411" s="972"/>
      <c r="LHW411" s="973"/>
      <c r="LHX411" s="971"/>
      <c r="LHY411" s="972"/>
      <c r="LHZ411" s="972"/>
      <c r="LIA411" s="972"/>
      <c r="LIB411" s="972"/>
      <c r="LIC411" s="972"/>
      <c r="LID411" s="972"/>
      <c r="LIE411" s="972"/>
      <c r="LIF411" s="972"/>
      <c r="LIG411" s="972"/>
      <c r="LIH411" s="972"/>
      <c r="LII411" s="972"/>
      <c r="LIJ411" s="972"/>
      <c r="LIK411" s="972"/>
      <c r="LIL411" s="973"/>
      <c r="LIM411" s="971"/>
      <c r="LIN411" s="972"/>
      <c r="LIO411" s="972"/>
      <c r="LIP411" s="972"/>
      <c r="LIQ411" s="972"/>
      <c r="LIR411" s="972"/>
      <c r="LIS411" s="972"/>
      <c r="LIT411" s="972"/>
      <c r="LIU411" s="972"/>
      <c r="LIV411" s="972"/>
      <c r="LIW411" s="972"/>
      <c r="LIX411" s="972"/>
      <c r="LIY411" s="972"/>
      <c r="LIZ411" s="972"/>
      <c r="LJA411" s="973"/>
      <c r="LJB411" s="971"/>
      <c r="LJC411" s="972"/>
      <c r="LJD411" s="972"/>
      <c r="LJE411" s="972"/>
      <c r="LJF411" s="972"/>
      <c r="LJG411" s="972"/>
      <c r="LJH411" s="972"/>
      <c r="LJI411" s="972"/>
      <c r="LJJ411" s="972"/>
      <c r="LJK411" s="972"/>
      <c r="LJL411" s="972"/>
      <c r="LJM411" s="972"/>
      <c r="LJN411" s="972"/>
      <c r="LJO411" s="972"/>
      <c r="LJP411" s="973"/>
      <c r="LJQ411" s="971"/>
      <c r="LJR411" s="972"/>
      <c r="LJS411" s="972"/>
      <c r="LJT411" s="972"/>
      <c r="LJU411" s="972"/>
      <c r="LJV411" s="972"/>
      <c r="LJW411" s="972"/>
      <c r="LJX411" s="972"/>
      <c r="LJY411" s="972"/>
      <c r="LJZ411" s="972"/>
      <c r="LKA411" s="972"/>
      <c r="LKB411" s="972"/>
      <c r="LKC411" s="972"/>
      <c r="LKD411" s="972"/>
      <c r="LKE411" s="973"/>
      <c r="LKF411" s="971"/>
      <c r="LKG411" s="972"/>
      <c r="LKH411" s="972"/>
      <c r="LKI411" s="972"/>
      <c r="LKJ411" s="972"/>
      <c r="LKK411" s="972"/>
      <c r="LKL411" s="972"/>
      <c r="LKM411" s="972"/>
      <c r="LKN411" s="972"/>
      <c r="LKO411" s="972"/>
      <c r="LKP411" s="972"/>
      <c r="LKQ411" s="972"/>
      <c r="LKR411" s="972"/>
      <c r="LKS411" s="972"/>
      <c r="LKT411" s="973"/>
      <c r="LKU411" s="971"/>
      <c r="LKV411" s="972"/>
      <c r="LKW411" s="972"/>
      <c r="LKX411" s="972"/>
      <c r="LKY411" s="972"/>
      <c r="LKZ411" s="972"/>
      <c r="LLA411" s="972"/>
      <c r="LLB411" s="972"/>
      <c r="LLC411" s="972"/>
      <c r="LLD411" s="972"/>
      <c r="LLE411" s="972"/>
      <c r="LLF411" s="972"/>
      <c r="LLG411" s="972"/>
      <c r="LLH411" s="972"/>
      <c r="LLI411" s="973"/>
      <c r="LLJ411" s="971"/>
      <c r="LLK411" s="972"/>
      <c r="LLL411" s="972"/>
      <c r="LLM411" s="972"/>
      <c r="LLN411" s="972"/>
      <c r="LLO411" s="972"/>
      <c r="LLP411" s="972"/>
      <c r="LLQ411" s="972"/>
      <c r="LLR411" s="972"/>
      <c r="LLS411" s="972"/>
      <c r="LLT411" s="972"/>
      <c r="LLU411" s="972"/>
      <c r="LLV411" s="972"/>
      <c r="LLW411" s="972"/>
      <c r="LLX411" s="973"/>
      <c r="LLY411" s="971"/>
      <c r="LLZ411" s="972"/>
      <c r="LMA411" s="972"/>
      <c r="LMB411" s="972"/>
      <c r="LMC411" s="972"/>
      <c r="LMD411" s="972"/>
      <c r="LME411" s="972"/>
      <c r="LMF411" s="972"/>
      <c r="LMG411" s="972"/>
      <c r="LMH411" s="972"/>
      <c r="LMI411" s="972"/>
      <c r="LMJ411" s="972"/>
      <c r="LMK411" s="972"/>
      <c r="LML411" s="972"/>
      <c r="LMM411" s="973"/>
      <c r="LMN411" s="971"/>
      <c r="LMO411" s="972"/>
      <c r="LMP411" s="972"/>
      <c r="LMQ411" s="972"/>
      <c r="LMR411" s="972"/>
      <c r="LMS411" s="972"/>
      <c r="LMT411" s="972"/>
      <c r="LMU411" s="972"/>
      <c r="LMV411" s="972"/>
      <c r="LMW411" s="972"/>
      <c r="LMX411" s="972"/>
      <c r="LMY411" s="972"/>
      <c r="LMZ411" s="972"/>
      <c r="LNA411" s="972"/>
      <c r="LNB411" s="973"/>
      <c r="LNC411" s="971"/>
      <c r="LND411" s="972"/>
      <c r="LNE411" s="972"/>
      <c r="LNF411" s="972"/>
      <c r="LNG411" s="972"/>
      <c r="LNH411" s="972"/>
      <c r="LNI411" s="972"/>
      <c r="LNJ411" s="972"/>
      <c r="LNK411" s="972"/>
      <c r="LNL411" s="972"/>
      <c r="LNM411" s="972"/>
      <c r="LNN411" s="972"/>
      <c r="LNO411" s="972"/>
      <c r="LNP411" s="972"/>
      <c r="LNQ411" s="973"/>
      <c r="LNR411" s="971"/>
      <c r="LNS411" s="972"/>
      <c r="LNT411" s="972"/>
      <c r="LNU411" s="972"/>
      <c r="LNV411" s="972"/>
      <c r="LNW411" s="972"/>
      <c r="LNX411" s="972"/>
      <c r="LNY411" s="972"/>
      <c r="LNZ411" s="972"/>
      <c r="LOA411" s="972"/>
      <c r="LOB411" s="972"/>
      <c r="LOC411" s="972"/>
      <c r="LOD411" s="972"/>
      <c r="LOE411" s="972"/>
      <c r="LOF411" s="973"/>
      <c r="LOG411" s="971"/>
      <c r="LOH411" s="972"/>
      <c r="LOI411" s="972"/>
      <c r="LOJ411" s="972"/>
      <c r="LOK411" s="972"/>
      <c r="LOL411" s="972"/>
      <c r="LOM411" s="972"/>
      <c r="LON411" s="972"/>
      <c r="LOO411" s="972"/>
      <c r="LOP411" s="972"/>
      <c r="LOQ411" s="972"/>
      <c r="LOR411" s="972"/>
      <c r="LOS411" s="972"/>
      <c r="LOT411" s="972"/>
      <c r="LOU411" s="973"/>
      <c r="LOV411" s="971"/>
      <c r="LOW411" s="972"/>
      <c r="LOX411" s="972"/>
      <c r="LOY411" s="972"/>
      <c r="LOZ411" s="972"/>
      <c r="LPA411" s="972"/>
      <c r="LPB411" s="972"/>
      <c r="LPC411" s="972"/>
      <c r="LPD411" s="972"/>
      <c r="LPE411" s="972"/>
      <c r="LPF411" s="972"/>
      <c r="LPG411" s="972"/>
      <c r="LPH411" s="972"/>
      <c r="LPI411" s="972"/>
      <c r="LPJ411" s="973"/>
      <c r="LPK411" s="971"/>
      <c r="LPL411" s="972"/>
      <c r="LPM411" s="972"/>
      <c r="LPN411" s="972"/>
      <c r="LPO411" s="972"/>
      <c r="LPP411" s="972"/>
      <c r="LPQ411" s="972"/>
      <c r="LPR411" s="972"/>
      <c r="LPS411" s="972"/>
      <c r="LPT411" s="972"/>
      <c r="LPU411" s="972"/>
      <c r="LPV411" s="972"/>
      <c r="LPW411" s="972"/>
      <c r="LPX411" s="972"/>
      <c r="LPY411" s="973"/>
      <c r="LPZ411" s="971"/>
      <c r="LQA411" s="972"/>
      <c r="LQB411" s="972"/>
      <c r="LQC411" s="972"/>
      <c r="LQD411" s="972"/>
      <c r="LQE411" s="972"/>
      <c r="LQF411" s="972"/>
      <c r="LQG411" s="972"/>
      <c r="LQH411" s="972"/>
      <c r="LQI411" s="972"/>
      <c r="LQJ411" s="972"/>
      <c r="LQK411" s="972"/>
      <c r="LQL411" s="972"/>
      <c r="LQM411" s="972"/>
      <c r="LQN411" s="973"/>
      <c r="LQO411" s="971"/>
      <c r="LQP411" s="972"/>
      <c r="LQQ411" s="972"/>
      <c r="LQR411" s="972"/>
      <c r="LQS411" s="972"/>
      <c r="LQT411" s="972"/>
      <c r="LQU411" s="972"/>
      <c r="LQV411" s="972"/>
      <c r="LQW411" s="972"/>
      <c r="LQX411" s="972"/>
      <c r="LQY411" s="972"/>
      <c r="LQZ411" s="972"/>
      <c r="LRA411" s="972"/>
      <c r="LRB411" s="972"/>
      <c r="LRC411" s="973"/>
      <c r="LRD411" s="971"/>
      <c r="LRE411" s="972"/>
      <c r="LRF411" s="972"/>
      <c r="LRG411" s="972"/>
      <c r="LRH411" s="972"/>
      <c r="LRI411" s="972"/>
      <c r="LRJ411" s="972"/>
      <c r="LRK411" s="972"/>
      <c r="LRL411" s="972"/>
      <c r="LRM411" s="972"/>
      <c r="LRN411" s="972"/>
      <c r="LRO411" s="972"/>
      <c r="LRP411" s="972"/>
      <c r="LRQ411" s="972"/>
      <c r="LRR411" s="973"/>
      <c r="LRS411" s="971"/>
      <c r="LRT411" s="972"/>
      <c r="LRU411" s="972"/>
      <c r="LRV411" s="972"/>
      <c r="LRW411" s="972"/>
      <c r="LRX411" s="972"/>
      <c r="LRY411" s="972"/>
      <c r="LRZ411" s="972"/>
      <c r="LSA411" s="972"/>
      <c r="LSB411" s="972"/>
      <c r="LSC411" s="972"/>
      <c r="LSD411" s="972"/>
      <c r="LSE411" s="972"/>
      <c r="LSF411" s="972"/>
      <c r="LSG411" s="973"/>
      <c r="LSH411" s="971"/>
      <c r="LSI411" s="972"/>
      <c r="LSJ411" s="972"/>
      <c r="LSK411" s="972"/>
      <c r="LSL411" s="972"/>
      <c r="LSM411" s="972"/>
      <c r="LSN411" s="972"/>
      <c r="LSO411" s="972"/>
      <c r="LSP411" s="972"/>
      <c r="LSQ411" s="972"/>
      <c r="LSR411" s="972"/>
      <c r="LSS411" s="972"/>
      <c r="LST411" s="972"/>
      <c r="LSU411" s="972"/>
      <c r="LSV411" s="973"/>
      <c r="LSW411" s="971"/>
      <c r="LSX411" s="972"/>
      <c r="LSY411" s="972"/>
      <c r="LSZ411" s="972"/>
      <c r="LTA411" s="972"/>
      <c r="LTB411" s="972"/>
      <c r="LTC411" s="972"/>
      <c r="LTD411" s="972"/>
      <c r="LTE411" s="972"/>
      <c r="LTF411" s="972"/>
      <c r="LTG411" s="972"/>
      <c r="LTH411" s="972"/>
      <c r="LTI411" s="972"/>
      <c r="LTJ411" s="972"/>
      <c r="LTK411" s="973"/>
      <c r="LTL411" s="971"/>
      <c r="LTM411" s="972"/>
      <c r="LTN411" s="972"/>
      <c r="LTO411" s="972"/>
      <c r="LTP411" s="972"/>
      <c r="LTQ411" s="972"/>
      <c r="LTR411" s="972"/>
      <c r="LTS411" s="972"/>
      <c r="LTT411" s="972"/>
      <c r="LTU411" s="972"/>
      <c r="LTV411" s="972"/>
      <c r="LTW411" s="972"/>
      <c r="LTX411" s="972"/>
      <c r="LTY411" s="972"/>
      <c r="LTZ411" s="973"/>
      <c r="LUA411" s="971"/>
      <c r="LUB411" s="972"/>
      <c r="LUC411" s="972"/>
      <c r="LUD411" s="972"/>
      <c r="LUE411" s="972"/>
      <c r="LUF411" s="972"/>
      <c r="LUG411" s="972"/>
      <c r="LUH411" s="972"/>
      <c r="LUI411" s="972"/>
      <c r="LUJ411" s="972"/>
      <c r="LUK411" s="972"/>
      <c r="LUL411" s="972"/>
      <c r="LUM411" s="972"/>
      <c r="LUN411" s="972"/>
      <c r="LUO411" s="973"/>
      <c r="LUP411" s="971"/>
      <c r="LUQ411" s="972"/>
      <c r="LUR411" s="972"/>
      <c r="LUS411" s="972"/>
      <c r="LUT411" s="972"/>
      <c r="LUU411" s="972"/>
      <c r="LUV411" s="972"/>
      <c r="LUW411" s="972"/>
      <c r="LUX411" s="972"/>
      <c r="LUY411" s="972"/>
      <c r="LUZ411" s="972"/>
      <c r="LVA411" s="972"/>
      <c r="LVB411" s="972"/>
      <c r="LVC411" s="972"/>
      <c r="LVD411" s="973"/>
      <c r="LVE411" s="971"/>
      <c r="LVF411" s="972"/>
      <c r="LVG411" s="972"/>
      <c r="LVH411" s="972"/>
      <c r="LVI411" s="972"/>
      <c r="LVJ411" s="972"/>
      <c r="LVK411" s="972"/>
      <c r="LVL411" s="972"/>
      <c r="LVM411" s="972"/>
      <c r="LVN411" s="972"/>
      <c r="LVO411" s="972"/>
      <c r="LVP411" s="972"/>
      <c r="LVQ411" s="972"/>
      <c r="LVR411" s="972"/>
      <c r="LVS411" s="973"/>
      <c r="LVT411" s="971"/>
      <c r="LVU411" s="972"/>
      <c r="LVV411" s="972"/>
      <c r="LVW411" s="972"/>
      <c r="LVX411" s="972"/>
      <c r="LVY411" s="972"/>
      <c r="LVZ411" s="972"/>
      <c r="LWA411" s="972"/>
      <c r="LWB411" s="972"/>
      <c r="LWC411" s="972"/>
      <c r="LWD411" s="972"/>
      <c r="LWE411" s="972"/>
      <c r="LWF411" s="972"/>
      <c r="LWG411" s="972"/>
      <c r="LWH411" s="973"/>
      <c r="LWI411" s="971"/>
      <c r="LWJ411" s="972"/>
      <c r="LWK411" s="972"/>
      <c r="LWL411" s="972"/>
      <c r="LWM411" s="972"/>
      <c r="LWN411" s="972"/>
      <c r="LWO411" s="972"/>
      <c r="LWP411" s="972"/>
      <c r="LWQ411" s="972"/>
      <c r="LWR411" s="972"/>
      <c r="LWS411" s="972"/>
      <c r="LWT411" s="972"/>
      <c r="LWU411" s="972"/>
      <c r="LWV411" s="972"/>
      <c r="LWW411" s="973"/>
      <c r="LWX411" s="971"/>
      <c r="LWY411" s="972"/>
      <c r="LWZ411" s="972"/>
      <c r="LXA411" s="972"/>
      <c r="LXB411" s="972"/>
      <c r="LXC411" s="972"/>
      <c r="LXD411" s="972"/>
      <c r="LXE411" s="972"/>
      <c r="LXF411" s="972"/>
      <c r="LXG411" s="972"/>
      <c r="LXH411" s="972"/>
      <c r="LXI411" s="972"/>
      <c r="LXJ411" s="972"/>
      <c r="LXK411" s="972"/>
      <c r="LXL411" s="973"/>
      <c r="LXM411" s="971"/>
      <c r="LXN411" s="972"/>
      <c r="LXO411" s="972"/>
      <c r="LXP411" s="972"/>
      <c r="LXQ411" s="972"/>
      <c r="LXR411" s="972"/>
      <c r="LXS411" s="972"/>
      <c r="LXT411" s="972"/>
      <c r="LXU411" s="972"/>
      <c r="LXV411" s="972"/>
      <c r="LXW411" s="972"/>
      <c r="LXX411" s="972"/>
      <c r="LXY411" s="972"/>
      <c r="LXZ411" s="972"/>
      <c r="LYA411" s="973"/>
      <c r="LYB411" s="971"/>
      <c r="LYC411" s="972"/>
      <c r="LYD411" s="972"/>
      <c r="LYE411" s="972"/>
      <c r="LYF411" s="972"/>
      <c r="LYG411" s="972"/>
      <c r="LYH411" s="972"/>
      <c r="LYI411" s="972"/>
      <c r="LYJ411" s="972"/>
      <c r="LYK411" s="972"/>
      <c r="LYL411" s="972"/>
      <c r="LYM411" s="972"/>
      <c r="LYN411" s="972"/>
      <c r="LYO411" s="972"/>
      <c r="LYP411" s="973"/>
      <c r="LYQ411" s="971"/>
      <c r="LYR411" s="972"/>
      <c r="LYS411" s="972"/>
      <c r="LYT411" s="972"/>
      <c r="LYU411" s="972"/>
      <c r="LYV411" s="972"/>
      <c r="LYW411" s="972"/>
      <c r="LYX411" s="972"/>
      <c r="LYY411" s="972"/>
      <c r="LYZ411" s="972"/>
      <c r="LZA411" s="972"/>
      <c r="LZB411" s="972"/>
      <c r="LZC411" s="972"/>
      <c r="LZD411" s="972"/>
      <c r="LZE411" s="973"/>
      <c r="LZF411" s="971"/>
      <c r="LZG411" s="972"/>
      <c r="LZH411" s="972"/>
      <c r="LZI411" s="972"/>
      <c r="LZJ411" s="972"/>
      <c r="LZK411" s="972"/>
      <c r="LZL411" s="972"/>
      <c r="LZM411" s="972"/>
      <c r="LZN411" s="972"/>
      <c r="LZO411" s="972"/>
      <c r="LZP411" s="972"/>
      <c r="LZQ411" s="972"/>
      <c r="LZR411" s="972"/>
      <c r="LZS411" s="972"/>
      <c r="LZT411" s="973"/>
      <c r="LZU411" s="971"/>
      <c r="LZV411" s="972"/>
      <c r="LZW411" s="972"/>
      <c r="LZX411" s="972"/>
      <c r="LZY411" s="972"/>
      <c r="LZZ411" s="972"/>
      <c r="MAA411" s="972"/>
      <c r="MAB411" s="972"/>
      <c r="MAC411" s="972"/>
      <c r="MAD411" s="972"/>
      <c r="MAE411" s="972"/>
      <c r="MAF411" s="972"/>
      <c r="MAG411" s="972"/>
      <c r="MAH411" s="972"/>
      <c r="MAI411" s="973"/>
      <c r="MAJ411" s="971"/>
      <c r="MAK411" s="972"/>
      <c r="MAL411" s="972"/>
      <c r="MAM411" s="972"/>
      <c r="MAN411" s="972"/>
      <c r="MAO411" s="972"/>
      <c r="MAP411" s="972"/>
      <c r="MAQ411" s="972"/>
      <c r="MAR411" s="972"/>
      <c r="MAS411" s="972"/>
      <c r="MAT411" s="972"/>
      <c r="MAU411" s="972"/>
      <c r="MAV411" s="972"/>
      <c r="MAW411" s="972"/>
      <c r="MAX411" s="973"/>
      <c r="MAY411" s="971"/>
      <c r="MAZ411" s="972"/>
      <c r="MBA411" s="972"/>
      <c r="MBB411" s="972"/>
      <c r="MBC411" s="972"/>
      <c r="MBD411" s="972"/>
      <c r="MBE411" s="972"/>
      <c r="MBF411" s="972"/>
      <c r="MBG411" s="972"/>
      <c r="MBH411" s="972"/>
      <c r="MBI411" s="972"/>
      <c r="MBJ411" s="972"/>
      <c r="MBK411" s="972"/>
      <c r="MBL411" s="972"/>
      <c r="MBM411" s="973"/>
      <c r="MBN411" s="971"/>
      <c r="MBO411" s="972"/>
      <c r="MBP411" s="972"/>
      <c r="MBQ411" s="972"/>
      <c r="MBR411" s="972"/>
      <c r="MBS411" s="972"/>
      <c r="MBT411" s="972"/>
      <c r="MBU411" s="972"/>
      <c r="MBV411" s="972"/>
      <c r="MBW411" s="972"/>
      <c r="MBX411" s="972"/>
      <c r="MBY411" s="972"/>
      <c r="MBZ411" s="972"/>
      <c r="MCA411" s="972"/>
      <c r="MCB411" s="973"/>
      <c r="MCC411" s="971"/>
      <c r="MCD411" s="972"/>
      <c r="MCE411" s="972"/>
      <c r="MCF411" s="972"/>
      <c r="MCG411" s="972"/>
      <c r="MCH411" s="972"/>
      <c r="MCI411" s="972"/>
      <c r="MCJ411" s="972"/>
      <c r="MCK411" s="972"/>
      <c r="MCL411" s="972"/>
      <c r="MCM411" s="972"/>
      <c r="MCN411" s="972"/>
      <c r="MCO411" s="972"/>
      <c r="MCP411" s="972"/>
      <c r="MCQ411" s="973"/>
      <c r="MCR411" s="971"/>
      <c r="MCS411" s="972"/>
      <c r="MCT411" s="972"/>
      <c r="MCU411" s="972"/>
      <c r="MCV411" s="972"/>
      <c r="MCW411" s="972"/>
      <c r="MCX411" s="972"/>
      <c r="MCY411" s="972"/>
      <c r="MCZ411" s="972"/>
      <c r="MDA411" s="972"/>
      <c r="MDB411" s="972"/>
      <c r="MDC411" s="972"/>
      <c r="MDD411" s="972"/>
      <c r="MDE411" s="972"/>
      <c r="MDF411" s="973"/>
      <c r="MDG411" s="971"/>
      <c r="MDH411" s="972"/>
      <c r="MDI411" s="972"/>
      <c r="MDJ411" s="972"/>
      <c r="MDK411" s="972"/>
      <c r="MDL411" s="972"/>
      <c r="MDM411" s="972"/>
      <c r="MDN411" s="972"/>
      <c r="MDO411" s="972"/>
      <c r="MDP411" s="972"/>
      <c r="MDQ411" s="972"/>
      <c r="MDR411" s="972"/>
      <c r="MDS411" s="972"/>
      <c r="MDT411" s="972"/>
      <c r="MDU411" s="973"/>
      <c r="MDV411" s="971"/>
      <c r="MDW411" s="972"/>
      <c r="MDX411" s="972"/>
      <c r="MDY411" s="972"/>
      <c r="MDZ411" s="972"/>
      <c r="MEA411" s="972"/>
      <c r="MEB411" s="972"/>
      <c r="MEC411" s="972"/>
      <c r="MED411" s="972"/>
      <c r="MEE411" s="972"/>
      <c r="MEF411" s="972"/>
      <c r="MEG411" s="972"/>
      <c r="MEH411" s="972"/>
      <c r="MEI411" s="972"/>
      <c r="MEJ411" s="973"/>
      <c r="MEK411" s="971"/>
      <c r="MEL411" s="972"/>
      <c r="MEM411" s="972"/>
      <c r="MEN411" s="972"/>
      <c r="MEO411" s="972"/>
      <c r="MEP411" s="972"/>
      <c r="MEQ411" s="972"/>
      <c r="MER411" s="972"/>
      <c r="MES411" s="972"/>
      <c r="MET411" s="972"/>
      <c r="MEU411" s="972"/>
      <c r="MEV411" s="972"/>
      <c r="MEW411" s="972"/>
      <c r="MEX411" s="972"/>
      <c r="MEY411" s="973"/>
      <c r="MEZ411" s="971"/>
      <c r="MFA411" s="972"/>
      <c r="MFB411" s="972"/>
      <c r="MFC411" s="972"/>
      <c r="MFD411" s="972"/>
      <c r="MFE411" s="972"/>
      <c r="MFF411" s="972"/>
      <c r="MFG411" s="972"/>
      <c r="MFH411" s="972"/>
      <c r="MFI411" s="972"/>
      <c r="MFJ411" s="972"/>
      <c r="MFK411" s="972"/>
      <c r="MFL411" s="972"/>
      <c r="MFM411" s="972"/>
      <c r="MFN411" s="973"/>
      <c r="MFO411" s="971"/>
      <c r="MFP411" s="972"/>
      <c r="MFQ411" s="972"/>
      <c r="MFR411" s="972"/>
      <c r="MFS411" s="972"/>
      <c r="MFT411" s="972"/>
      <c r="MFU411" s="972"/>
      <c r="MFV411" s="972"/>
      <c r="MFW411" s="972"/>
      <c r="MFX411" s="972"/>
      <c r="MFY411" s="972"/>
      <c r="MFZ411" s="972"/>
      <c r="MGA411" s="972"/>
      <c r="MGB411" s="972"/>
      <c r="MGC411" s="973"/>
      <c r="MGD411" s="971"/>
      <c r="MGE411" s="972"/>
      <c r="MGF411" s="972"/>
      <c r="MGG411" s="972"/>
      <c r="MGH411" s="972"/>
      <c r="MGI411" s="972"/>
      <c r="MGJ411" s="972"/>
      <c r="MGK411" s="972"/>
      <c r="MGL411" s="972"/>
      <c r="MGM411" s="972"/>
      <c r="MGN411" s="972"/>
      <c r="MGO411" s="972"/>
      <c r="MGP411" s="972"/>
      <c r="MGQ411" s="972"/>
      <c r="MGR411" s="973"/>
      <c r="MGS411" s="971"/>
      <c r="MGT411" s="972"/>
      <c r="MGU411" s="972"/>
      <c r="MGV411" s="972"/>
      <c r="MGW411" s="972"/>
      <c r="MGX411" s="972"/>
      <c r="MGY411" s="972"/>
      <c r="MGZ411" s="972"/>
      <c r="MHA411" s="972"/>
      <c r="MHB411" s="972"/>
      <c r="MHC411" s="972"/>
      <c r="MHD411" s="972"/>
      <c r="MHE411" s="972"/>
      <c r="MHF411" s="972"/>
      <c r="MHG411" s="973"/>
      <c r="MHH411" s="971"/>
      <c r="MHI411" s="972"/>
      <c r="MHJ411" s="972"/>
      <c r="MHK411" s="972"/>
      <c r="MHL411" s="972"/>
      <c r="MHM411" s="972"/>
      <c r="MHN411" s="972"/>
      <c r="MHO411" s="972"/>
      <c r="MHP411" s="972"/>
      <c r="MHQ411" s="972"/>
      <c r="MHR411" s="972"/>
      <c r="MHS411" s="972"/>
      <c r="MHT411" s="972"/>
      <c r="MHU411" s="972"/>
      <c r="MHV411" s="973"/>
      <c r="MHW411" s="971"/>
      <c r="MHX411" s="972"/>
      <c r="MHY411" s="972"/>
      <c r="MHZ411" s="972"/>
      <c r="MIA411" s="972"/>
      <c r="MIB411" s="972"/>
      <c r="MIC411" s="972"/>
      <c r="MID411" s="972"/>
      <c r="MIE411" s="972"/>
      <c r="MIF411" s="972"/>
      <c r="MIG411" s="972"/>
      <c r="MIH411" s="972"/>
      <c r="MII411" s="972"/>
      <c r="MIJ411" s="972"/>
      <c r="MIK411" s="973"/>
      <c r="MIL411" s="971"/>
      <c r="MIM411" s="972"/>
      <c r="MIN411" s="972"/>
      <c r="MIO411" s="972"/>
      <c r="MIP411" s="972"/>
      <c r="MIQ411" s="972"/>
      <c r="MIR411" s="972"/>
      <c r="MIS411" s="972"/>
      <c r="MIT411" s="972"/>
      <c r="MIU411" s="972"/>
      <c r="MIV411" s="972"/>
      <c r="MIW411" s="972"/>
      <c r="MIX411" s="972"/>
      <c r="MIY411" s="972"/>
      <c r="MIZ411" s="973"/>
      <c r="MJA411" s="971"/>
      <c r="MJB411" s="972"/>
      <c r="MJC411" s="972"/>
      <c r="MJD411" s="972"/>
      <c r="MJE411" s="972"/>
      <c r="MJF411" s="972"/>
      <c r="MJG411" s="972"/>
      <c r="MJH411" s="972"/>
      <c r="MJI411" s="972"/>
      <c r="MJJ411" s="972"/>
      <c r="MJK411" s="972"/>
      <c r="MJL411" s="972"/>
      <c r="MJM411" s="972"/>
      <c r="MJN411" s="972"/>
      <c r="MJO411" s="973"/>
      <c r="MJP411" s="971"/>
      <c r="MJQ411" s="972"/>
      <c r="MJR411" s="972"/>
      <c r="MJS411" s="972"/>
      <c r="MJT411" s="972"/>
      <c r="MJU411" s="972"/>
      <c r="MJV411" s="972"/>
      <c r="MJW411" s="972"/>
      <c r="MJX411" s="972"/>
      <c r="MJY411" s="972"/>
      <c r="MJZ411" s="972"/>
      <c r="MKA411" s="972"/>
      <c r="MKB411" s="972"/>
      <c r="MKC411" s="972"/>
      <c r="MKD411" s="973"/>
      <c r="MKE411" s="971"/>
      <c r="MKF411" s="972"/>
      <c r="MKG411" s="972"/>
      <c r="MKH411" s="972"/>
      <c r="MKI411" s="972"/>
      <c r="MKJ411" s="972"/>
      <c r="MKK411" s="972"/>
      <c r="MKL411" s="972"/>
      <c r="MKM411" s="972"/>
      <c r="MKN411" s="972"/>
      <c r="MKO411" s="972"/>
      <c r="MKP411" s="972"/>
      <c r="MKQ411" s="972"/>
      <c r="MKR411" s="972"/>
      <c r="MKS411" s="973"/>
      <c r="MKT411" s="971"/>
      <c r="MKU411" s="972"/>
      <c r="MKV411" s="972"/>
      <c r="MKW411" s="972"/>
      <c r="MKX411" s="972"/>
      <c r="MKY411" s="972"/>
      <c r="MKZ411" s="972"/>
      <c r="MLA411" s="972"/>
      <c r="MLB411" s="972"/>
      <c r="MLC411" s="972"/>
      <c r="MLD411" s="972"/>
      <c r="MLE411" s="972"/>
      <c r="MLF411" s="972"/>
      <c r="MLG411" s="972"/>
      <c r="MLH411" s="973"/>
      <c r="MLI411" s="971"/>
      <c r="MLJ411" s="972"/>
      <c r="MLK411" s="972"/>
      <c r="MLL411" s="972"/>
      <c r="MLM411" s="972"/>
      <c r="MLN411" s="972"/>
      <c r="MLO411" s="972"/>
      <c r="MLP411" s="972"/>
      <c r="MLQ411" s="972"/>
      <c r="MLR411" s="972"/>
      <c r="MLS411" s="972"/>
      <c r="MLT411" s="972"/>
      <c r="MLU411" s="972"/>
      <c r="MLV411" s="972"/>
      <c r="MLW411" s="973"/>
      <c r="MLX411" s="971"/>
      <c r="MLY411" s="972"/>
      <c r="MLZ411" s="972"/>
      <c r="MMA411" s="972"/>
      <c r="MMB411" s="972"/>
      <c r="MMC411" s="972"/>
      <c r="MMD411" s="972"/>
      <c r="MME411" s="972"/>
      <c r="MMF411" s="972"/>
      <c r="MMG411" s="972"/>
      <c r="MMH411" s="972"/>
      <c r="MMI411" s="972"/>
      <c r="MMJ411" s="972"/>
      <c r="MMK411" s="972"/>
      <c r="MML411" s="973"/>
      <c r="MMM411" s="971"/>
      <c r="MMN411" s="972"/>
      <c r="MMO411" s="972"/>
      <c r="MMP411" s="972"/>
      <c r="MMQ411" s="972"/>
      <c r="MMR411" s="972"/>
      <c r="MMS411" s="972"/>
      <c r="MMT411" s="972"/>
      <c r="MMU411" s="972"/>
      <c r="MMV411" s="972"/>
      <c r="MMW411" s="972"/>
      <c r="MMX411" s="972"/>
      <c r="MMY411" s="972"/>
      <c r="MMZ411" s="972"/>
      <c r="MNA411" s="973"/>
      <c r="MNB411" s="971"/>
      <c r="MNC411" s="972"/>
      <c r="MND411" s="972"/>
      <c r="MNE411" s="972"/>
      <c r="MNF411" s="972"/>
      <c r="MNG411" s="972"/>
      <c r="MNH411" s="972"/>
      <c r="MNI411" s="972"/>
      <c r="MNJ411" s="972"/>
      <c r="MNK411" s="972"/>
      <c r="MNL411" s="972"/>
      <c r="MNM411" s="972"/>
      <c r="MNN411" s="972"/>
      <c r="MNO411" s="972"/>
      <c r="MNP411" s="973"/>
      <c r="MNQ411" s="971"/>
      <c r="MNR411" s="972"/>
      <c r="MNS411" s="972"/>
      <c r="MNT411" s="972"/>
      <c r="MNU411" s="972"/>
      <c r="MNV411" s="972"/>
      <c r="MNW411" s="972"/>
      <c r="MNX411" s="972"/>
      <c r="MNY411" s="972"/>
      <c r="MNZ411" s="972"/>
      <c r="MOA411" s="972"/>
      <c r="MOB411" s="972"/>
      <c r="MOC411" s="972"/>
      <c r="MOD411" s="972"/>
      <c r="MOE411" s="973"/>
      <c r="MOF411" s="971"/>
      <c r="MOG411" s="972"/>
      <c r="MOH411" s="972"/>
      <c r="MOI411" s="972"/>
      <c r="MOJ411" s="972"/>
      <c r="MOK411" s="972"/>
      <c r="MOL411" s="972"/>
      <c r="MOM411" s="972"/>
      <c r="MON411" s="972"/>
      <c r="MOO411" s="972"/>
      <c r="MOP411" s="972"/>
      <c r="MOQ411" s="972"/>
      <c r="MOR411" s="972"/>
      <c r="MOS411" s="972"/>
      <c r="MOT411" s="973"/>
      <c r="MOU411" s="971"/>
      <c r="MOV411" s="972"/>
      <c r="MOW411" s="972"/>
      <c r="MOX411" s="972"/>
      <c r="MOY411" s="972"/>
      <c r="MOZ411" s="972"/>
      <c r="MPA411" s="972"/>
      <c r="MPB411" s="972"/>
      <c r="MPC411" s="972"/>
      <c r="MPD411" s="972"/>
      <c r="MPE411" s="972"/>
      <c r="MPF411" s="972"/>
      <c r="MPG411" s="972"/>
      <c r="MPH411" s="972"/>
      <c r="MPI411" s="973"/>
      <c r="MPJ411" s="971"/>
      <c r="MPK411" s="972"/>
      <c r="MPL411" s="972"/>
      <c r="MPM411" s="972"/>
      <c r="MPN411" s="972"/>
      <c r="MPO411" s="972"/>
      <c r="MPP411" s="972"/>
      <c r="MPQ411" s="972"/>
      <c r="MPR411" s="972"/>
      <c r="MPS411" s="972"/>
      <c r="MPT411" s="972"/>
      <c r="MPU411" s="972"/>
      <c r="MPV411" s="972"/>
      <c r="MPW411" s="972"/>
      <c r="MPX411" s="973"/>
      <c r="MPY411" s="971"/>
      <c r="MPZ411" s="972"/>
      <c r="MQA411" s="972"/>
      <c r="MQB411" s="972"/>
      <c r="MQC411" s="972"/>
      <c r="MQD411" s="972"/>
      <c r="MQE411" s="972"/>
      <c r="MQF411" s="972"/>
      <c r="MQG411" s="972"/>
      <c r="MQH411" s="972"/>
      <c r="MQI411" s="972"/>
      <c r="MQJ411" s="972"/>
      <c r="MQK411" s="972"/>
      <c r="MQL411" s="972"/>
      <c r="MQM411" s="973"/>
      <c r="MQN411" s="971"/>
      <c r="MQO411" s="972"/>
      <c r="MQP411" s="972"/>
      <c r="MQQ411" s="972"/>
      <c r="MQR411" s="972"/>
      <c r="MQS411" s="972"/>
      <c r="MQT411" s="972"/>
      <c r="MQU411" s="972"/>
      <c r="MQV411" s="972"/>
      <c r="MQW411" s="972"/>
      <c r="MQX411" s="972"/>
      <c r="MQY411" s="972"/>
      <c r="MQZ411" s="972"/>
      <c r="MRA411" s="972"/>
      <c r="MRB411" s="973"/>
      <c r="MRC411" s="971"/>
      <c r="MRD411" s="972"/>
      <c r="MRE411" s="972"/>
      <c r="MRF411" s="972"/>
      <c r="MRG411" s="972"/>
      <c r="MRH411" s="972"/>
      <c r="MRI411" s="972"/>
      <c r="MRJ411" s="972"/>
      <c r="MRK411" s="972"/>
      <c r="MRL411" s="972"/>
      <c r="MRM411" s="972"/>
      <c r="MRN411" s="972"/>
      <c r="MRO411" s="972"/>
      <c r="MRP411" s="972"/>
      <c r="MRQ411" s="973"/>
      <c r="MRR411" s="971"/>
      <c r="MRS411" s="972"/>
      <c r="MRT411" s="972"/>
      <c r="MRU411" s="972"/>
      <c r="MRV411" s="972"/>
      <c r="MRW411" s="972"/>
      <c r="MRX411" s="972"/>
      <c r="MRY411" s="972"/>
      <c r="MRZ411" s="972"/>
      <c r="MSA411" s="972"/>
      <c r="MSB411" s="972"/>
      <c r="MSC411" s="972"/>
      <c r="MSD411" s="972"/>
      <c r="MSE411" s="972"/>
      <c r="MSF411" s="973"/>
      <c r="MSG411" s="971"/>
      <c r="MSH411" s="972"/>
      <c r="MSI411" s="972"/>
      <c r="MSJ411" s="972"/>
      <c r="MSK411" s="972"/>
      <c r="MSL411" s="972"/>
      <c r="MSM411" s="972"/>
      <c r="MSN411" s="972"/>
      <c r="MSO411" s="972"/>
      <c r="MSP411" s="972"/>
      <c r="MSQ411" s="972"/>
      <c r="MSR411" s="972"/>
      <c r="MSS411" s="972"/>
      <c r="MST411" s="972"/>
      <c r="MSU411" s="973"/>
      <c r="MSV411" s="971"/>
      <c r="MSW411" s="972"/>
      <c r="MSX411" s="972"/>
      <c r="MSY411" s="972"/>
      <c r="MSZ411" s="972"/>
      <c r="MTA411" s="972"/>
      <c r="MTB411" s="972"/>
      <c r="MTC411" s="972"/>
      <c r="MTD411" s="972"/>
      <c r="MTE411" s="972"/>
      <c r="MTF411" s="972"/>
      <c r="MTG411" s="972"/>
      <c r="MTH411" s="972"/>
      <c r="MTI411" s="972"/>
      <c r="MTJ411" s="973"/>
      <c r="MTK411" s="971"/>
      <c r="MTL411" s="972"/>
      <c r="MTM411" s="972"/>
      <c r="MTN411" s="972"/>
      <c r="MTO411" s="972"/>
      <c r="MTP411" s="972"/>
      <c r="MTQ411" s="972"/>
      <c r="MTR411" s="972"/>
      <c r="MTS411" s="972"/>
      <c r="MTT411" s="972"/>
      <c r="MTU411" s="972"/>
      <c r="MTV411" s="972"/>
      <c r="MTW411" s="972"/>
      <c r="MTX411" s="972"/>
      <c r="MTY411" s="973"/>
      <c r="MTZ411" s="971"/>
      <c r="MUA411" s="972"/>
      <c r="MUB411" s="972"/>
      <c r="MUC411" s="972"/>
      <c r="MUD411" s="972"/>
      <c r="MUE411" s="972"/>
      <c r="MUF411" s="972"/>
      <c r="MUG411" s="972"/>
      <c r="MUH411" s="972"/>
      <c r="MUI411" s="972"/>
      <c r="MUJ411" s="972"/>
      <c r="MUK411" s="972"/>
      <c r="MUL411" s="972"/>
      <c r="MUM411" s="972"/>
      <c r="MUN411" s="973"/>
      <c r="MUO411" s="971"/>
      <c r="MUP411" s="972"/>
      <c r="MUQ411" s="972"/>
      <c r="MUR411" s="972"/>
      <c r="MUS411" s="972"/>
      <c r="MUT411" s="972"/>
      <c r="MUU411" s="972"/>
      <c r="MUV411" s="972"/>
      <c r="MUW411" s="972"/>
      <c r="MUX411" s="972"/>
      <c r="MUY411" s="972"/>
      <c r="MUZ411" s="972"/>
      <c r="MVA411" s="972"/>
      <c r="MVB411" s="972"/>
      <c r="MVC411" s="973"/>
      <c r="MVD411" s="971"/>
      <c r="MVE411" s="972"/>
      <c r="MVF411" s="972"/>
      <c r="MVG411" s="972"/>
      <c r="MVH411" s="972"/>
      <c r="MVI411" s="972"/>
      <c r="MVJ411" s="972"/>
      <c r="MVK411" s="972"/>
      <c r="MVL411" s="972"/>
      <c r="MVM411" s="972"/>
      <c r="MVN411" s="972"/>
      <c r="MVO411" s="972"/>
      <c r="MVP411" s="972"/>
      <c r="MVQ411" s="972"/>
      <c r="MVR411" s="973"/>
      <c r="MVS411" s="971"/>
      <c r="MVT411" s="972"/>
      <c r="MVU411" s="972"/>
      <c r="MVV411" s="972"/>
      <c r="MVW411" s="972"/>
      <c r="MVX411" s="972"/>
      <c r="MVY411" s="972"/>
      <c r="MVZ411" s="972"/>
      <c r="MWA411" s="972"/>
      <c r="MWB411" s="972"/>
      <c r="MWC411" s="972"/>
      <c r="MWD411" s="972"/>
      <c r="MWE411" s="972"/>
      <c r="MWF411" s="972"/>
      <c r="MWG411" s="973"/>
      <c r="MWH411" s="971"/>
      <c r="MWI411" s="972"/>
      <c r="MWJ411" s="972"/>
      <c r="MWK411" s="972"/>
      <c r="MWL411" s="972"/>
      <c r="MWM411" s="972"/>
      <c r="MWN411" s="972"/>
      <c r="MWO411" s="972"/>
      <c r="MWP411" s="972"/>
      <c r="MWQ411" s="972"/>
      <c r="MWR411" s="972"/>
      <c r="MWS411" s="972"/>
      <c r="MWT411" s="972"/>
      <c r="MWU411" s="972"/>
      <c r="MWV411" s="973"/>
      <c r="MWW411" s="971"/>
      <c r="MWX411" s="972"/>
      <c r="MWY411" s="972"/>
      <c r="MWZ411" s="972"/>
      <c r="MXA411" s="972"/>
      <c r="MXB411" s="972"/>
      <c r="MXC411" s="972"/>
      <c r="MXD411" s="972"/>
      <c r="MXE411" s="972"/>
      <c r="MXF411" s="972"/>
      <c r="MXG411" s="972"/>
      <c r="MXH411" s="972"/>
      <c r="MXI411" s="972"/>
      <c r="MXJ411" s="972"/>
      <c r="MXK411" s="973"/>
      <c r="MXL411" s="971"/>
      <c r="MXM411" s="972"/>
      <c r="MXN411" s="972"/>
      <c r="MXO411" s="972"/>
      <c r="MXP411" s="972"/>
      <c r="MXQ411" s="972"/>
      <c r="MXR411" s="972"/>
      <c r="MXS411" s="972"/>
      <c r="MXT411" s="972"/>
      <c r="MXU411" s="972"/>
      <c r="MXV411" s="972"/>
      <c r="MXW411" s="972"/>
      <c r="MXX411" s="972"/>
      <c r="MXY411" s="972"/>
      <c r="MXZ411" s="973"/>
      <c r="MYA411" s="971"/>
      <c r="MYB411" s="972"/>
      <c r="MYC411" s="972"/>
      <c r="MYD411" s="972"/>
      <c r="MYE411" s="972"/>
      <c r="MYF411" s="972"/>
      <c r="MYG411" s="972"/>
      <c r="MYH411" s="972"/>
      <c r="MYI411" s="972"/>
      <c r="MYJ411" s="972"/>
      <c r="MYK411" s="972"/>
      <c r="MYL411" s="972"/>
      <c r="MYM411" s="972"/>
      <c r="MYN411" s="972"/>
      <c r="MYO411" s="973"/>
      <c r="MYP411" s="971"/>
      <c r="MYQ411" s="972"/>
      <c r="MYR411" s="972"/>
      <c r="MYS411" s="972"/>
      <c r="MYT411" s="972"/>
      <c r="MYU411" s="972"/>
      <c r="MYV411" s="972"/>
      <c r="MYW411" s="972"/>
      <c r="MYX411" s="972"/>
      <c r="MYY411" s="972"/>
      <c r="MYZ411" s="972"/>
      <c r="MZA411" s="972"/>
      <c r="MZB411" s="972"/>
      <c r="MZC411" s="972"/>
      <c r="MZD411" s="973"/>
      <c r="MZE411" s="971"/>
      <c r="MZF411" s="972"/>
      <c r="MZG411" s="972"/>
      <c r="MZH411" s="972"/>
      <c r="MZI411" s="972"/>
      <c r="MZJ411" s="972"/>
      <c r="MZK411" s="972"/>
      <c r="MZL411" s="972"/>
      <c r="MZM411" s="972"/>
      <c r="MZN411" s="972"/>
      <c r="MZO411" s="972"/>
      <c r="MZP411" s="972"/>
      <c r="MZQ411" s="972"/>
      <c r="MZR411" s="972"/>
      <c r="MZS411" s="973"/>
      <c r="MZT411" s="971"/>
      <c r="MZU411" s="972"/>
      <c r="MZV411" s="972"/>
      <c r="MZW411" s="972"/>
      <c r="MZX411" s="972"/>
      <c r="MZY411" s="972"/>
      <c r="MZZ411" s="972"/>
      <c r="NAA411" s="972"/>
      <c r="NAB411" s="972"/>
      <c r="NAC411" s="972"/>
      <c r="NAD411" s="972"/>
      <c r="NAE411" s="972"/>
      <c r="NAF411" s="972"/>
      <c r="NAG411" s="972"/>
      <c r="NAH411" s="973"/>
      <c r="NAI411" s="971"/>
      <c r="NAJ411" s="972"/>
      <c r="NAK411" s="972"/>
      <c r="NAL411" s="972"/>
      <c r="NAM411" s="972"/>
      <c r="NAN411" s="972"/>
      <c r="NAO411" s="972"/>
      <c r="NAP411" s="972"/>
      <c r="NAQ411" s="972"/>
      <c r="NAR411" s="972"/>
      <c r="NAS411" s="972"/>
      <c r="NAT411" s="972"/>
      <c r="NAU411" s="972"/>
      <c r="NAV411" s="972"/>
      <c r="NAW411" s="973"/>
      <c r="NAX411" s="971"/>
      <c r="NAY411" s="972"/>
      <c r="NAZ411" s="972"/>
      <c r="NBA411" s="972"/>
      <c r="NBB411" s="972"/>
      <c r="NBC411" s="972"/>
      <c r="NBD411" s="972"/>
      <c r="NBE411" s="972"/>
      <c r="NBF411" s="972"/>
      <c r="NBG411" s="972"/>
      <c r="NBH411" s="972"/>
      <c r="NBI411" s="972"/>
      <c r="NBJ411" s="972"/>
      <c r="NBK411" s="972"/>
      <c r="NBL411" s="973"/>
      <c r="NBM411" s="971"/>
      <c r="NBN411" s="972"/>
      <c r="NBO411" s="972"/>
      <c r="NBP411" s="972"/>
      <c r="NBQ411" s="972"/>
      <c r="NBR411" s="972"/>
      <c r="NBS411" s="972"/>
      <c r="NBT411" s="972"/>
      <c r="NBU411" s="972"/>
      <c r="NBV411" s="972"/>
      <c r="NBW411" s="972"/>
      <c r="NBX411" s="972"/>
      <c r="NBY411" s="972"/>
      <c r="NBZ411" s="972"/>
      <c r="NCA411" s="973"/>
      <c r="NCB411" s="971"/>
      <c r="NCC411" s="972"/>
      <c r="NCD411" s="972"/>
      <c r="NCE411" s="972"/>
      <c r="NCF411" s="972"/>
      <c r="NCG411" s="972"/>
      <c r="NCH411" s="972"/>
      <c r="NCI411" s="972"/>
      <c r="NCJ411" s="972"/>
      <c r="NCK411" s="972"/>
      <c r="NCL411" s="972"/>
      <c r="NCM411" s="972"/>
      <c r="NCN411" s="972"/>
      <c r="NCO411" s="972"/>
      <c r="NCP411" s="973"/>
      <c r="NCQ411" s="971"/>
      <c r="NCR411" s="972"/>
      <c r="NCS411" s="972"/>
      <c r="NCT411" s="972"/>
      <c r="NCU411" s="972"/>
      <c r="NCV411" s="972"/>
      <c r="NCW411" s="972"/>
      <c r="NCX411" s="972"/>
      <c r="NCY411" s="972"/>
      <c r="NCZ411" s="972"/>
      <c r="NDA411" s="972"/>
      <c r="NDB411" s="972"/>
      <c r="NDC411" s="972"/>
      <c r="NDD411" s="972"/>
      <c r="NDE411" s="973"/>
      <c r="NDF411" s="971"/>
      <c r="NDG411" s="972"/>
      <c r="NDH411" s="972"/>
      <c r="NDI411" s="972"/>
      <c r="NDJ411" s="972"/>
      <c r="NDK411" s="972"/>
      <c r="NDL411" s="972"/>
      <c r="NDM411" s="972"/>
      <c r="NDN411" s="972"/>
      <c r="NDO411" s="972"/>
      <c r="NDP411" s="972"/>
      <c r="NDQ411" s="972"/>
      <c r="NDR411" s="972"/>
      <c r="NDS411" s="972"/>
      <c r="NDT411" s="973"/>
      <c r="NDU411" s="971"/>
      <c r="NDV411" s="972"/>
      <c r="NDW411" s="972"/>
      <c r="NDX411" s="972"/>
      <c r="NDY411" s="972"/>
      <c r="NDZ411" s="972"/>
      <c r="NEA411" s="972"/>
      <c r="NEB411" s="972"/>
      <c r="NEC411" s="972"/>
      <c r="NED411" s="972"/>
      <c r="NEE411" s="972"/>
      <c r="NEF411" s="972"/>
      <c r="NEG411" s="972"/>
      <c r="NEH411" s="972"/>
      <c r="NEI411" s="973"/>
      <c r="NEJ411" s="971"/>
      <c r="NEK411" s="972"/>
      <c r="NEL411" s="972"/>
      <c r="NEM411" s="972"/>
      <c r="NEN411" s="972"/>
      <c r="NEO411" s="972"/>
      <c r="NEP411" s="972"/>
      <c r="NEQ411" s="972"/>
      <c r="NER411" s="972"/>
      <c r="NES411" s="972"/>
      <c r="NET411" s="972"/>
      <c r="NEU411" s="972"/>
      <c r="NEV411" s="972"/>
      <c r="NEW411" s="972"/>
      <c r="NEX411" s="973"/>
      <c r="NEY411" s="971"/>
      <c r="NEZ411" s="972"/>
      <c r="NFA411" s="972"/>
      <c r="NFB411" s="972"/>
      <c r="NFC411" s="972"/>
      <c r="NFD411" s="972"/>
      <c r="NFE411" s="972"/>
      <c r="NFF411" s="972"/>
      <c r="NFG411" s="972"/>
      <c r="NFH411" s="972"/>
      <c r="NFI411" s="972"/>
      <c r="NFJ411" s="972"/>
      <c r="NFK411" s="972"/>
      <c r="NFL411" s="972"/>
      <c r="NFM411" s="973"/>
      <c r="NFN411" s="971"/>
      <c r="NFO411" s="972"/>
      <c r="NFP411" s="972"/>
      <c r="NFQ411" s="972"/>
      <c r="NFR411" s="972"/>
      <c r="NFS411" s="972"/>
      <c r="NFT411" s="972"/>
      <c r="NFU411" s="972"/>
      <c r="NFV411" s="972"/>
      <c r="NFW411" s="972"/>
      <c r="NFX411" s="972"/>
      <c r="NFY411" s="972"/>
      <c r="NFZ411" s="972"/>
      <c r="NGA411" s="972"/>
      <c r="NGB411" s="973"/>
      <c r="NGC411" s="971"/>
      <c r="NGD411" s="972"/>
      <c r="NGE411" s="972"/>
      <c r="NGF411" s="972"/>
      <c r="NGG411" s="972"/>
      <c r="NGH411" s="972"/>
      <c r="NGI411" s="972"/>
      <c r="NGJ411" s="972"/>
      <c r="NGK411" s="972"/>
      <c r="NGL411" s="972"/>
      <c r="NGM411" s="972"/>
      <c r="NGN411" s="972"/>
      <c r="NGO411" s="972"/>
      <c r="NGP411" s="972"/>
      <c r="NGQ411" s="973"/>
      <c r="NGR411" s="971"/>
      <c r="NGS411" s="972"/>
      <c r="NGT411" s="972"/>
      <c r="NGU411" s="972"/>
      <c r="NGV411" s="972"/>
      <c r="NGW411" s="972"/>
      <c r="NGX411" s="972"/>
      <c r="NGY411" s="972"/>
      <c r="NGZ411" s="972"/>
      <c r="NHA411" s="972"/>
      <c r="NHB411" s="972"/>
      <c r="NHC411" s="972"/>
      <c r="NHD411" s="972"/>
      <c r="NHE411" s="972"/>
      <c r="NHF411" s="973"/>
      <c r="NHG411" s="971"/>
      <c r="NHH411" s="972"/>
      <c r="NHI411" s="972"/>
      <c r="NHJ411" s="972"/>
      <c r="NHK411" s="972"/>
      <c r="NHL411" s="972"/>
      <c r="NHM411" s="972"/>
      <c r="NHN411" s="972"/>
      <c r="NHO411" s="972"/>
      <c r="NHP411" s="972"/>
      <c r="NHQ411" s="972"/>
      <c r="NHR411" s="972"/>
      <c r="NHS411" s="972"/>
      <c r="NHT411" s="972"/>
      <c r="NHU411" s="973"/>
      <c r="NHV411" s="971"/>
      <c r="NHW411" s="972"/>
      <c r="NHX411" s="972"/>
      <c r="NHY411" s="972"/>
      <c r="NHZ411" s="972"/>
      <c r="NIA411" s="972"/>
      <c r="NIB411" s="972"/>
      <c r="NIC411" s="972"/>
      <c r="NID411" s="972"/>
      <c r="NIE411" s="972"/>
      <c r="NIF411" s="972"/>
      <c r="NIG411" s="972"/>
      <c r="NIH411" s="972"/>
      <c r="NII411" s="972"/>
      <c r="NIJ411" s="973"/>
      <c r="NIK411" s="971"/>
      <c r="NIL411" s="972"/>
      <c r="NIM411" s="972"/>
      <c r="NIN411" s="972"/>
      <c r="NIO411" s="972"/>
      <c r="NIP411" s="972"/>
      <c r="NIQ411" s="972"/>
      <c r="NIR411" s="972"/>
      <c r="NIS411" s="972"/>
      <c r="NIT411" s="972"/>
      <c r="NIU411" s="972"/>
      <c r="NIV411" s="972"/>
      <c r="NIW411" s="972"/>
      <c r="NIX411" s="972"/>
      <c r="NIY411" s="973"/>
      <c r="NIZ411" s="971"/>
      <c r="NJA411" s="972"/>
      <c r="NJB411" s="972"/>
      <c r="NJC411" s="972"/>
      <c r="NJD411" s="972"/>
      <c r="NJE411" s="972"/>
      <c r="NJF411" s="972"/>
      <c r="NJG411" s="972"/>
      <c r="NJH411" s="972"/>
      <c r="NJI411" s="972"/>
      <c r="NJJ411" s="972"/>
      <c r="NJK411" s="972"/>
      <c r="NJL411" s="972"/>
      <c r="NJM411" s="972"/>
      <c r="NJN411" s="973"/>
      <c r="NJO411" s="971"/>
      <c r="NJP411" s="972"/>
      <c r="NJQ411" s="972"/>
      <c r="NJR411" s="972"/>
      <c r="NJS411" s="972"/>
      <c r="NJT411" s="972"/>
      <c r="NJU411" s="972"/>
      <c r="NJV411" s="972"/>
      <c r="NJW411" s="972"/>
      <c r="NJX411" s="972"/>
      <c r="NJY411" s="972"/>
      <c r="NJZ411" s="972"/>
      <c r="NKA411" s="972"/>
      <c r="NKB411" s="972"/>
      <c r="NKC411" s="973"/>
      <c r="NKD411" s="971"/>
      <c r="NKE411" s="972"/>
      <c r="NKF411" s="972"/>
      <c r="NKG411" s="972"/>
      <c r="NKH411" s="972"/>
      <c r="NKI411" s="972"/>
      <c r="NKJ411" s="972"/>
      <c r="NKK411" s="972"/>
      <c r="NKL411" s="972"/>
      <c r="NKM411" s="972"/>
      <c r="NKN411" s="972"/>
      <c r="NKO411" s="972"/>
      <c r="NKP411" s="972"/>
      <c r="NKQ411" s="972"/>
      <c r="NKR411" s="973"/>
      <c r="NKS411" s="971"/>
      <c r="NKT411" s="972"/>
      <c r="NKU411" s="972"/>
      <c r="NKV411" s="972"/>
      <c r="NKW411" s="972"/>
      <c r="NKX411" s="972"/>
      <c r="NKY411" s="972"/>
      <c r="NKZ411" s="972"/>
      <c r="NLA411" s="972"/>
      <c r="NLB411" s="972"/>
      <c r="NLC411" s="972"/>
      <c r="NLD411" s="972"/>
      <c r="NLE411" s="972"/>
      <c r="NLF411" s="972"/>
      <c r="NLG411" s="973"/>
      <c r="NLH411" s="971"/>
      <c r="NLI411" s="972"/>
      <c r="NLJ411" s="972"/>
      <c r="NLK411" s="972"/>
      <c r="NLL411" s="972"/>
      <c r="NLM411" s="972"/>
      <c r="NLN411" s="972"/>
      <c r="NLO411" s="972"/>
      <c r="NLP411" s="972"/>
      <c r="NLQ411" s="972"/>
      <c r="NLR411" s="972"/>
      <c r="NLS411" s="972"/>
      <c r="NLT411" s="972"/>
      <c r="NLU411" s="972"/>
      <c r="NLV411" s="973"/>
      <c r="NLW411" s="971"/>
      <c r="NLX411" s="972"/>
      <c r="NLY411" s="972"/>
      <c r="NLZ411" s="972"/>
      <c r="NMA411" s="972"/>
      <c r="NMB411" s="972"/>
      <c r="NMC411" s="972"/>
      <c r="NMD411" s="972"/>
      <c r="NME411" s="972"/>
      <c r="NMF411" s="972"/>
      <c r="NMG411" s="972"/>
      <c r="NMH411" s="972"/>
      <c r="NMI411" s="972"/>
      <c r="NMJ411" s="972"/>
      <c r="NMK411" s="973"/>
      <c r="NML411" s="971"/>
      <c r="NMM411" s="972"/>
      <c r="NMN411" s="972"/>
      <c r="NMO411" s="972"/>
      <c r="NMP411" s="972"/>
      <c r="NMQ411" s="972"/>
      <c r="NMR411" s="972"/>
      <c r="NMS411" s="972"/>
      <c r="NMT411" s="972"/>
      <c r="NMU411" s="972"/>
      <c r="NMV411" s="972"/>
      <c r="NMW411" s="972"/>
      <c r="NMX411" s="972"/>
      <c r="NMY411" s="972"/>
      <c r="NMZ411" s="973"/>
      <c r="NNA411" s="971"/>
      <c r="NNB411" s="972"/>
      <c r="NNC411" s="972"/>
      <c r="NND411" s="972"/>
      <c r="NNE411" s="972"/>
      <c r="NNF411" s="972"/>
      <c r="NNG411" s="972"/>
      <c r="NNH411" s="972"/>
      <c r="NNI411" s="972"/>
      <c r="NNJ411" s="972"/>
      <c r="NNK411" s="972"/>
      <c r="NNL411" s="972"/>
      <c r="NNM411" s="972"/>
      <c r="NNN411" s="972"/>
      <c r="NNO411" s="973"/>
      <c r="NNP411" s="971"/>
      <c r="NNQ411" s="972"/>
      <c r="NNR411" s="972"/>
      <c r="NNS411" s="972"/>
      <c r="NNT411" s="972"/>
      <c r="NNU411" s="972"/>
      <c r="NNV411" s="972"/>
      <c r="NNW411" s="972"/>
      <c r="NNX411" s="972"/>
      <c r="NNY411" s="972"/>
      <c r="NNZ411" s="972"/>
      <c r="NOA411" s="972"/>
      <c r="NOB411" s="972"/>
      <c r="NOC411" s="972"/>
      <c r="NOD411" s="973"/>
      <c r="NOE411" s="971"/>
      <c r="NOF411" s="972"/>
      <c r="NOG411" s="972"/>
      <c r="NOH411" s="972"/>
      <c r="NOI411" s="972"/>
      <c r="NOJ411" s="972"/>
      <c r="NOK411" s="972"/>
      <c r="NOL411" s="972"/>
      <c r="NOM411" s="972"/>
      <c r="NON411" s="972"/>
      <c r="NOO411" s="972"/>
      <c r="NOP411" s="972"/>
      <c r="NOQ411" s="972"/>
      <c r="NOR411" s="972"/>
      <c r="NOS411" s="973"/>
      <c r="NOT411" s="971"/>
      <c r="NOU411" s="972"/>
      <c r="NOV411" s="972"/>
      <c r="NOW411" s="972"/>
      <c r="NOX411" s="972"/>
      <c r="NOY411" s="972"/>
      <c r="NOZ411" s="972"/>
      <c r="NPA411" s="972"/>
      <c r="NPB411" s="972"/>
      <c r="NPC411" s="972"/>
      <c r="NPD411" s="972"/>
      <c r="NPE411" s="972"/>
      <c r="NPF411" s="972"/>
      <c r="NPG411" s="972"/>
      <c r="NPH411" s="973"/>
      <c r="NPI411" s="971"/>
      <c r="NPJ411" s="972"/>
      <c r="NPK411" s="972"/>
      <c r="NPL411" s="972"/>
      <c r="NPM411" s="972"/>
      <c r="NPN411" s="972"/>
      <c r="NPO411" s="972"/>
      <c r="NPP411" s="972"/>
      <c r="NPQ411" s="972"/>
      <c r="NPR411" s="972"/>
      <c r="NPS411" s="972"/>
      <c r="NPT411" s="972"/>
      <c r="NPU411" s="972"/>
      <c r="NPV411" s="972"/>
      <c r="NPW411" s="973"/>
      <c r="NPX411" s="971"/>
      <c r="NPY411" s="972"/>
      <c r="NPZ411" s="972"/>
      <c r="NQA411" s="972"/>
      <c r="NQB411" s="972"/>
      <c r="NQC411" s="972"/>
      <c r="NQD411" s="972"/>
      <c r="NQE411" s="972"/>
      <c r="NQF411" s="972"/>
      <c r="NQG411" s="972"/>
      <c r="NQH411" s="972"/>
      <c r="NQI411" s="972"/>
      <c r="NQJ411" s="972"/>
      <c r="NQK411" s="972"/>
      <c r="NQL411" s="973"/>
      <c r="NQM411" s="971"/>
      <c r="NQN411" s="972"/>
      <c r="NQO411" s="972"/>
      <c r="NQP411" s="972"/>
      <c r="NQQ411" s="972"/>
      <c r="NQR411" s="972"/>
      <c r="NQS411" s="972"/>
      <c r="NQT411" s="972"/>
      <c r="NQU411" s="972"/>
      <c r="NQV411" s="972"/>
      <c r="NQW411" s="972"/>
      <c r="NQX411" s="972"/>
      <c r="NQY411" s="972"/>
      <c r="NQZ411" s="972"/>
      <c r="NRA411" s="973"/>
      <c r="NRB411" s="971"/>
      <c r="NRC411" s="972"/>
      <c r="NRD411" s="972"/>
      <c r="NRE411" s="972"/>
      <c r="NRF411" s="972"/>
      <c r="NRG411" s="972"/>
      <c r="NRH411" s="972"/>
      <c r="NRI411" s="972"/>
      <c r="NRJ411" s="972"/>
      <c r="NRK411" s="972"/>
      <c r="NRL411" s="972"/>
      <c r="NRM411" s="972"/>
      <c r="NRN411" s="972"/>
      <c r="NRO411" s="972"/>
      <c r="NRP411" s="973"/>
      <c r="NRQ411" s="971"/>
      <c r="NRR411" s="972"/>
      <c r="NRS411" s="972"/>
      <c r="NRT411" s="972"/>
      <c r="NRU411" s="972"/>
      <c r="NRV411" s="972"/>
      <c r="NRW411" s="972"/>
      <c r="NRX411" s="972"/>
      <c r="NRY411" s="972"/>
      <c r="NRZ411" s="972"/>
      <c r="NSA411" s="972"/>
      <c r="NSB411" s="972"/>
      <c r="NSC411" s="972"/>
      <c r="NSD411" s="972"/>
      <c r="NSE411" s="973"/>
      <c r="NSF411" s="971"/>
      <c r="NSG411" s="972"/>
      <c r="NSH411" s="972"/>
      <c r="NSI411" s="972"/>
      <c r="NSJ411" s="972"/>
      <c r="NSK411" s="972"/>
      <c r="NSL411" s="972"/>
      <c r="NSM411" s="972"/>
      <c r="NSN411" s="972"/>
      <c r="NSO411" s="972"/>
      <c r="NSP411" s="972"/>
      <c r="NSQ411" s="972"/>
      <c r="NSR411" s="972"/>
      <c r="NSS411" s="972"/>
      <c r="NST411" s="973"/>
      <c r="NSU411" s="971"/>
      <c r="NSV411" s="972"/>
      <c r="NSW411" s="972"/>
      <c r="NSX411" s="972"/>
      <c r="NSY411" s="972"/>
      <c r="NSZ411" s="972"/>
      <c r="NTA411" s="972"/>
      <c r="NTB411" s="972"/>
      <c r="NTC411" s="972"/>
      <c r="NTD411" s="972"/>
      <c r="NTE411" s="972"/>
      <c r="NTF411" s="972"/>
      <c r="NTG411" s="972"/>
      <c r="NTH411" s="972"/>
      <c r="NTI411" s="973"/>
      <c r="NTJ411" s="971"/>
      <c r="NTK411" s="972"/>
      <c r="NTL411" s="972"/>
      <c r="NTM411" s="972"/>
      <c r="NTN411" s="972"/>
      <c r="NTO411" s="972"/>
      <c r="NTP411" s="972"/>
      <c r="NTQ411" s="972"/>
      <c r="NTR411" s="972"/>
      <c r="NTS411" s="972"/>
      <c r="NTT411" s="972"/>
      <c r="NTU411" s="972"/>
      <c r="NTV411" s="972"/>
      <c r="NTW411" s="972"/>
      <c r="NTX411" s="973"/>
      <c r="NTY411" s="971"/>
      <c r="NTZ411" s="972"/>
      <c r="NUA411" s="972"/>
      <c r="NUB411" s="972"/>
      <c r="NUC411" s="972"/>
      <c r="NUD411" s="972"/>
      <c r="NUE411" s="972"/>
      <c r="NUF411" s="972"/>
      <c r="NUG411" s="972"/>
      <c r="NUH411" s="972"/>
      <c r="NUI411" s="972"/>
      <c r="NUJ411" s="972"/>
      <c r="NUK411" s="972"/>
      <c r="NUL411" s="972"/>
      <c r="NUM411" s="973"/>
      <c r="NUN411" s="971"/>
      <c r="NUO411" s="972"/>
      <c r="NUP411" s="972"/>
      <c r="NUQ411" s="972"/>
      <c r="NUR411" s="972"/>
      <c r="NUS411" s="972"/>
      <c r="NUT411" s="972"/>
      <c r="NUU411" s="972"/>
      <c r="NUV411" s="972"/>
      <c r="NUW411" s="972"/>
      <c r="NUX411" s="972"/>
      <c r="NUY411" s="972"/>
      <c r="NUZ411" s="972"/>
      <c r="NVA411" s="972"/>
      <c r="NVB411" s="973"/>
      <c r="NVC411" s="971"/>
      <c r="NVD411" s="972"/>
      <c r="NVE411" s="972"/>
      <c r="NVF411" s="972"/>
      <c r="NVG411" s="972"/>
      <c r="NVH411" s="972"/>
      <c r="NVI411" s="972"/>
      <c r="NVJ411" s="972"/>
      <c r="NVK411" s="972"/>
      <c r="NVL411" s="972"/>
      <c r="NVM411" s="972"/>
      <c r="NVN411" s="972"/>
      <c r="NVO411" s="972"/>
      <c r="NVP411" s="972"/>
      <c r="NVQ411" s="973"/>
      <c r="NVR411" s="971"/>
      <c r="NVS411" s="972"/>
      <c r="NVT411" s="972"/>
      <c r="NVU411" s="972"/>
      <c r="NVV411" s="972"/>
      <c r="NVW411" s="972"/>
      <c r="NVX411" s="972"/>
      <c r="NVY411" s="972"/>
      <c r="NVZ411" s="972"/>
      <c r="NWA411" s="972"/>
      <c r="NWB411" s="972"/>
      <c r="NWC411" s="972"/>
      <c r="NWD411" s="972"/>
      <c r="NWE411" s="972"/>
      <c r="NWF411" s="973"/>
      <c r="NWG411" s="971"/>
      <c r="NWH411" s="972"/>
      <c r="NWI411" s="972"/>
      <c r="NWJ411" s="972"/>
      <c r="NWK411" s="972"/>
      <c r="NWL411" s="972"/>
      <c r="NWM411" s="972"/>
      <c r="NWN411" s="972"/>
      <c r="NWO411" s="972"/>
      <c r="NWP411" s="972"/>
      <c r="NWQ411" s="972"/>
      <c r="NWR411" s="972"/>
      <c r="NWS411" s="972"/>
      <c r="NWT411" s="972"/>
      <c r="NWU411" s="973"/>
      <c r="NWV411" s="971"/>
      <c r="NWW411" s="972"/>
      <c r="NWX411" s="972"/>
      <c r="NWY411" s="972"/>
      <c r="NWZ411" s="972"/>
      <c r="NXA411" s="972"/>
      <c r="NXB411" s="972"/>
      <c r="NXC411" s="972"/>
      <c r="NXD411" s="972"/>
      <c r="NXE411" s="972"/>
      <c r="NXF411" s="972"/>
      <c r="NXG411" s="972"/>
      <c r="NXH411" s="972"/>
      <c r="NXI411" s="972"/>
      <c r="NXJ411" s="973"/>
      <c r="NXK411" s="971"/>
      <c r="NXL411" s="972"/>
      <c r="NXM411" s="972"/>
      <c r="NXN411" s="972"/>
      <c r="NXO411" s="972"/>
      <c r="NXP411" s="972"/>
      <c r="NXQ411" s="972"/>
      <c r="NXR411" s="972"/>
      <c r="NXS411" s="972"/>
      <c r="NXT411" s="972"/>
      <c r="NXU411" s="972"/>
      <c r="NXV411" s="972"/>
      <c r="NXW411" s="972"/>
      <c r="NXX411" s="972"/>
      <c r="NXY411" s="973"/>
      <c r="NXZ411" s="971"/>
      <c r="NYA411" s="972"/>
      <c r="NYB411" s="972"/>
      <c r="NYC411" s="972"/>
      <c r="NYD411" s="972"/>
      <c r="NYE411" s="972"/>
      <c r="NYF411" s="972"/>
      <c r="NYG411" s="972"/>
      <c r="NYH411" s="972"/>
      <c r="NYI411" s="972"/>
      <c r="NYJ411" s="972"/>
      <c r="NYK411" s="972"/>
      <c r="NYL411" s="972"/>
      <c r="NYM411" s="972"/>
      <c r="NYN411" s="973"/>
      <c r="NYO411" s="971"/>
      <c r="NYP411" s="972"/>
      <c r="NYQ411" s="972"/>
      <c r="NYR411" s="972"/>
      <c r="NYS411" s="972"/>
      <c r="NYT411" s="972"/>
      <c r="NYU411" s="972"/>
      <c r="NYV411" s="972"/>
      <c r="NYW411" s="972"/>
      <c r="NYX411" s="972"/>
      <c r="NYY411" s="972"/>
      <c r="NYZ411" s="972"/>
      <c r="NZA411" s="972"/>
      <c r="NZB411" s="972"/>
      <c r="NZC411" s="973"/>
      <c r="NZD411" s="971"/>
      <c r="NZE411" s="972"/>
      <c r="NZF411" s="972"/>
      <c r="NZG411" s="972"/>
      <c r="NZH411" s="972"/>
      <c r="NZI411" s="972"/>
      <c r="NZJ411" s="972"/>
      <c r="NZK411" s="972"/>
      <c r="NZL411" s="972"/>
      <c r="NZM411" s="972"/>
      <c r="NZN411" s="972"/>
      <c r="NZO411" s="972"/>
      <c r="NZP411" s="972"/>
      <c r="NZQ411" s="972"/>
      <c r="NZR411" s="973"/>
      <c r="NZS411" s="971"/>
      <c r="NZT411" s="972"/>
      <c r="NZU411" s="972"/>
      <c r="NZV411" s="972"/>
      <c r="NZW411" s="972"/>
      <c r="NZX411" s="972"/>
      <c r="NZY411" s="972"/>
      <c r="NZZ411" s="972"/>
      <c r="OAA411" s="972"/>
      <c r="OAB411" s="972"/>
      <c r="OAC411" s="972"/>
      <c r="OAD411" s="972"/>
      <c r="OAE411" s="972"/>
      <c r="OAF411" s="972"/>
      <c r="OAG411" s="973"/>
      <c r="OAH411" s="971"/>
      <c r="OAI411" s="972"/>
      <c r="OAJ411" s="972"/>
      <c r="OAK411" s="972"/>
      <c r="OAL411" s="972"/>
      <c r="OAM411" s="972"/>
      <c r="OAN411" s="972"/>
      <c r="OAO411" s="972"/>
      <c r="OAP411" s="972"/>
      <c r="OAQ411" s="972"/>
      <c r="OAR411" s="972"/>
      <c r="OAS411" s="972"/>
      <c r="OAT411" s="972"/>
      <c r="OAU411" s="972"/>
      <c r="OAV411" s="973"/>
      <c r="OAW411" s="971"/>
      <c r="OAX411" s="972"/>
      <c r="OAY411" s="972"/>
      <c r="OAZ411" s="972"/>
      <c r="OBA411" s="972"/>
      <c r="OBB411" s="972"/>
      <c r="OBC411" s="972"/>
      <c r="OBD411" s="972"/>
      <c r="OBE411" s="972"/>
      <c r="OBF411" s="972"/>
      <c r="OBG411" s="972"/>
      <c r="OBH411" s="972"/>
      <c r="OBI411" s="972"/>
      <c r="OBJ411" s="972"/>
      <c r="OBK411" s="973"/>
      <c r="OBL411" s="971"/>
      <c r="OBM411" s="972"/>
      <c r="OBN411" s="972"/>
      <c r="OBO411" s="972"/>
      <c r="OBP411" s="972"/>
      <c r="OBQ411" s="972"/>
      <c r="OBR411" s="972"/>
      <c r="OBS411" s="972"/>
      <c r="OBT411" s="972"/>
      <c r="OBU411" s="972"/>
      <c r="OBV411" s="972"/>
      <c r="OBW411" s="972"/>
      <c r="OBX411" s="972"/>
      <c r="OBY411" s="972"/>
      <c r="OBZ411" s="973"/>
      <c r="OCA411" s="971"/>
      <c r="OCB411" s="972"/>
      <c r="OCC411" s="972"/>
      <c r="OCD411" s="972"/>
      <c r="OCE411" s="972"/>
      <c r="OCF411" s="972"/>
      <c r="OCG411" s="972"/>
      <c r="OCH411" s="972"/>
      <c r="OCI411" s="972"/>
      <c r="OCJ411" s="972"/>
      <c r="OCK411" s="972"/>
      <c r="OCL411" s="972"/>
      <c r="OCM411" s="972"/>
      <c r="OCN411" s="972"/>
      <c r="OCO411" s="973"/>
      <c r="OCP411" s="971"/>
      <c r="OCQ411" s="972"/>
      <c r="OCR411" s="972"/>
      <c r="OCS411" s="972"/>
      <c r="OCT411" s="972"/>
      <c r="OCU411" s="972"/>
      <c r="OCV411" s="972"/>
      <c r="OCW411" s="972"/>
      <c r="OCX411" s="972"/>
      <c r="OCY411" s="972"/>
      <c r="OCZ411" s="972"/>
      <c r="ODA411" s="972"/>
      <c r="ODB411" s="972"/>
      <c r="ODC411" s="972"/>
      <c r="ODD411" s="973"/>
      <c r="ODE411" s="971"/>
      <c r="ODF411" s="972"/>
      <c r="ODG411" s="972"/>
      <c r="ODH411" s="972"/>
      <c r="ODI411" s="972"/>
      <c r="ODJ411" s="972"/>
      <c r="ODK411" s="972"/>
      <c r="ODL411" s="972"/>
      <c r="ODM411" s="972"/>
      <c r="ODN411" s="972"/>
      <c r="ODO411" s="972"/>
      <c r="ODP411" s="972"/>
      <c r="ODQ411" s="972"/>
      <c r="ODR411" s="972"/>
      <c r="ODS411" s="973"/>
      <c r="ODT411" s="971"/>
      <c r="ODU411" s="972"/>
      <c r="ODV411" s="972"/>
      <c r="ODW411" s="972"/>
      <c r="ODX411" s="972"/>
      <c r="ODY411" s="972"/>
      <c r="ODZ411" s="972"/>
      <c r="OEA411" s="972"/>
      <c r="OEB411" s="972"/>
      <c r="OEC411" s="972"/>
      <c r="OED411" s="972"/>
      <c r="OEE411" s="972"/>
      <c r="OEF411" s="972"/>
      <c r="OEG411" s="972"/>
      <c r="OEH411" s="973"/>
      <c r="OEI411" s="971"/>
      <c r="OEJ411" s="972"/>
      <c r="OEK411" s="972"/>
      <c r="OEL411" s="972"/>
      <c r="OEM411" s="972"/>
      <c r="OEN411" s="972"/>
      <c r="OEO411" s="972"/>
      <c r="OEP411" s="972"/>
      <c r="OEQ411" s="972"/>
      <c r="OER411" s="972"/>
      <c r="OES411" s="972"/>
      <c r="OET411" s="972"/>
      <c r="OEU411" s="972"/>
      <c r="OEV411" s="972"/>
      <c r="OEW411" s="973"/>
      <c r="OEX411" s="971"/>
      <c r="OEY411" s="972"/>
      <c r="OEZ411" s="972"/>
      <c r="OFA411" s="972"/>
      <c r="OFB411" s="972"/>
      <c r="OFC411" s="972"/>
      <c r="OFD411" s="972"/>
      <c r="OFE411" s="972"/>
      <c r="OFF411" s="972"/>
      <c r="OFG411" s="972"/>
      <c r="OFH411" s="972"/>
      <c r="OFI411" s="972"/>
      <c r="OFJ411" s="972"/>
      <c r="OFK411" s="972"/>
      <c r="OFL411" s="973"/>
      <c r="OFM411" s="971"/>
      <c r="OFN411" s="972"/>
      <c r="OFO411" s="972"/>
      <c r="OFP411" s="972"/>
      <c r="OFQ411" s="972"/>
      <c r="OFR411" s="972"/>
      <c r="OFS411" s="972"/>
      <c r="OFT411" s="972"/>
      <c r="OFU411" s="972"/>
      <c r="OFV411" s="972"/>
      <c r="OFW411" s="972"/>
      <c r="OFX411" s="972"/>
      <c r="OFY411" s="972"/>
      <c r="OFZ411" s="972"/>
      <c r="OGA411" s="973"/>
      <c r="OGB411" s="971"/>
      <c r="OGC411" s="972"/>
      <c r="OGD411" s="972"/>
      <c r="OGE411" s="972"/>
      <c r="OGF411" s="972"/>
      <c r="OGG411" s="972"/>
      <c r="OGH411" s="972"/>
      <c r="OGI411" s="972"/>
      <c r="OGJ411" s="972"/>
      <c r="OGK411" s="972"/>
      <c r="OGL411" s="972"/>
      <c r="OGM411" s="972"/>
      <c r="OGN411" s="972"/>
      <c r="OGO411" s="972"/>
      <c r="OGP411" s="973"/>
      <c r="OGQ411" s="971"/>
      <c r="OGR411" s="972"/>
      <c r="OGS411" s="972"/>
      <c r="OGT411" s="972"/>
      <c r="OGU411" s="972"/>
      <c r="OGV411" s="972"/>
      <c r="OGW411" s="972"/>
      <c r="OGX411" s="972"/>
      <c r="OGY411" s="972"/>
      <c r="OGZ411" s="972"/>
      <c r="OHA411" s="972"/>
      <c r="OHB411" s="972"/>
      <c r="OHC411" s="972"/>
      <c r="OHD411" s="972"/>
      <c r="OHE411" s="973"/>
      <c r="OHF411" s="971"/>
      <c r="OHG411" s="972"/>
      <c r="OHH411" s="972"/>
      <c r="OHI411" s="972"/>
      <c r="OHJ411" s="972"/>
      <c r="OHK411" s="972"/>
      <c r="OHL411" s="972"/>
      <c r="OHM411" s="972"/>
      <c r="OHN411" s="972"/>
      <c r="OHO411" s="972"/>
      <c r="OHP411" s="972"/>
      <c r="OHQ411" s="972"/>
      <c r="OHR411" s="972"/>
      <c r="OHS411" s="972"/>
      <c r="OHT411" s="973"/>
      <c r="OHU411" s="971"/>
      <c r="OHV411" s="972"/>
      <c r="OHW411" s="972"/>
      <c r="OHX411" s="972"/>
      <c r="OHY411" s="972"/>
      <c r="OHZ411" s="972"/>
      <c r="OIA411" s="972"/>
      <c r="OIB411" s="972"/>
      <c r="OIC411" s="972"/>
      <c r="OID411" s="972"/>
      <c r="OIE411" s="972"/>
      <c r="OIF411" s="972"/>
      <c r="OIG411" s="972"/>
      <c r="OIH411" s="972"/>
      <c r="OII411" s="973"/>
      <c r="OIJ411" s="971"/>
      <c r="OIK411" s="972"/>
      <c r="OIL411" s="972"/>
      <c r="OIM411" s="972"/>
      <c r="OIN411" s="972"/>
      <c r="OIO411" s="972"/>
      <c r="OIP411" s="972"/>
      <c r="OIQ411" s="972"/>
      <c r="OIR411" s="972"/>
      <c r="OIS411" s="972"/>
      <c r="OIT411" s="972"/>
      <c r="OIU411" s="972"/>
      <c r="OIV411" s="972"/>
      <c r="OIW411" s="972"/>
      <c r="OIX411" s="973"/>
      <c r="OIY411" s="971"/>
      <c r="OIZ411" s="972"/>
      <c r="OJA411" s="972"/>
      <c r="OJB411" s="972"/>
      <c r="OJC411" s="972"/>
      <c r="OJD411" s="972"/>
      <c r="OJE411" s="972"/>
      <c r="OJF411" s="972"/>
      <c r="OJG411" s="972"/>
      <c r="OJH411" s="972"/>
      <c r="OJI411" s="972"/>
      <c r="OJJ411" s="972"/>
      <c r="OJK411" s="972"/>
      <c r="OJL411" s="972"/>
      <c r="OJM411" s="973"/>
      <c r="OJN411" s="971"/>
      <c r="OJO411" s="972"/>
      <c r="OJP411" s="972"/>
      <c r="OJQ411" s="972"/>
      <c r="OJR411" s="972"/>
      <c r="OJS411" s="972"/>
      <c r="OJT411" s="972"/>
      <c r="OJU411" s="972"/>
      <c r="OJV411" s="972"/>
      <c r="OJW411" s="972"/>
      <c r="OJX411" s="972"/>
      <c r="OJY411" s="972"/>
      <c r="OJZ411" s="972"/>
      <c r="OKA411" s="972"/>
      <c r="OKB411" s="973"/>
      <c r="OKC411" s="971"/>
      <c r="OKD411" s="972"/>
      <c r="OKE411" s="972"/>
      <c r="OKF411" s="972"/>
      <c r="OKG411" s="972"/>
      <c r="OKH411" s="972"/>
      <c r="OKI411" s="972"/>
      <c r="OKJ411" s="972"/>
      <c r="OKK411" s="972"/>
      <c r="OKL411" s="972"/>
      <c r="OKM411" s="972"/>
      <c r="OKN411" s="972"/>
      <c r="OKO411" s="972"/>
      <c r="OKP411" s="972"/>
      <c r="OKQ411" s="973"/>
      <c r="OKR411" s="971"/>
      <c r="OKS411" s="972"/>
      <c r="OKT411" s="972"/>
      <c r="OKU411" s="972"/>
      <c r="OKV411" s="972"/>
      <c r="OKW411" s="972"/>
      <c r="OKX411" s="972"/>
      <c r="OKY411" s="972"/>
      <c r="OKZ411" s="972"/>
      <c r="OLA411" s="972"/>
      <c r="OLB411" s="972"/>
      <c r="OLC411" s="972"/>
      <c r="OLD411" s="972"/>
      <c r="OLE411" s="972"/>
      <c r="OLF411" s="973"/>
      <c r="OLG411" s="971"/>
      <c r="OLH411" s="972"/>
      <c r="OLI411" s="972"/>
      <c r="OLJ411" s="972"/>
      <c r="OLK411" s="972"/>
      <c r="OLL411" s="972"/>
      <c r="OLM411" s="972"/>
      <c r="OLN411" s="972"/>
      <c r="OLO411" s="972"/>
      <c r="OLP411" s="972"/>
      <c r="OLQ411" s="972"/>
      <c r="OLR411" s="972"/>
      <c r="OLS411" s="972"/>
      <c r="OLT411" s="972"/>
      <c r="OLU411" s="973"/>
      <c r="OLV411" s="971"/>
      <c r="OLW411" s="972"/>
      <c r="OLX411" s="972"/>
      <c r="OLY411" s="972"/>
      <c r="OLZ411" s="972"/>
      <c r="OMA411" s="972"/>
      <c r="OMB411" s="972"/>
      <c r="OMC411" s="972"/>
      <c r="OMD411" s="972"/>
      <c r="OME411" s="972"/>
      <c r="OMF411" s="972"/>
      <c r="OMG411" s="972"/>
      <c r="OMH411" s="972"/>
      <c r="OMI411" s="972"/>
      <c r="OMJ411" s="973"/>
      <c r="OMK411" s="971"/>
      <c r="OML411" s="972"/>
      <c r="OMM411" s="972"/>
      <c r="OMN411" s="972"/>
      <c r="OMO411" s="972"/>
      <c r="OMP411" s="972"/>
      <c r="OMQ411" s="972"/>
      <c r="OMR411" s="972"/>
      <c r="OMS411" s="972"/>
      <c r="OMT411" s="972"/>
      <c r="OMU411" s="972"/>
      <c r="OMV411" s="972"/>
      <c r="OMW411" s="972"/>
      <c r="OMX411" s="972"/>
      <c r="OMY411" s="973"/>
      <c r="OMZ411" s="971"/>
      <c r="ONA411" s="972"/>
      <c r="ONB411" s="972"/>
      <c r="ONC411" s="972"/>
      <c r="OND411" s="972"/>
      <c r="ONE411" s="972"/>
      <c r="ONF411" s="972"/>
      <c r="ONG411" s="972"/>
      <c r="ONH411" s="972"/>
      <c r="ONI411" s="972"/>
      <c r="ONJ411" s="972"/>
      <c r="ONK411" s="972"/>
      <c r="ONL411" s="972"/>
      <c r="ONM411" s="972"/>
      <c r="ONN411" s="973"/>
      <c r="ONO411" s="971"/>
      <c r="ONP411" s="972"/>
      <c r="ONQ411" s="972"/>
      <c r="ONR411" s="972"/>
      <c r="ONS411" s="972"/>
      <c r="ONT411" s="972"/>
      <c r="ONU411" s="972"/>
      <c r="ONV411" s="972"/>
      <c r="ONW411" s="972"/>
      <c r="ONX411" s="972"/>
      <c r="ONY411" s="972"/>
      <c r="ONZ411" s="972"/>
      <c r="OOA411" s="972"/>
      <c r="OOB411" s="972"/>
      <c r="OOC411" s="973"/>
      <c r="OOD411" s="971"/>
      <c r="OOE411" s="972"/>
      <c r="OOF411" s="972"/>
      <c r="OOG411" s="972"/>
      <c r="OOH411" s="972"/>
      <c r="OOI411" s="972"/>
      <c r="OOJ411" s="972"/>
      <c r="OOK411" s="972"/>
      <c r="OOL411" s="972"/>
      <c r="OOM411" s="972"/>
      <c r="OON411" s="972"/>
      <c r="OOO411" s="972"/>
      <c r="OOP411" s="972"/>
      <c r="OOQ411" s="972"/>
      <c r="OOR411" s="973"/>
      <c r="OOS411" s="971"/>
      <c r="OOT411" s="972"/>
      <c r="OOU411" s="972"/>
      <c r="OOV411" s="972"/>
      <c r="OOW411" s="972"/>
      <c r="OOX411" s="972"/>
      <c r="OOY411" s="972"/>
      <c r="OOZ411" s="972"/>
      <c r="OPA411" s="972"/>
      <c r="OPB411" s="972"/>
      <c r="OPC411" s="972"/>
      <c r="OPD411" s="972"/>
      <c r="OPE411" s="972"/>
      <c r="OPF411" s="972"/>
      <c r="OPG411" s="973"/>
      <c r="OPH411" s="971"/>
      <c r="OPI411" s="972"/>
      <c r="OPJ411" s="972"/>
      <c r="OPK411" s="972"/>
      <c r="OPL411" s="972"/>
      <c r="OPM411" s="972"/>
      <c r="OPN411" s="972"/>
      <c r="OPO411" s="972"/>
      <c r="OPP411" s="972"/>
      <c r="OPQ411" s="972"/>
      <c r="OPR411" s="972"/>
      <c r="OPS411" s="972"/>
      <c r="OPT411" s="972"/>
      <c r="OPU411" s="972"/>
      <c r="OPV411" s="973"/>
      <c r="OPW411" s="971"/>
      <c r="OPX411" s="972"/>
      <c r="OPY411" s="972"/>
      <c r="OPZ411" s="972"/>
      <c r="OQA411" s="972"/>
      <c r="OQB411" s="972"/>
      <c r="OQC411" s="972"/>
      <c r="OQD411" s="972"/>
      <c r="OQE411" s="972"/>
      <c r="OQF411" s="972"/>
      <c r="OQG411" s="972"/>
      <c r="OQH411" s="972"/>
      <c r="OQI411" s="972"/>
      <c r="OQJ411" s="972"/>
      <c r="OQK411" s="973"/>
      <c r="OQL411" s="971"/>
      <c r="OQM411" s="972"/>
      <c r="OQN411" s="972"/>
      <c r="OQO411" s="972"/>
      <c r="OQP411" s="972"/>
      <c r="OQQ411" s="972"/>
      <c r="OQR411" s="972"/>
      <c r="OQS411" s="972"/>
      <c r="OQT411" s="972"/>
      <c r="OQU411" s="972"/>
      <c r="OQV411" s="972"/>
      <c r="OQW411" s="972"/>
      <c r="OQX411" s="972"/>
      <c r="OQY411" s="972"/>
      <c r="OQZ411" s="973"/>
      <c r="ORA411" s="971"/>
      <c r="ORB411" s="972"/>
      <c r="ORC411" s="972"/>
      <c r="ORD411" s="972"/>
      <c r="ORE411" s="972"/>
      <c r="ORF411" s="972"/>
      <c r="ORG411" s="972"/>
      <c r="ORH411" s="972"/>
      <c r="ORI411" s="972"/>
      <c r="ORJ411" s="972"/>
      <c r="ORK411" s="972"/>
      <c r="ORL411" s="972"/>
      <c r="ORM411" s="972"/>
      <c r="ORN411" s="972"/>
      <c r="ORO411" s="973"/>
      <c r="ORP411" s="971"/>
      <c r="ORQ411" s="972"/>
      <c r="ORR411" s="972"/>
      <c r="ORS411" s="972"/>
      <c r="ORT411" s="972"/>
      <c r="ORU411" s="972"/>
      <c r="ORV411" s="972"/>
      <c r="ORW411" s="972"/>
      <c r="ORX411" s="972"/>
      <c r="ORY411" s="972"/>
      <c r="ORZ411" s="972"/>
      <c r="OSA411" s="972"/>
      <c r="OSB411" s="972"/>
      <c r="OSC411" s="972"/>
      <c r="OSD411" s="973"/>
      <c r="OSE411" s="971"/>
      <c r="OSF411" s="972"/>
      <c r="OSG411" s="972"/>
      <c r="OSH411" s="972"/>
      <c r="OSI411" s="972"/>
      <c r="OSJ411" s="972"/>
      <c r="OSK411" s="972"/>
      <c r="OSL411" s="972"/>
      <c r="OSM411" s="972"/>
      <c r="OSN411" s="972"/>
      <c r="OSO411" s="972"/>
      <c r="OSP411" s="972"/>
      <c r="OSQ411" s="972"/>
      <c r="OSR411" s="972"/>
      <c r="OSS411" s="973"/>
      <c r="OST411" s="971"/>
      <c r="OSU411" s="972"/>
      <c r="OSV411" s="972"/>
      <c r="OSW411" s="972"/>
      <c r="OSX411" s="972"/>
      <c r="OSY411" s="972"/>
      <c r="OSZ411" s="972"/>
      <c r="OTA411" s="972"/>
      <c r="OTB411" s="972"/>
      <c r="OTC411" s="972"/>
      <c r="OTD411" s="972"/>
      <c r="OTE411" s="972"/>
      <c r="OTF411" s="972"/>
      <c r="OTG411" s="972"/>
      <c r="OTH411" s="973"/>
      <c r="OTI411" s="971"/>
      <c r="OTJ411" s="972"/>
      <c r="OTK411" s="972"/>
      <c r="OTL411" s="972"/>
      <c r="OTM411" s="972"/>
      <c r="OTN411" s="972"/>
      <c r="OTO411" s="972"/>
      <c r="OTP411" s="972"/>
      <c r="OTQ411" s="972"/>
      <c r="OTR411" s="972"/>
      <c r="OTS411" s="972"/>
      <c r="OTT411" s="972"/>
      <c r="OTU411" s="972"/>
      <c r="OTV411" s="972"/>
      <c r="OTW411" s="973"/>
      <c r="OTX411" s="971"/>
      <c r="OTY411" s="972"/>
      <c r="OTZ411" s="972"/>
      <c r="OUA411" s="972"/>
      <c r="OUB411" s="972"/>
      <c r="OUC411" s="972"/>
      <c r="OUD411" s="972"/>
      <c r="OUE411" s="972"/>
      <c r="OUF411" s="972"/>
      <c r="OUG411" s="972"/>
      <c r="OUH411" s="972"/>
      <c r="OUI411" s="972"/>
      <c r="OUJ411" s="972"/>
      <c r="OUK411" s="972"/>
      <c r="OUL411" s="973"/>
      <c r="OUM411" s="971"/>
      <c r="OUN411" s="972"/>
      <c r="OUO411" s="972"/>
      <c r="OUP411" s="972"/>
      <c r="OUQ411" s="972"/>
      <c r="OUR411" s="972"/>
      <c r="OUS411" s="972"/>
      <c r="OUT411" s="972"/>
      <c r="OUU411" s="972"/>
      <c r="OUV411" s="972"/>
      <c r="OUW411" s="972"/>
      <c r="OUX411" s="972"/>
      <c r="OUY411" s="972"/>
      <c r="OUZ411" s="972"/>
      <c r="OVA411" s="973"/>
      <c r="OVB411" s="971"/>
      <c r="OVC411" s="972"/>
      <c r="OVD411" s="972"/>
      <c r="OVE411" s="972"/>
      <c r="OVF411" s="972"/>
      <c r="OVG411" s="972"/>
      <c r="OVH411" s="972"/>
      <c r="OVI411" s="972"/>
      <c r="OVJ411" s="972"/>
      <c r="OVK411" s="972"/>
      <c r="OVL411" s="972"/>
      <c r="OVM411" s="972"/>
      <c r="OVN411" s="972"/>
      <c r="OVO411" s="972"/>
      <c r="OVP411" s="973"/>
      <c r="OVQ411" s="971"/>
      <c r="OVR411" s="972"/>
      <c r="OVS411" s="972"/>
      <c r="OVT411" s="972"/>
      <c r="OVU411" s="972"/>
      <c r="OVV411" s="972"/>
      <c r="OVW411" s="972"/>
      <c r="OVX411" s="972"/>
      <c r="OVY411" s="972"/>
      <c r="OVZ411" s="972"/>
      <c r="OWA411" s="972"/>
      <c r="OWB411" s="972"/>
      <c r="OWC411" s="972"/>
      <c r="OWD411" s="972"/>
      <c r="OWE411" s="973"/>
      <c r="OWF411" s="971"/>
      <c r="OWG411" s="972"/>
      <c r="OWH411" s="972"/>
      <c r="OWI411" s="972"/>
      <c r="OWJ411" s="972"/>
      <c r="OWK411" s="972"/>
      <c r="OWL411" s="972"/>
      <c r="OWM411" s="972"/>
      <c r="OWN411" s="972"/>
      <c r="OWO411" s="972"/>
      <c r="OWP411" s="972"/>
      <c r="OWQ411" s="972"/>
      <c r="OWR411" s="972"/>
      <c r="OWS411" s="972"/>
      <c r="OWT411" s="973"/>
      <c r="OWU411" s="971"/>
      <c r="OWV411" s="972"/>
      <c r="OWW411" s="972"/>
      <c r="OWX411" s="972"/>
      <c r="OWY411" s="972"/>
      <c r="OWZ411" s="972"/>
      <c r="OXA411" s="972"/>
      <c r="OXB411" s="972"/>
      <c r="OXC411" s="972"/>
      <c r="OXD411" s="972"/>
      <c r="OXE411" s="972"/>
      <c r="OXF411" s="972"/>
      <c r="OXG411" s="972"/>
      <c r="OXH411" s="972"/>
      <c r="OXI411" s="973"/>
      <c r="OXJ411" s="971"/>
      <c r="OXK411" s="972"/>
      <c r="OXL411" s="972"/>
      <c r="OXM411" s="972"/>
      <c r="OXN411" s="972"/>
      <c r="OXO411" s="972"/>
      <c r="OXP411" s="972"/>
      <c r="OXQ411" s="972"/>
      <c r="OXR411" s="972"/>
      <c r="OXS411" s="972"/>
      <c r="OXT411" s="972"/>
      <c r="OXU411" s="972"/>
      <c r="OXV411" s="972"/>
      <c r="OXW411" s="972"/>
      <c r="OXX411" s="973"/>
      <c r="OXY411" s="971"/>
      <c r="OXZ411" s="972"/>
      <c r="OYA411" s="972"/>
      <c r="OYB411" s="972"/>
      <c r="OYC411" s="972"/>
      <c r="OYD411" s="972"/>
      <c r="OYE411" s="972"/>
      <c r="OYF411" s="972"/>
      <c r="OYG411" s="972"/>
      <c r="OYH411" s="972"/>
      <c r="OYI411" s="972"/>
      <c r="OYJ411" s="972"/>
      <c r="OYK411" s="972"/>
      <c r="OYL411" s="972"/>
      <c r="OYM411" s="973"/>
      <c r="OYN411" s="971"/>
      <c r="OYO411" s="972"/>
      <c r="OYP411" s="972"/>
      <c r="OYQ411" s="972"/>
      <c r="OYR411" s="972"/>
      <c r="OYS411" s="972"/>
      <c r="OYT411" s="972"/>
      <c r="OYU411" s="972"/>
      <c r="OYV411" s="972"/>
      <c r="OYW411" s="972"/>
      <c r="OYX411" s="972"/>
      <c r="OYY411" s="972"/>
      <c r="OYZ411" s="972"/>
      <c r="OZA411" s="972"/>
      <c r="OZB411" s="973"/>
      <c r="OZC411" s="971"/>
      <c r="OZD411" s="972"/>
      <c r="OZE411" s="972"/>
      <c r="OZF411" s="972"/>
      <c r="OZG411" s="972"/>
      <c r="OZH411" s="972"/>
      <c r="OZI411" s="972"/>
      <c r="OZJ411" s="972"/>
      <c r="OZK411" s="972"/>
      <c r="OZL411" s="972"/>
      <c r="OZM411" s="972"/>
      <c r="OZN411" s="972"/>
      <c r="OZO411" s="972"/>
      <c r="OZP411" s="972"/>
      <c r="OZQ411" s="973"/>
      <c r="OZR411" s="971"/>
      <c r="OZS411" s="972"/>
      <c r="OZT411" s="972"/>
      <c r="OZU411" s="972"/>
      <c r="OZV411" s="972"/>
      <c r="OZW411" s="972"/>
      <c r="OZX411" s="972"/>
      <c r="OZY411" s="972"/>
      <c r="OZZ411" s="972"/>
      <c r="PAA411" s="972"/>
      <c r="PAB411" s="972"/>
      <c r="PAC411" s="972"/>
      <c r="PAD411" s="972"/>
      <c r="PAE411" s="972"/>
      <c r="PAF411" s="973"/>
      <c r="PAG411" s="971"/>
      <c r="PAH411" s="972"/>
      <c r="PAI411" s="972"/>
      <c r="PAJ411" s="972"/>
      <c r="PAK411" s="972"/>
      <c r="PAL411" s="972"/>
      <c r="PAM411" s="972"/>
      <c r="PAN411" s="972"/>
      <c r="PAO411" s="972"/>
      <c r="PAP411" s="972"/>
      <c r="PAQ411" s="972"/>
      <c r="PAR411" s="972"/>
      <c r="PAS411" s="972"/>
      <c r="PAT411" s="972"/>
      <c r="PAU411" s="973"/>
      <c r="PAV411" s="971"/>
      <c r="PAW411" s="972"/>
      <c r="PAX411" s="972"/>
      <c r="PAY411" s="972"/>
      <c r="PAZ411" s="972"/>
      <c r="PBA411" s="972"/>
      <c r="PBB411" s="972"/>
      <c r="PBC411" s="972"/>
      <c r="PBD411" s="972"/>
      <c r="PBE411" s="972"/>
      <c r="PBF411" s="972"/>
      <c r="PBG411" s="972"/>
      <c r="PBH411" s="972"/>
      <c r="PBI411" s="972"/>
      <c r="PBJ411" s="973"/>
      <c r="PBK411" s="971"/>
      <c r="PBL411" s="972"/>
      <c r="PBM411" s="972"/>
      <c r="PBN411" s="972"/>
      <c r="PBO411" s="972"/>
      <c r="PBP411" s="972"/>
      <c r="PBQ411" s="972"/>
      <c r="PBR411" s="972"/>
      <c r="PBS411" s="972"/>
      <c r="PBT411" s="972"/>
      <c r="PBU411" s="972"/>
      <c r="PBV411" s="972"/>
      <c r="PBW411" s="972"/>
      <c r="PBX411" s="972"/>
      <c r="PBY411" s="973"/>
      <c r="PBZ411" s="971"/>
      <c r="PCA411" s="972"/>
      <c r="PCB411" s="972"/>
      <c r="PCC411" s="972"/>
      <c r="PCD411" s="972"/>
      <c r="PCE411" s="972"/>
      <c r="PCF411" s="972"/>
      <c r="PCG411" s="972"/>
      <c r="PCH411" s="972"/>
      <c r="PCI411" s="972"/>
      <c r="PCJ411" s="972"/>
      <c r="PCK411" s="972"/>
      <c r="PCL411" s="972"/>
      <c r="PCM411" s="972"/>
      <c r="PCN411" s="973"/>
      <c r="PCO411" s="971"/>
      <c r="PCP411" s="972"/>
      <c r="PCQ411" s="972"/>
      <c r="PCR411" s="972"/>
      <c r="PCS411" s="972"/>
      <c r="PCT411" s="972"/>
      <c r="PCU411" s="972"/>
      <c r="PCV411" s="972"/>
      <c r="PCW411" s="972"/>
      <c r="PCX411" s="972"/>
      <c r="PCY411" s="972"/>
      <c r="PCZ411" s="972"/>
      <c r="PDA411" s="972"/>
      <c r="PDB411" s="972"/>
      <c r="PDC411" s="973"/>
      <c r="PDD411" s="971"/>
      <c r="PDE411" s="972"/>
      <c r="PDF411" s="972"/>
      <c r="PDG411" s="972"/>
      <c r="PDH411" s="972"/>
      <c r="PDI411" s="972"/>
      <c r="PDJ411" s="972"/>
      <c r="PDK411" s="972"/>
      <c r="PDL411" s="972"/>
      <c r="PDM411" s="972"/>
      <c r="PDN411" s="972"/>
      <c r="PDO411" s="972"/>
      <c r="PDP411" s="972"/>
      <c r="PDQ411" s="972"/>
      <c r="PDR411" s="973"/>
      <c r="PDS411" s="971"/>
      <c r="PDT411" s="972"/>
      <c r="PDU411" s="972"/>
      <c r="PDV411" s="972"/>
      <c r="PDW411" s="972"/>
      <c r="PDX411" s="972"/>
      <c r="PDY411" s="972"/>
      <c r="PDZ411" s="972"/>
      <c r="PEA411" s="972"/>
      <c r="PEB411" s="972"/>
      <c r="PEC411" s="972"/>
      <c r="PED411" s="972"/>
      <c r="PEE411" s="972"/>
      <c r="PEF411" s="972"/>
      <c r="PEG411" s="973"/>
      <c r="PEH411" s="971"/>
      <c r="PEI411" s="972"/>
      <c r="PEJ411" s="972"/>
      <c r="PEK411" s="972"/>
      <c r="PEL411" s="972"/>
      <c r="PEM411" s="972"/>
      <c r="PEN411" s="972"/>
      <c r="PEO411" s="972"/>
      <c r="PEP411" s="972"/>
      <c r="PEQ411" s="972"/>
      <c r="PER411" s="972"/>
      <c r="PES411" s="972"/>
      <c r="PET411" s="972"/>
      <c r="PEU411" s="972"/>
      <c r="PEV411" s="973"/>
      <c r="PEW411" s="971"/>
      <c r="PEX411" s="972"/>
      <c r="PEY411" s="972"/>
      <c r="PEZ411" s="972"/>
      <c r="PFA411" s="972"/>
      <c r="PFB411" s="972"/>
      <c r="PFC411" s="972"/>
      <c r="PFD411" s="972"/>
      <c r="PFE411" s="972"/>
      <c r="PFF411" s="972"/>
      <c r="PFG411" s="972"/>
      <c r="PFH411" s="972"/>
      <c r="PFI411" s="972"/>
      <c r="PFJ411" s="972"/>
      <c r="PFK411" s="973"/>
      <c r="PFL411" s="971"/>
      <c r="PFM411" s="972"/>
      <c r="PFN411" s="972"/>
      <c r="PFO411" s="972"/>
      <c r="PFP411" s="972"/>
      <c r="PFQ411" s="972"/>
      <c r="PFR411" s="972"/>
      <c r="PFS411" s="972"/>
      <c r="PFT411" s="972"/>
      <c r="PFU411" s="972"/>
      <c r="PFV411" s="972"/>
      <c r="PFW411" s="972"/>
      <c r="PFX411" s="972"/>
      <c r="PFY411" s="972"/>
      <c r="PFZ411" s="973"/>
      <c r="PGA411" s="971"/>
      <c r="PGB411" s="972"/>
      <c r="PGC411" s="972"/>
      <c r="PGD411" s="972"/>
      <c r="PGE411" s="972"/>
      <c r="PGF411" s="972"/>
      <c r="PGG411" s="972"/>
      <c r="PGH411" s="972"/>
      <c r="PGI411" s="972"/>
      <c r="PGJ411" s="972"/>
      <c r="PGK411" s="972"/>
      <c r="PGL411" s="972"/>
      <c r="PGM411" s="972"/>
      <c r="PGN411" s="972"/>
      <c r="PGO411" s="973"/>
      <c r="PGP411" s="971"/>
      <c r="PGQ411" s="972"/>
      <c r="PGR411" s="972"/>
      <c r="PGS411" s="972"/>
      <c r="PGT411" s="972"/>
      <c r="PGU411" s="972"/>
      <c r="PGV411" s="972"/>
      <c r="PGW411" s="972"/>
      <c r="PGX411" s="972"/>
      <c r="PGY411" s="972"/>
      <c r="PGZ411" s="972"/>
      <c r="PHA411" s="972"/>
      <c r="PHB411" s="972"/>
      <c r="PHC411" s="972"/>
      <c r="PHD411" s="973"/>
      <c r="PHE411" s="971"/>
      <c r="PHF411" s="972"/>
      <c r="PHG411" s="972"/>
      <c r="PHH411" s="972"/>
      <c r="PHI411" s="972"/>
      <c r="PHJ411" s="972"/>
      <c r="PHK411" s="972"/>
      <c r="PHL411" s="972"/>
      <c r="PHM411" s="972"/>
      <c r="PHN411" s="972"/>
      <c r="PHO411" s="972"/>
      <c r="PHP411" s="972"/>
      <c r="PHQ411" s="972"/>
      <c r="PHR411" s="972"/>
      <c r="PHS411" s="973"/>
      <c r="PHT411" s="971"/>
      <c r="PHU411" s="972"/>
      <c r="PHV411" s="972"/>
      <c r="PHW411" s="972"/>
      <c r="PHX411" s="972"/>
      <c r="PHY411" s="972"/>
      <c r="PHZ411" s="972"/>
      <c r="PIA411" s="972"/>
      <c r="PIB411" s="972"/>
      <c r="PIC411" s="972"/>
      <c r="PID411" s="972"/>
      <c r="PIE411" s="972"/>
      <c r="PIF411" s="972"/>
      <c r="PIG411" s="972"/>
      <c r="PIH411" s="973"/>
      <c r="PII411" s="971"/>
      <c r="PIJ411" s="972"/>
      <c r="PIK411" s="972"/>
      <c r="PIL411" s="972"/>
      <c r="PIM411" s="972"/>
      <c r="PIN411" s="972"/>
      <c r="PIO411" s="972"/>
      <c r="PIP411" s="972"/>
      <c r="PIQ411" s="972"/>
      <c r="PIR411" s="972"/>
      <c r="PIS411" s="972"/>
      <c r="PIT411" s="972"/>
      <c r="PIU411" s="972"/>
      <c r="PIV411" s="972"/>
      <c r="PIW411" s="973"/>
      <c r="PIX411" s="971"/>
      <c r="PIY411" s="972"/>
      <c r="PIZ411" s="972"/>
      <c r="PJA411" s="972"/>
      <c r="PJB411" s="972"/>
      <c r="PJC411" s="972"/>
      <c r="PJD411" s="972"/>
      <c r="PJE411" s="972"/>
      <c r="PJF411" s="972"/>
      <c r="PJG411" s="972"/>
      <c r="PJH411" s="972"/>
      <c r="PJI411" s="972"/>
      <c r="PJJ411" s="972"/>
      <c r="PJK411" s="972"/>
      <c r="PJL411" s="973"/>
      <c r="PJM411" s="971"/>
      <c r="PJN411" s="972"/>
      <c r="PJO411" s="972"/>
      <c r="PJP411" s="972"/>
      <c r="PJQ411" s="972"/>
      <c r="PJR411" s="972"/>
      <c r="PJS411" s="972"/>
      <c r="PJT411" s="972"/>
      <c r="PJU411" s="972"/>
      <c r="PJV411" s="972"/>
      <c r="PJW411" s="972"/>
      <c r="PJX411" s="972"/>
      <c r="PJY411" s="972"/>
      <c r="PJZ411" s="972"/>
      <c r="PKA411" s="973"/>
      <c r="PKB411" s="971"/>
      <c r="PKC411" s="972"/>
      <c r="PKD411" s="972"/>
      <c r="PKE411" s="972"/>
      <c r="PKF411" s="972"/>
      <c r="PKG411" s="972"/>
      <c r="PKH411" s="972"/>
      <c r="PKI411" s="972"/>
      <c r="PKJ411" s="972"/>
      <c r="PKK411" s="972"/>
      <c r="PKL411" s="972"/>
      <c r="PKM411" s="972"/>
      <c r="PKN411" s="972"/>
      <c r="PKO411" s="972"/>
      <c r="PKP411" s="973"/>
      <c r="PKQ411" s="971"/>
      <c r="PKR411" s="972"/>
      <c r="PKS411" s="972"/>
      <c r="PKT411" s="972"/>
      <c r="PKU411" s="972"/>
      <c r="PKV411" s="972"/>
      <c r="PKW411" s="972"/>
      <c r="PKX411" s="972"/>
      <c r="PKY411" s="972"/>
      <c r="PKZ411" s="972"/>
      <c r="PLA411" s="972"/>
      <c r="PLB411" s="972"/>
      <c r="PLC411" s="972"/>
      <c r="PLD411" s="972"/>
      <c r="PLE411" s="973"/>
      <c r="PLF411" s="971"/>
      <c r="PLG411" s="972"/>
      <c r="PLH411" s="972"/>
      <c r="PLI411" s="972"/>
      <c r="PLJ411" s="972"/>
      <c r="PLK411" s="972"/>
      <c r="PLL411" s="972"/>
      <c r="PLM411" s="972"/>
      <c r="PLN411" s="972"/>
      <c r="PLO411" s="972"/>
      <c r="PLP411" s="972"/>
      <c r="PLQ411" s="972"/>
      <c r="PLR411" s="972"/>
      <c r="PLS411" s="972"/>
      <c r="PLT411" s="973"/>
      <c r="PLU411" s="971"/>
      <c r="PLV411" s="972"/>
      <c r="PLW411" s="972"/>
      <c r="PLX411" s="972"/>
      <c r="PLY411" s="972"/>
      <c r="PLZ411" s="972"/>
      <c r="PMA411" s="972"/>
      <c r="PMB411" s="972"/>
      <c r="PMC411" s="972"/>
      <c r="PMD411" s="972"/>
      <c r="PME411" s="972"/>
      <c r="PMF411" s="972"/>
      <c r="PMG411" s="972"/>
      <c r="PMH411" s="972"/>
      <c r="PMI411" s="973"/>
      <c r="PMJ411" s="971"/>
      <c r="PMK411" s="972"/>
      <c r="PML411" s="972"/>
      <c r="PMM411" s="972"/>
      <c r="PMN411" s="972"/>
      <c r="PMO411" s="972"/>
      <c r="PMP411" s="972"/>
      <c r="PMQ411" s="972"/>
      <c r="PMR411" s="972"/>
      <c r="PMS411" s="972"/>
      <c r="PMT411" s="972"/>
      <c r="PMU411" s="972"/>
      <c r="PMV411" s="972"/>
      <c r="PMW411" s="972"/>
      <c r="PMX411" s="973"/>
      <c r="PMY411" s="971"/>
      <c r="PMZ411" s="972"/>
      <c r="PNA411" s="972"/>
      <c r="PNB411" s="972"/>
      <c r="PNC411" s="972"/>
      <c r="PND411" s="972"/>
      <c r="PNE411" s="972"/>
      <c r="PNF411" s="972"/>
      <c r="PNG411" s="972"/>
      <c r="PNH411" s="972"/>
      <c r="PNI411" s="972"/>
      <c r="PNJ411" s="972"/>
      <c r="PNK411" s="972"/>
      <c r="PNL411" s="972"/>
      <c r="PNM411" s="973"/>
      <c r="PNN411" s="971"/>
      <c r="PNO411" s="972"/>
      <c r="PNP411" s="972"/>
      <c r="PNQ411" s="972"/>
      <c r="PNR411" s="972"/>
      <c r="PNS411" s="972"/>
      <c r="PNT411" s="972"/>
      <c r="PNU411" s="972"/>
      <c r="PNV411" s="972"/>
      <c r="PNW411" s="972"/>
      <c r="PNX411" s="972"/>
      <c r="PNY411" s="972"/>
      <c r="PNZ411" s="972"/>
      <c r="POA411" s="972"/>
      <c r="POB411" s="973"/>
      <c r="POC411" s="971"/>
      <c r="POD411" s="972"/>
      <c r="POE411" s="972"/>
      <c r="POF411" s="972"/>
      <c r="POG411" s="972"/>
      <c r="POH411" s="972"/>
      <c r="POI411" s="972"/>
      <c r="POJ411" s="972"/>
      <c r="POK411" s="972"/>
      <c r="POL411" s="972"/>
      <c r="POM411" s="972"/>
      <c r="PON411" s="972"/>
      <c r="POO411" s="972"/>
      <c r="POP411" s="972"/>
      <c r="POQ411" s="973"/>
      <c r="POR411" s="971"/>
      <c r="POS411" s="972"/>
      <c r="POT411" s="972"/>
      <c r="POU411" s="972"/>
      <c r="POV411" s="972"/>
      <c r="POW411" s="972"/>
      <c r="POX411" s="972"/>
      <c r="POY411" s="972"/>
      <c r="POZ411" s="972"/>
      <c r="PPA411" s="972"/>
      <c r="PPB411" s="972"/>
      <c r="PPC411" s="972"/>
      <c r="PPD411" s="972"/>
      <c r="PPE411" s="972"/>
      <c r="PPF411" s="973"/>
      <c r="PPG411" s="971"/>
      <c r="PPH411" s="972"/>
      <c r="PPI411" s="972"/>
      <c r="PPJ411" s="972"/>
      <c r="PPK411" s="972"/>
      <c r="PPL411" s="972"/>
      <c r="PPM411" s="972"/>
      <c r="PPN411" s="972"/>
      <c r="PPO411" s="972"/>
      <c r="PPP411" s="972"/>
      <c r="PPQ411" s="972"/>
      <c r="PPR411" s="972"/>
      <c r="PPS411" s="972"/>
      <c r="PPT411" s="972"/>
      <c r="PPU411" s="973"/>
      <c r="PPV411" s="971"/>
      <c r="PPW411" s="972"/>
      <c r="PPX411" s="972"/>
      <c r="PPY411" s="972"/>
      <c r="PPZ411" s="972"/>
      <c r="PQA411" s="972"/>
      <c r="PQB411" s="972"/>
      <c r="PQC411" s="972"/>
      <c r="PQD411" s="972"/>
      <c r="PQE411" s="972"/>
      <c r="PQF411" s="972"/>
      <c r="PQG411" s="972"/>
      <c r="PQH411" s="972"/>
      <c r="PQI411" s="972"/>
      <c r="PQJ411" s="973"/>
      <c r="PQK411" s="971"/>
      <c r="PQL411" s="972"/>
      <c r="PQM411" s="972"/>
      <c r="PQN411" s="972"/>
      <c r="PQO411" s="972"/>
      <c r="PQP411" s="972"/>
      <c r="PQQ411" s="972"/>
      <c r="PQR411" s="972"/>
      <c r="PQS411" s="972"/>
      <c r="PQT411" s="972"/>
      <c r="PQU411" s="972"/>
      <c r="PQV411" s="972"/>
      <c r="PQW411" s="972"/>
      <c r="PQX411" s="972"/>
      <c r="PQY411" s="973"/>
      <c r="PQZ411" s="971"/>
      <c r="PRA411" s="972"/>
      <c r="PRB411" s="972"/>
      <c r="PRC411" s="972"/>
      <c r="PRD411" s="972"/>
      <c r="PRE411" s="972"/>
      <c r="PRF411" s="972"/>
      <c r="PRG411" s="972"/>
      <c r="PRH411" s="972"/>
      <c r="PRI411" s="972"/>
      <c r="PRJ411" s="972"/>
      <c r="PRK411" s="972"/>
      <c r="PRL411" s="972"/>
      <c r="PRM411" s="972"/>
      <c r="PRN411" s="973"/>
      <c r="PRO411" s="971"/>
      <c r="PRP411" s="972"/>
      <c r="PRQ411" s="972"/>
      <c r="PRR411" s="972"/>
      <c r="PRS411" s="972"/>
      <c r="PRT411" s="972"/>
      <c r="PRU411" s="972"/>
      <c r="PRV411" s="972"/>
      <c r="PRW411" s="972"/>
      <c r="PRX411" s="972"/>
      <c r="PRY411" s="972"/>
      <c r="PRZ411" s="972"/>
      <c r="PSA411" s="972"/>
      <c r="PSB411" s="972"/>
      <c r="PSC411" s="973"/>
      <c r="PSD411" s="971"/>
      <c r="PSE411" s="972"/>
      <c r="PSF411" s="972"/>
      <c r="PSG411" s="972"/>
      <c r="PSH411" s="972"/>
      <c r="PSI411" s="972"/>
      <c r="PSJ411" s="972"/>
      <c r="PSK411" s="972"/>
      <c r="PSL411" s="972"/>
      <c r="PSM411" s="972"/>
      <c r="PSN411" s="972"/>
      <c r="PSO411" s="972"/>
      <c r="PSP411" s="972"/>
      <c r="PSQ411" s="972"/>
      <c r="PSR411" s="973"/>
      <c r="PSS411" s="971"/>
      <c r="PST411" s="972"/>
      <c r="PSU411" s="972"/>
      <c r="PSV411" s="972"/>
      <c r="PSW411" s="972"/>
      <c r="PSX411" s="972"/>
      <c r="PSY411" s="972"/>
      <c r="PSZ411" s="972"/>
      <c r="PTA411" s="972"/>
      <c r="PTB411" s="972"/>
      <c r="PTC411" s="972"/>
      <c r="PTD411" s="972"/>
      <c r="PTE411" s="972"/>
      <c r="PTF411" s="972"/>
      <c r="PTG411" s="973"/>
      <c r="PTH411" s="971"/>
      <c r="PTI411" s="972"/>
      <c r="PTJ411" s="972"/>
      <c r="PTK411" s="972"/>
      <c r="PTL411" s="972"/>
      <c r="PTM411" s="972"/>
      <c r="PTN411" s="972"/>
      <c r="PTO411" s="972"/>
      <c r="PTP411" s="972"/>
      <c r="PTQ411" s="972"/>
      <c r="PTR411" s="972"/>
      <c r="PTS411" s="972"/>
      <c r="PTT411" s="972"/>
      <c r="PTU411" s="972"/>
      <c r="PTV411" s="973"/>
      <c r="PTW411" s="971"/>
      <c r="PTX411" s="972"/>
      <c r="PTY411" s="972"/>
      <c r="PTZ411" s="972"/>
      <c r="PUA411" s="972"/>
      <c r="PUB411" s="972"/>
      <c r="PUC411" s="972"/>
      <c r="PUD411" s="972"/>
      <c r="PUE411" s="972"/>
      <c r="PUF411" s="972"/>
      <c r="PUG411" s="972"/>
      <c r="PUH411" s="972"/>
      <c r="PUI411" s="972"/>
      <c r="PUJ411" s="972"/>
      <c r="PUK411" s="973"/>
      <c r="PUL411" s="971"/>
      <c r="PUM411" s="972"/>
      <c r="PUN411" s="972"/>
      <c r="PUO411" s="972"/>
      <c r="PUP411" s="972"/>
      <c r="PUQ411" s="972"/>
      <c r="PUR411" s="972"/>
      <c r="PUS411" s="972"/>
      <c r="PUT411" s="972"/>
      <c r="PUU411" s="972"/>
      <c r="PUV411" s="972"/>
      <c r="PUW411" s="972"/>
      <c r="PUX411" s="972"/>
      <c r="PUY411" s="972"/>
      <c r="PUZ411" s="973"/>
      <c r="PVA411" s="971"/>
      <c r="PVB411" s="972"/>
      <c r="PVC411" s="972"/>
      <c r="PVD411" s="972"/>
      <c r="PVE411" s="972"/>
      <c r="PVF411" s="972"/>
      <c r="PVG411" s="972"/>
      <c r="PVH411" s="972"/>
      <c r="PVI411" s="972"/>
      <c r="PVJ411" s="972"/>
      <c r="PVK411" s="972"/>
      <c r="PVL411" s="972"/>
      <c r="PVM411" s="972"/>
      <c r="PVN411" s="972"/>
      <c r="PVO411" s="973"/>
      <c r="PVP411" s="971"/>
      <c r="PVQ411" s="972"/>
      <c r="PVR411" s="972"/>
      <c r="PVS411" s="972"/>
      <c r="PVT411" s="972"/>
      <c r="PVU411" s="972"/>
      <c r="PVV411" s="972"/>
      <c r="PVW411" s="972"/>
      <c r="PVX411" s="972"/>
      <c r="PVY411" s="972"/>
      <c r="PVZ411" s="972"/>
      <c r="PWA411" s="972"/>
      <c r="PWB411" s="972"/>
      <c r="PWC411" s="972"/>
      <c r="PWD411" s="973"/>
      <c r="PWE411" s="971"/>
      <c r="PWF411" s="972"/>
      <c r="PWG411" s="972"/>
      <c r="PWH411" s="972"/>
      <c r="PWI411" s="972"/>
      <c r="PWJ411" s="972"/>
      <c r="PWK411" s="972"/>
      <c r="PWL411" s="972"/>
      <c r="PWM411" s="972"/>
      <c r="PWN411" s="972"/>
      <c r="PWO411" s="972"/>
      <c r="PWP411" s="972"/>
      <c r="PWQ411" s="972"/>
      <c r="PWR411" s="972"/>
      <c r="PWS411" s="973"/>
      <c r="PWT411" s="971"/>
      <c r="PWU411" s="972"/>
      <c r="PWV411" s="972"/>
      <c r="PWW411" s="972"/>
      <c r="PWX411" s="972"/>
      <c r="PWY411" s="972"/>
      <c r="PWZ411" s="972"/>
      <c r="PXA411" s="972"/>
      <c r="PXB411" s="972"/>
      <c r="PXC411" s="972"/>
      <c r="PXD411" s="972"/>
      <c r="PXE411" s="972"/>
      <c r="PXF411" s="972"/>
      <c r="PXG411" s="972"/>
      <c r="PXH411" s="973"/>
      <c r="PXI411" s="971"/>
      <c r="PXJ411" s="972"/>
      <c r="PXK411" s="972"/>
      <c r="PXL411" s="972"/>
      <c r="PXM411" s="972"/>
      <c r="PXN411" s="972"/>
      <c r="PXO411" s="972"/>
      <c r="PXP411" s="972"/>
      <c r="PXQ411" s="972"/>
      <c r="PXR411" s="972"/>
      <c r="PXS411" s="972"/>
      <c r="PXT411" s="972"/>
      <c r="PXU411" s="972"/>
      <c r="PXV411" s="972"/>
      <c r="PXW411" s="973"/>
      <c r="PXX411" s="971"/>
      <c r="PXY411" s="972"/>
      <c r="PXZ411" s="972"/>
      <c r="PYA411" s="972"/>
      <c r="PYB411" s="972"/>
      <c r="PYC411" s="972"/>
      <c r="PYD411" s="972"/>
      <c r="PYE411" s="972"/>
      <c r="PYF411" s="972"/>
      <c r="PYG411" s="972"/>
      <c r="PYH411" s="972"/>
      <c r="PYI411" s="972"/>
      <c r="PYJ411" s="972"/>
      <c r="PYK411" s="972"/>
      <c r="PYL411" s="973"/>
      <c r="PYM411" s="971"/>
      <c r="PYN411" s="972"/>
      <c r="PYO411" s="972"/>
      <c r="PYP411" s="972"/>
      <c r="PYQ411" s="972"/>
      <c r="PYR411" s="972"/>
      <c r="PYS411" s="972"/>
      <c r="PYT411" s="972"/>
      <c r="PYU411" s="972"/>
      <c r="PYV411" s="972"/>
      <c r="PYW411" s="972"/>
      <c r="PYX411" s="972"/>
      <c r="PYY411" s="972"/>
      <c r="PYZ411" s="972"/>
      <c r="PZA411" s="973"/>
      <c r="PZB411" s="971"/>
      <c r="PZC411" s="972"/>
      <c r="PZD411" s="972"/>
      <c r="PZE411" s="972"/>
      <c r="PZF411" s="972"/>
      <c r="PZG411" s="972"/>
      <c r="PZH411" s="972"/>
      <c r="PZI411" s="972"/>
      <c r="PZJ411" s="972"/>
      <c r="PZK411" s="972"/>
      <c r="PZL411" s="972"/>
      <c r="PZM411" s="972"/>
      <c r="PZN411" s="972"/>
      <c r="PZO411" s="972"/>
      <c r="PZP411" s="973"/>
      <c r="PZQ411" s="971"/>
      <c r="PZR411" s="972"/>
      <c r="PZS411" s="972"/>
      <c r="PZT411" s="972"/>
      <c r="PZU411" s="972"/>
      <c r="PZV411" s="972"/>
      <c r="PZW411" s="972"/>
      <c r="PZX411" s="972"/>
      <c r="PZY411" s="972"/>
      <c r="PZZ411" s="972"/>
      <c r="QAA411" s="972"/>
      <c r="QAB411" s="972"/>
      <c r="QAC411" s="972"/>
      <c r="QAD411" s="972"/>
      <c r="QAE411" s="973"/>
      <c r="QAF411" s="971"/>
      <c r="QAG411" s="972"/>
      <c r="QAH411" s="972"/>
      <c r="QAI411" s="972"/>
      <c r="QAJ411" s="972"/>
      <c r="QAK411" s="972"/>
      <c r="QAL411" s="972"/>
      <c r="QAM411" s="972"/>
      <c r="QAN411" s="972"/>
      <c r="QAO411" s="972"/>
      <c r="QAP411" s="972"/>
      <c r="QAQ411" s="972"/>
      <c r="QAR411" s="972"/>
      <c r="QAS411" s="972"/>
      <c r="QAT411" s="973"/>
      <c r="QAU411" s="971"/>
      <c r="QAV411" s="972"/>
      <c r="QAW411" s="972"/>
      <c r="QAX411" s="972"/>
      <c r="QAY411" s="972"/>
      <c r="QAZ411" s="972"/>
      <c r="QBA411" s="972"/>
      <c r="QBB411" s="972"/>
      <c r="QBC411" s="972"/>
      <c r="QBD411" s="972"/>
      <c r="QBE411" s="972"/>
      <c r="QBF411" s="972"/>
      <c r="QBG411" s="972"/>
      <c r="QBH411" s="972"/>
      <c r="QBI411" s="973"/>
      <c r="QBJ411" s="971"/>
      <c r="QBK411" s="972"/>
      <c r="QBL411" s="972"/>
      <c r="QBM411" s="972"/>
      <c r="QBN411" s="972"/>
      <c r="QBO411" s="972"/>
      <c r="QBP411" s="972"/>
      <c r="QBQ411" s="972"/>
      <c r="QBR411" s="972"/>
      <c r="QBS411" s="972"/>
      <c r="QBT411" s="972"/>
      <c r="QBU411" s="972"/>
      <c r="QBV411" s="972"/>
      <c r="QBW411" s="972"/>
      <c r="QBX411" s="973"/>
      <c r="QBY411" s="971"/>
      <c r="QBZ411" s="972"/>
      <c r="QCA411" s="972"/>
      <c r="QCB411" s="972"/>
      <c r="QCC411" s="972"/>
      <c r="QCD411" s="972"/>
      <c r="QCE411" s="972"/>
      <c r="QCF411" s="972"/>
      <c r="QCG411" s="972"/>
      <c r="QCH411" s="972"/>
      <c r="QCI411" s="972"/>
      <c r="QCJ411" s="972"/>
      <c r="QCK411" s="972"/>
      <c r="QCL411" s="972"/>
      <c r="QCM411" s="973"/>
      <c r="QCN411" s="971"/>
      <c r="QCO411" s="972"/>
      <c r="QCP411" s="972"/>
      <c r="QCQ411" s="972"/>
      <c r="QCR411" s="972"/>
      <c r="QCS411" s="972"/>
      <c r="QCT411" s="972"/>
      <c r="QCU411" s="972"/>
      <c r="QCV411" s="972"/>
      <c r="QCW411" s="972"/>
      <c r="QCX411" s="972"/>
      <c r="QCY411" s="972"/>
      <c r="QCZ411" s="972"/>
      <c r="QDA411" s="972"/>
      <c r="QDB411" s="973"/>
      <c r="QDC411" s="971"/>
      <c r="QDD411" s="972"/>
      <c r="QDE411" s="972"/>
      <c r="QDF411" s="972"/>
      <c r="QDG411" s="972"/>
      <c r="QDH411" s="972"/>
      <c r="QDI411" s="972"/>
      <c r="QDJ411" s="972"/>
      <c r="QDK411" s="972"/>
      <c r="QDL411" s="972"/>
      <c r="QDM411" s="972"/>
      <c r="QDN411" s="972"/>
      <c r="QDO411" s="972"/>
      <c r="QDP411" s="972"/>
      <c r="QDQ411" s="973"/>
      <c r="QDR411" s="971"/>
      <c r="QDS411" s="972"/>
      <c r="QDT411" s="972"/>
      <c r="QDU411" s="972"/>
      <c r="QDV411" s="972"/>
      <c r="QDW411" s="972"/>
      <c r="QDX411" s="972"/>
      <c r="QDY411" s="972"/>
      <c r="QDZ411" s="972"/>
      <c r="QEA411" s="972"/>
      <c r="QEB411" s="972"/>
      <c r="QEC411" s="972"/>
      <c r="QED411" s="972"/>
      <c r="QEE411" s="972"/>
      <c r="QEF411" s="973"/>
      <c r="QEG411" s="971"/>
      <c r="QEH411" s="972"/>
      <c r="QEI411" s="972"/>
      <c r="QEJ411" s="972"/>
      <c r="QEK411" s="972"/>
      <c r="QEL411" s="972"/>
      <c r="QEM411" s="972"/>
      <c r="QEN411" s="972"/>
      <c r="QEO411" s="972"/>
      <c r="QEP411" s="972"/>
      <c r="QEQ411" s="972"/>
      <c r="QER411" s="972"/>
      <c r="QES411" s="972"/>
      <c r="QET411" s="972"/>
      <c r="QEU411" s="973"/>
      <c r="QEV411" s="971"/>
      <c r="QEW411" s="972"/>
      <c r="QEX411" s="972"/>
      <c r="QEY411" s="972"/>
      <c r="QEZ411" s="972"/>
      <c r="QFA411" s="972"/>
      <c r="QFB411" s="972"/>
      <c r="QFC411" s="972"/>
      <c r="QFD411" s="972"/>
      <c r="QFE411" s="972"/>
      <c r="QFF411" s="972"/>
      <c r="QFG411" s="972"/>
      <c r="QFH411" s="972"/>
      <c r="QFI411" s="972"/>
      <c r="QFJ411" s="973"/>
      <c r="QFK411" s="971"/>
      <c r="QFL411" s="972"/>
      <c r="QFM411" s="972"/>
      <c r="QFN411" s="972"/>
      <c r="QFO411" s="972"/>
      <c r="QFP411" s="972"/>
      <c r="QFQ411" s="972"/>
      <c r="QFR411" s="972"/>
      <c r="QFS411" s="972"/>
      <c r="QFT411" s="972"/>
      <c r="QFU411" s="972"/>
      <c r="QFV411" s="972"/>
      <c r="QFW411" s="972"/>
      <c r="QFX411" s="972"/>
      <c r="QFY411" s="973"/>
      <c r="QFZ411" s="971"/>
      <c r="QGA411" s="972"/>
      <c r="QGB411" s="972"/>
      <c r="QGC411" s="972"/>
      <c r="QGD411" s="972"/>
      <c r="QGE411" s="972"/>
      <c r="QGF411" s="972"/>
      <c r="QGG411" s="972"/>
      <c r="QGH411" s="972"/>
      <c r="QGI411" s="972"/>
      <c r="QGJ411" s="972"/>
      <c r="QGK411" s="972"/>
      <c r="QGL411" s="972"/>
      <c r="QGM411" s="972"/>
      <c r="QGN411" s="973"/>
      <c r="QGO411" s="971"/>
      <c r="QGP411" s="972"/>
      <c r="QGQ411" s="972"/>
      <c r="QGR411" s="972"/>
      <c r="QGS411" s="972"/>
      <c r="QGT411" s="972"/>
      <c r="QGU411" s="972"/>
      <c r="QGV411" s="972"/>
      <c r="QGW411" s="972"/>
      <c r="QGX411" s="972"/>
      <c r="QGY411" s="972"/>
      <c r="QGZ411" s="972"/>
      <c r="QHA411" s="972"/>
      <c r="QHB411" s="972"/>
      <c r="QHC411" s="973"/>
      <c r="QHD411" s="971"/>
      <c r="QHE411" s="972"/>
      <c r="QHF411" s="972"/>
      <c r="QHG411" s="972"/>
      <c r="QHH411" s="972"/>
      <c r="QHI411" s="972"/>
      <c r="QHJ411" s="972"/>
      <c r="QHK411" s="972"/>
      <c r="QHL411" s="972"/>
      <c r="QHM411" s="972"/>
      <c r="QHN411" s="972"/>
      <c r="QHO411" s="972"/>
      <c r="QHP411" s="972"/>
      <c r="QHQ411" s="972"/>
      <c r="QHR411" s="973"/>
      <c r="QHS411" s="971"/>
      <c r="QHT411" s="972"/>
      <c r="QHU411" s="972"/>
      <c r="QHV411" s="972"/>
      <c r="QHW411" s="972"/>
      <c r="QHX411" s="972"/>
      <c r="QHY411" s="972"/>
      <c r="QHZ411" s="972"/>
      <c r="QIA411" s="972"/>
      <c r="QIB411" s="972"/>
      <c r="QIC411" s="972"/>
      <c r="QID411" s="972"/>
      <c r="QIE411" s="972"/>
      <c r="QIF411" s="972"/>
      <c r="QIG411" s="973"/>
      <c r="QIH411" s="971"/>
      <c r="QII411" s="972"/>
      <c r="QIJ411" s="972"/>
      <c r="QIK411" s="972"/>
      <c r="QIL411" s="972"/>
      <c r="QIM411" s="972"/>
      <c r="QIN411" s="972"/>
      <c r="QIO411" s="972"/>
      <c r="QIP411" s="972"/>
      <c r="QIQ411" s="972"/>
      <c r="QIR411" s="972"/>
      <c r="QIS411" s="972"/>
      <c r="QIT411" s="972"/>
      <c r="QIU411" s="972"/>
      <c r="QIV411" s="973"/>
      <c r="QIW411" s="971"/>
      <c r="QIX411" s="972"/>
      <c r="QIY411" s="972"/>
      <c r="QIZ411" s="972"/>
      <c r="QJA411" s="972"/>
      <c r="QJB411" s="972"/>
      <c r="QJC411" s="972"/>
      <c r="QJD411" s="972"/>
      <c r="QJE411" s="972"/>
      <c r="QJF411" s="972"/>
      <c r="QJG411" s="972"/>
      <c r="QJH411" s="972"/>
      <c r="QJI411" s="972"/>
      <c r="QJJ411" s="972"/>
      <c r="QJK411" s="973"/>
      <c r="QJL411" s="971"/>
      <c r="QJM411" s="972"/>
      <c r="QJN411" s="972"/>
      <c r="QJO411" s="972"/>
      <c r="QJP411" s="972"/>
      <c r="QJQ411" s="972"/>
      <c r="QJR411" s="972"/>
      <c r="QJS411" s="972"/>
      <c r="QJT411" s="972"/>
      <c r="QJU411" s="972"/>
      <c r="QJV411" s="972"/>
      <c r="QJW411" s="972"/>
      <c r="QJX411" s="972"/>
      <c r="QJY411" s="972"/>
      <c r="QJZ411" s="973"/>
      <c r="QKA411" s="971"/>
      <c r="QKB411" s="972"/>
      <c r="QKC411" s="972"/>
      <c r="QKD411" s="972"/>
      <c r="QKE411" s="972"/>
      <c r="QKF411" s="972"/>
      <c r="QKG411" s="972"/>
      <c r="QKH411" s="972"/>
      <c r="QKI411" s="972"/>
      <c r="QKJ411" s="972"/>
      <c r="QKK411" s="972"/>
      <c r="QKL411" s="972"/>
      <c r="QKM411" s="972"/>
      <c r="QKN411" s="972"/>
      <c r="QKO411" s="973"/>
      <c r="QKP411" s="971"/>
      <c r="QKQ411" s="972"/>
      <c r="QKR411" s="972"/>
      <c r="QKS411" s="972"/>
      <c r="QKT411" s="972"/>
      <c r="QKU411" s="972"/>
      <c r="QKV411" s="972"/>
      <c r="QKW411" s="972"/>
      <c r="QKX411" s="972"/>
      <c r="QKY411" s="972"/>
      <c r="QKZ411" s="972"/>
      <c r="QLA411" s="972"/>
      <c r="QLB411" s="972"/>
      <c r="QLC411" s="972"/>
      <c r="QLD411" s="973"/>
      <c r="QLE411" s="971"/>
      <c r="QLF411" s="972"/>
      <c r="QLG411" s="972"/>
      <c r="QLH411" s="972"/>
      <c r="QLI411" s="972"/>
      <c r="QLJ411" s="972"/>
      <c r="QLK411" s="972"/>
      <c r="QLL411" s="972"/>
      <c r="QLM411" s="972"/>
      <c r="QLN411" s="972"/>
      <c r="QLO411" s="972"/>
      <c r="QLP411" s="972"/>
      <c r="QLQ411" s="972"/>
      <c r="QLR411" s="972"/>
      <c r="QLS411" s="973"/>
      <c r="QLT411" s="971"/>
      <c r="QLU411" s="972"/>
      <c r="QLV411" s="972"/>
      <c r="QLW411" s="972"/>
      <c r="QLX411" s="972"/>
      <c r="QLY411" s="972"/>
      <c r="QLZ411" s="972"/>
      <c r="QMA411" s="972"/>
      <c r="QMB411" s="972"/>
      <c r="QMC411" s="972"/>
      <c r="QMD411" s="972"/>
      <c r="QME411" s="972"/>
      <c r="QMF411" s="972"/>
      <c r="QMG411" s="972"/>
      <c r="QMH411" s="973"/>
      <c r="QMI411" s="971"/>
      <c r="QMJ411" s="972"/>
      <c r="QMK411" s="972"/>
      <c r="QML411" s="972"/>
      <c r="QMM411" s="972"/>
      <c r="QMN411" s="972"/>
      <c r="QMO411" s="972"/>
      <c r="QMP411" s="972"/>
      <c r="QMQ411" s="972"/>
      <c r="QMR411" s="972"/>
      <c r="QMS411" s="972"/>
      <c r="QMT411" s="972"/>
      <c r="QMU411" s="972"/>
      <c r="QMV411" s="972"/>
      <c r="QMW411" s="973"/>
      <c r="QMX411" s="971"/>
      <c r="QMY411" s="972"/>
      <c r="QMZ411" s="972"/>
      <c r="QNA411" s="972"/>
      <c r="QNB411" s="972"/>
      <c r="QNC411" s="972"/>
      <c r="QND411" s="972"/>
      <c r="QNE411" s="972"/>
      <c r="QNF411" s="972"/>
      <c r="QNG411" s="972"/>
      <c r="QNH411" s="972"/>
      <c r="QNI411" s="972"/>
      <c r="QNJ411" s="972"/>
      <c r="QNK411" s="972"/>
      <c r="QNL411" s="973"/>
      <c r="QNM411" s="971"/>
      <c r="QNN411" s="972"/>
      <c r="QNO411" s="972"/>
      <c r="QNP411" s="972"/>
      <c r="QNQ411" s="972"/>
      <c r="QNR411" s="972"/>
      <c r="QNS411" s="972"/>
      <c r="QNT411" s="972"/>
      <c r="QNU411" s="972"/>
      <c r="QNV411" s="972"/>
      <c r="QNW411" s="972"/>
      <c r="QNX411" s="972"/>
      <c r="QNY411" s="972"/>
      <c r="QNZ411" s="972"/>
      <c r="QOA411" s="973"/>
      <c r="QOB411" s="971"/>
      <c r="QOC411" s="972"/>
      <c r="QOD411" s="972"/>
      <c r="QOE411" s="972"/>
      <c r="QOF411" s="972"/>
      <c r="QOG411" s="972"/>
      <c r="QOH411" s="972"/>
      <c r="QOI411" s="972"/>
      <c r="QOJ411" s="972"/>
      <c r="QOK411" s="972"/>
      <c r="QOL411" s="972"/>
      <c r="QOM411" s="972"/>
      <c r="QON411" s="972"/>
      <c r="QOO411" s="972"/>
      <c r="QOP411" s="973"/>
      <c r="QOQ411" s="971"/>
      <c r="QOR411" s="972"/>
      <c r="QOS411" s="972"/>
      <c r="QOT411" s="972"/>
      <c r="QOU411" s="972"/>
      <c r="QOV411" s="972"/>
      <c r="QOW411" s="972"/>
      <c r="QOX411" s="972"/>
      <c r="QOY411" s="972"/>
      <c r="QOZ411" s="972"/>
      <c r="QPA411" s="972"/>
      <c r="QPB411" s="972"/>
      <c r="QPC411" s="972"/>
      <c r="QPD411" s="972"/>
      <c r="QPE411" s="973"/>
      <c r="QPF411" s="971"/>
      <c r="QPG411" s="972"/>
      <c r="QPH411" s="972"/>
      <c r="QPI411" s="972"/>
      <c r="QPJ411" s="972"/>
      <c r="QPK411" s="972"/>
      <c r="QPL411" s="972"/>
      <c r="QPM411" s="972"/>
      <c r="QPN411" s="972"/>
      <c r="QPO411" s="972"/>
      <c r="QPP411" s="972"/>
      <c r="QPQ411" s="972"/>
      <c r="QPR411" s="972"/>
      <c r="QPS411" s="972"/>
      <c r="QPT411" s="973"/>
      <c r="QPU411" s="971"/>
      <c r="QPV411" s="972"/>
      <c r="QPW411" s="972"/>
      <c r="QPX411" s="972"/>
      <c r="QPY411" s="972"/>
      <c r="QPZ411" s="972"/>
      <c r="QQA411" s="972"/>
      <c r="QQB411" s="972"/>
      <c r="QQC411" s="972"/>
      <c r="QQD411" s="972"/>
      <c r="QQE411" s="972"/>
      <c r="QQF411" s="972"/>
      <c r="QQG411" s="972"/>
      <c r="QQH411" s="972"/>
      <c r="QQI411" s="973"/>
      <c r="QQJ411" s="971"/>
      <c r="QQK411" s="972"/>
      <c r="QQL411" s="972"/>
      <c r="QQM411" s="972"/>
      <c r="QQN411" s="972"/>
      <c r="QQO411" s="972"/>
      <c r="QQP411" s="972"/>
      <c r="QQQ411" s="972"/>
      <c r="QQR411" s="972"/>
      <c r="QQS411" s="972"/>
      <c r="QQT411" s="972"/>
      <c r="QQU411" s="972"/>
      <c r="QQV411" s="972"/>
      <c r="QQW411" s="972"/>
      <c r="QQX411" s="973"/>
      <c r="QQY411" s="971"/>
      <c r="QQZ411" s="972"/>
      <c r="QRA411" s="972"/>
      <c r="QRB411" s="972"/>
      <c r="QRC411" s="972"/>
      <c r="QRD411" s="972"/>
      <c r="QRE411" s="972"/>
      <c r="QRF411" s="972"/>
      <c r="QRG411" s="972"/>
      <c r="QRH411" s="972"/>
      <c r="QRI411" s="972"/>
      <c r="QRJ411" s="972"/>
      <c r="QRK411" s="972"/>
      <c r="QRL411" s="972"/>
      <c r="QRM411" s="973"/>
      <c r="QRN411" s="971"/>
      <c r="QRO411" s="972"/>
      <c r="QRP411" s="972"/>
      <c r="QRQ411" s="972"/>
      <c r="QRR411" s="972"/>
      <c r="QRS411" s="972"/>
      <c r="QRT411" s="972"/>
      <c r="QRU411" s="972"/>
      <c r="QRV411" s="972"/>
      <c r="QRW411" s="972"/>
      <c r="QRX411" s="972"/>
      <c r="QRY411" s="972"/>
      <c r="QRZ411" s="972"/>
      <c r="QSA411" s="972"/>
      <c r="QSB411" s="973"/>
      <c r="QSC411" s="971"/>
      <c r="QSD411" s="972"/>
      <c r="QSE411" s="972"/>
      <c r="QSF411" s="972"/>
      <c r="QSG411" s="972"/>
      <c r="QSH411" s="972"/>
      <c r="QSI411" s="972"/>
      <c r="QSJ411" s="972"/>
      <c r="QSK411" s="972"/>
      <c r="QSL411" s="972"/>
      <c r="QSM411" s="972"/>
      <c r="QSN411" s="972"/>
      <c r="QSO411" s="972"/>
      <c r="QSP411" s="972"/>
      <c r="QSQ411" s="973"/>
      <c r="QSR411" s="971"/>
      <c r="QSS411" s="972"/>
      <c r="QST411" s="972"/>
      <c r="QSU411" s="972"/>
      <c r="QSV411" s="972"/>
      <c r="QSW411" s="972"/>
      <c r="QSX411" s="972"/>
      <c r="QSY411" s="972"/>
      <c r="QSZ411" s="972"/>
      <c r="QTA411" s="972"/>
      <c r="QTB411" s="972"/>
      <c r="QTC411" s="972"/>
      <c r="QTD411" s="972"/>
      <c r="QTE411" s="972"/>
      <c r="QTF411" s="973"/>
      <c r="QTG411" s="971"/>
      <c r="QTH411" s="972"/>
      <c r="QTI411" s="972"/>
      <c r="QTJ411" s="972"/>
      <c r="QTK411" s="972"/>
      <c r="QTL411" s="972"/>
      <c r="QTM411" s="972"/>
      <c r="QTN411" s="972"/>
      <c r="QTO411" s="972"/>
      <c r="QTP411" s="972"/>
      <c r="QTQ411" s="972"/>
      <c r="QTR411" s="972"/>
      <c r="QTS411" s="972"/>
      <c r="QTT411" s="972"/>
      <c r="QTU411" s="973"/>
      <c r="QTV411" s="971"/>
      <c r="QTW411" s="972"/>
      <c r="QTX411" s="972"/>
      <c r="QTY411" s="972"/>
      <c r="QTZ411" s="972"/>
      <c r="QUA411" s="972"/>
      <c r="QUB411" s="972"/>
      <c r="QUC411" s="972"/>
      <c r="QUD411" s="972"/>
      <c r="QUE411" s="972"/>
      <c r="QUF411" s="972"/>
      <c r="QUG411" s="972"/>
      <c r="QUH411" s="972"/>
      <c r="QUI411" s="972"/>
      <c r="QUJ411" s="973"/>
      <c r="QUK411" s="971"/>
      <c r="QUL411" s="972"/>
      <c r="QUM411" s="972"/>
      <c r="QUN411" s="972"/>
      <c r="QUO411" s="972"/>
      <c r="QUP411" s="972"/>
      <c r="QUQ411" s="972"/>
      <c r="QUR411" s="972"/>
      <c r="QUS411" s="972"/>
      <c r="QUT411" s="972"/>
      <c r="QUU411" s="972"/>
      <c r="QUV411" s="972"/>
      <c r="QUW411" s="972"/>
      <c r="QUX411" s="972"/>
      <c r="QUY411" s="973"/>
      <c r="QUZ411" s="971"/>
      <c r="QVA411" s="972"/>
      <c r="QVB411" s="972"/>
      <c r="QVC411" s="972"/>
      <c r="QVD411" s="972"/>
      <c r="QVE411" s="972"/>
      <c r="QVF411" s="972"/>
      <c r="QVG411" s="972"/>
      <c r="QVH411" s="972"/>
      <c r="QVI411" s="972"/>
      <c r="QVJ411" s="972"/>
      <c r="QVK411" s="972"/>
      <c r="QVL411" s="972"/>
      <c r="QVM411" s="972"/>
      <c r="QVN411" s="973"/>
      <c r="QVO411" s="971"/>
      <c r="QVP411" s="972"/>
      <c r="QVQ411" s="972"/>
      <c r="QVR411" s="972"/>
      <c r="QVS411" s="972"/>
      <c r="QVT411" s="972"/>
      <c r="QVU411" s="972"/>
      <c r="QVV411" s="972"/>
      <c r="QVW411" s="972"/>
      <c r="QVX411" s="972"/>
      <c r="QVY411" s="972"/>
      <c r="QVZ411" s="972"/>
      <c r="QWA411" s="972"/>
      <c r="QWB411" s="972"/>
      <c r="QWC411" s="973"/>
      <c r="QWD411" s="971"/>
      <c r="QWE411" s="972"/>
      <c r="QWF411" s="972"/>
      <c r="QWG411" s="972"/>
      <c r="QWH411" s="972"/>
      <c r="QWI411" s="972"/>
      <c r="QWJ411" s="972"/>
      <c r="QWK411" s="972"/>
      <c r="QWL411" s="972"/>
      <c r="QWM411" s="972"/>
      <c r="QWN411" s="972"/>
      <c r="QWO411" s="972"/>
      <c r="QWP411" s="972"/>
      <c r="QWQ411" s="972"/>
      <c r="QWR411" s="973"/>
      <c r="QWS411" s="971"/>
      <c r="QWT411" s="972"/>
      <c r="QWU411" s="972"/>
      <c r="QWV411" s="972"/>
      <c r="QWW411" s="972"/>
      <c r="QWX411" s="972"/>
      <c r="QWY411" s="972"/>
      <c r="QWZ411" s="972"/>
      <c r="QXA411" s="972"/>
      <c r="QXB411" s="972"/>
      <c r="QXC411" s="972"/>
      <c r="QXD411" s="972"/>
      <c r="QXE411" s="972"/>
      <c r="QXF411" s="972"/>
      <c r="QXG411" s="973"/>
      <c r="QXH411" s="971"/>
      <c r="QXI411" s="972"/>
      <c r="QXJ411" s="972"/>
      <c r="QXK411" s="972"/>
      <c r="QXL411" s="972"/>
      <c r="QXM411" s="972"/>
      <c r="QXN411" s="972"/>
      <c r="QXO411" s="972"/>
      <c r="QXP411" s="972"/>
      <c r="QXQ411" s="972"/>
      <c r="QXR411" s="972"/>
      <c r="QXS411" s="972"/>
      <c r="QXT411" s="972"/>
      <c r="QXU411" s="972"/>
      <c r="QXV411" s="973"/>
      <c r="QXW411" s="971"/>
      <c r="QXX411" s="972"/>
      <c r="QXY411" s="972"/>
      <c r="QXZ411" s="972"/>
      <c r="QYA411" s="972"/>
      <c r="QYB411" s="972"/>
      <c r="QYC411" s="972"/>
      <c r="QYD411" s="972"/>
      <c r="QYE411" s="972"/>
      <c r="QYF411" s="972"/>
      <c r="QYG411" s="972"/>
      <c r="QYH411" s="972"/>
      <c r="QYI411" s="972"/>
      <c r="QYJ411" s="972"/>
      <c r="QYK411" s="973"/>
      <c r="QYL411" s="971"/>
      <c r="QYM411" s="972"/>
      <c r="QYN411" s="972"/>
      <c r="QYO411" s="972"/>
      <c r="QYP411" s="972"/>
      <c r="QYQ411" s="972"/>
      <c r="QYR411" s="972"/>
      <c r="QYS411" s="972"/>
      <c r="QYT411" s="972"/>
      <c r="QYU411" s="972"/>
      <c r="QYV411" s="972"/>
      <c r="QYW411" s="972"/>
      <c r="QYX411" s="972"/>
      <c r="QYY411" s="972"/>
      <c r="QYZ411" s="973"/>
      <c r="QZA411" s="971"/>
      <c r="QZB411" s="972"/>
      <c r="QZC411" s="972"/>
      <c r="QZD411" s="972"/>
      <c r="QZE411" s="972"/>
      <c r="QZF411" s="972"/>
      <c r="QZG411" s="972"/>
      <c r="QZH411" s="972"/>
      <c r="QZI411" s="972"/>
      <c r="QZJ411" s="972"/>
      <c r="QZK411" s="972"/>
      <c r="QZL411" s="972"/>
      <c r="QZM411" s="972"/>
      <c r="QZN411" s="972"/>
      <c r="QZO411" s="973"/>
      <c r="QZP411" s="971"/>
      <c r="QZQ411" s="972"/>
      <c r="QZR411" s="972"/>
      <c r="QZS411" s="972"/>
      <c r="QZT411" s="972"/>
      <c r="QZU411" s="972"/>
      <c r="QZV411" s="972"/>
      <c r="QZW411" s="972"/>
      <c r="QZX411" s="972"/>
      <c r="QZY411" s="972"/>
      <c r="QZZ411" s="972"/>
      <c r="RAA411" s="972"/>
      <c r="RAB411" s="972"/>
      <c r="RAC411" s="972"/>
      <c r="RAD411" s="973"/>
      <c r="RAE411" s="971"/>
      <c r="RAF411" s="972"/>
      <c r="RAG411" s="972"/>
      <c r="RAH411" s="972"/>
      <c r="RAI411" s="972"/>
      <c r="RAJ411" s="972"/>
      <c r="RAK411" s="972"/>
      <c r="RAL411" s="972"/>
      <c r="RAM411" s="972"/>
      <c r="RAN411" s="972"/>
      <c r="RAO411" s="972"/>
      <c r="RAP411" s="972"/>
      <c r="RAQ411" s="972"/>
      <c r="RAR411" s="972"/>
      <c r="RAS411" s="973"/>
      <c r="RAT411" s="971"/>
      <c r="RAU411" s="972"/>
      <c r="RAV411" s="972"/>
      <c r="RAW411" s="972"/>
      <c r="RAX411" s="972"/>
      <c r="RAY411" s="972"/>
      <c r="RAZ411" s="972"/>
      <c r="RBA411" s="972"/>
      <c r="RBB411" s="972"/>
      <c r="RBC411" s="972"/>
      <c r="RBD411" s="972"/>
      <c r="RBE411" s="972"/>
      <c r="RBF411" s="972"/>
      <c r="RBG411" s="972"/>
      <c r="RBH411" s="973"/>
      <c r="RBI411" s="971"/>
      <c r="RBJ411" s="972"/>
      <c r="RBK411" s="972"/>
      <c r="RBL411" s="972"/>
      <c r="RBM411" s="972"/>
      <c r="RBN411" s="972"/>
      <c r="RBO411" s="972"/>
      <c r="RBP411" s="972"/>
      <c r="RBQ411" s="972"/>
      <c r="RBR411" s="972"/>
      <c r="RBS411" s="972"/>
      <c r="RBT411" s="972"/>
      <c r="RBU411" s="972"/>
      <c r="RBV411" s="972"/>
      <c r="RBW411" s="973"/>
      <c r="RBX411" s="971"/>
      <c r="RBY411" s="972"/>
      <c r="RBZ411" s="972"/>
      <c r="RCA411" s="972"/>
      <c r="RCB411" s="972"/>
      <c r="RCC411" s="972"/>
      <c r="RCD411" s="972"/>
      <c r="RCE411" s="972"/>
      <c r="RCF411" s="972"/>
      <c r="RCG411" s="972"/>
      <c r="RCH411" s="972"/>
      <c r="RCI411" s="972"/>
      <c r="RCJ411" s="972"/>
      <c r="RCK411" s="972"/>
      <c r="RCL411" s="973"/>
      <c r="RCM411" s="971"/>
      <c r="RCN411" s="972"/>
      <c r="RCO411" s="972"/>
      <c r="RCP411" s="972"/>
      <c r="RCQ411" s="972"/>
      <c r="RCR411" s="972"/>
      <c r="RCS411" s="972"/>
      <c r="RCT411" s="972"/>
      <c r="RCU411" s="972"/>
      <c r="RCV411" s="972"/>
      <c r="RCW411" s="972"/>
      <c r="RCX411" s="972"/>
      <c r="RCY411" s="972"/>
      <c r="RCZ411" s="972"/>
      <c r="RDA411" s="973"/>
      <c r="RDB411" s="971"/>
      <c r="RDC411" s="972"/>
      <c r="RDD411" s="972"/>
      <c r="RDE411" s="972"/>
      <c r="RDF411" s="972"/>
      <c r="RDG411" s="972"/>
      <c r="RDH411" s="972"/>
      <c r="RDI411" s="972"/>
      <c r="RDJ411" s="972"/>
      <c r="RDK411" s="972"/>
      <c r="RDL411" s="972"/>
      <c r="RDM411" s="972"/>
      <c r="RDN411" s="972"/>
      <c r="RDO411" s="972"/>
      <c r="RDP411" s="973"/>
      <c r="RDQ411" s="971"/>
      <c r="RDR411" s="972"/>
      <c r="RDS411" s="972"/>
      <c r="RDT411" s="972"/>
      <c r="RDU411" s="972"/>
      <c r="RDV411" s="972"/>
      <c r="RDW411" s="972"/>
      <c r="RDX411" s="972"/>
      <c r="RDY411" s="972"/>
      <c r="RDZ411" s="972"/>
      <c r="REA411" s="972"/>
      <c r="REB411" s="972"/>
      <c r="REC411" s="972"/>
      <c r="RED411" s="972"/>
      <c r="REE411" s="973"/>
      <c r="REF411" s="971"/>
      <c r="REG411" s="972"/>
      <c r="REH411" s="972"/>
      <c r="REI411" s="972"/>
      <c r="REJ411" s="972"/>
      <c r="REK411" s="972"/>
      <c r="REL411" s="972"/>
      <c r="REM411" s="972"/>
      <c r="REN411" s="972"/>
      <c r="REO411" s="972"/>
      <c r="REP411" s="972"/>
      <c r="REQ411" s="972"/>
      <c r="RER411" s="972"/>
      <c r="RES411" s="972"/>
      <c r="RET411" s="973"/>
      <c r="REU411" s="971"/>
      <c r="REV411" s="972"/>
      <c r="REW411" s="972"/>
      <c r="REX411" s="972"/>
      <c r="REY411" s="972"/>
      <c r="REZ411" s="972"/>
      <c r="RFA411" s="972"/>
      <c r="RFB411" s="972"/>
      <c r="RFC411" s="972"/>
      <c r="RFD411" s="972"/>
      <c r="RFE411" s="972"/>
      <c r="RFF411" s="972"/>
      <c r="RFG411" s="972"/>
      <c r="RFH411" s="972"/>
      <c r="RFI411" s="973"/>
      <c r="RFJ411" s="971"/>
      <c r="RFK411" s="972"/>
      <c r="RFL411" s="972"/>
      <c r="RFM411" s="972"/>
      <c r="RFN411" s="972"/>
      <c r="RFO411" s="972"/>
      <c r="RFP411" s="972"/>
      <c r="RFQ411" s="972"/>
      <c r="RFR411" s="972"/>
      <c r="RFS411" s="972"/>
      <c r="RFT411" s="972"/>
      <c r="RFU411" s="972"/>
      <c r="RFV411" s="972"/>
      <c r="RFW411" s="972"/>
      <c r="RFX411" s="973"/>
      <c r="RFY411" s="971"/>
      <c r="RFZ411" s="972"/>
      <c r="RGA411" s="972"/>
      <c r="RGB411" s="972"/>
      <c r="RGC411" s="972"/>
      <c r="RGD411" s="972"/>
      <c r="RGE411" s="972"/>
      <c r="RGF411" s="972"/>
      <c r="RGG411" s="972"/>
      <c r="RGH411" s="972"/>
      <c r="RGI411" s="972"/>
      <c r="RGJ411" s="972"/>
      <c r="RGK411" s="972"/>
      <c r="RGL411" s="972"/>
      <c r="RGM411" s="973"/>
      <c r="RGN411" s="971"/>
      <c r="RGO411" s="972"/>
      <c r="RGP411" s="972"/>
      <c r="RGQ411" s="972"/>
      <c r="RGR411" s="972"/>
      <c r="RGS411" s="972"/>
      <c r="RGT411" s="972"/>
      <c r="RGU411" s="972"/>
      <c r="RGV411" s="972"/>
      <c r="RGW411" s="972"/>
      <c r="RGX411" s="972"/>
      <c r="RGY411" s="972"/>
      <c r="RGZ411" s="972"/>
      <c r="RHA411" s="972"/>
      <c r="RHB411" s="973"/>
      <c r="RHC411" s="971"/>
      <c r="RHD411" s="972"/>
      <c r="RHE411" s="972"/>
      <c r="RHF411" s="972"/>
      <c r="RHG411" s="972"/>
      <c r="RHH411" s="972"/>
      <c r="RHI411" s="972"/>
      <c r="RHJ411" s="972"/>
      <c r="RHK411" s="972"/>
      <c r="RHL411" s="972"/>
      <c r="RHM411" s="972"/>
      <c r="RHN411" s="972"/>
      <c r="RHO411" s="972"/>
      <c r="RHP411" s="972"/>
      <c r="RHQ411" s="973"/>
      <c r="RHR411" s="971"/>
      <c r="RHS411" s="972"/>
      <c r="RHT411" s="972"/>
      <c r="RHU411" s="972"/>
      <c r="RHV411" s="972"/>
      <c r="RHW411" s="972"/>
      <c r="RHX411" s="972"/>
      <c r="RHY411" s="972"/>
      <c r="RHZ411" s="972"/>
      <c r="RIA411" s="972"/>
      <c r="RIB411" s="972"/>
      <c r="RIC411" s="972"/>
      <c r="RID411" s="972"/>
      <c r="RIE411" s="972"/>
      <c r="RIF411" s="973"/>
      <c r="RIG411" s="971"/>
      <c r="RIH411" s="972"/>
      <c r="RII411" s="972"/>
      <c r="RIJ411" s="972"/>
      <c r="RIK411" s="972"/>
      <c r="RIL411" s="972"/>
      <c r="RIM411" s="972"/>
      <c r="RIN411" s="972"/>
      <c r="RIO411" s="972"/>
      <c r="RIP411" s="972"/>
      <c r="RIQ411" s="972"/>
      <c r="RIR411" s="972"/>
      <c r="RIS411" s="972"/>
      <c r="RIT411" s="972"/>
      <c r="RIU411" s="973"/>
      <c r="RIV411" s="971"/>
      <c r="RIW411" s="972"/>
      <c r="RIX411" s="972"/>
      <c r="RIY411" s="972"/>
      <c r="RIZ411" s="972"/>
      <c r="RJA411" s="972"/>
      <c r="RJB411" s="972"/>
      <c r="RJC411" s="972"/>
      <c r="RJD411" s="972"/>
      <c r="RJE411" s="972"/>
      <c r="RJF411" s="972"/>
      <c r="RJG411" s="972"/>
      <c r="RJH411" s="972"/>
      <c r="RJI411" s="972"/>
      <c r="RJJ411" s="973"/>
      <c r="RJK411" s="971"/>
      <c r="RJL411" s="972"/>
      <c r="RJM411" s="972"/>
      <c r="RJN411" s="972"/>
      <c r="RJO411" s="972"/>
      <c r="RJP411" s="972"/>
      <c r="RJQ411" s="972"/>
      <c r="RJR411" s="972"/>
      <c r="RJS411" s="972"/>
      <c r="RJT411" s="972"/>
      <c r="RJU411" s="972"/>
      <c r="RJV411" s="972"/>
      <c r="RJW411" s="972"/>
      <c r="RJX411" s="972"/>
      <c r="RJY411" s="973"/>
      <c r="RJZ411" s="971"/>
      <c r="RKA411" s="972"/>
      <c r="RKB411" s="972"/>
      <c r="RKC411" s="972"/>
      <c r="RKD411" s="972"/>
      <c r="RKE411" s="972"/>
      <c r="RKF411" s="972"/>
      <c r="RKG411" s="972"/>
      <c r="RKH411" s="972"/>
      <c r="RKI411" s="972"/>
      <c r="RKJ411" s="972"/>
      <c r="RKK411" s="972"/>
      <c r="RKL411" s="972"/>
      <c r="RKM411" s="972"/>
      <c r="RKN411" s="973"/>
      <c r="RKO411" s="971"/>
      <c r="RKP411" s="972"/>
      <c r="RKQ411" s="972"/>
      <c r="RKR411" s="972"/>
      <c r="RKS411" s="972"/>
      <c r="RKT411" s="972"/>
      <c r="RKU411" s="972"/>
      <c r="RKV411" s="972"/>
      <c r="RKW411" s="972"/>
      <c r="RKX411" s="972"/>
      <c r="RKY411" s="972"/>
      <c r="RKZ411" s="972"/>
      <c r="RLA411" s="972"/>
      <c r="RLB411" s="972"/>
      <c r="RLC411" s="973"/>
      <c r="RLD411" s="971"/>
      <c r="RLE411" s="972"/>
      <c r="RLF411" s="972"/>
      <c r="RLG411" s="972"/>
      <c r="RLH411" s="972"/>
      <c r="RLI411" s="972"/>
      <c r="RLJ411" s="972"/>
      <c r="RLK411" s="972"/>
      <c r="RLL411" s="972"/>
      <c r="RLM411" s="972"/>
      <c r="RLN411" s="972"/>
      <c r="RLO411" s="972"/>
      <c r="RLP411" s="972"/>
      <c r="RLQ411" s="972"/>
      <c r="RLR411" s="973"/>
      <c r="RLS411" s="971"/>
      <c r="RLT411" s="972"/>
      <c r="RLU411" s="972"/>
      <c r="RLV411" s="972"/>
      <c r="RLW411" s="972"/>
      <c r="RLX411" s="972"/>
      <c r="RLY411" s="972"/>
      <c r="RLZ411" s="972"/>
      <c r="RMA411" s="972"/>
      <c r="RMB411" s="972"/>
      <c r="RMC411" s="972"/>
      <c r="RMD411" s="972"/>
      <c r="RME411" s="972"/>
      <c r="RMF411" s="972"/>
      <c r="RMG411" s="973"/>
      <c r="RMH411" s="971"/>
      <c r="RMI411" s="972"/>
      <c r="RMJ411" s="972"/>
      <c r="RMK411" s="972"/>
      <c r="RML411" s="972"/>
      <c r="RMM411" s="972"/>
      <c r="RMN411" s="972"/>
      <c r="RMO411" s="972"/>
      <c r="RMP411" s="972"/>
      <c r="RMQ411" s="972"/>
      <c r="RMR411" s="972"/>
      <c r="RMS411" s="972"/>
      <c r="RMT411" s="972"/>
      <c r="RMU411" s="972"/>
      <c r="RMV411" s="973"/>
      <c r="RMW411" s="971"/>
      <c r="RMX411" s="972"/>
      <c r="RMY411" s="972"/>
      <c r="RMZ411" s="972"/>
      <c r="RNA411" s="972"/>
      <c r="RNB411" s="972"/>
      <c r="RNC411" s="972"/>
      <c r="RND411" s="972"/>
      <c r="RNE411" s="972"/>
      <c r="RNF411" s="972"/>
      <c r="RNG411" s="972"/>
      <c r="RNH411" s="972"/>
      <c r="RNI411" s="972"/>
      <c r="RNJ411" s="972"/>
      <c r="RNK411" s="973"/>
      <c r="RNL411" s="971"/>
      <c r="RNM411" s="972"/>
      <c r="RNN411" s="972"/>
      <c r="RNO411" s="972"/>
      <c r="RNP411" s="972"/>
      <c r="RNQ411" s="972"/>
      <c r="RNR411" s="972"/>
      <c r="RNS411" s="972"/>
      <c r="RNT411" s="972"/>
      <c r="RNU411" s="972"/>
      <c r="RNV411" s="972"/>
      <c r="RNW411" s="972"/>
      <c r="RNX411" s="972"/>
      <c r="RNY411" s="972"/>
      <c r="RNZ411" s="973"/>
      <c r="ROA411" s="971"/>
      <c r="ROB411" s="972"/>
      <c r="ROC411" s="972"/>
      <c r="ROD411" s="972"/>
      <c r="ROE411" s="972"/>
      <c r="ROF411" s="972"/>
      <c r="ROG411" s="972"/>
      <c r="ROH411" s="972"/>
      <c r="ROI411" s="972"/>
      <c r="ROJ411" s="972"/>
      <c r="ROK411" s="972"/>
      <c r="ROL411" s="972"/>
      <c r="ROM411" s="972"/>
      <c r="RON411" s="972"/>
      <c r="ROO411" s="973"/>
      <c r="ROP411" s="971"/>
      <c r="ROQ411" s="972"/>
      <c r="ROR411" s="972"/>
      <c r="ROS411" s="972"/>
      <c r="ROT411" s="972"/>
      <c r="ROU411" s="972"/>
      <c r="ROV411" s="972"/>
      <c r="ROW411" s="972"/>
      <c r="ROX411" s="972"/>
      <c r="ROY411" s="972"/>
      <c r="ROZ411" s="972"/>
      <c r="RPA411" s="972"/>
      <c r="RPB411" s="972"/>
      <c r="RPC411" s="972"/>
      <c r="RPD411" s="973"/>
      <c r="RPE411" s="971"/>
      <c r="RPF411" s="972"/>
      <c r="RPG411" s="972"/>
      <c r="RPH411" s="972"/>
      <c r="RPI411" s="972"/>
      <c r="RPJ411" s="972"/>
      <c r="RPK411" s="972"/>
      <c r="RPL411" s="972"/>
      <c r="RPM411" s="972"/>
      <c r="RPN411" s="972"/>
      <c r="RPO411" s="972"/>
      <c r="RPP411" s="972"/>
      <c r="RPQ411" s="972"/>
      <c r="RPR411" s="972"/>
      <c r="RPS411" s="973"/>
      <c r="RPT411" s="971"/>
      <c r="RPU411" s="972"/>
      <c r="RPV411" s="972"/>
      <c r="RPW411" s="972"/>
      <c r="RPX411" s="972"/>
      <c r="RPY411" s="972"/>
      <c r="RPZ411" s="972"/>
      <c r="RQA411" s="972"/>
      <c r="RQB411" s="972"/>
      <c r="RQC411" s="972"/>
      <c r="RQD411" s="972"/>
      <c r="RQE411" s="972"/>
      <c r="RQF411" s="972"/>
      <c r="RQG411" s="972"/>
      <c r="RQH411" s="973"/>
      <c r="RQI411" s="971"/>
      <c r="RQJ411" s="972"/>
      <c r="RQK411" s="972"/>
      <c r="RQL411" s="972"/>
      <c r="RQM411" s="972"/>
      <c r="RQN411" s="972"/>
      <c r="RQO411" s="972"/>
      <c r="RQP411" s="972"/>
      <c r="RQQ411" s="972"/>
      <c r="RQR411" s="972"/>
      <c r="RQS411" s="972"/>
      <c r="RQT411" s="972"/>
      <c r="RQU411" s="972"/>
      <c r="RQV411" s="972"/>
      <c r="RQW411" s="973"/>
      <c r="RQX411" s="971"/>
      <c r="RQY411" s="972"/>
      <c r="RQZ411" s="972"/>
      <c r="RRA411" s="972"/>
      <c r="RRB411" s="972"/>
      <c r="RRC411" s="972"/>
      <c r="RRD411" s="972"/>
      <c r="RRE411" s="972"/>
      <c r="RRF411" s="972"/>
      <c r="RRG411" s="972"/>
      <c r="RRH411" s="972"/>
      <c r="RRI411" s="972"/>
      <c r="RRJ411" s="972"/>
      <c r="RRK411" s="972"/>
      <c r="RRL411" s="973"/>
      <c r="RRM411" s="971"/>
      <c r="RRN411" s="972"/>
      <c r="RRO411" s="972"/>
      <c r="RRP411" s="972"/>
      <c r="RRQ411" s="972"/>
      <c r="RRR411" s="972"/>
      <c r="RRS411" s="972"/>
      <c r="RRT411" s="972"/>
      <c r="RRU411" s="972"/>
      <c r="RRV411" s="972"/>
      <c r="RRW411" s="972"/>
      <c r="RRX411" s="972"/>
      <c r="RRY411" s="972"/>
      <c r="RRZ411" s="972"/>
      <c r="RSA411" s="973"/>
      <c r="RSB411" s="971"/>
      <c r="RSC411" s="972"/>
      <c r="RSD411" s="972"/>
      <c r="RSE411" s="972"/>
      <c r="RSF411" s="972"/>
      <c r="RSG411" s="972"/>
      <c r="RSH411" s="972"/>
      <c r="RSI411" s="972"/>
      <c r="RSJ411" s="972"/>
      <c r="RSK411" s="972"/>
      <c r="RSL411" s="972"/>
      <c r="RSM411" s="972"/>
      <c r="RSN411" s="972"/>
      <c r="RSO411" s="972"/>
      <c r="RSP411" s="973"/>
      <c r="RSQ411" s="971"/>
      <c r="RSR411" s="972"/>
      <c r="RSS411" s="972"/>
      <c r="RST411" s="972"/>
      <c r="RSU411" s="972"/>
      <c r="RSV411" s="972"/>
      <c r="RSW411" s="972"/>
      <c r="RSX411" s="972"/>
      <c r="RSY411" s="972"/>
      <c r="RSZ411" s="972"/>
      <c r="RTA411" s="972"/>
      <c r="RTB411" s="972"/>
      <c r="RTC411" s="972"/>
      <c r="RTD411" s="972"/>
      <c r="RTE411" s="973"/>
      <c r="RTF411" s="971"/>
      <c r="RTG411" s="972"/>
      <c r="RTH411" s="972"/>
      <c r="RTI411" s="972"/>
      <c r="RTJ411" s="972"/>
      <c r="RTK411" s="972"/>
      <c r="RTL411" s="972"/>
      <c r="RTM411" s="972"/>
      <c r="RTN411" s="972"/>
      <c r="RTO411" s="972"/>
      <c r="RTP411" s="972"/>
      <c r="RTQ411" s="972"/>
      <c r="RTR411" s="972"/>
      <c r="RTS411" s="972"/>
      <c r="RTT411" s="973"/>
      <c r="RTU411" s="971"/>
      <c r="RTV411" s="972"/>
      <c r="RTW411" s="972"/>
      <c r="RTX411" s="972"/>
      <c r="RTY411" s="972"/>
      <c r="RTZ411" s="972"/>
      <c r="RUA411" s="972"/>
      <c r="RUB411" s="972"/>
      <c r="RUC411" s="972"/>
      <c r="RUD411" s="972"/>
      <c r="RUE411" s="972"/>
      <c r="RUF411" s="972"/>
      <c r="RUG411" s="972"/>
      <c r="RUH411" s="972"/>
      <c r="RUI411" s="973"/>
      <c r="RUJ411" s="971"/>
      <c r="RUK411" s="972"/>
      <c r="RUL411" s="972"/>
      <c r="RUM411" s="972"/>
      <c r="RUN411" s="972"/>
      <c r="RUO411" s="972"/>
      <c r="RUP411" s="972"/>
      <c r="RUQ411" s="972"/>
      <c r="RUR411" s="972"/>
      <c r="RUS411" s="972"/>
      <c r="RUT411" s="972"/>
      <c r="RUU411" s="972"/>
      <c r="RUV411" s="972"/>
      <c r="RUW411" s="972"/>
      <c r="RUX411" s="973"/>
      <c r="RUY411" s="971"/>
      <c r="RUZ411" s="972"/>
      <c r="RVA411" s="972"/>
      <c r="RVB411" s="972"/>
      <c r="RVC411" s="972"/>
      <c r="RVD411" s="972"/>
      <c r="RVE411" s="972"/>
      <c r="RVF411" s="972"/>
      <c r="RVG411" s="972"/>
      <c r="RVH411" s="972"/>
      <c r="RVI411" s="972"/>
      <c r="RVJ411" s="972"/>
      <c r="RVK411" s="972"/>
      <c r="RVL411" s="972"/>
      <c r="RVM411" s="973"/>
      <c r="RVN411" s="971"/>
      <c r="RVO411" s="972"/>
      <c r="RVP411" s="972"/>
      <c r="RVQ411" s="972"/>
      <c r="RVR411" s="972"/>
      <c r="RVS411" s="972"/>
      <c r="RVT411" s="972"/>
      <c r="RVU411" s="972"/>
      <c r="RVV411" s="972"/>
      <c r="RVW411" s="972"/>
      <c r="RVX411" s="972"/>
      <c r="RVY411" s="972"/>
      <c r="RVZ411" s="972"/>
      <c r="RWA411" s="972"/>
      <c r="RWB411" s="973"/>
      <c r="RWC411" s="971"/>
      <c r="RWD411" s="972"/>
      <c r="RWE411" s="972"/>
      <c r="RWF411" s="972"/>
      <c r="RWG411" s="972"/>
      <c r="RWH411" s="972"/>
      <c r="RWI411" s="972"/>
      <c r="RWJ411" s="972"/>
      <c r="RWK411" s="972"/>
      <c r="RWL411" s="972"/>
      <c r="RWM411" s="972"/>
      <c r="RWN411" s="972"/>
      <c r="RWO411" s="972"/>
      <c r="RWP411" s="972"/>
      <c r="RWQ411" s="973"/>
      <c r="RWR411" s="971"/>
      <c r="RWS411" s="972"/>
      <c r="RWT411" s="972"/>
      <c r="RWU411" s="972"/>
      <c r="RWV411" s="972"/>
      <c r="RWW411" s="972"/>
      <c r="RWX411" s="972"/>
      <c r="RWY411" s="972"/>
      <c r="RWZ411" s="972"/>
      <c r="RXA411" s="972"/>
      <c r="RXB411" s="972"/>
      <c r="RXC411" s="972"/>
      <c r="RXD411" s="972"/>
      <c r="RXE411" s="972"/>
      <c r="RXF411" s="973"/>
      <c r="RXG411" s="971"/>
      <c r="RXH411" s="972"/>
      <c r="RXI411" s="972"/>
      <c r="RXJ411" s="972"/>
      <c r="RXK411" s="972"/>
      <c r="RXL411" s="972"/>
      <c r="RXM411" s="972"/>
      <c r="RXN411" s="972"/>
      <c r="RXO411" s="972"/>
      <c r="RXP411" s="972"/>
      <c r="RXQ411" s="972"/>
      <c r="RXR411" s="972"/>
      <c r="RXS411" s="972"/>
      <c r="RXT411" s="972"/>
      <c r="RXU411" s="973"/>
      <c r="RXV411" s="971"/>
      <c r="RXW411" s="972"/>
      <c r="RXX411" s="972"/>
      <c r="RXY411" s="972"/>
      <c r="RXZ411" s="972"/>
      <c r="RYA411" s="972"/>
      <c r="RYB411" s="972"/>
      <c r="RYC411" s="972"/>
      <c r="RYD411" s="972"/>
      <c r="RYE411" s="972"/>
      <c r="RYF411" s="972"/>
      <c r="RYG411" s="972"/>
      <c r="RYH411" s="972"/>
      <c r="RYI411" s="972"/>
      <c r="RYJ411" s="973"/>
      <c r="RYK411" s="971"/>
      <c r="RYL411" s="972"/>
      <c r="RYM411" s="972"/>
      <c r="RYN411" s="972"/>
      <c r="RYO411" s="972"/>
      <c r="RYP411" s="972"/>
      <c r="RYQ411" s="972"/>
      <c r="RYR411" s="972"/>
      <c r="RYS411" s="972"/>
      <c r="RYT411" s="972"/>
      <c r="RYU411" s="972"/>
      <c r="RYV411" s="972"/>
      <c r="RYW411" s="972"/>
      <c r="RYX411" s="972"/>
      <c r="RYY411" s="973"/>
      <c r="RYZ411" s="971"/>
      <c r="RZA411" s="972"/>
      <c r="RZB411" s="972"/>
      <c r="RZC411" s="972"/>
      <c r="RZD411" s="972"/>
      <c r="RZE411" s="972"/>
      <c r="RZF411" s="972"/>
      <c r="RZG411" s="972"/>
      <c r="RZH411" s="972"/>
      <c r="RZI411" s="972"/>
      <c r="RZJ411" s="972"/>
      <c r="RZK411" s="972"/>
      <c r="RZL411" s="972"/>
      <c r="RZM411" s="972"/>
      <c r="RZN411" s="973"/>
      <c r="RZO411" s="971"/>
      <c r="RZP411" s="972"/>
      <c r="RZQ411" s="972"/>
      <c r="RZR411" s="972"/>
      <c r="RZS411" s="972"/>
      <c r="RZT411" s="972"/>
      <c r="RZU411" s="972"/>
      <c r="RZV411" s="972"/>
      <c r="RZW411" s="972"/>
      <c r="RZX411" s="972"/>
      <c r="RZY411" s="972"/>
      <c r="RZZ411" s="972"/>
      <c r="SAA411" s="972"/>
      <c r="SAB411" s="972"/>
      <c r="SAC411" s="973"/>
      <c r="SAD411" s="971"/>
      <c r="SAE411" s="972"/>
      <c r="SAF411" s="972"/>
      <c r="SAG411" s="972"/>
      <c r="SAH411" s="972"/>
      <c r="SAI411" s="972"/>
      <c r="SAJ411" s="972"/>
      <c r="SAK411" s="972"/>
      <c r="SAL411" s="972"/>
      <c r="SAM411" s="972"/>
      <c r="SAN411" s="972"/>
      <c r="SAO411" s="972"/>
      <c r="SAP411" s="972"/>
      <c r="SAQ411" s="972"/>
      <c r="SAR411" s="973"/>
      <c r="SAS411" s="971"/>
      <c r="SAT411" s="972"/>
      <c r="SAU411" s="972"/>
      <c r="SAV411" s="972"/>
      <c r="SAW411" s="972"/>
      <c r="SAX411" s="972"/>
      <c r="SAY411" s="972"/>
      <c r="SAZ411" s="972"/>
      <c r="SBA411" s="972"/>
      <c r="SBB411" s="972"/>
      <c r="SBC411" s="972"/>
      <c r="SBD411" s="972"/>
      <c r="SBE411" s="972"/>
      <c r="SBF411" s="972"/>
      <c r="SBG411" s="973"/>
      <c r="SBH411" s="971"/>
      <c r="SBI411" s="972"/>
      <c r="SBJ411" s="972"/>
      <c r="SBK411" s="972"/>
      <c r="SBL411" s="972"/>
      <c r="SBM411" s="972"/>
      <c r="SBN411" s="972"/>
      <c r="SBO411" s="972"/>
      <c r="SBP411" s="972"/>
      <c r="SBQ411" s="972"/>
      <c r="SBR411" s="972"/>
      <c r="SBS411" s="972"/>
      <c r="SBT411" s="972"/>
      <c r="SBU411" s="972"/>
      <c r="SBV411" s="973"/>
      <c r="SBW411" s="971"/>
      <c r="SBX411" s="972"/>
      <c r="SBY411" s="972"/>
      <c r="SBZ411" s="972"/>
      <c r="SCA411" s="972"/>
      <c r="SCB411" s="972"/>
      <c r="SCC411" s="972"/>
      <c r="SCD411" s="972"/>
      <c r="SCE411" s="972"/>
      <c r="SCF411" s="972"/>
      <c r="SCG411" s="972"/>
      <c r="SCH411" s="972"/>
      <c r="SCI411" s="972"/>
      <c r="SCJ411" s="972"/>
      <c r="SCK411" s="973"/>
      <c r="SCL411" s="971"/>
      <c r="SCM411" s="972"/>
      <c r="SCN411" s="972"/>
      <c r="SCO411" s="972"/>
      <c r="SCP411" s="972"/>
      <c r="SCQ411" s="972"/>
      <c r="SCR411" s="972"/>
      <c r="SCS411" s="972"/>
      <c r="SCT411" s="972"/>
      <c r="SCU411" s="972"/>
      <c r="SCV411" s="972"/>
      <c r="SCW411" s="972"/>
      <c r="SCX411" s="972"/>
      <c r="SCY411" s="972"/>
      <c r="SCZ411" s="973"/>
      <c r="SDA411" s="971"/>
      <c r="SDB411" s="972"/>
      <c r="SDC411" s="972"/>
      <c r="SDD411" s="972"/>
      <c r="SDE411" s="972"/>
      <c r="SDF411" s="972"/>
      <c r="SDG411" s="972"/>
      <c r="SDH411" s="972"/>
      <c r="SDI411" s="972"/>
      <c r="SDJ411" s="972"/>
      <c r="SDK411" s="972"/>
      <c r="SDL411" s="972"/>
      <c r="SDM411" s="972"/>
      <c r="SDN411" s="972"/>
      <c r="SDO411" s="973"/>
      <c r="SDP411" s="971"/>
      <c r="SDQ411" s="972"/>
      <c r="SDR411" s="972"/>
      <c r="SDS411" s="972"/>
      <c r="SDT411" s="972"/>
      <c r="SDU411" s="972"/>
      <c r="SDV411" s="972"/>
      <c r="SDW411" s="972"/>
      <c r="SDX411" s="972"/>
      <c r="SDY411" s="972"/>
      <c r="SDZ411" s="972"/>
      <c r="SEA411" s="972"/>
      <c r="SEB411" s="972"/>
      <c r="SEC411" s="972"/>
      <c r="SED411" s="973"/>
      <c r="SEE411" s="971"/>
      <c r="SEF411" s="972"/>
      <c r="SEG411" s="972"/>
      <c r="SEH411" s="972"/>
      <c r="SEI411" s="972"/>
      <c r="SEJ411" s="972"/>
      <c r="SEK411" s="972"/>
      <c r="SEL411" s="972"/>
      <c r="SEM411" s="972"/>
      <c r="SEN411" s="972"/>
      <c r="SEO411" s="972"/>
      <c r="SEP411" s="972"/>
      <c r="SEQ411" s="972"/>
      <c r="SER411" s="972"/>
      <c r="SES411" s="973"/>
      <c r="SET411" s="971"/>
      <c r="SEU411" s="972"/>
      <c r="SEV411" s="972"/>
      <c r="SEW411" s="972"/>
      <c r="SEX411" s="972"/>
      <c r="SEY411" s="972"/>
      <c r="SEZ411" s="972"/>
      <c r="SFA411" s="972"/>
      <c r="SFB411" s="972"/>
      <c r="SFC411" s="972"/>
      <c r="SFD411" s="972"/>
      <c r="SFE411" s="972"/>
      <c r="SFF411" s="972"/>
      <c r="SFG411" s="972"/>
      <c r="SFH411" s="973"/>
      <c r="SFI411" s="971"/>
      <c r="SFJ411" s="972"/>
      <c r="SFK411" s="972"/>
      <c r="SFL411" s="972"/>
      <c r="SFM411" s="972"/>
      <c r="SFN411" s="972"/>
      <c r="SFO411" s="972"/>
      <c r="SFP411" s="972"/>
      <c r="SFQ411" s="972"/>
      <c r="SFR411" s="972"/>
      <c r="SFS411" s="972"/>
      <c r="SFT411" s="972"/>
      <c r="SFU411" s="972"/>
      <c r="SFV411" s="972"/>
      <c r="SFW411" s="973"/>
      <c r="SFX411" s="971"/>
      <c r="SFY411" s="972"/>
      <c r="SFZ411" s="972"/>
      <c r="SGA411" s="972"/>
      <c r="SGB411" s="972"/>
      <c r="SGC411" s="972"/>
      <c r="SGD411" s="972"/>
      <c r="SGE411" s="972"/>
      <c r="SGF411" s="972"/>
      <c r="SGG411" s="972"/>
      <c r="SGH411" s="972"/>
      <c r="SGI411" s="972"/>
      <c r="SGJ411" s="972"/>
      <c r="SGK411" s="972"/>
      <c r="SGL411" s="973"/>
      <c r="SGM411" s="971"/>
      <c r="SGN411" s="972"/>
      <c r="SGO411" s="972"/>
      <c r="SGP411" s="972"/>
      <c r="SGQ411" s="972"/>
      <c r="SGR411" s="972"/>
      <c r="SGS411" s="972"/>
      <c r="SGT411" s="972"/>
      <c r="SGU411" s="972"/>
      <c r="SGV411" s="972"/>
      <c r="SGW411" s="972"/>
      <c r="SGX411" s="972"/>
      <c r="SGY411" s="972"/>
      <c r="SGZ411" s="972"/>
      <c r="SHA411" s="973"/>
      <c r="SHB411" s="971"/>
      <c r="SHC411" s="972"/>
      <c r="SHD411" s="972"/>
      <c r="SHE411" s="972"/>
      <c r="SHF411" s="972"/>
      <c r="SHG411" s="972"/>
      <c r="SHH411" s="972"/>
      <c r="SHI411" s="972"/>
      <c r="SHJ411" s="972"/>
      <c r="SHK411" s="972"/>
      <c r="SHL411" s="972"/>
      <c r="SHM411" s="972"/>
      <c r="SHN411" s="972"/>
      <c r="SHO411" s="972"/>
      <c r="SHP411" s="973"/>
      <c r="SHQ411" s="971"/>
      <c r="SHR411" s="972"/>
      <c r="SHS411" s="972"/>
      <c r="SHT411" s="972"/>
      <c r="SHU411" s="972"/>
      <c r="SHV411" s="972"/>
      <c r="SHW411" s="972"/>
      <c r="SHX411" s="972"/>
      <c r="SHY411" s="972"/>
      <c r="SHZ411" s="972"/>
      <c r="SIA411" s="972"/>
      <c r="SIB411" s="972"/>
      <c r="SIC411" s="972"/>
      <c r="SID411" s="972"/>
      <c r="SIE411" s="973"/>
      <c r="SIF411" s="971"/>
      <c r="SIG411" s="972"/>
      <c r="SIH411" s="972"/>
      <c r="SII411" s="972"/>
      <c r="SIJ411" s="972"/>
      <c r="SIK411" s="972"/>
      <c r="SIL411" s="972"/>
      <c r="SIM411" s="972"/>
      <c r="SIN411" s="972"/>
      <c r="SIO411" s="972"/>
      <c r="SIP411" s="972"/>
      <c r="SIQ411" s="972"/>
      <c r="SIR411" s="972"/>
      <c r="SIS411" s="972"/>
      <c r="SIT411" s="973"/>
      <c r="SIU411" s="971"/>
      <c r="SIV411" s="972"/>
      <c r="SIW411" s="972"/>
      <c r="SIX411" s="972"/>
      <c r="SIY411" s="972"/>
      <c r="SIZ411" s="972"/>
      <c r="SJA411" s="972"/>
      <c r="SJB411" s="972"/>
      <c r="SJC411" s="972"/>
      <c r="SJD411" s="972"/>
      <c r="SJE411" s="972"/>
      <c r="SJF411" s="972"/>
      <c r="SJG411" s="972"/>
      <c r="SJH411" s="972"/>
      <c r="SJI411" s="973"/>
      <c r="SJJ411" s="971"/>
      <c r="SJK411" s="972"/>
      <c r="SJL411" s="972"/>
      <c r="SJM411" s="972"/>
      <c r="SJN411" s="972"/>
      <c r="SJO411" s="972"/>
      <c r="SJP411" s="972"/>
      <c r="SJQ411" s="972"/>
      <c r="SJR411" s="972"/>
      <c r="SJS411" s="972"/>
      <c r="SJT411" s="972"/>
      <c r="SJU411" s="972"/>
      <c r="SJV411" s="972"/>
      <c r="SJW411" s="972"/>
      <c r="SJX411" s="973"/>
      <c r="SJY411" s="971"/>
      <c r="SJZ411" s="972"/>
      <c r="SKA411" s="972"/>
      <c r="SKB411" s="972"/>
      <c r="SKC411" s="972"/>
      <c r="SKD411" s="972"/>
      <c r="SKE411" s="972"/>
      <c r="SKF411" s="972"/>
      <c r="SKG411" s="972"/>
      <c r="SKH411" s="972"/>
      <c r="SKI411" s="972"/>
      <c r="SKJ411" s="972"/>
      <c r="SKK411" s="972"/>
      <c r="SKL411" s="972"/>
      <c r="SKM411" s="973"/>
      <c r="SKN411" s="971"/>
      <c r="SKO411" s="972"/>
      <c r="SKP411" s="972"/>
      <c r="SKQ411" s="972"/>
      <c r="SKR411" s="972"/>
      <c r="SKS411" s="972"/>
      <c r="SKT411" s="972"/>
      <c r="SKU411" s="972"/>
      <c r="SKV411" s="972"/>
      <c r="SKW411" s="972"/>
      <c r="SKX411" s="972"/>
      <c r="SKY411" s="972"/>
      <c r="SKZ411" s="972"/>
      <c r="SLA411" s="972"/>
      <c r="SLB411" s="973"/>
      <c r="SLC411" s="971"/>
      <c r="SLD411" s="972"/>
      <c r="SLE411" s="972"/>
      <c r="SLF411" s="972"/>
      <c r="SLG411" s="972"/>
      <c r="SLH411" s="972"/>
      <c r="SLI411" s="972"/>
      <c r="SLJ411" s="972"/>
      <c r="SLK411" s="972"/>
      <c r="SLL411" s="972"/>
      <c r="SLM411" s="972"/>
      <c r="SLN411" s="972"/>
      <c r="SLO411" s="972"/>
      <c r="SLP411" s="972"/>
      <c r="SLQ411" s="973"/>
      <c r="SLR411" s="971"/>
      <c r="SLS411" s="972"/>
      <c r="SLT411" s="972"/>
      <c r="SLU411" s="972"/>
      <c r="SLV411" s="972"/>
      <c r="SLW411" s="972"/>
      <c r="SLX411" s="972"/>
      <c r="SLY411" s="972"/>
      <c r="SLZ411" s="972"/>
      <c r="SMA411" s="972"/>
      <c r="SMB411" s="972"/>
      <c r="SMC411" s="972"/>
      <c r="SMD411" s="972"/>
      <c r="SME411" s="972"/>
      <c r="SMF411" s="973"/>
      <c r="SMG411" s="971"/>
      <c r="SMH411" s="972"/>
      <c r="SMI411" s="972"/>
      <c r="SMJ411" s="972"/>
      <c r="SMK411" s="972"/>
      <c r="SML411" s="972"/>
      <c r="SMM411" s="972"/>
      <c r="SMN411" s="972"/>
      <c r="SMO411" s="972"/>
      <c r="SMP411" s="972"/>
      <c r="SMQ411" s="972"/>
      <c r="SMR411" s="972"/>
      <c r="SMS411" s="972"/>
      <c r="SMT411" s="972"/>
      <c r="SMU411" s="973"/>
      <c r="SMV411" s="971"/>
      <c r="SMW411" s="972"/>
      <c r="SMX411" s="972"/>
      <c r="SMY411" s="972"/>
      <c r="SMZ411" s="972"/>
      <c r="SNA411" s="972"/>
      <c r="SNB411" s="972"/>
      <c r="SNC411" s="972"/>
      <c r="SND411" s="972"/>
      <c r="SNE411" s="972"/>
      <c r="SNF411" s="972"/>
      <c r="SNG411" s="972"/>
      <c r="SNH411" s="972"/>
      <c r="SNI411" s="972"/>
      <c r="SNJ411" s="973"/>
      <c r="SNK411" s="971"/>
      <c r="SNL411" s="972"/>
      <c r="SNM411" s="972"/>
      <c r="SNN411" s="972"/>
      <c r="SNO411" s="972"/>
      <c r="SNP411" s="972"/>
      <c r="SNQ411" s="972"/>
      <c r="SNR411" s="972"/>
      <c r="SNS411" s="972"/>
      <c r="SNT411" s="972"/>
      <c r="SNU411" s="972"/>
      <c r="SNV411" s="972"/>
      <c r="SNW411" s="972"/>
      <c r="SNX411" s="972"/>
      <c r="SNY411" s="973"/>
      <c r="SNZ411" s="971"/>
      <c r="SOA411" s="972"/>
      <c r="SOB411" s="972"/>
      <c r="SOC411" s="972"/>
      <c r="SOD411" s="972"/>
      <c r="SOE411" s="972"/>
      <c r="SOF411" s="972"/>
      <c r="SOG411" s="972"/>
      <c r="SOH411" s="972"/>
      <c r="SOI411" s="972"/>
      <c r="SOJ411" s="972"/>
      <c r="SOK411" s="972"/>
      <c r="SOL411" s="972"/>
      <c r="SOM411" s="972"/>
      <c r="SON411" s="973"/>
      <c r="SOO411" s="971"/>
      <c r="SOP411" s="972"/>
      <c r="SOQ411" s="972"/>
      <c r="SOR411" s="972"/>
      <c r="SOS411" s="972"/>
      <c r="SOT411" s="972"/>
      <c r="SOU411" s="972"/>
      <c r="SOV411" s="972"/>
      <c r="SOW411" s="972"/>
      <c r="SOX411" s="972"/>
      <c r="SOY411" s="972"/>
      <c r="SOZ411" s="972"/>
      <c r="SPA411" s="972"/>
      <c r="SPB411" s="972"/>
      <c r="SPC411" s="973"/>
      <c r="SPD411" s="971"/>
      <c r="SPE411" s="972"/>
      <c r="SPF411" s="972"/>
      <c r="SPG411" s="972"/>
      <c r="SPH411" s="972"/>
      <c r="SPI411" s="972"/>
      <c r="SPJ411" s="972"/>
      <c r="SPK411" s="972"/>
      <c r="SPL411" s="972"/>
      <c r="SPM411" s="972"/>
      <c r="SPN411" s="972"/>
      <c r="SPO411" s="972"/>
      <c r="SPP411" s="972"/>
      <c r="SPQ411" s="972"/>
      <c r="SPR411" s="973"/>
      <c r="SPS411" s="971"/>
      <c r="SPT411" s="972"/>
      <c r="SPU411" s="972"/>
      <c r="SPV411" s="972"/>
      <c r="SPW411" s="972"/>
      <c r="SPX411" s="972"/>
      <c r="SPY411" s="972"/>
      <c r="SPZ411" s="972"/>
      <c r="SQA411" s="972"/>
      <c r="SQB411" s="972"/>
      <c r="SQC411" s="972"/>
      <c r="SQD411" s="972"/>
      <c r="SQE411" s="972"/>
      <c r="SQF411" s="972"/>
      <c r="SQG411" s="973"/>
      <c r="SQH411" s="971"/>
      <c r="SQI411" s="972"/>
      <c r="SQJ411" s="972"/>
      <c r="SQK411" s="972"/>
      <c r="SQL411" s="972"/>
      <c r="SQM411" s="972"/>
      <c r="SQN411" s="972"/>
      <c r="SQO411" s="972"/>
      <c r="SQP411" s="972"/>
      <c r="SQQ411" s="972"/>
      <c r="SQR411" s="972"/>
      <c r="SQS411" s="972"/>
      <c r="SQT411" s="972"/>
      <c r="SQU411" s="972"/>
      <c r="SQV411" s="973"/>
      <c r="SQW411" s="971"/>
      <c r="SQX411" s="972"/>
      <c r="SQY411" s="972"/>
      <c r="SQZ411" s="972"/>
      <c r="SRA411" s="972"/>
      <c r="SRB411" s="972"/>
      <c r="SRC411" s="972"/>
      <c r="SRD411" s="972"/>
      <c r="SRE411" s="972"/>
      <c r="SRF411" s="972"/>
      <c r="SRG411" s="972"/>
      <c r="SRH411" s="972"/>
      <c r="SRI411" s="972"/>
      <c r="SRJ411" s="972"/>
      <c r="SRK411" s="973"/>
      <c r="SRL411" s="971"/>
      <c r="SRM411" s="972"/>
      <c r="SRN411" s="972"/>
      <c r="SRO411" s="972"/>
      <c r="SRP411" s="972"/>
      <c r="SRQ411" s="972"/>
      <c r="SRR411" s="972"/>
      <c r="SRS411" s="972"/>
      <c r="SRT411" s="972"/>
      <c r="SRU411" s="972"/>
      <c r="SRV411" s="972"/>
      <c r="SRW411" s="972"/>
      <c r="SRX411" s="972"/>
      <c r="SRY411" s="972"/>
      <c r="SRZ411" s="973"/>
      <c r="SSA411" s="971"/>
      <c r="SSB411" s="972"/>
      <c r="SSC411" s="972"/>
      <c r="SSD411" s="972"/>
      <c r="SSE411" s="972"/>
      <c r="SSF411" s="972"/>
      <c r="SSG411" s="972"/>
      <c r="SSH411" s="972"/>
      <c r="SSI411" s="972"/>
      <c r="SSJ411" s="972"/>
      <c r="SSK411" s="972"/>
      <c r="SSL411" s="972"/>
      <c r="SSM411" s="972"/>
      <c r="SSN411" s="972"/>
      <c r="SSO411" s="973"/>
      <c r="SSP411" s="971"/>
      <c r="SSQ411" s="972"/>
      <c r="SSR411" s="972"/>
      <c r="SSS411" s="972"/>
      <c r="SST411" s="972"/>
      <c r="SSU411" s="972"/>
      <c r="SSV411" s="972"/>
      <c r="SSW411" s="972"/>
      <c r="SSX411" s="972"/>
      <c r="SSY411" s="972"/>
      <c r="SSZ411" s="972"/>
      <c r="STA411" s="972"/>
      <c r="STB411" s="972"/>
      <c r="STC411" s="972"/>
      <c r="STD411" s="973"/>
      <c r="STE411" s="971"/>
      <c r="STF411" s="972"/>
      <c r="STG411" s="972"/>
      <c r="STH411" s="972"/>
      <c r="STI411" s="972"/>
      <c r="STJ411" s="972"/>
      <c r="STK411" s="972"/>
      <c r="STL411" s="972"/>
      <c r="STM411" s="972"/>
      <c r="STN411" s="972"/>
      <c r="STO411" s="972"/>
      <c r="STP411" s="972"/>
      <c r="STQ411" s="972"/>
      <c r="STR411" s="972"/>
      <c r="STS411" s="973"/>
      <c r="STT411" s="971"/>
      <c r="STU411" s="972"/>
      <c r="STV411" s="972"/>
      <c r="STW411" s="972"/>
      <c r="STX411" s="972"/>
      <c r="STY411" s="972"/>
      <c r="STZ411" s="972"/>
      <c r="SUA411" s="972"/>
      <c r="SUB411" s="972"/>
      <c r="SUC411" s="972"/>
      <c r="SUD411" s="972"/>
      <c r="SUE411" s="972"/>
      <c r="SUF411" s="972"/>
      <c r="SUG411" s="972"/>
      <c r="SUH411" s="973"/>
      <c r="SUI411" s="971"/>
      <c r="SUJ411" s="972"/>
      <c r="SUK411" s="972"/>
      <c r="SUL411" s="972"/>
      <c r="SUM411" s="972"/>
      <c r="SUN411" s="972"/>
      <c r="SUO411" s="972"/>
      <c r="SUP411" s="972"/>
      <c r="SUQ411" s="972"/>
      <c r="SUR411" s="972"/>
      <c r="SUS411" s="972"/>
      <c r="SUT411" s="972"/>
      <c r="SUU411" s="972"/>
      <c r="SUV411" s="972"/>
      <c r="SUW411" s="973"/>
      <c r="SUX411" s="971"/>
      <c r="SUY411" s="972"/>
      <c r="SUZ411" s="972"/>
      <c r="SVA411" s="972"/>
      <c r="SVB411" s="972"/>
      <c r="SVC411" s="972"/>
      <c r="SVD411" s="972"/>
      <c r="SVE411" s="972"/>
      <c r="SVF411" s="972"/>
      <c r="SVG411" s="972"/>
      <c r="SVH411" s="972"/>
      <c r="SVI411" s="972"/>
      <c r="SVJ411" s="972"/>
      <c r="SVK411" s="972"/>
      <c r="SVL411" s="973"/>
      <c r="SVM411" s="971"/>
      <c r="SVN411" s="972"/>
      <c r="SVO411" s="972"/>
      <c r="SVP411" s="972"/>
      <c r="SVQ411" s="972"/>
      <c r="SVR411" s="972"/>
      <c r="SVS411" s="972"/>
      <c r="SVT411" s="972"/>
      <c r="SVU411" s="972"/>
      <c r="SVV411" s="972"/>
      <c r="SVW411" s="972"/>
      <c r="SVX411" s="972"/>
      <c r="SVY411" s="972"/>
      <c r="SVZ411" s="972"/>
      <c r="SWA411" s="973"/>
      <c r="SWB411" s="971"/>
      <c r="SWC411" s="972"/>
      <c r="SWD411" s="972"/>
      <c r="SWE411" s="972"/>
      <c r="SWF411" s="972"/>
      <c r="SWG411" s="972"/>
      <c r="SWH411" s="972"/>
      <c r="SWI411" s="972"/>
      <c r="SWJ411" s="972"/>
      <c r="SWK411" s="972"/>
      <c r="SWL411" s="972"/>
      <c r="SWM411" s="972"/>
      <c r="SWN411" s="972"/>
      <c r="SWO411" s="972"/>
      <c r="SWP411" s="973"/>
      <c r="SWQ411" s="971"/>
      <c r="SWR411" s="972"/>
      <c r="SWS411" s="972"/>
      <c r="SWT411" s="972"/>
      <c r="SWU411" s="972"/>
      <c r="SWV411" s="972"/>
      <c r="SWW411" s="972"/>
      <c r="SWX411" s="972"/>
      <c r="SWY411" s="972"/>
      <c r="SWZ411" s="972"/>
      <c r="SXA411" s="972"/>
      <c r="SXB411" s="972"/>
      <c r="SXC411" s="972"/>
      <c r="SXD411" s="972"/>
      <c r="SXE411" s="973"/>
      <c r="SXF411" s="971"/>
      <c r="SXG411" s="972"/>
      <c r="SXH411" s="972"/>
      <c r="SXI411" s="972"/>
      <c r="SXJ411" s="972"/>
      <c r="SXK411" s="972"/>
      <c r="SXL411" s="972"/>
      <c r="SXM411" s="972"/>
      <c r="SXN411" s="972"/>
      <c r="SXO411" s="972"/>
      <c r="SXP411" s="972"/>
      <c r="SXQ411" s="972"/>
      <c r="SXR411" s="972"/>
      <c r="SXS411" s="972"/>
      <c r="SXT411" s="973"/>
      <c r="SXU411" s="971"/>
      <c r="SXV411" s="972"/>
      <c r="SXW411" s="972"/>
      <c r="SXX411" s="972"/>
      <c r="SXY411" s="972"/>
      <c r="SXZ411" s="972"/>
      <c r="SYA411" s="972"/>
      <c r="SYB411" s="972"/>
      <c r="SYC411" s="972"/>
      <c r="SYD411" s="972"/>
      <c r="SYE411" s="972"/>
      <c r="SYF411" s="972"/>
      <c r="SYG411" s="972"/>
      <c r="SYH411" s="972"/>
      <c r="SYI411" s="973"/>
      <c r="SYJ411" s="971"/>
      <c r="SYK411" s="972"/>
      <c r="SYL411" s="972"/>
      <c r="SYM411" s="972"/>
      <c r="SYN411" s="972"/>
      <c r="SYO411" s="972"/>
      <c r="SYP411" s="972"/>
      <c r="SYQ411" s="972"/>
      <c r="SYR411" s="972"/>
      <c r="SYS411" s="972"/>
      <c r="SYT411" s="972"/>
      <c r="SYU411" s="972"/>
      <c r="SYV411" s="972"/>
      <c r="SYW411" s="972"/>
      <c r="SYX411" s="973"/>
      <c r="SYY411" s="971"/>
      <c r="SYZ411" s="972"/>
      <c r="SZA411" s="972"/>
      <c r="SZB411" s="972"/>
      <c r="SZC411" s="972"/>
      <c r="SZD411" s="972"/>
      <c r="SZE411" s="972"/>
      <c r="SZF411" s="972"/>
      <c r="SZG411" s="972"/>
      <c r="SZH411" s="972"/>
      <c r="SZI411" s="972"/>
      <c r="SZJ411" s="972"/>
      <c r="SZK411" s="972"/>
      <c r="SZL411" s="972"/>
      <c r="SZM411" s="973"/>
      <c r="SZN411" s="971"/>
      <c r="SZO411" s="972"/>
      <c r="SZP411" s="972"/>
      <c r="SZQ411" s="972"/>
      <c r="SZR411" s="972"/>
      <c r="SZS411" s="972"/>
      <c r="SZT411" s="972"/>
      <c r="SZU411" s="972"/>
      <c r="SZV411" s="972"/>
      <c r="SZW411" s="972"/>
      <c r="SZX411" s="972"/>
      <c r="SZY411" s="972"/>
      <c r="SZZ411" s="972"/>
      <c r="TAA411" s="972"/>
      <c r="TAB411" s="973"/>
      <c r="TAC411" s="971"/>
      <c r="TAD411" s="972"/>
      <c r="TAE411" s="972"/>
      <c r="TAF411" s="972"/>
      <c r="TAG411" s="972"/>
      <c r="TAH411" s="972"/>
      <c r="TAI411" s="972"/>
      <c r="TAJ411" s="972"/>
      <c r="TAK411" s="972"/>
      <c r="TAL411" s="972"/>
      <c r="TAM411" s="972"/>
      <c r="TAN411" s="972"/>
      <c r="TAO411" s="972"/>
      <c r="TAP411" s="972"/>
      <c r="TAQ411" s="973"/>
      <c r="TAR411" s="971"/>
      <c r="TAS411" s="972"/>
      <c r="TAT411" s="972"/>
      <c r="TAU411" s="972"/>
      <c r="TAV411" s="972"/>
      <c r="TAW411" s="972"/>
      <c r="TAX411" s="972"/>
      <c r="TAY411" s="972"/>
      <c r="TAZ411" s="972"/>
      <c r="TBA411" s="972"/>
      <c r="TBB411" s="972"/>
      <c r="TBC411" s="972"/>
      <c r="TBD411" s="972"/>
      <c r="TBE411" s="972"/>
      <c r="TBF411" s="973"/>
      <c r="TBG411" s="971"/>
      <c r="TBH411" s="972"/>
      <c r="TBI411" s="972"/>
      <c r="TBJ411" s="972"/>
      <c r="TBK411" s="972"/>
      <c r="TBL411" s="972"/>
      <c r="TBM411" s="972"/>
      <c r="TBN411" s="972"/>
      <c r="TBO411" s="972"/>
      <c r="TBP411" s="972"/>
      <c r="TBQ411" s="972"/>
      <c r="TBR411" s="972"/>
      <c r="TBS411" s="972"/>
      <c r="TBT411" s="972"/>
      <c r="TBU411" s="973"/>
      <c r="TBV411" s="971"/>
      <c r="TBW411" s="972"/>
      <c r="TBX411" s="972"/>
      <c r="TBY411" s="972"/>
      <c r="TBZ411" s="972"/>
      <c r="TCA411" s="972"/>
      <c r="TCB411" s="972"/>
      <c r="TCC411" s="972"/>
      <c r="TCD411" s="972"/>
      <c r="TCE411" s="972"/>
      <c r="TCF411" s="972"/>
      <c r="TCG411" s="972"/>
      <c r="TCH411" s="972"/>
      <c r="TCI411" s="972"/>
      <c r="TCJ411" s="973"/>
      <c r="TCK411" s="971"/>
      <c r="TCL411" s="972"/>
      <c r="TCM411" s="972"/>
      <c r="TCN411" s="972"/>
      <c r="TCO411" s="972"/>
      <c r="TCP411" s="972"/>
      <c r="TCQ411" s="972"/>
      <c r="TCR411" s="972"/>
      <c r="TCS411" s="972"/>
      <c r="TCT411" s="972"/>
      <c r="TCU411" s="972"/>
      <c r="TCV411" s="972"/>
      <c r="TCW411" s="972"/>
      <c r="TCX411" s="972"/>
      <c r="TCY411" s="973"/>
      <c r="TCZ411" s="971"/>
      <c r="TDA411" s="972"/>
      <c r="TDB411" s="972"/>
      <c r="TDC411" s="972"/>
      <c r="TDD411" s="972"/>
      <c r="TDE411" s="972"/>
      <c r="TDF411" s="972"/>
      <c r="TDG411" s="972"/>
      <c r="TDH411" s="972"/>
      <c r="TDI411" s="972"/>
      <c r="TDJ411" s="972"/>
      <c r="TDK411" s="972"/>
      <c r="TDL411" s="972"/>
      <c r="TDM411" s="972"/>
      <c r="TDN411" s="973"/>
      <c r="TDO411" s="971"/>
      <c r="TDP411" s="972"/>
      <c r="TDQ411" s="972"/>
      <c r="TDR411" s="972"/>
      <c r="TDS411" s="972"/>
      <c r="TDT411" s="972"/>
      <c r="TDU411" s="972"/>
      <c r="TDV411" s="972"/>
      <c r="TDW411" s="972"/>
      <c r="TDX411" s="972"/>
      <c r="TDY411" s="972"/>
      <c r="TDZ411" s="972"/>
      <c r="TEA411" s="972"/>
      <c r="TEB411" s="972"/>
      <c r="TEC411" s="973"/>
      <c r="TED411" s="971"/>
      <c r="TEE411" s="972"/>
      <c r="TEF411" s="972"/>
      <c r="TEG411" s="972"/>
      <c r="TEH411" s="972"/>
      <c r="TEI411" s="972"/>
      <c r="TEJ411" s="972"/>
      <c r="TEK411" s="972"/>
      <c r="TEL411" s="972"/>
      <c r="TEM411" s="972"/>
      <c r="TEN411" s="972"/>
      <c r="TEO411" s="972"/>
      <c r="TEP411" s="972"/>
      <c r="TEQ411" s="972"/>
      <c r="TER411" s="973"/>
      <c r="TES411" s="971"/>
      <c r="TET411" s="972"/>
      <c r="TEU411" s="972"/>
      <c r="TEV411" s="972"/>
      <c r="TEW411" s="972"/>
      <c r="TEX411" s="972"/>
      <c r="TEY411" s="972"/>
      <c r="TEZ411" s="972"/>
      <c r="TFA411" s="972"/>
      <c r="TFB411" s="972"/>
      <c r="TFC411" s="972"/>
      <c r="TFD411" s="972"/>
      <c r="TFE411" s="972"/>
      <c r="TFF411" s="972"/>
      <c r="TFG411" s="973"/>
      <c r="TFH411" s="971"/>
      <c r="TFI411" s="972"/>
      <c r="TFJ411" s="972"/>
      <c r="TFK411" s="972"/>
      <c r="TFL411" s="972"/>
      <c r="TFM411" s="972"/>
      <c r="TFN411" s="972"/>
      <c r="TFO411" s="972"/>
      <c r="TFP411" s="972"/>
      <c r="TFQ411" s="972"/>
      <c r="TFR411" s="972"/>
      <c r="TFS411" s="972"/>
      <c r="TFT411" s="972"/>
      <c r="TFU411" s="972"/>
      <c r="TFV411" s="973"/>
      <c r="TFW411" s="971"/>
      <c r="TFX411" s="972"/>
      <c r="TFY411" s="972"/>
      <c r="TFZ411" s="972"/>
      <c r="TGA411" s="972"/>
      <c r="TGB411" s="972"/>
      <c r="TGC411" s="972"/>
      <c r="TGD411" s="972"/>
      <c r="TGE411" s="972"/>
      <c r="TGF411" s="972"/>
      <c r="TGG411" s="972"/>
      <c r="TGH411" s="972"/>
      <c r="TGI411" s="972"/>
      <c r="TGJ411" s="972"/>
      <c r="TGK411" s="973"/>
      <c r="TGL411" s="971"/>
      <c r="TGM411" s="972"/>
      <c r="TGN411" s="972"/>
      <c r="TGO411" s="972"/>
      <c r="TGP411" s="972"/>
      <c r="TGQ411" s="972"/>
      <c r="TGR411" s="972"/>
      <c r="TGS411" s="972"/>
      <c r="TGT411" s="972"/>
      <c r="TGU411" s="972"/>
      <c r="TGV411" s="972"/>
      <c r="TGW411" s="972"/>
      <c r="TGX411" s="972"/>
      <c r="TGY411" s="972"/>
      <c r="TGZ411" s="973"/>
      <c r="THA411" s="971"/>
      <c r="THB411" s="972"/>
      <c r="THC411" s="972"/>
      <c r="THD411" s="972"/>
      <c r="THE411" s="972"/>
      <c r="THF411" s="972"/>
      <c r="THG411" s="972"/>
      <c r="THH411" s="972"/>
      <c r="THI411" s="972"/>
      <c r="THJ411" s="972"/>
      <c r="THK411" s="972"/>
      <c r="THL411" s="972"/>
      <c r="THM411" s="972"/>
      <c r="THN411" s="972"/>
      <c r="THO411" s="973"/>
      <c r="THP411" s="971"/>
      <c r="THQ411" s="972"/>
      <c r="THR411" s="972"/>
      <c r="THS411" s="972"/>
      <c r="THT411" s="972"/>
      <c r="THU411" s="972"/>
      <c r="THV411" s="972"/>
      <c r="THW411" s="972"/>
      <c r="THX411" s="972"/>
      <c r="THY411" s="972"/>
      <c r="THZ411" s="972"/>
      <c r="TIA411" s="972"/>
      <c r="TIB411" s="972"/>
      <c r="TIC411" s="972"/>
      <c r="TID411" s="973"/>
      <c r="TIE411" s="971"/>
      <c r="TIF411" s="972"/>
      <c r="TIG411" s="972"/>
      <c r="TIH411" s="972"/>
      <c r="TII411" s="972"/>
      <c r="TIJ411" s="972"/>
      <c r="TIK411" s="972"/>
      <c r="TIL411" s="972"/>
      <c r="TIM411" s="972"/>
      <c r="TIN411" s="972"/>
      <c r="TIO411" s="972"/>
      <c r="TIP411" s="972"/>
      <c r="TIQ411" s="972"/>
      <c r="TIR411" s="972"/>
      <c r="TIS411" s="973"/>
      <c r="TIT411" s="971"/>
      <c r="TIU411" s="972"/>
      <c r="TIV411" s="972"/>
      <c r="TIW411" s="972"/>
      <c r="TIX411" s="972"/>
      <c r="TIY411" s="972"/>
      <c r="TIZ411" s="972"/>
      <c r="TJA411" s="972"/>
      <c r="TJB411" s="972"/>
      <c r="TJC411" s="972"/>
      <c r="TJD411" s="972"/>
      <c r="TJE411" s="972"/>
      <c r="TJF411" s="972"/>
      <c r="TJG411" s="972"/>
      <c r="TJH411" s="973"/>
      <c r="TJI411" s="971"/>
      <c r="TJJ411" s="972"/>
      <c r="TJK411" s="972"/>
      <c r="TJL411" s="972"/>
      <c r="TJM411" s="972"/>
      <c r="TJN411" s="972"/>
      <c r="TJO411" s="972"/>
      <c r="TJP411" s="972"/>
      <c r="TJQ411" s="972"/>
      <c r="TJR411" s="972"/>
      <c r="TJS411" s="972"/>
      <c r="TJT411" s="972"/>
      <c r="TJU411" s="972"/>
      <c r="TJV411" s="972"/>
      <c r="TJW411" s="973"/>
      <c r="TJX411" s="971"/>
      <c r="TJY411" s="972"/>
      <c r="TJZ411" s="972"/>
      <c r="TKA411" s="972"/>
      <c r="TKB411" s="972"/>
      <c r="TKC411" s="972"/>
      <c r="TKD411" s="972"/>
      <c r="TKE411" s="972"/>
      <c r="TKF411" s="972"/>
      <c r="TKG411" s="972"/>
      <c r="TKH411" s="972"/>
      <c r="TKI411" s="972"/>
      <c r="TKJ411" s="972"/>
      <c r="TKK411" s="972"/>
      <c r="TKL411" s="973"/>
      <c r="TKM411" s="971"/>
      <c r="TKN411" s="972"/>
      <c r="TKO411" s="972"/>
      <c r="TKP411" s="972"/>
      <c r="TKQ411" s="972"/>
      <c r="TKR411" s="972"/>
      <c r="TKS411" s="972"/>
      <c r="TKT411" s="972"/>
      <c r="TKU411" s="972"/>
      <c r="TKV411" s="972"/>
      <c r="TKW411" s="972"/>
      <c r="TKX411" s="972"/>
      <c r="TKY411" s="972"/>
      <c r="TKZ411" s="972"/>
      <c r="TLA411" s="973"/>
      <c r="TLB411" s="971"/>
      <c r="TLC411" s="972"/>
      <c r="TLD411" s="972"/>
      <c r="TLE411" s="972"/>
      <c r="TLF411" s="972"/>
      <c r="TLG411" s="972"/>
      <c r="TLH411" s="972"/>
      <c r="TLI411" s="972"/>
      <c r="TLJ411" s="972"/>
      <c r="TLK411" s="972"/>
      <c r="TLL411" s="972"/>
      <c r="TLM411" s="972"/>
      <c r="TLN411" s="972"/>
      <c r="TLO411" s="972"/>
      <c r="TLP411" s="973"/>
      <c r="TLQ411" s="971"/>
      <c r="TLR411" s="972"/>
      <c r="TLS411" s="972"/>
      <c r="TLT411" s="972"/>
      <c r="TLU411" s="972"/>
      <c r="TLV411" s="972"/>
      <c r="TLW411" s="972"/>
      <c r="TLX411" s="972"/>
      <c r="TLY411" s="972"/>
      <c r="TLZ411" s="972"/>
      <c r="TMA411" s="972"/>
      <c r="TMB411" s="972"/>
      <c r="TMC411" s="972"/>
      <c r="TMD411" s="972"/>
      <c r="TME411" s="973"/>
      <c r="TMF411" s="971"/>
      <c r="TMG411" s="972"/>
      <c r="TMH411" s="972"/>
      <c r="TMI411" s="972"/>
      <c r="TMJ411" s="972"/>
      <c r="TMK411" s="972"/>
      <c r="TML411" s="972"/>
      <c r="TMM411" s="972"/>
      <c r="TMN411" s="972"/>
      <c r="TMO411" s="972"/>
      <c r="TMP411" s="972"/>
      <c r="TMQ411" s="972"/>
      <c r="TMR411" s="972"/>
      <c r="TMS411" s="972"/>
      <c r="TMT411" s="973"/>
      <c r="TMU411" s="971"/>
      <c r="TMV411" s="972"/>
      <c r="TMW411" s="972"/>
      <c r="TMX411" s="972"/>
      <c r="TMY411" s="972"/>
      <c r="TMZ411" s="972"/>
      <c r="TNA411" s="972"/>
      <c r="TNB411" s="972"/>
      <c r="TNC411" s="972"/>
      <c r="TND411" s="972"/>
      <c r="TNE411" s="972"/>
      <c r="TNF411" s="972"/>
      <c r="TNG411" s="972"/>
      <c r="TNH411" s="972"/>
      <c r="TNI411" s="973"/>
      <c r="TNJ411" s="971"/>
      <c r="TNK411" s="972"/>
      <c r="TNL411" s="972"/>
      <c r="TNM411" s="972"/>
      <c r="TNN411" s="972"/>
      <c r="TNO411" s="972"/>
      <c r="TNP411" s="972"/>
      <c r="TNQ411" s="972"/>
      <c r="TNR411" s="972"/>
      <c r="TNS411" s="972"/>
      <c r="TNT411" s="972"/>
      <c r="TNU411" s="972"/>
      <c r="TNV411" s="972"/>
      <c r="TNW411" s="972"/>
      <c r="TNX411" s="973"/>
      <c r="TNY411" s="971"/>
      <c r="TNZ411" s="972"/>
      <c r="TOA411" s="972"/>
      <c r="TOB411" s="972"/>
      <c r="TOC411" s="972"/>
      <c r="TOD411" s="972"/>
      <c r="TOE411" s="972"/>
      <c r="TOF411" s="972"/>
      <c r="TOG411" s="972"/>
      <c r="TOH411" s="972"/>
      <c r="TOI411" s="972"/>
      <c r="TOJ411" s="972"/>
      <c r="TOK411" s="972"/>
      <c r="TOL411" s="972"/>
      <c r="TOM411" s="973"/>
      <c r="TON411" s="971"/>
      <c r="TOO411" s="972"/>
      <c r="TOP411" s="972"/>
      <c r="TOQ411" s="972"/>
      <c r="TOR411" s="972"/>
      <c r="TOS411" s="972"/>
      <c r="TOT411" s="972"/>
      <c r="TOU411" s="972"/>
      <c r="TOV411" s="972"/>
      <c r="TOW411" s="972"/>
      <c r="TOX411" s="972"/>
      <c r="TOY411" s="972"/>
      <c r="TOZ411" s="972"/>
      <c r="TPA411" s="972"/>
      <c r="TPB411" s="973"/>
      <c r="TPC411" s="971"/>
      <c r="TPD411" s="972"/>
      <c r="TPE411" s="972"/>
      <c r="TPF411" s="972"/>
      <c r="TPG411" s="972"/>
      <c r="TPH411" s="972"/>
      <c r="TPI411" s="972"/>
      <c r="TPJ411" s="972"/>
      <c r="TPK411" s="972"/>
      <c r="TPL411" s="972"/>
      <c r="TPM411" s="972"/>
      <c r="TPN411" s="972"/>
      <c r="TPO411" s="972"/>
      <c r="TPP411" s="972"/>
      <c r="TPQ411" s="973"/>
      <c r="TPR411" s="971"/>
      <c r="TPS411" s="972"/>
      <c r="TPT411" s="972"/>
      <c r="TPU411" s="972"/>
      <c r="TPV411" s="972"/>
      <c r="TPW411" s="972"/>
      <c r="TPX411" s="972"/>
      <c r="TPY411" s="972"/>
      <c r="TPZ411" s="972"/>
      <c r="TQA411" s="972"/>
      <c r="TQB411" s="972"/>
      <c r="TQC411" s="972"/>
      <c r="TQD411" s="972"/>
      <c r="TQE411" s="972"/>
      <c r="TQF411" s="973"/>
      <c r="TQG411" s="971"/>
      <c r="TQH411" s="972"/>
      <c r="TQI411" s="972"/>
      <c r="TQJ411" s="972"/>
      <c r="TQK411" s="972"/>
      <c r="TQL411" s="972"/>
      <c r="TQM411" s="972"/>
      <c r="TQN411" s="972"/>
      <c r="TQO411" s="972"/>
      <c r="TQP411" s="972"/>
      <c r="TQQ411" s="972"/>
      <c r="TQR411" s="972"/>
      <c r="TQS411" s="972"/>
      <c r="TQT411" s="972"/>
      <c r="TQU411" s="973"/>
      <c r="TQV411" s="971"/>
      <c r="TQW411" s="972"/>
      <c r="TQX411" s="972"/>
      <c r="TQY411" s="972"/>
      <c r="TQZ411" s="972"/>
      <c r="TRA411" s="972"/>
      <c r="TRB411" s="972"/>
      <c r="TRC411" s="972"/>
      <c r="TRD411" s="972"/>
      <c r="TRE411" s="972"/>
      <c r="TRF411" s="972"/>
      <c r="TRG411" s="972"/>
      <c r="TRH411" s="972"/>
      <c r="TRI411" s="972"/>
      <c r="TRJ411" s="973"/>
      <c r="TRK411" s="971"/>
      <c r="TRL411" s="972"/>
      <c r="TRM411" s="972"/>
      <c r="TRN411" s="972"/>
      <c r="TRO411" s="972"/>
      <c r="TRP411" s="972"/>
      <c r="TRQ411" s="972"/>
      <c r="TRR411" s="972"/>
      <c r="TRS411" s="972"/>
      <c r="TRT411" s="972"/>
      <c r="TRU411" s="972"/>
      <c r="TRV411" s="972"/>
      <c r="TRW411" s="972"/>
      <c r="TRX411" s="972"/>
      <c r="TRY411" s="973"/>
      <c r="TRZ411" s="971"/>
      <c r="TSA411" s="972"/>
      <c r="TSB411" s="972"/>
      <c r="TSC411" s="972"/>
      <c r="TSD411" s="972"/>
      <c r="TSE411" s="972"/>
      <c r="TSF411" s="972"/>
      <c r="TSG411" s="972"/>
      <c r="TSH411" s="972"/>
      <c r="TSI411" s="972"/>
      <c r="TSJ411" s="972"/>
      <c r="TSK411" s="972"/>
      <c r="TSL411" s="972"/>
      <c r="TSM411" s="972"/>
      <c r="TSN411" s="973"/>
      <c r="TSO411" s="971"/>
      <c r="TSP411" s="972"/>
      <c r="TSQ411" s="972"/>
      <c r="TSR411" s="972"/>
      <c r="TSS411" s="972"/>
      <c r="TST411" s="972"/>
      <c r="TSU411" s="972"/>
      <c r="TSV411" s="972"/>
      <c r="TSW411" s="972"/>
      <c r="TSX411" s="972"/>
      <c r="TSY411" s="972"/>
      <c r="TSZ411" s="972"/>
      <c r="TTA411" s="972"/>
      <c r="TTB411" s="972"/>
      <c r="TTC411" s="973"/>
      <c r="TTD411" s="971"/>
      <c r="TTE411" s="972"/>
      <c r="TTF411" s="972"/>
      <c r="TTG411" s="972"/>
      <c r="TTH411" s="972"/>
      <c r="TTI411" s="972"/>
      <c r="TTJ411" s="972"/>
      <c r="TTK411" s="972"/>
      <c r="TTL411" s="972"/>
      <c r="TTM411" s="972"/>
      <c r="TTN411" s="972"/>
      <c r="TTO411" s="972"/>
      <c r="TTP411" s="972"/>
      <c r="TTQ411" s="972"/>
      <c r="TTR411" s="973"/>
      <c r="TTS411" s="971"/>
      <c r="TTT411" s="972"/>
      <c r="TTU411" s="972"/>
      <c r="TTV411" s="972"/>
      <c r="TTW411" s="972"/>
      <c r="TTX411" s="972"/>
      <c r="TTY411" s="972"/>
      <c r="TTZ411" s="972"/>
      <c r="TUA411" s="972"/>
      <c r="TUB411" s="972"/>
      <c r="TUC411" s="972"/>
      <c r="TUD411" s="972"/>
      <c r="TUE411" s="972"/>
      <c r="TUF411" s="972"/>
      <c r="TUG411" s="973"/>
      <c r="TUH411" s="971"/>
      <c r="TUI411" s="972"/>
      <c r="TUJ411" s="972"/>
      <c r="TUK411" s="972"/>
      <c r="TUL411" s="972"/>
      <c r="TUM411" s="972"/>
      <c r="TUN411" s="972"/>
      <c r="TUO411" s="972"/>
      <c r="TUP411" s="972"/>
      <c r="TUQ411" s="972"/>
      <c r="TUR411" s="972"/>
      <c r="TUS411" s="972"/>
      <c r="TUT411" s="972"/>
      <c r="TUU411" s="972"/>
      <c r="TUV411" s="973"/>
      <c r="TUW411" s="971"/>
      <c r="TUX411" s="972"/>
      <c r="TUY411" s="972"/>
      <c r="TUZ411" s="972"/>
      <c r="TVA411" s="972"/>
      <c r="TVB411" s="972"/>
      <c r="TVC411" s="972"/>
      <c r="TVD411" s="972"/>
      <c r="TVE411" s="972"/>
      <c r="TVF411" s="972"/>
      <c r="TVG411" s="972"/>
      <c r="TVH411" s="972"/>
      <c r="TVI411" s="972"/>
      <c r="TVJ411" s="972"/>
      <c r="TVK411" s="973"/>
      <c r="TVL411" s="971"/>
      <c r="TVM411" s="972"/>
      <c r="TVN411" s="972"/>
      <c r="TVO411" s="972"/>
      <c r="TVP411" s="972"/>
      <c r="TVQ411" s="972"/>
      <c r="TVR411" s="972"/>
      <c r="TVS411" s="972"/>
      <c r="TVT411" s="972"/>
      <c r="TVU411" s="972"/>
      <c r="TVV411" s="972"/>
      <c r="TVW411" s="972"/>
      <c r="TVX411" s="972"/>
      <c r="TVY411" s="972"/>
      <c r="TVZ411" s="973"/>
      <c r="TWA411" s="971"/>
      <c r="TWB411" s="972"/>
      <c r="TWC411" s="972"/>
      <c r="TWD411" s="972"/>
      <c r="TWE411" s="972"/>
      <c r="TWF411" s="972"/>
      <c r="TWG411" s="972"/>
      <c r="TWH411" s="972"/>
      <c r="TWI411" s="972"/>
      <c r="TWJ411" s="972"/>
      <c r="TWK411" s="972"/>
      <c r="TWL411" s="972"/>
      <c r="TWM411" s="972"/>
      <c r="TWN411" s="972"/>
      <c r="TWO411" s="973"/>
      <c r="TWP411" s="971"/>
      <c r="TWQ411" s="972"/>
      <c r="TWR411" s="972"/>
      <c r="TWS411" s="972"/>
      <c r="TWT411" s="972"/>
      <c r="TWU411" s="972"/>
      <c r="TWV411" s="972"/>
      <c r="TWW411" s="972"/>
      <c r="TWX411" s="972"/>
      <c r="TWY411" s="972"/>
      <c r="TWZ411" s="972"/>
      <c r="TXA411" s="972"/>
      <c r="TXB411" s="972"/>
      <c r="TXC411" s="972"/>
      <c r="TXD411" s="973"/>
      <c r="TXE411" s="971"/>
      <c r="TXF411" s="972"/>
      <c r="TXG411" s="972"/>
      <c r="TXH411" s="972"/>
      <c r="TXI411" s="972"/>
      <c r="TXJ411" s="972"/>
      <c r="TXK411" s="972"/>
      <c r="TXL411" s="972"/>
      <c r="TXM411" s="972"/>
      <c r="TXN411" s="972"/>
      <c r="TXO411" s="972"/>
      <c r="TXP411" s="972"/>
      <c r="TXQ411" s="972"/>
      <c r="TXR411" s="972"/>
      <c r="TXS411" s="973"/>
      <c r="TXT411" s="971"/>
      <c r="TXU411" s="972"/>
      <c r="TXV411" s="972"/>
      <c r="TXW411" s="972"/>
      <c r="TXX411" s="972"/>
      <c r="TXY411" s="972"/>
      <c r="TXZ411" s="972"/>
      <c r="TYA411" s="972"/>
      <c r="TYB411" s="972"/>
      <c r="TYC411" s="972"/>
      <c r="TYD411" s="972"/>
      <c r="TYE411" s="972"/>
      <c r="TYF411" s="972"/>
      <c r="TYG411" s="972"/>
      <c r="TYH411" s="973"/>
      <c r="TYI411" s="971"/>
      <c r="TYJ411" s="972"/>
      <c r="TYK411" s="972"/>
      <c r="TYL411" s="972"/>
      <c r="TYM411" s="972"/>
      <c r="TYN411" s="972"/>
      <c r="TYO411" s="972"/>
      <c r="TYP411" s="972"/>
      <c r="TYQ411" s="972"/>
      <c r="TYR411" s="972"/>
      <c r="TYS411" s="972"/>
      <c r="TYT411" s="972"/>
      <c r="TYU411" s="972"/>
      <c r="TYV411" s="972"/>
      <c r="TYW411" s="973"/>
      <c r="TYX411" s="971"/>
      <c r="TYY411" s="972"/>
      <c r="TYZ411" s="972"/>
      <c r="TZA411" s="972"/>
      <c r="TZB411" s="972"/>
      <c r="TZC411" s="972"/>
      <c r="TZD411" s="972"/>
      <c r="TZE411" s="972"/>
      <c r="TZF411" s="972"/>
      <c r="TZG411" s="972"/>
      <c r="TZH411" s="972"/>
      <c r="TZI411" s="972"/>
      <c r="TZJ411" s="972"/>
      <c r="TZK411" s="972"/>
      <c r="TZL411" s="973"/>
      <c r="TZM411" s="971"/>
      <c r="TZN411" s="972"/>
      <c r="TZO411" s="972"/>
      <c r="TZP411" s="972"/>
      <c r="TZQ411" s="972"/>
      <c r="TZR411" s="972"/>
      <c r="TZS411" s="972"/>
      <c r="TZT411" s="972"/>
      <c r="TZU411" s="972"/>
      <c r="TZV411" s="972"/>
      <c r="TZW411" s="972"/>
      <c r="TZX411" s="972"/>
      <c r="TZY411" s="972"/>
      <c r="TZZ411" s="972"/>
      <c r="UAA411" s="973"/>
      <c r="UAB411" s="971"/>
      <c r="UAC411" s="972"/>
      <c r="UAD411" s="972"/>
      <c r="UAE411" s="972"/>
      <c r="UAF411" s="972"/>
      <c r="UAG411" s="972"/>
      <c r="UAH411" s="972"/>
      <c r="UAI411" s="972"/>
      <c r="UAJ411" s="972"/>
      <c r="UAK411" s="972"/>
      <c r="UAL411" s="972"/>
      <c r="UAM411" s="972"/>
      <c r="UAN411" s="972"/>
      <c r="UAO411" s="972"/>
      <c r="UAP411" s="973"/>
      <c r="UAQ411" s="971"/>
      <c r="UAR411" s="972"/>
      <c r="UAS411" s="972"/>
      <c r="UAT411" s="972"/>
      <c r="UAU411" s="972"/>
      <c r="UAV411" s="972"/>
      <c r="UAW411" s="972"/>
      <c r="UAX411" s="972"/>
      <c r="UAY411" s="972"/>
      <c r="UAZ411" s="972"/>
      <c r="UBA411" s="972"/>
      <c r="UBB411" s="972"/>
      <c r="UBC411" s="972"/>
      <c r="UBD411" s="972"/>
      <c r="UBE411" s="973"/>
      <c r="UBF411" s="971"/>
      <c r="UBG411" s="972"/>
      <c r="UBH411" s="972"/>
      <c r="UBI411" s="972"/>
      <c r="UBJ411" s="972"/>
      <c r="UBK411" s="972"/>
      <c r="UBL411" s="972"/>
      <c r="UBM411" s="972"/>
      <c r="UBN411" s="972"/>
      <c r="UBO411" s="972"/>
      <c r="UBP411" s="972"/>
      <c r="UBQ411" s="972"/>
      <c r="UBR411" s="972"/>
      <c r="UBS411" s="972"/>
      <c r="UBT411" s="973"/>
      <c r="UBU411" s="971"/>
      <c r="UBV411" s="972"/>
      <c r="UBW411" s="972"/>
      <c r="UBX411" s="972"/>
      <c r="UBY411" s="972"/>
      <c r="UBZ411" s="972"/>
      <c r="UCA411" s="972"/>
      <c r="UCB411" s="972"/>
      <c r="UCC411" s="972"/>
      <c r="UCD411" s="972"/>
      <c r="UCE411" s="972"/>
      <c r="UCF411" s="972"/>
      <c r="UCG411" s="972"/>
      <c r="UCH411" s="972"/>
      <c r="UCI411" s="973"/>
      <c r="UCJ411" s="971"/>
      <c r="UCK411" s="972"/>
      <c r="UCL411" s="972"/>
      <c r="UCM411" s="972"/>
      <c r="UCN411" s="972"/>
      <c r="UCO411" s="972"/>
      <c r="UCP411" s="972"/>
      <c r="UCQ411" s="972"/>
      <c r="UCR411" s="972"/>
      <c r="UCS411" s="972"/>
      <c r="UCT411" s="972"/>
      <c r="UCU411" s="972"/>
      <c r="UCV411" s="972"/>
      <c r="UCW411" s="972"/>
      <c r="UCX411" s="973"/>
      <c r="UCY411" s="971"/>
      <c r="UCZ411" s="972"/>
      <c r="UDA411" s="972"/>
      <c r="UDB411" s="972"/>
      <c r="UDC411" s="972"/>
      <c r="UDD411" s="972"/>
      <c r="UDE411" s="972"/>
      <c r="UDF411" s="972"/>
      <c r="UDG411" s="972"/>
      <c r="UDH411" s="972"/>
      <c r="UDI411" s="972"/>
      <c r="UDJ411" s="972"/>
      <c r="UDK411" s="972"/>
      <c r="UDL411" s="972"/>
      <c r="UDM411" s="973"/>
      <c r="UDN411" s="971"/>
      <c r="UDO411" s="972"/>
      <c r="UDP411" s="972"/>
      <c r="UDQ411" s="972"/>
      <c r="UDR411" s="972"/>
      <c r="UDS411" s="972"/>
      <c r="UDT411" s="972"/>
      <c r="UDU411" s="972"/>
      <c r="UDV411" s="972"/>
      <c r="UDW411" s="972"/>
      <c r="UDX411" s="972"/>
      <c r="UDY411" s="972"/>
      <c r="UDZ411" s="972"/>
      <c r="UEA411" s="972"/>
      <c r="UEB411" s="973"/>
      <c r="UEC411" s="971"/>
      <c r="UED411" s="972"/>
      <c r="UEE411" s="972"/>
      <c r="UEF411" s="972"/>
      <c r="UEG411" s="972"/>
      <c r="UEH411" s="972"/>
      <c r="UEI411" s="972"/>
      <c r="UEJ411" s="972"/>
      <c r="UEK411" s="972"/>
      <c r="UEL411" s="972"/>
      <c r="UEM411" s="972"/>
      <c r="UEN411" s="972"/>
      <c r="UEO411" s="972"/>
      <c r="UEP411" s="972"/>
      <c r="UEQ411" s="973"/>
      <c r="UER411" s="971"/>
      <c r="UES411" s="972"/>
      <c r="UET411" s="972"/>
      <c r="UEU411" s="972"/>
      <c r="UEV411" s="972"/>
      <c r="UEW411" s="972"/>
      <c r="UEX411" s="972"/>
      <c r="UEY411" s="972"/>
      <c r="UEZ411" s="972"/>
      <c r="UFA411" s="972"/>
      <c r="UFB411" s="972"/>
      <c r="UFC411" s="972"/>
      <c r="UFD411" s="972"/>
      <c r="UFE411" s="972"/>
      <c r="UFF411" s="973"/>
      <c r="UFG411" s="971"/>
      <c r="UFH411" s="972"/>
      <c r="UFI411" s="972"/>
      <c r="UFJ411" s="972"/>
      <c r="UFK411" s="972"/>
      <c r="UFL411" s="972"/>
      <c r="UFM411" s="972"/>
      <c r="UFN411" s="972"/>
      <c r="UFO411" s="972"/>
      <c r="UFP411" s="972"/>
      <c r="UFQ411" s="972"/>
      <c r="UFR411" s="972"/>
      <c r="UFS411" s="972"/>
      <c r="UFT411" s="972"/>
      <c r="UFU411" s="973"/>
      <c r="UFV411" s="971"/>
      <c r="UFW411" s="972"/>
      <c r="UFX411" s="972"/>
      <c r="UFY411" s="972"/>
      <c r="UFZ411" s="972"/>
      <c r="UGA411" s="972"/>
      <c r="UGB411" s="972"/>
      <c r="UGC411" s="972"/>
      <c r="UGD411" s="972"/>
      <c r="UGE411" s="972"/>
      <c r="UGF411" s="972"/>
      <c r="UGG411" s="972"/>
      <c r="UGH411" s="972"/>
      <c r="UGI411" s="972"/>
      <c r="UGJ411" s="973"/>
      <c r="UGK411" s="971"/>
      <c r="UGL411" s="972"/>
      <c r="UGM411" s="972"/>
      <c r="UGN411" s="972"/>
      <c r="UGO411" s="972"/>
      <c r="UGP411" s="972"/>
      <c r="UGQ411" s="972"/>
      <c r="UGR411" s="972"/>
      <c r="UGS411" s="972"/>
      <c r="UGT411" s="972"/>
      <c r="UGU411" s="972"/>
      <c r="UGV411" s="972"/>
      <c r="UGW411" s="972"/>
      <c r="UGX411" s="972"/>
      <c r="UGY411" s="973"/>
      <c r="UGZ411" s="971"/>
      <c r="UHA411" s="972"/>
      <c r="UHB411" s="972"/>
      <c r="UHC411" s="972"/>
      <c r="UHD411" s="972"/>
      <c r="UHE411" s="972"/>
      <c r="UHF411" s="972"/>
      <c r="UHG411" s="972"/>
      <c r="UHH411" s="972"/>
      <c r="UHI411" s="972"/>
      <c r="UHJ411" s="972"/>
      <c r="UHK411" s="972"/>
      <c r="UHL411" s="972"/>
      <c r="UHM411" s="972"/>
      <c r="UHN411" s="973"/>
      <c r="UHO411" s="971"/>
      <c r="UHP411" s="972"/>
      <c r="UHQ411" s="972"/>
      <c r="UHR411" s="972"/>
      <c r="UHS411" s="972"/>
      <c r="UHT411" s="972"/>
      <c r="UHU411" s="972"/>
      <c r="UHV411" s="972"/>
      <c r="UHW411" s="972"/>
      <c r="UHX411" s="972"/>
      <c r="UHY411" s="972"/>
      <c r="UHZ411" s="972"/>
      <c r="UIA411" s="972"/>
      <c r="UIB411" s="972"/>
      <c r="UIC411" s="973"/>
      <c r="UID411" s="971"/>
      <c r="UIE411" s="972"/>
      <c r="UIF411" s="972"/>
      <c r="UIG411" s="972"/>
      <c r="UIH411" s="972"/>
      <c r="UII411" s="972"/>
      <c r="UIJ411" s="972"/>
      <c r="UIK411" s="972"/>
      <c r="UIL411" s="972"/>
      <c r="UIM411" s="972"/>
      <c r="UIN411" s="972"/>
      <c r="UIO411" s="972"/>
      <c r="UIP411" s="972"/>
      <c r="UIQ411" s="972"/>
      <c r="UIR411" s="973"/>
      <c r="UIS411" s="971"/>
      <c r="UIT411" s="972"/>
      <c r="UIU411" s="972"/>
      <c r="UIV411" s="972"/>
      <c r="UIW411" s="972"/>
      <c r="UIX411" s="972"/>
      <c r="UIY411" s="972"/>
      <c r="UIZ411" s="972"/>
      <c r="UJA411" s="972"/>
      <c r="UJB411" s="972"/>
      <c r="UJC411" s="972"/>
      <c r="UJD411" s="972"/>
      <c r="UJE411" s="972"/>
      <c r="UJF411" s="972"/>
      <c r="UJG411" s="973"/>
      <c r="UJH411" s="971"/>
      <c r="UJI411" s="972"/>
      <c r="UJJ411" s="972"/>
      <c r="UJK411" s="972"/>
      <c r="UJL411" s="972"/>
      <c r="UJM411" s="972"/>
      <c r="UJN411" s="972"/>
      <c r="UJO411" s="972"/>
      <c r="UJP411" s="972"/>
      <c r="UJQ411" s="972"/>
      <c r="UJR411" s="972"/>
      <c r="UJS411" s="972"/>
      <c r="UJT411" s="972"/>
      <c r="UJU411" s="972"/>
      <c r="UJV411" s="973"/>
      <c r="UJW411" s="971"/>
      <c r="UJX411" s="972"/>
      <c r="UJY411" s="972"/>
      <c r="UJZ411" s="972"/>
      <c r="UKA411" s="972"/>
      <c r="UKB411" s="972"/>
      <c r="UKC411" s="972"/>
      <c r="UKD411" s="972"/>
      <c r="UKE411" s="972"/>
      <c r="UKF411" s="972"/>
      <c r="UKG411" s="972"/>
      <c r="UKH411" s="972"/>
      <c r="UKI411" s="972"/>
      <c r="UKJ411" s="972"/>
      <c r="UKK411" s="973"/>
      <c r="UKL411" s="971"/>
      <c r="UKM411" s="972"/>
      <c r="UKN411" s="972"/>
      <c r="UKO411" s="972"/>
      <c r="UKP411" s="972"/>
      <c r="UKQ411" s="972"/>
      <c r="UKR411" s="972"/>
      <c r="UKS411" s="972"/>
      <c r="UKT411" s="972"/>
      <c r="UKU411" s="972"/>
      <c r="UKV411" s="972"/>
      <c r="UKW411" s="972"/>
      <c r="UKX411" s="972"/>
      <c r="UKY411" s="972"/>
      <c r="UKZ411" s="973"/>
      <c r="ULA411" s="971"/>
      <c r="ULB411" s="972"/>
      <c r="ULC411" s="972"/>
      <c r="ULD411" s="972"/>
      <c r="ULE411" s="972"/>
      <c r="ULF411" s="972"/>
      <c r="ULG411" s="972"/>
      <c r="ULH411" s="972"/>
      <c r="ULI411" s="972"/>
      <c r="ULJ411" s="972"/>
      <c r="ULK411" s="972"/>
      <c r="ULL411" s="972"/>
      <c r="ULM411" s="972"/>
      <c r="ULN411" s="972"/>
      <c r="ULO411" s="973"/>
      <c r="ULP411" s="971"/>
      <c r="ULQ411" s="972"/>
      <c r="ULR411" s="972"/>
      <c r="ULS411" s="972"/>
      <c r="ULT411" s="972"/>
      <c r="ULU411" s="972"/>
      <c r="ULV411" s="972"/>
      <c r="ULW411" s="972"/>
      <c r="ULX411" s="972"/>
      <c r="ULY411" s="972"/>
      <c r="ULZ411" s="972"/>
      <c r="UMA411" s="972"/>
      <c r="UMB411" s="972"/>
      <c r="UMC411" s="972"/>
      <c r="UMD411" s="973"/>
      <c r="UME411" s="971"/>
      <c r="UMF411" s="972"/>
      <c r="UMG411" s="972"/>
      <c r="UMH411" s="972"/>
      <c r="UMI411" s="972"/>
      <c r="UMJ411" s="972"/>
      <c r="UMK411" s="972"/>
      <c r="UML411" s="972"/>
      <c r="UMM411" s="972"/>
      <c r="UMN411" s="972"/>
      <c r="UMO411" s="972"/>
      <c r="UMP411" s="972"/>
      <c r="UMQ411" s="972"/>
      <c r="UMR411" s="972"/>
      <c r="UMS411" s="973"/>
      <c r="UMT411" s="971"/>
      <c r="UMU411" s="972"/>
      <c r="UMV411" s="972"/>
      <c r="UMW411" s="972"/>
      <c r="UMX411" s="972"/>
      <c r="UMY411" s="972"/>
      <c r="UMZ411" s="972"/>
      <c r="UNA411" s="972"/>
      <c r="UNB411" s="972"/>
      <c r="UNC411" s="972"/>
      <c r="UND411" s="972"/>
      <c r="UNE411" s="972"/>
      <c r="UNF411" s="972"/>
      <c r="UNG411" s="972"/>
      <c r="UNH411" s="973"/>
      <c r="UNI411" s="971"/>
      <c r="UNJ411" s="972"/>
      <c r="UNK411" s="972"/>
      <c r="UNL411" s="972"/>
      <c r="UNM411" s="972"/>
      <c r="UNN411" s="972"/>
      <c r="UNO411" s="972"/>
      <c r="UNP411" s="972"/>
      <c r="UNQ411" s="972"/>
      <c r="UNR411" s="972"/>
      <c r="UNS411" s="972"/>
      <c r="UNT411" s="972"/>
      <c r="UNU411" s="972"/>
      <c r="UNV411" s="972"/>
      <c r="UNW411" s="973"/>
      <c r="UNX411" s="971"/>
      <c r="UNY411" s="972"/>
      <c r="UNZ411" s="972"/>
      <c r="UOA411" s="972"/>
      <c r="UOB411" s="972"/>
      <c r="UOC411" s="972"/>
      <c r="UOD411" s="972"/>
      <c r="UOE411" s="972"/>
      <c r="UOF411" s="972"/>
      <c r="UOG411" s="972"/>
      <c r="UOH411" s="972"/>
      <c r="UOI411" s="972"/>
      <c r="UOJ411" s="972"/>
      <c r="UOK411" s="972"/>
      <c r="UOL411" s="973"/>
      <c r="UOM411" s="971"/>
      <c r="UON411" s="972"/>
      <c r="UOO411" s="972"/>
      <c r="UOP411" s="972"/>
      <c r="UOQ411" s="972"/>
      <c r="UOR411" s="972"/>
      <c r="UOS411" s="972"/>
      <c r="UOT411" s="972"/>
      <c r="UOU411" s="972"/>
      <c r="UOV411" s="972"/>
      <c r="UOW411" s="972"/>
      <c r="UOX411" s="972"/>
      <c r="UOY411" s="972"/>
      <c r="UOZ411" s="972"/>
      <c r="UPA411" s="973"/>
      <c r="UPB411" s="971"/>
      <c r="UPC411" s="972"/>
      <c r="UPD411" s="972"/>
      <c r="UPE411" s="972"/>
      <c r="UPF411" s="972"/>
      <c r="UPG411" s="972"/>
      <c r="UPH411" s="972"/>
      <c r="UPI411" s="972"/>
      <c r="UPJ411" s="972"/>
      <c r="UPK411" s="972"/>
      <c r="UPL411" s="972"/>
      <c r="UPM411" s="972"/>
      <c r="UPN411" s="972"/>
      <c r="UPO411" s="972"/>
      <c r="UPP411" s="973"/>
      <c r="UPQ411" s="971"/>
      <c r="UPR411" s="972"/>
      <c r="UPS411" s="972"/>
      <c r="UPT411" s="972"/>
      <c r="UPU411" s="972"/>
      <c r="UPV411" s="972"/>
      <c r="UPW411" s="972"/>
      <c r="UPX411" s="972"/>
      <c r="UPY411" s="972"/>
      <c r="UPZ411" s="972"/>
      <c r="UQA411" s="972"/>
      <c r="UQB411" s="972"/>
      <c r="UQC411" s="972"/>
      <c r="UQD411" s="972"/>
      <c r="UQE411" s="973"/>
      <c r="UQF411" s="971"/>
      <c r="UQG411" s="972"/>
      <c r="UQH411" s="972"/>
      <c r="UQI411" s="972"/>
      <c r="UQJ411" s="972"/>
      <c r="UQK411" s="972"/>
      <c r="UQL411" s="972"/>
      <c r="UQM411" s="972"/>
      <c r="UQN411" s="972"/>
      <c r="UQO411" s="972"/>
      <c r="UQP411" s="972"/>
      <c r="UQQ411" s="972"/>
      <c r="UQR411" s="972"/>
      <c r="UQS411" s="972"/>
      <c r="UQT411" s="973"/>
      <c r="UQU411" s="971"/>
      <c r="UQV411" s="972"/>
      <c r="UQW411" s="972"/>
      <c r="UQX411" s="972"/>
      <c r="UQY411" s="972"/>
      <c r="UQZ411" s="972"/>
      <c r="URA411" s="972"/>
      <c r="URB411" s="972"/>
      <c r="URC411" s="972"/>
      <c r="URD411" s="972"/>
      <c r="URE411" s="972"/>
      <c r="URF411" s="972"/>
      <c r="URG411" s="972"/>
      <c r="URH411" s="972"/>
      <c r="URI411" s="973"/>
      <c r="URJ411" s="971"/>
      <c r="URK411" s="972"/>
      <c r="URL411" s="972"/>
      <c r="URM411" s="972"/>
      <c r="URN411" s="972"/>
      <c r="URO411" s="972"/>
      <c r="URP411" s="972"/>
      <c r="URQ411" s="972"/>
      <c r="URR411" s="972"/>
      <c r="URS411" s="972"/>
      <c r="URT411" s="972"/>
      <c r="URU411" s="972"/>
      <c r="URV411" s="972"/>
      <c r="URW411" s="972"/>
      <c r="URX411" s="973"/>
      <c r="URY411" s="971"/>
      <c r="URZ411" s="972"/>
      <c r="USA411" s="972"/>
      <c r="USB411" s="972"/>
      <c r="USC411" s="972"/>
      <c r="USD411" s="972"/>
      <c r="USE411" s="972"/>
      <c r="USF411" s="972"/>
      <c r="USG411" s="972"/>
      <c r="USH411" s="972"/>
      <c r="USI411" s="972"/>
      <c r="USJ411" s="972"/>
      <c r="USK411" s="972"/>
      <c r="USL411" s="972"/>
      <c r="USM411" s="973"/>
      <c r="USN411" s="971"/>
      <c r="USO411" s="972"/>
      <c r="USP411" s="972"/>
      <c r="USQ411" s="972"/>
      <c r="USR411" s="972"/>
      <c r="USS411" s="972"/>
      <c r="UST411" s="972"/>
      <c r="USU411" s="972"/>
      <c r="USV411" s="972"/>
      <c r="USW411" s="972"/>
      <c r="USX411" s="972"/>
      <c r="USY411" s="972"/>
      <c r="USZ411" s="972"/>
      <c r="UTA411" s="972"/>
      <c r="UTB411" s="973"/>
      <c r="UTC411" s="971"/>
      <c r="UTD411" s="972"/>
      <c r="UTE411" s="972"/>
      <c r="UTF411" s="972"/>
      <c r="UTG411" s="972"/>
      <c r="UTH411" s="972"/>
      <c r="UTI411" s="972"/>
      <c r="UTJ411" s="972"/>
      <c r="UTK411" s="972"/>
      <c r="UTL411" s="972"/>
      <c r="UTM411" s="972"/>
      <c r="UTN411" s="972"/>
      <c r="UTO411" s="972"/>
      <c r="UTP411" s="972"/>
      <c r="UTQ411" s="973"/>
      <c r="UTR411" s="971"/>
      <c r="UTS411" s="972"/>
      <c r="UTT411" s="972"/>
      <c r="UTU411" s="972"/>
      <c r="UTV411" s="972"/>
      <c r="UTW411" s="972"/>
      <c r="UTX411" s="972"/>
      <c r="UTY411" s="972"/>
      <c r="UTZ411" s="972"/>
      <c r="UUA411" s="972"/>
      <c r="UUB411" s="972"/>
      <c r="UUC411" s="972"/>
      <c r="UUD411" s="972"/>
      <c r="UUE411" s="972"/>
      <c r="UUF411" s="973"/>
      <c r="UUG411" s="971"/>
      <c r="UUH411" s="972"/>
      <c r="UUI411" s="972"/>
      <c r="UUJ411" s="972"/>
      <c r="UUK411" s="972"/>
      <c r="UUL411" s="972"/>
      <c r="UUM411" s="972"/>
      <c r="UUN411" s="972"/>
      <c r="UUO411" s="972"/>
      <c r="UUP411" s="972"/>
      <c r="UUQ411" s="972"/>
      <c r="UUR411" s="972"/>
      <c r="UUS411" s="972"/>
      <c r="UUT411" s="972"/>
      <c r="UUU411" s="973"/>
      <c r="UUV411" s="971"/>
      <c r="UUW411" s="972"/>
      <c r="UUX411" s="972"/>
      <c r="UUY411" s="972"/>
      <c r="UUZ411" s="972"/>
      <c r="UVA411" s="972"/>
      <c r="UVB411" s="972"/>
      <c r="UVC411" s="972"/>
      <c r="UVD411" s="972"/>
      <c r="UVE411" s="972"/>
      <c r="UVF411" s="972"/>
      <c r="UVG411" s="972"/>
      <c r="UVH411" s="972"/>
      <c r="UVI411" s="972"/>
      <c r="UVJ411" s="973"/>
      <c r="UVK411" s="971"/>
      <c r="UVL411" s="972"/>
      <c r="UVM411" s="972"/>
      <c r="UVN411" s="972"/>
      <c r="UVO411" s="972"/>
      <c r="UVP411" s="972"/>
      <c r="UVQ411" s="972"/>
      <c r="UVR411" s="972"/>
      <c r="UVS411" s="972"/>
      <c r="UVT411" s="972"/>
      <c r="UVU411" s="972"/>
      <c r="UVV411" s="972"/>
      <c r="UVW411" s="972"/>
      <c r="UVX411" s="972"/>
      <c r="UVY411" s="973"/>
      <c r="UVZ411" s="971"/>
      <c r="UWA411" s="972"/>
      <c r="UWB411" s="972"/>
      <c r="UWC411" s="972"/>
      <c r="UWD411" s="972"/>
      <c r="UWE411" s="972"/>
      <c r="UWF411" s="972"/>
      <c r="UWG411" s="972"/>
      <c r="UWH411" s="972"/>
      <c r="UWI411" s="972"/>
      <c r="UWJ411" s="972"/>
      <c r="UWK411" s="972"/>
      <c r="UWL411" s="972"/>
      <c r="UWM411" s="972"/>
      <c r="UWN411" s="973"/>
      <c r="UWO411" s="971"/>
      <c r="UWP411" s="972"/>
      <c r="UWQ411" s="972"/>
      <c r="UWR411" s="972"/>
      <c r="UWS411" s="972"/>
      <c r="UWT411" s="972"/>
      <c r="UWU411" s="972"/>
      <c r="UWV411" s="972"/>
      <c r="UWW411" s="972"/>
      <c r="UWX411" s="972"/>
      <c r="UWY411" s="972"/>
      <c r="UWZ411" s="972"/>
      <c r="UXA411" s="972"/>
      <c r="UXB411" s="972"/>
      <c r="UXC411" s="973"/>
      <c r="UXD411" s="971"/>
      <c r="UXE411" s="972"/>
      <c r="UXF411" s="972"/>
      <c r="UXG411" s="972"/>
      <c r="UXH411" s="972"/>
      <c r="UXI411" s="972"/>
      <c r="UXJ411" s="972"/>
      <c r="UXK411" s="972"/>
      <c r="UXL411" s="972"/>
      <c r="UXM411" s="972"/>
      <c r="UXN411" s="972"/>
      <c r="UXO411" s="972"/>
      <c r="UXP411" s="972"/>
      <c r="UXQ411" s="972"/>
      <c r="UXR411" s="973"/>
      <c r="UXS411" s="971"/>
      <c r="UXT411" s="972"/>
      <c r="UXU411" s="972"/>
      <c r="UXV411" s="972"/>
      <c r="UXW411" s="972"/>
      <c r="UXX411" s="972"/>
      <c r="UXY411" s="972"/>
      <c r="UXZ411" s="972"/>
      <c r="UYA411" s="972"/>
      <c r="UYB411" s="972"/>
      <c r="UYC411" s="972"/>
      <c r="UYD411" s="972"/>
      <c r="UYE411" s="972"/>
      <c r="UYF411" s="972"/>
      <c r="UYG411" s="973"/>
      <c r="UYH411" s="971"/>
      <c r="UYI411" s="972"/>
      <c r="UYJ411" s="972"/>
      <c r="UYK411" s="972"/>
      <c r="UYL411" s="972"/>
      <c r="UYM411" s="972"/>
      <c r="UYN411" s="972"/>
      <c r="UYO411" s="972"/>
      <c r="UYP411" s="972"/>
      <c r="UYQ411" s="972"/>
      <c r="UYR411" s="972"/>
      <c r="UYS411" s="972"/>
      <c r="UYT411" s="972"/>
      <c r="UYU411" s="972"/>
      <c r="UYV411" s="973"/>
      <c r="UYW411" s="971"/>
      <c r="UYX411" s="972"/>
      <c r="UYY411" s="972"/>
      <c r="UYZ411" s="972"/>
      <c r="UZA411" s="972"/>
      <c r="UZB411" s="972"/>
      <c r="UZC411" s="972"/>
      <c r="UZD411" s="972"/>
      <c r="UZE411" s="972"/>
      <c r="UZF411" s="972"/>
      <c r="UZG411" s="972"/>
      <c r="UZH411" s="972"/>
      <c r="UZI411" s="972"/>
      <c r="UZJ411" s="972"/>
      <c r="UZK411" s="973"/>
      <c r="UZL411" s="971"/>
      <c r="UZM411" s="972"/>
      <c r="UZN411" s="972"/>
      <c r="UZO411" s="972"/>
      <c r="UZP411" s="972"/>
      <c r="UZQ411" s="972"/>
      <c r="UZR411" s="972"/>
      <c r="UZS411" s="972"/>
      <c r="UZT411" s="972"/>
      <c r="UZU411" s="972"/>
      <c r="UZV411" s="972"/>
      <c r="UZW411" s="972"/>
      <c r="UZX411" s="972"/>
      <c r="UZY411" s="972"/>
      <c r="UZZ411" s="973"/>
      <c r="VAA411" s="971"/>
      <c r="VAB411" s="972"/>
      <c r="VAC411" s="972"/>
      <c r="VAD411" s="972"/>
      <c r="VAE411" s="972"/>
      <c r="VAF411" s="972"/>
      <c r="VAG411" s="972"/>
      <c r="VAH411" s="972"/>
      <c r="VAI411" s="972"/>
      <c r="VAJ411" s="972"/>
      <c r="VAK411" s="972"/>
      <c r="VAL411" s="972"/>
      <c r="VAM411" s="972"/>
      <c r="VAN411" s="972"/>
      <c r="VAO411" s="973"/>
      <c r="VAP411" s="971"/>
      <c r="VAQ411" s="972"/>
      <c r="VAR411" s="972"/>
      <c r="VAS411" s="972"/>
      <c r="VAT411" s="972"/>
      <c r="VAU411" s="972"/>
      <c r="VAV411" s="972"/>
      <c r="VAW411" s="972"/>
      <c r="VAX411" s="972"/>
      <c r="VAY411" s="972"/>
      <c r="VAZ411" s="972"/>
      <c r="VBA411" s="972"/>
      <c r="VBB411" s="972"/>
      <c r="VBC411" s="972"/>
      <c r="VBD411" s="973"/>
      <c r="VBE411" s="971"/>
      <c r="VBF411" s="972"/>
      <c r="VBG411" s="972"/>
      <c r="VBH411" s="972"/>
      <c r="VBI411" s="972"/>
      <c r="VBJ411" s="972"/>
      <c r="VBK411" s="972"/>
      <c r="VBL411" s="972"/>
      <c r="VBM411" s="972"/>
      <c r="VBN411" s="972"/>
      <c r="VBO411" s="972"/>
      <c r="VBP411" s="972"/>
      <c r="VBQ411" s="972"/>
      <c r="VBR411" s="972"/>
      <c r="VBS411" s="973"/>
      <c r="VBT411" s="971"/>
      <c r="VBU411" s="972"/>
      <c r="VBV411" s="972"/>
      <c r="VBW411" s="972"/>
      <c r="VBX411" s="972"/>
      <c r="VBY411" s="972"/>
      <c r="VBZ411" s="972"/>
      <c r="VCA411" s="972"/>
      <c r="VCB411" s="972"/>
      <c r="VCC411" s="972"/>
      <c r="VCD411" s="972"/>
      <c r="VCE411" s="972"/>
      <c r="VCF411" s="972"/>
      <c r="VCG411" s="972"/>
      <c r="VCH411" s="973"/>
      <c r="VCI411" s="971"/>
      <c r="VCJ411" s="972"/>
      <c r="VCK411" s="972"/>
      <c r="VCL411" s="972"/>
      <c r="VCM411" s="972"/>
      <c r="VCN411" s="972"/>
      <c r="VCO411" s="972"/>
      <c r="VCP411" s="972"/>
      <c r="VCQ411" s="972"/>
      <c r="VCR411" s="972"/>
      <c r="VCS411" s="972"/>
      <c r="VCT411" s="972"/>
      <c r="VCU411" s="972"/>
      <c r="VCV411" s="972"/>
      <c r="VCW411" s="973"/>
      <c r="VCX411" s="971"/>
      <c r="VCY411" s="972"/>
      <c r="VCZ411" s="972"/>
      <c r="VDA411" s="972"/>
      <c r="VDB411" s="972"/>
      <c r="VDC411" s="972"/>
      <c r="VDD411" s="972"/>
      <c r="VDE411" s="972"/>
      <c r="VDF411" s="972"/>
      <c r="VDG411" s="972"/>
      <c r="VDH411" s="972"/>
      <c r="VDI411" s="972"/>
      <c r="VDJ411" s="972"/>
      <c r="VDK411" s="972"/>
      <c r="VDL411" s="973"/>
      <c r="VDM411" s="971"/>
      <c r="VDN411" s="972"/>
      <c r="VDO411" s="972"/>
      <c r="VDP411" s="972"/>
      <c r="VDQ411" s="972"/>
      <c r="VDR411" s="972"/>
      <c r="VDS411" s="972"/>
      <c r="VDT411" s="972"/>
      <c r="VDU411" s="972"/>
      <c r="VDV411" s="972"/>
      <c r="VDW411" s="972"/>
      <c r="VDX411" s="972"/>
      <c r="VDY411" s="972"/>
      <c r="VDZ411" s="972"/>
      <c r="VEA411" s="973"/>
      <c r="VEB411" s="971"/>
      <c r="VEC411" s="972"/>
      <c r="VED411" s="972"/>
      <c r="VEE411" s="972"/>
      <c r="VEF411" s="972"/>
      <c r="VEG411" s="972"/>
      <c r="VEH411" s="972"/>
      <c r="VEI411" s="972"/>
      <c r="VEJ411" s="972"/>
      <c r="VEK411" s="972"/>
      <c r="VEL411" s="972"/>
      <c r="VEM411" s="972"/>
      <c r="VEN411" s="972"/>
      <c r="VEO411" s="972"/>
      <c r="VEP411" s="973"/>
      <c r="VEQ411" s="971"/>
      <c r="VER411" s="972"/>
      <c r="VES411" s="972"/>
      <c r="VET411" s="972"/>
      <c r="VEU411" s="972"/>
      <c r="VEV411" s="972"/>
      <c r="VEW411" s="972"/>
      <c r="VEX411" s="972"/>
      <c r="VEY411" s="972"/>
      <c r="VEZ411" s="972"/>
      <c r="VFA411" s="972"/>
      <c r="VFB411" s="972"/>
      <c r="VFC411" s="972"/>
      <c r="VFD411" s="972"/>
      <c r="VFE411" s="973"/>
      <c r="VFF411" s="971"/>
      <c r="VFG411" s="972"/>
      <c r="VFH411" s="972"/>
      <c r="VFI411" s="972"/>
      <c r="VFJ411" s="972"/>
      <c r="VFK411" s="972"/>
      <c r="VFL411" s="972"/>
      <c r="VFM411" s="972"/>
      <c r="VFN411" s="972"/>
      <c r="VFO411" s="972"/>
      <c r="VFP411" s="972"/>
      <c r="VFQ411" s="972"/>
      <c r="VFR411" s="972"/>
      <c r="VFS411" s="972"/>
      <c r="VFT411" s="973"/>
      <c r="VFU411" s="971"/>
      <c r="VFV411" s="972"/>
      <c r="VFW411" s="972"/>
      <c r="VFX411" s="972"/>
      <c r="VFY411" s="972"/>
      <c r="VFZ411" s="972"/>
      <c r="VGA411" s="972"/>
      <c r="VGB411" s="972"/>
      <c r="VGC411" s="972"/>
      <c r="VGD411" s="972"/>
      <c r="VGE411" s="972"/>
      <c r="VGF411" s="972"/>
      <c r="VGG411" s="972"/>
      <c r="VGH411" s="972"/>
      <c r="VGI411" s="973"/>
      <c r="VGJ411" s="971"/>
      <c r="VGK411" s="972"/>
      <c r="VGL411" s="972"/>
      <c r="VGM411" s="972"/>
      <c r="VGN411" s="972"/>
      <c r="VGO411" s="972"/>
      <c r="VGP411" s="972"/>
      <c r="VGQ411" s="972"/>
      <c r="VGR411" s="972"/>
      <c r="VGS411" s="972"/>
      <c r="VGT411" s="972"/>
      <c r="VGU411" s="972"/>
      <c r="VGV411" s="972"/>
      <c r="VGW411" s="972"/>
      <c r="VGX411" s="973"/>
      <c r="VGY411" s="971"/>
      <c r="VGZ411" s="972"/>
      <c r="VHA411" s="972"/>
      <c r="VHB411" s="972"/>
      <c r="VHC411" s="972"/>
      <c r="VHD411" s="972"/>
      <c r="VHE411" s="972"/>
      <c r="VHF411" s="972"/>
      <c r="VHG411" s="972"/>
      <c r="VHH411" s="972"/>
      <c r="VHI411" s="972"/>
      <c r="VHJ411" s="972"/>
      <c r="VHK411" s="972"/>
      <c r="VHL411" s="972"/>
      <c r="VHM411" s="973"/>
      <c r="VHN411" s="971"/>
      <c r="VHO411" s="972"/>
      <c r="VHP411" s="972"/>
      <c r="VHQ411" s="972"/>
      <c r="VHR411" s="972"/>
      <c r="VHS411" s="972"/>
      <c r="VHT411" s="972"/>
      <c r="VHU411" s="972"/>
      <c r="VHV411" s="972"/>
      <c r="VHW411" s="972"/>
      <c r="VHX411" s="972"/>
      <c r="VHY411" s="972"/>
      <c r="VHZ411" s="972"/>
      <c r="VIA411" s="972"/>
      <c r="VIB411" s="973"/>
      <c r="VIC411" s="971"/>
      <c r="VID411" s="972"/>
      <c r="VIE411" s="972"/>
      <c r="VIF411" s="972"/>
      <c r="VIG411" s="972"/>
      <c r="VIH411" s="972"/>
      <c r="VII411" s="972"/>
      <c r="VIJ411" s="972"/>
      <c r="VIK411" s="972"/>
      <c r="VIL411" s="972"/>
      <c r="VIM411" s="972"/>
      <c r="VIN411" s="972"/>
      <c r="VIO411" s="972"/>
      <c r="VIP411" s="972"/>
      <c r="VIQ411" s="973"/>
      <c r="VIR411" s="971"/>
      <c r="VIS411" s="972"/>
      <c r="VIT411" s="972"/>
      <c r="VIU411" s="972"/>
      <c r="VIV411" s="972"/>
      <c r="VIW411" s="972"/>
      <c r="VIX411" s="972"/>
      <c r="VIY411" s="972"/>
      <c r="VIZ411" s="972"/>
      <c r="VJA411" s="972"/>
      <c r="VJB411" s="972"/>
      <c r="VJC411" s="972"/>
      <c r="VJD411" s="972"/>
      <c r="VJE411" s="972"/>
      <c r="VJF411" s="973"/>
      <c r="VJG411" s="971"/>
      <c r="VJH411" s="972"/>
      <c r="VJI411" s="972"/>
      <c r="VJJ411" s="972"/>
      <c r="VJK411" s="972"/>
      <c r="VJL411" s="972"/>
      <c r="VJM411" s="972"/>
      <c r="VJN411" s="972"/>
      <c r="VJO411" s="972"/>
      <c r="VJP411" s="972"/>
      <c r="VJQ411" s="972"/>
      <c r="VJR411" s="972"/>
      <c r="VJS411" s="972"/>
      <c r="VJT411" s="972"/>
      <c r="VJU411" s="973"/>
      <c r="VJV411" s="971"/>
      <c r="VJW411" s="972"/>
      <c r="VJX411" s="972"/>
      <c r="VJY411" s="972"/>
      <c r="VJZ411" s="972"/>
      <c r="VKA411" s="972"/>
      <c r="VKB411" s="972"/>
      <c r="VKC411" s="972"/>
      <c r="VKD411" s="972"/>
      <c r="VKE411" s="972"/>
      <c r="VKF411" s="972"/>
      <c r="VKG411" s="972"/>
      <c r="VKH411" s="972"/>
      <c r="VKI411" s="972"/>
      <c r="VKJ411" s="973"/>
      <c r="VKK411" s="971"/>
      <c r="VKL411" s="972"/>
      <c r="VKM411" s="972"/>
      <c r="VKN411" s="972"/>
      <c r="VKO411" s="972"/>
      <c r="VKP411" s="972"/>
      <c r="VKQ411" s="972"/>
      <c r="VKR411" s="972"/>
      <c r="VKS411" s="972"/>
      <c r="VKT411" s="972"/>
      <c r="VKU411" s="972"/>
      <c r="VKV411" s="972"/>
      <c r="VKW411" s="972"/>
      <c r="VKX411" s="972"/>
      <c r="VKY411" s="973"/>
      <c r="VKZ411" s="971"/>
      <c r="VLA411" s="972"/>
      <c r="VLB411" s="972"/>
      <c r="VLC411" s="972"/>
      <c r="VLD411" s="972"/>
      <c r="VLE411" s="972"/>
      <c r="VLF411" s="972"/>
      <c r="VLG411" s="972"/>
      <c r="VLH411" s="972"/>
      <c r="VLI411" s="972"/>
      <c r="VLJ411" s="972"/>
      <c r="VLK411" s="972"/>
      <c r="VLL411" s="972"/>
      <c r="VLM411" s="972"/>
      <c r="VLN411" s="973"/>
      <c r="VLO411" s="971"/>
      <c r="VLP411" s="972"/>
      <c r="VLQ411" s="972"/>
      <c r="VLR411" s="972"/>
      <c r="VLS411" s="972"/>
      <c r="VLT411" s="972"/>
      <c r="VLU411" s="972"/>
      <c r="VLV411" s="972"/>
      <c r="VLW411" s="972"/>
      <c r="VLX411" s="972"/>
      <c r="VLY411" s="972"/>
      <c r="VLZ411" s="972"/>
      <c r="VMA411" s="972"/>
      <c r="VMB411" s="972"/>
      <c r="VMC411" s="973"/>
      <c r="VMD411" s="971"/>
      <c r="VME411" s="972"/>
      <c r="VMF411" s="972"/>
      <c r="VMG411" s="972"/>
      <c r="VMH411" s="972"/>
      <c r="VMI411" s="972"/>
      <c r="VMJ411" s="972"/>
      <c r="VMK411" s="972"/>
      <c r="VML411" s="972"/>
      <c r="VMM411" s="972"/>
      <c r="VMN411" s="972"/>
      <c r="VMO411" s="972"/>
      <c r="VMP411" s="972"/>
      <c r="VMQ411" s="972"/>
      <c r="VMR411" s="973"/>
      <c r="VMS411" s="971"/>
      <c r="VMT411" s="972"/>
      <c r="VMU411" s="972"/>
      <c r="VMV411" s="972"/>
      <c r="VMW411" s="972"/>
      <c r="VMX411" s="972"/>
      <c r="VMY411" s="972"/>
      <c r="VMZ411" s="972"/>
      <c r="VNA411" s="972"/>
      <c r="VNB411" s="972"/>
      <c r="VNC411" s="972"/>
      <c r="VND411" s="972"/>
      <c r="VNE411" s="972"/>
      <c r="VNF411" s="972"/>
      <c r="VNG411" s="973"/>
      <c r="VNH411" s="971"/>
      <c r="VNI411" s="972"/>
      <c r="VNJ411" s="972"/>
      <c r="VNK411" s="972"/>
      <c r="VNL411" s="972"/>
      <c r="VNM411" s="972"/>
      <c r="VNN411" s="972"/>
      <c r="VNO411" s="972"/>
      <c r="VNP411" s="972"/>
      <c r="VNQ411" s="972"/>
      <c r="VNR411" s="972"/>
      <c r="VNS411" s="972"/>
      <c r="VNT411" s="972"/>
      <c r="VNU411" s="972"/>
      <c r="VNV411" s="973"/>
      <c r="VNW411" s="971"/>
      <c r="VNX411" s="972"/>
      <c r="VNY411" s="972"/>
      <c r="VNZ411" s="972"/>
      <c r="VOA411" s="972"/>
      <c r="VOB411" s="972"/>
      <c r="VOC411" s="972"/>
      <c r="VOD411" s="972"/>
      <c r="VOE411" s="972"/>
      <c r="VOF411" s="972"/>
      <c r="VOG411" s="972"/>
      <c r="VOH411" s="972"/>
      <c r="VOI411" s="972"/>
      <c r="VOJ411" s="972"/>
      <c r="VOK411" s="973"/>
      <c r="VOL411" s="971"/>
      <c r="VOM411" s="972"/>
      <c r="VON411" s="972"/>
      <c r="VOO411" s="972"/>
      <c r="VOP411" s="972"/>
      <c r="VOQ411" s="972"/>
      <c r="VOR411" s="972"/>
      <c r="VOS411" s="972"/>
      <c r="VOT411" s="972"/>
      <c r="VOU411" s="972"/>
      <c r="VOV411" s="972"/>
      <c r="VOW411" s="972"/>
      <c r="VOX411" s="972"/>
      <c r="VOY411" s="972"/>
      <c r="VOZ411" s="973"/>
      <c r="VPA411" s="971"/>
      <c r="VPB411" s="972"/>
      <c r="VPC411" s="972"/>
      <c r="VPD411" s="972"/>
      <c r="VPE411" s="972"/>
      <c r="VPF411" s="972"/>
      <c r="VPG411" s="972"/>
      <c r="VPH411" s="972"/>
      <c r="VPI411" s="972"/>
      <c r="VPJ411" s="972"/>
      <c r="VPK411" s="972"/>
      <c r="VPL411" s="972"/>
      <c r="VPM411" s="972"/>
      <c r="VPN411" s="972"/>
      <c r="VPO411" s="973"/>
      <c r="VPP411" s="971"/>
      <c r="VPQ411" s="972"/>
      <c r="VPR411" s="972"/>
      <c r="VPS411" s="972"/>
      <c r="VPT411" s="972"/>
      <c r="VPU411" s="972"/>
      <c r="VPV411" s="972"/>
      <c r="VPW411" s="972"/>
      <c r="VPX411" s="972"/>
      <c r="VPY411" s="972"/>
      <c r="VPZ411" s="972"/>
      <c r="VQA411" s="972"/>
      <c r="VQB411" s="972"/>
      <c r="VQC411" s="972"/>
      <c r="VQD411" s="973"/>
      <c r="VQE411" s="971"/>
      <c r="VQF411" s="972"/>
      <c r="VQG411" s="972"/>
      <c r="VQH411" s="972"/>
      <c r="VQI411" s="972"/>
      <c r="VQJ411" s="972"/>
      <c r="VQK411" s="972"/>
      <c r="VQL411" s="972"/>
      <c r="VQM411" s="972"/>
      <c r="VQN411" s="972"/>
      <c r="VQO411" s="972"/>
      <c r="VQP411" s="972"/>
      <c r="VQQ411" s="972"/>
      <c r="VQR411" s="972"/>
      <c r="VQS411" s="973"/>
      <c r="VQT411" s="971"/>
      <c r="VQU411" s="972"/>
      <c r="VQV411" s="972"/>
      <c r="VQW411" s="972"/>
      <c r="VQX411" s="972"/>
      <c r="VQY411" s="972"/>
      <c r="VQZ411" s="972"/>
      <c r="VRA411" s="972"/>
      <c r="VRB411" s="972"/>
      <c r="VRC411" s="972"/>
      <c r="VRD411" s="972"/>
      <c r="VRE411" s="972"/>
      <c r="VRF411" s="972"/>
      <c r="VRG411" s="972"/>
      <c r="VRH411" s="973"/>
      <c r="VRI411" s="971"/>
      <c r="VRJ411" s="972"/>
      <c r="VRK411" s="972"/>
      <c r="VRL411" s="972"/>
      <c r="VRM411" s="972"/>
      <c r="VRN411" s="972"/>
      <c r="VRO411" s="972"/>
      <c r="VRP411" s="972"/>
      <c r="VRQ411" s="972"/>
      <c r="VRR411" s="972"/>
      <c r="VRS411" s="972"/>
      <c r="VRT411" s="972"/>
      <c r="VRU411" s="972"/>
      <c r="VRV411" s="972"/>
      <c r="VRW411" s="973"/>
      <c r="VRX411" s="971"/>
      <c r="VRY411" s="972"/>
      <c r="VRZ411" s="972"/>
      <c r="VSA411" s="972"/>
      <c r="VSB411" s="972"/>
      <c r="VSC411" s="972"/>
      <c r="VSD411" s="972"/>
      <c r="VSE411" s="972"/>
      <c r="VSF411" s="972"/>
      <c r="VSG411" s="972"/>
      <c r="VSH411" s="972"/>
      <c r="VSI411" s="972"/>
      <c r="VSJ411" s="972"/>
      <c r="VSK411" s="972"/>
      <c r="VSL411" s="973"/>
      <c r="VSM411" s="971"/>
      <c r="VSN411" s="972"/>
      <c r="VSO411" s="972"/>
      <c r="VSP411" s="972"/>
      <c r="VSQ411" s="972"/>
      <c r="VSR411" s="972"/>
      <c r="VSS411" s="972"/>
      <c r="VST411" s="972"/>
      <c r="VSU411" s="972"/>
      <c r="VSV411" s="972"/>
      <c r="VSW411" s="972"/>
      <c r="VSX411" s="972"/>
      <c r="VSY411" s="972"/>
      <c r="VSZ411" s="972"/>
      <c r="VTA411" s="973"/>
      <c r="VTB411" s="971"/>
      <c r="VTC411" s="972"/>
      <c r="VTD411" s="972"/>
      <c r="VTE411" s="972"/>
      <c r="VTF411" s="972"/>
      <c r="VTG411" s="972"/>
      <c r="VTH411" s="972"/>
      <c r="VTI411" s="972"/>
      <c r="VTJ411" s="972"/>
      <c r="VTK411" s="972"/>
      <c r="VTL411" s="972"/>
      <c r="VTM411" s="972"/>
      <c r="VTN411" s="972"/>
      <c r="VTO411" s="972"/>
      <c r="VTP411" s="973"/>
      <c r="VTQ411" s="971"/>
      <c r="VTR411" s="972"/>
      <c r="VTS411" s="972"/>
      <c r="VTT411" s="972"/>
      <c r="VTU411" s="972"/>
      <c r="VTV411" s="972"/>
      <c r="VTW411" s="972"/>
      <c r="VTX411" s="972"/>
      <c r="VTY411" s="972"/>
      <c r="VTZ411" s="972"/>
      <c r="VUA411" s="972"/>
      <c r="VUB411" s="972"/>
      <c r="VUC411" s="972"/>
      <c r="VUD411" s="972"/>
      <c r="VUE411" s="973"/>
      <c r="VUF411" s="971"/>
      <c r="VUG411" s="972"/>
      <c r="VUH411" s="972"/>
      <c r="VUI411" s="972"/>
      <c r="VUJ411" s="972"/>
      <c r="VUK411" s="972"/>
      <c r="VUL411" s="972"/>
      <c r="VUM411" s="972"/>
      <c r="VUN411" s="972"/>
      <c r="VUO411" s="972"/>
      <c r="VUP411" s="972"/>
      <c r="VUQ411" s="972"/>
      <c r="VUR411" s="972"/>
      <c r="VUS411" s="972"/>
      <c r="VUT411" s="973"/>
      <c r="VUU411" s="971"/>
      <c r="VUV411" s="972"/>
      <c r="VUW411" s="972"/>
      <c r="VUX411" s="972"/>
      <c r="VUY411" s="972"/>
      <c r="VUZ411" s="972"/>
      <c r="VVA411" s="972"/>
      <c r="VVB411" s="972"/>
      <c r="VVC411" s="972"/>
      <c r="VVD411" s="972"/>
      <c r="VVE411" s="972"/>
      <c r="VVF411" s="972"/>
      <c r="VVG411" s="972"/>
      <c r="VVH411" s="972"/>
      <c r="VVI411" s="973"/>
      <c r="VVJ411" s="971"/>
      <c r="VVK411" s="972"/>
      <c r="VVL411" s="972"/>
      <c r="VVM411" s="972"/>
      <c r="VVN411" s="972"/>
      <c r="VVO411" s="972"/>
      <c r="VVP411" s="972"/>
      <c r="VVQ411" s="972"/>
      <c r="VVR411" s="972"/>
      <c r="VVS411" s="972"/>
      <c r="VVT411" s="972"/>
      <c r="VVU411" s="972"/>
      <c r="VVV411" s="972"/>
      <c r="VVW411" s="972"/>
      <c r="VVX411" s="973"/>
      <c r="VVY411" s="971"/>
      <c r="VVZ411" s="972"/>
      <c r="VWA411" s="972"/>
      <c r="VWB411" s="972"/>
      <c r="VWC411" s="972"/>
      <c r="VWD411" s="972"/>
      <c r="VWE411" s="972"/>
      <c r="VWF411" s="972"/>
      <c r="VWG411" s="972"/>
      <c r="VWH411" s="972"/>
      <c r="VWI411" s="972"/>
      <c r="VWJ411" s="972"/>
      <c r="VWK411" s="972"/>
      <c r="VWL411" s="972"/>
      <c r="VWM411" s="973"/>
      <c r="VWN411" s="971"/>
      <c r="VWO411" s="972"/>
      <c r="VWP411" s="972"/>
      <c r="VWQ411" s="972"/>
      <c r="VWR411" s="972"/>
      <c r="VWS411" s="972"/>
      <c r="VWT411" s="972"/>
      <c r="VWU411" s="972"/>
      <c r="VWV411" s="972"/>
      <c r="VWW411" s="972"/>
      <c r="VWX411" s="972"/>
      <c r="VWY411" s="972"/>
      <c r="VWZ411" s="972"/>
      <c r="VXA411" s="972"/>
      <c r="VXB411" s="973"/>
      <c r="VXC411" s="971"/>
      <c r="VXD411" s="972"/>
      <c r="VXE411" s="972"/>
      <c r="VXF411" s="972"/>
      <c r="VXG411" s="972"/>
      <c r="VXH411" s="972"/>
      <c r="VXI411" s="972"/>
      <c r="VXJ411" s="972"/>
      <c r="VXK411" s="972"/>
      <c r="VXL411" s="972"/>
      <c r="VXM411" s="972"/>
      <c r="VXN411" s="972"/>
      <c r="VXO411" s="972"/>
      <c r="VXP411" s="972"/>
      <c r="VXQ411" s="973"/>
      <c r="VXR411" s="971"/>
      <c r="VXS411" s="972"/>
      <c r="VXT411" s="972"/>
      <c r="VXU411" s="972"/>
      <c r="VXV411" s="972"/>
      <c r="VXW411" s="972"/>
      <c r="VXX411" s="972"/>
      <c r="VXY411" s="972"/>
      <c r="VXZ411" s="972"/>
      <c r="VYA411" s="972"/>
      <c r="VYB411" s="972"/>
      <c r="VYC411" s="972"/>
      <c r="VYD411" s="972"/>
      <c r="VYE411" s="972"/>
      <c r="VYF411" s="973"/>
      <c r="VYG411" s="971"/>
      <c r="VYH411" s="972"/>
      <c r="VYI411" s="972"/>
      <c r="VYJ411" s="972"/>
      <c r="VYK411" s="972"/>
      <c r="VYL411" s="972"/>
      <c r="VYM411" s="972"/>
      <c r="VYN411" s="972"/>
      <c r="VYO411" s="972"/>
      <c r="VYP411" s="972"/>
      <c r="VYQ411" s="972"/>
      <c r="VYR411" s="972"/>
      <c r="VYS411" s="972"/>
      <c r="VYT411" s="972"/>
      <c r="VYU411" s="973"/>
      <c r="VYV411" s="971"/>
      <c r="VYW411" s="972"/>
      <c r="VYX411" s="972"/>
      <c r="VYY411" s="972"/>
      <c r="VYZ411" s="972"/>
      <c r="VZA411" s="972"/>
      <c r="VZB411" s="972"/>
      <c r="VZC411" s="972"/>
      <c r="VZD411" s="972"/>
      <c r="VZE411" s="972"/>
      <c r="VZF411" s="972"/>
      <c r="VZG411" s="972"/>
      <c r="VZH411" s="972"/>
      <c r="VZI411" s="972"/>
      <c r="VZJ411" s="973"/>
      <c r="VZK411" s="971"/>
      <c r="VZL411" s="972"/>
      <c r="VZM411" s="972"/>
      <c r="VZN411" s="972"/>
      <c r="VZO411" s="972"/>
      <c r="VZP411" s="972"/>
      <c r="VZQ411" s="972"/>
      <c r="VZR411" s="972"/>
      <c r="VZS411" s="972"/>
      <c r="VZT411" s="972"/>
      <c r="VZU411" s="972"/>
      <c r="VZV411" s="972"/>
      <c r="VZW411" s="972"/>
      <c r="VZX411" s="972"/>
      <c r="VZY411" s="973"/>
      <c r="VZZ411" s="971"/>
      <c r="WAA411" s="972"/>
      <c r="WAB411" s="972"/>
      <c r="WAC411" s="972"/>
      <c r="WAD411" s="972"/>
      <c r="WAE411" s="972"/>
      <c r="WAF411" s="972"/>
      <c r="WAG411" s="972"/>
      <c r="WAH411" s="972"/>
      <c r="WAI411" s="972"/>
      <c r="WAJ411" s="972"/>
      <c r="WAK411" s="972"/>
      <c r="WAL411" s="972"/>
      <c r="WAM411" s="972"/>
      <c r="WAN411" s="973"/>
      <c r="WAO411" s="971"/>
      <c r="WAP411" s="972"/>
      <c r="WAQ411" s="972"/>
      <c r="WAR411" s="972"/>
      <c r="WAS411" s="972"/>
      <c r="WAT411" s="972"/>
      <c r="WAU411" s="972"/>
      <c r="WAV411" s="972"/>
      <c r="WAW411" s="972"/>
      <c r="WAX411" s="972"/>
      <c r="WAY411" s="972"/>
      <c r="WAZ411" s="972"/>
      <c r="WBA411" s="972"/>
      <c r="WBB411" s="972"/>
      <c r="WBC411" s="973"/>
      <c r="WBD411" s="971"/>
      <c r="WBE411" s="972"/>
      <c r="WBF411" s="972"/>
      <c r="WBG411" s="972"/>
      <c r="WBH411" s="972"/>
      <c r="WBI411" s="972"/>
      <c r="WBJ411" s="972"/>
      <c r="WBK411" s="972"/>
      <c r="WBL411" s="972"/>
      <c r="WBM411" s="972"/>
      <c r="WBN411" s="972"/>
      <c r="WBO411" s="972"/>
      <c r="WBP411" s="972"/>
      <c r="WBQ411" s="972"/>
      <c r="WBR411" s="973"/>
      <c r="WBS411" s="971"/>
      <c r="WBT411" s="972"/>
      <c r="WBU411" s="972"/>
      <c r="WBV411" s="972"/>
      <c r="WBW411" s="972"/>
      <c r="WBX411" s="972"/>
      <c r="WBY411" s="972"/>
      <c r="WBZ411" s="972"/>
      <c r="WCA411" s="972"/>
      <c r="WCB411" s="972"/>
      <c r="WCC411" s="972"/>
      <c r="WCD411" s="972"/>
      <c r="WCE411" s="972"/>
      <c r="WCF411" s="972"/>
      <c r="WCG411" s="973"/>
      <c r="WCH411" s="971"/>
      <c r="WCI411" s="972"/>
      <c r="WCJ411" s="972"/>
      <c r="WCK411" s="972"/>
      <c r="WCL411" s="972"/>
      <c r="WCM411" s="972"/>
      <c r="WCN411" s="972"/>
      <c r="WCO411" s="972"/>
      <c r="WCP411" s="972"/>
      <c r="WCQ411" s="972"/>
      <c r="WCR411" s="972"/>
      <c r="WCS411" s="972"/>
      <c r="WCT411" s="972"/>
      <c r="WCU411" s="972"/>
      <c r="WCV411" s="973"/>
      <c r="WCW411" s="971"/>
      <c r="WCX411" s="972"/>
      <c r="WCY411" s="972"/>
      <c r="WCZ411" s="972"/>
      <c r="WDA411" s="972"/>
      <c r="WDB411" s="972"/>
      <c r="WDC411" s="972"/>
      <c r="WDD411" s="972"/>
      <c r="WDE411" s="972"/>
      <c r="WDF411" s="972"/>
      <c r="WDG411" s="972"/>
      <c r="WDH411" s="972"/>
      <c r="WDI411" s="972"/>
      <c r="WDJ411" s="972"/>
      <c r="WDK411" s="973"/>
      <c r="WDL411" s="971"/>
      <c r="WDM411" s="972"/>
      <c r="WDN411" s="972"/>
      <c r="WDO411" s="972"/>
      <c r="WDP411" s="972"/>
      <c r="WDQ411" s="972"/>
      <c r="WDR411" s="972"/>
      <c r="WDS411" s="972"/>
      <c r="WDT411" s="972"/>
      <c r="WDU411" s="972"/>
      <c r="WDV411" s="972"/>
      <c r="WDW411" s="972"/>
      <c r="WDX411" s="972"/>
      <c r="WDY411" s="972"/>
      <c r="WDZ411" s="973"/>
      <c r="WEA411" s="971"/>
      <c r="WEB411" s="972"/>
      <c r="WEC411" s="972"/>
      <c r="WED411" s="972"/>
      <c r="WEE411" s="972"/>
      <c r="WEF411" s="972"/>
      <c r="WEG411" s="972"/>
      <c r="WEH411" s="972"/>
      <c r="WEI411" s="972"/>
      <c r="WEJ411" s="972"/>
      <c r="WEK411" s="972"/>
      <c r="WEL411" s="972"/>
      <c r="WEM411" s="972"/>
      <c r="WEN411" s="972"/>
      <c r="WEO411" s="973"/>
      <c r="WEP411" s="971"/>
      <c r="WEQ411" s="972"/>
      <c r="WER411" s="972"/>
      <c r="WES411" s="972"/>
      <c r="WET411" s="972"/>
      <c r="WEU411" s="972"/>
      <c r="WEV411" s="972"/>
      <c r="WEW411" s="972"/>
      <c r="WEX411" s="972"/>
      <c r="WEY411" s="972"/>
      <c r="WEZ411" s="972"/>
      <c r="WFA411" s="972"/>
      <c r="WFB411" s="972"/>
      <c r="WFC411" s="972"/>
      <c r="WFD411" s="973"/>
      <c r="WFE411" s="971"/>
      <c r="WFF411" s="972"/>
      <c r="WFG411" s="972"/>
      <c r="WFH411" s="972"/>
      <c r="WFI411" s="972"/>
      <c r="WFJ411" s="972"/>
      <c r="WFK411" s="972"/>
      <c r="WFL411" s="972"/>
      <c r="WFM411" s="972"/>
      <c r="WFN411" s="972"/>
      <c r="WFO411" s="972"/>
      <c r="WFP411" s="972"/>
      <c r="WFQ411" s="972"/>
      <c r="WFR411" s="972"/>
      <c r="WFS411" s="973"/>
      <c r="WFT411" s="971"/>
      <c r="WFU411" s="972"/>
      <c r="WFV411" s="972"/>
      <c r="WFW411" s="972"/>
      <c r="WFX411" s="972"/>
      <c r="WFY411" s="972"/>
      <c r="WFZ411" s="972"/>
      <c r="WGA411" s="972"/>
      <c r="WGB411" s="972"/>
      <c r="WGC411" s="972"/>
      <c r="WGD411" s="972"/>
      <c r="WGE411" s="972"/>
      <c r="WGF411" s="972"/>
      <c r="WGG411" s="972"/>
      <c r="WGH411" s="973"/>
      <c r="WGI411" s="971"/>
      <c r="WGJ411" s="972"/>
      <c r="WGK411" s="972"/>
      <c r="WGL411" s="972"/>
      <c r="WGM411" s="972"/>
      <c r="WGN411" s="972"/>
      <c r="WGO411" s="972"/>
      <c r="WGP411" s="972"/>
      <c r="WGQ411" s="972"/>
      <c r="WGR411" s="972"/>
      <c r="WGS411" s="972"/>
      <c r="WGT411" s="972"/>
      <c r="WGU411" s="972"/>
      <c r="WGV411" s="972"/>
      <c r="WGW411" s="973"/>
      <c r="WGX411" s="971"/>
      <c r="WGY411" s="972"/>
      <c r="WGZ411" s="972"/>
      <c r="WHA411" s="972"/>
      <c r="WHB411" s="972"/>
      <c r="WHC411" s="972"/>
      <c r="WHD411" s="972"/>
      <c r="WHE411" s="972"/>
      <c r="WHF411" s="972"/>
      <c r="WHG411" s="972"/>
      <c r="WHH411" s="972"/>
      <c r="WHI411" s="972"/>
      <c r="WHJ411" s="972"/>
      <c r="WHK411" s="972"/>
      <c r="WHL411" s="973"/>
      <c r="WHM411" s="971"/>
      <c r="WHN411" s="972"/>
      <c r="WHO411" s="972"/>
      <c r="WHP411" s="972"/>
      <c r="WHQ411" s="972"/>
      <c r="WHR411" s="972"/>
      <c r="WHS411" s="972"/>
      <c r="WHT411" s="972"/>
      <c r="WHU411" s="972"/>
      <c r="WHV411" s="972"/>
      <c r="WHW411" s="972"/>
      <c r="WHX411" s="972"/>
      <c r="WHY411" s="972"/>
      <c r="WHZ411" s="972"/>
      <c r="WIA411" s="973"/>
      <c r="WIB411" s="971"/>
      <c r="WIC411" s="972"/>
      <c r="WID411" s="972"/>
      <c r="WIE411" s="972"/>
      <c r="WIF411" s="972"/>
      <c r="WIG411" s="972"/>
      <c r="WIH411" s="972"/>
      <c r="WII411" s="972"/>
      <c r="WIJ411" s="972"/>
      <c r="WIK411" s="972"/>
      <c r="WIL411" s="972"/>
      <c r="WIM411" s="972"/>
      <c r="WIN411" s="972"/>
      <c r="WIO411" s="972"/>
      <c r="WIP411" s="973"/>
      <c r="WIQ411" s="971"/>
      <c r="WIR411" s="972"/>
      <c r="WIS411" s="972"/>
      <c r="WIT411" s="972"/>
      <c r="WIU411" s="972"/>
      <c r="WIV411" s="972"/>
      <c r="WIW411" s="972"/>
      <c r="WIX411" s="972"/>
      <c r="WIY411" s="972"/>
      <c r="WIZ411" s="972"/>
      <c r="WJA411" s="972"/>
      <c r="WJB411" s="972"/>
      <c r="WJC411" s="972"/>
      <c r="WJD411" s="972"/>
      <c r="WJE411" s="973"/>
      <c r="WJF411" s="971"/>
      <c r="WJG411" s="972"/>
      <c r="WJH411" s="972"/>
      <c r="WJI411" s="972"/>
      <c r="WJJ411" s="972"/>
      <c r="WJK411" s="972"/>
      <c r="WJL411" s="972"/>
      <c r="WJM411" s="972"/>
      <c r="WJN411" s="972"/>
      <c r="WJO411" s="972"/>
      <c r="WJP411" s="972"/>
      <c r="WJQ411" s="972"/>
      <c r="WJR411" s="972"/>
      <c r="WJS411" s="972"/>
      <c r="WJT411" s="973"/>
      <c r="WJU411" s="971"/>
      <c r="WJV411" s="972"/>
      <c r="WJW411" s="972"/>
      <c r="WJX411" s="972"/>
      <c r="WJY411" s="972"/>
      <c r="WJZ411" s="972"/>
      <c r="WKA411" s="972"/>
      <c r="WKB411" s="972"/>
      <c r="WKC411" s="972"/>
      <c r="WKD411" s="972"/>
      <c r="WKE411" s="972"/>
      <c r="WKF411" s="972"/>
      <c r="WKG411" s="972"/>
      <c r="WKH411" s="972"/>
      <c r="WKI411" s="973"/>
      <c r="WKJ411" s="971"/>
      <c r="WKK411" s="972"/>
      <c r="WKL411" s="972"/>
      <c r="WKM411" s="972"/>
      <c r="WKN411" s="972"/>
      <c r="WKO411" s="972"/>
      <c r="WKP411" s="972"/>
      <c r="WKQ411" s="972"/>
      <c r="WKR411" s="972"/>
      <c r="WKS411" s="972"/>
      <c r="WKT411" s="972"/>
      <c r="WKU411" s="972"/>
      <c r="WKV411" s="972"/>
      <c r="WKW411" s="972"/>
      <c r="WKX411" s="973"/>
      <c r="WKY411" s="971"/>
      <c r="WKZ411" s="972"/>
      <c r="WLA411" s="972"/>
      <c r="WLB411" s="972"/>
      <c r="WLC411" s="972"/>
      <c r="WLD411" s="972"/>
      <c r="WLE411" s="972"/>
      <c r="WLF411" s="972"/>
      <c r="WLG411" s="972"/>
      <c r="WLH411" s="972"/>
      <c r="WLI411" s="972"/>
      <c r="WLJ411" s="972"/>
      <c r="WLK411" s="972"/>
      <c r="WLL411" s="972"/>
      <c r="WLM411" s="973"/>
      <c r="WLN411" s="971"/>
      <c r="WLO411" s="972"/>
      <c r="WLP411" s="972"/>
      <c r="WLQ411" s="972"/>
      <c r="WLR411" s="972"/>
      <c r="WLS411" s="972"/>
      <c r="WLT411" s="972"/>
      <c r="WLU411" s="972"/>
      <c r="WLV411" s="972"/>
      <c r="WLW411" s="972"/>
      <c r="WLX411" s="972"/>
      <c r="WLY411" s="972"/>
      <c r="WLZ411" s="972"/>
      <c r="WMA411" s="972"/>
      <c r="WMB411" s="973"/>
      <c r="WMC411" s="971"/>
      <c r="WMD411" s="972"/>
      <c r="WME411" s="972"/>
      <c r="WMF411" s="972"/>
      <c r="WMG411" s="972"/>
      <c r="WMH411" s="972"/>
      <c r="WMI411" s="972"/>
      <c r="WMJ411" s="972"/>
      <c r="WMK411" s="972"/>
      <c r="WML411" s="972"/>
      <c r="WMM411" s="972"/>
      <c r="WMN411" s="972"/>
      <c r="WMO411" s="972"/>
      <c r="WMP411" s="972"/>
      <c r="WMQ411" s="973"/>
      <c r="WMR411" s="971"/>
      <c r="WMS411" s="972"/>
      <c r="WMT411" s="972"/>
      <c r="WMU411" s="972"/>
      <c r="WMV411" s="972"/>
      <c r="WMW411" s="972"/>
      <c r="WMX411" s="972"/>
      <c r="WMY411" s="972"/>
      <c r="WMZ411" s="972"/>
      <c r="WNA411" s="972"/>
      <c r="WNB411" s="972"/>
      <c r="WNC411" s="972"/>
      <c r="WND411" s="972"/>
      <c r="WNE411" s="972"/>
      <c r="WNF411" s="973"/>
      <c r="WNG411" s="971"/>
      <c r="WNH411" s="972"/>
      <c r="WNI411" s="972"/>
      <c r="WNJ411" s="972"/>
      <c r="WNK411" s="972"/>
      <c r="WNL411" s="972"/>
      <c r="WNM411" s="972"/>
      <c r="WNN411" s="972"/>
      <c r="WNO411" s="972"/>
      <c r="WNP411" s="972"/>
      <c r="WNQ411" s="972"/>
      <c r="WNR411" s="972"/>
      <c r="WNS411" s="972"/>
      <c r="WNT411" s="972"/>
      <c r="WNU411" s="973"/>
      <c r="WNV411" s="971"/>
      <c r="WNW411" s="972"/>
      <c r="WNX411" s="972"/>
      <c r="WNY411" s="972"/>
      <c r="WNZ411" s="972"/>
      <c r="WOA411" s="972"/>
      <c r="WOB411" s="972"/>
      <c r="WOC411" s="972"/>
      <c r="WOD411" s="972"/>
      <c r="WOE411" s="972"/>
      <c r="WOF411" s="972"/>
      <c r="WOG411" s="972"/>
      <c r="WOH411" s="972"/>
      <c r="WOI411" s="972"/>
      <c r="WOJ411" s="973"/>
      <c r="WOK411" s="971"/>
      <c r="WOL411" s="972"/>
      <c r="WOM411" s="972"/>
      <c r="WON411" s="972"/>
      <c r="WOO411" s="972"/>
      <c r="WOP411" s="972"/>
      <c r="WOQ411" s="972"/>
      <c r="WOR411" s="972"/>
      <c r="WOS411" s="972"/>
      <c r="WOT411" s="972"/>
      <c r="WOU411" s="972"/>
      <c r="WOV411" s="972"/>
      <c r="WOW411" s="972"/>
      <c r="WOX411" s="972"/>
      <c r="WOY411" s="973"/>
      <c r="WOZ411" s="971"/>
      <c r="WPA411" s="972"/>
      <c r="WPB411" s="972"/>
      <c r="WPC411" s="972"/>
      <c r="WPD411" s="972"/>
      <c r="WPE411" s="972"/>
      <c r="WPF411" s="972"/>
      <c r="WPG411" s="972"/>
      <c r="WPH411" s="972"/>
      <c r="WPI411" s="972"/>
      <c r="WPJ411" s="972"/>
      <c r="WPK411" s="972"/>
      <c r="WPL411" s="972"/>
      <c r="WPM411" s="972"/>
      <c r="WPN411" s="973"/>
      <c r="WPO411" s="971"/>
      <c r="WPP411" s="972"/>
      <c r="WPQ411" s="972"/>
      <c r="WPR411" s="972"/>
      <c r="WPS411" s="972"/>
      <c r="WPT411" s="972"/>
      <c r="WPU411" s="972"/>
      <c r="WPV411" s="972"/>
      <c r="WPW411" s="972"/>
      <c r="WPX411" s="972"/>
      <c r="WPY411" s="972"/>
      <c r="WPZ411" s="972"/>
      <c r="WQA411" s="972"/>
      <c r="WQB411" s="972"/>
      <c r="WQC411" s="973"/>
      <c r="WQD411" s="971"/>
      <c r="WQE411" s="972"/>
      <c r="WQF411" s="972"/>
      <c r="WQG411" s="972"/>
      <c r="WQH411" s="972"/>
      <c r="WQI411" s="972"/>
      <c r="WQJ411" s="972"/>
      <c r="WQK411" s="972"/>
      <c r="WQL411" s="972"/>
      <c r="WQM411" s="972"/>
      <c r="WQN411" s="972"/>
      <c r="WQO411" s="972"/>
      <c r="WQP411" s="972"/>
      <c r="WQQ411" s="972"/>
      <c r="WQR411" s="973"/>
      <c r="WQS411" s="971"/>
      <c r="WQT411" s="972"/>
      <c r="WQU411" s="972"/>
      <c r="WQV411" s="972"/>
      <c r="WQW411" s="972"/>
      <c r="WQX411" s="972"/>
      <c r="WQY411" s="972"/>
      <c r="WQZ411" s="972"/>
      <c r="WRA411" s="972"/>
      <c r="WRB411" s="972"/>
      <c r="WRC411" s="972"/>
      <c r="WRD411" s="972"/>
      <c r="WRE411" s="972"/>
      <c r="WRF411" s="972"/>
      <c r="WRG411" s="973"/>
      <c r="WRH411" s="971"/>
      <c r="WRI411" s="972"/>
      <c r="WRJ411" s="972"/>
      <c r="WRK411" s="972"/>
      <c r="WRL411" s="972"/>
      <c r="WRM411" s="972"/>
      <c r="WRN411" s="972"/>
      <c r="WRO411" s="972"/>
      <c r="WRP411" s="972"/>
      <c r="WRQ411" s="972"/>
      <c r="WRR411" s="972"/>
      <c r="WRS411" s="972"/>
      <c r="WRT411" s="972"/>
      <c r="WRU411" s="972"/>
      <c r="WRV411" s="973"/>
      <c r="WRW411" s="971"/>
      <c r="WRX411" s="972"/>
      <c r="WRY411" s="972"/>
      <c r="WRZ411" s="972"/>
      <c r="WSA411" s="972"/>
      <c r="WSB411" s="972"/>
      <c r="WSC411" s="972"/>
      <c r="WSD411" s="972"/>
      <c r="WSE411" s="972"/>
      <c r="WSF411" s="972"/>
      <c r="WSG411" s="972"/>
      <c r="WSH411" s="972"/>
      <c r="WSI411" s="972"/>
      <c r="WSJ411" s="972"/>
      <c r="WSK411" s="973"/>
      <c r="WSL411" s="971"/>
      <c r="WSM411" s="972"/>
      <c r="WSN411" s="972"/>
      <c r="WSO411" s="972"/>
      <c r="WSP411" s="972"/>
      <c r="WSQ411" s="972"/>
      <c r="WSR411" s="972"/>
      <c r="WSS411" s="972"/>
      <c r="WST411" s="972"/>
      <c r="WSU411" s="972"/>
      <c r="WSV411" s="972"/>
      <c r="WSW411" s="972"/>
      <c r="WSX411" s="972"/>
      <c r="WSY411" s="972"/>
      <c r="WSZ411" s="973"/>
      <c r="WTA411" s="971"/>
      <c r="WTB411" s="972"/>
      <c r="WTC411" s="972"/>
      <c r="WTD411" s="972"/>
      <c r="WTE411" s="972"/>
      <c r="WTF411" s="972"/>
      <c r="WTG411" s="972"/>
      <c r="WTH411" s="972"/>
      <c r="WTI411" s="972"/>
      <c r="WTJ411" s="972"/>
      <c r="WTK411" s="972"/>
      <c r="WTL411" s="972"/>
      <c r="WTM411" s="972"/>
      <c r="WTN411" s="972"/>
      <c r="WTO411" s="973"/>
      <c r="WTP411" s="971"/>
      <c r="WTQ411" s="972"/>
      <c r="WTR411" s="972"/>
      <c r="WTS411" s="972"/>
      <c r="WTT411" s="972"/>
      <c r="WTU411" s="972"/>
      <c r="WTV411" s="972"/>
      <c r="WTW411" s="972"/>
      <c r="WTX411" s="972"/>
      <c r="WTY411" s="972"/>
      <c r="WTZ411" s="972"/>
      <c r="WUA411" s="972"/>
      <c r="WUB411" s="972"/>
      <c r="WUC411" s="972"/>
      <c r="WUD411" s="973"/>
      <c r="WUE411" s="971"/>
      <c r="WUF411" s="972"/>
      <c r="WUG411" s="972"/>
      <c r="WUH411" s="972"/>
      <c r="WUI411" s="972"/>
      <c r="WUJ411" s="972"/>
      <c r="WUK411" s="972"/>
      <c r="WUL411" s="972"/>
      <c r="WUM411" s="972"/>
      <c r="WUN411" s="972"/>
      <c r="WUO411" s="972"/>
      <c r="WUP411" s="972"/>
      <c r="WUQ411" s="972"/>
      <c r="WUR411" s="972"/>
      <c r="WUS411" s="973"/>
      <c r="WUT411" s="971"/>
      <c r="WUU411" s="972"/>
      <c r="WUV411" s="972"/>
      <c r="WUW411" s="972"/>
      <c r="WUX411" s="972"/>
      <c r="WUY411" s="972"/>
      <c r="WUZ411" s="972"/>
      <c r="WVA411" s="972"/>
      <c r="WVB411" s="972"/>
      <c r="WVC411" s="972"/>
      <c r="WVD411" s="972"/>
      <c r="WVE411" s="972"/>
      <c r="WVF411" s="972"/>
      <c r="WVG411" s="972"/>
      <c r="WVH411" s="973"/>
      <c r="WVI411" s="971"/>
      <c r="WVJ411" s="972"/>
      <c r="WVK411" s="972"/>
      <c r="WVL411" s="972"/>
      <c r="WVM411" s="972"/>
      <c r="WVN411" s="972"/>
      <c r="WVO411" s="972"/>
      <c r="WVP411" s="972"/>
      <c r="WVQ411" s="972"/>
      <c r="WVR411" s="972"/>
      <c r="WVS411" s="972"/>
      <c r="WVT411" s="972"/>
      <c r="WVU411" s="972"/>
      <c r="WVV411" s="972"/>
      <c r="WVW411" s="973"/>
      <c r="WVX411" s="971"/>
      <c r="WVY411" s="972"/>
      <c r="WVZ411" s="972"/>
      <c r="WWA411" s="972"/>
      <c r="WWB411" s="972"/>
      <c r="WWC411" s="972"/>
      <c r="WWD411" s="972"/>
      <c r="WWE411" s="972"/>
      <c r="WWF411" s="972"/>
      <c r="WWG411" s="972"/>
      <c r="WWH411" s="972"/>
      <c r="WWI411" s="972"/>
      <c r="WWJ411" s="972"/>
      <c r="WWK411" s="972"/>
      <c r="WWL411" s="973"/>
      <c r="WWM411" s="971"/>
      <c r="WWN411" s="972"/>
      <c r="WWO411" s="972"/>
      <c r="WWP411" s="972"/>
      <c r="WWQ411" s="972"/>
      <c r="WWR411" s="972"/>
      <c r="WWS411" s="972"/>
      <c r="WWT411" s="972"/>
      <c r="WWU411" s="972"/>
      <c r="WWV411" s="972"/>
      <c r="WWW411" s="972"/>
      <c r="WWX411" s="972"/>
      <c r="WWY411" s="972"/>
      <c r="WWZ411" s="972"/>
      <c r="WXA411" s="973"/>
      <c r="WXB411" s="971"/>
      <c r="WXC411" s="972"/>
      <c r="WXD411" s="972"/>
      <c r="WXE411" s="972"/>
      <c r="WXF411" s="972"/>
      <c r="WXG411" s="972"/>
      <c r="WXH411" s="972"/>
      <c r="WXI411" s="972"/>
      <c r="WXJ411" s="972"/>
      <c r="WXK411" s="972"/>
      <c r="WXL411" s="972"/>
      <c r="WXM411" s="972"/>
      <c r="WXN411" s="972"/>
      <c r="WXO411" s="972"/>
      <c r="WXP411" s="973"/>
      <c r="WXQ411" s="971"/>
      <c r="WXR411" s="972"/>
      <c r="WXS411" s="972"/>
      <c r="WXT411" s="972"/>
      <c r="WXU411" s="972"/>
      <c r="WXV411" s="972"/>
      <c r="WXW411" s="972"/>
      <c r="WXX411" s="972"/>
      <c r="WXY411" s="972"/>
      <c r="WXZ411" s="972"/>
      <c r="WYA411" s="972"/>
      <c r="WYB411" s="972"/>
      <c r="WYC411" s="972"/>
      <c r="WYD411" s="972"/>
      <c r="WYE411" s="973"/>
      <c r="WYF411" s="971"/>
      <c r="WYG411" s="972"/>
      <c r="WYH411" s="972"/>
      <c r="WYI411" s="972"/>
      <c r="WYJ411" s="972"/>
      <c r="WYK411" s="972"/>
      <c r="WYL411" s="972"/>
      <c r="WYM411" s="972"/>
      <c r="WYN411" s="972"/>
      <c r="WYO411" s="972"/>
      <c r="WYP411" s="972"/>
      <c r="WYQ411" s="972"/>
      <c r="WYR411" s="972"/>
      <c r="WYS411" s="972"/>
      <c r="WYT411" s="973"/>
      <c r="WYU411" s="971"/>
      <c r="WYV411" s="972"/>
      <c r="WYW411" s="972"/>
      <c r="WYX411" s="972"/>
      <c r="WYY411" s="972"/>
      <c r="WYZ411" s="972"/>
      <c r="WZA411" s="972"/>
      <c r="WZB411" s="972"/>
      <c r="WZC411" s="972"/>
      <c r="WZD411" s="972"/>
      <c r="WZE411" s="972"/>
      <c r="WZF411" s="972"/>
      <c r="WZG411" s="972"/>
      <c r="WZH411" s="972"/>
      <c r="WZI411" s="973"/>
      <c r="WZJ411" s="971"/>
      <c r="WZK411" s="972"/>
      <c r="WZL411" s="972"/>
      <c r="WZM411" s="972"/>
      <c r="WZN411" s="972"/>
      <c r="WZO411" s="972"/>
      <c r="WZP411" s="972"/>
      <c r="WZQ411" s="972"/>
      <c r="WZR411" s="972"/>
      <c r="WZS411" s="972"/>
      <c r="WZT411" s="972"/>
      <c r="WZU411" s="972"/>
      <c r="WZV411" s="972"/>
      <c r="WZW411" s="972"/>
      <c r="WZX411" s="973"/>
      <c r="WZY411" s="971"/>
      <c r="WZZ411" s="972"/>
      <c r="XAA411" s="972"/>
      <c r="XAB411" s="972"/>
      <c r="XAC411" s="972"/>
      <c r="XAD411" s="972"/>
      <c r="XAE411" s="972"/>
      <c r="XAF411" s="972"/>
      <c r="XAG411" s="972"/>
      <c r="XAH411" s="972"/>
      <c r="XAI411" s="972"/>
      <c r="XAJ411" s="972"/>
      <c r="XAK411" s="972"/>
      <c r="XAL411" s="972"/>
      <c r="XAM411" s="973"/>
      <c r="XAN411" s="971"/>
      <c r="XAO411" s="972"/>
      <c r="XAP411" s="972"/>
      <c r="XAQ411" s="972"/>
      <c r="XAR411" s="972"/>
      <c r="XAS411" s="972"/>
      <c r="XAT411" s="972"/>
      <c r="XAU411" s="972"/>
      <c r="XAV411" s="972"/>
      <c r="XAW411" s="972"/>
      <c r="XAX411" s="972"/>
      <c r="XAY411" s="972"/>
      <c r="XAZ411" s="972"/>
      <c r="XBA411" s="972"/>
      <c r="XBB411" s="973"/>
      <c r="XBC411" s="971"/>
      <c r="XBD411" s="972"/>
      <c r="XBE411" s="972"/>
      <c r="XBF411" s="972"/>
      <c r="XBG411" s="972"/>
      <c r="XBH411" s="972"/>
      <c r="XBI411" s="972"/>
      <c r="XBJ411" s="972"/>
      <c r="XBK411" s="972"/>
      <c r="XBL411" s="972"/>
      <c r="XBM411" s="972"/>
      <c r="XBN411" s="972"/>
      <c r="XBO411" s="972"/>
      <c r="XBP411" s="972"/>
      <c r="XBQ411" s="973"/>
      <c r="XBR411" s="971"/>
      <c r="XBS411" s="972"/>
      <c r="XBT411" s="972"/>
      <c r="XBU411" s="972"/>
      <c r="XBV411" s="972"/>
      <c r="XBW411" s="972"/>
      <c r="XBX411" s="972"/>
      <c r="XBY411" s="972"/>
      <c r="XBZ411" s="972"/>
      <c r="XCA411" s="972"/>
      <c r="XCB411" s="972"/>
      <c r="XCC411" s="972"/>
      <c r="XCD411" s="972"/>
      <c r="XCE411" s="972"/>
      <c r="XCF411" s="973"/>
      <c r="XCG411" s="971"/>
      <c r="XCH411" s="972"/>
      <c r="XCI411" s="972"/>
      <c r="XCJ411" s="972"/>
      <c r="XCK411" s="972"/>
      <c r="XCL411" s="972"/>
      <c r="XCM411" s="972"/>
      <c r="XCN411" s="972"/>
      <c r="XCO411" s="972"/>
      <c r="XCP411" s="972"/>
      <c r="XCQ411" s="972"/>
      <c r="XCR411" s="972"/>
      <c r="XCS411" s="972"/>
      <c r="XCT411" s="972"/>
      <c r="XCU411" s="973"/>
      <c r="XCV411" s="971"/>
      <c r="XCW411" s="972"/>
      <c r="XCX411" s="972"/>
      <c r="XCY411" s="972"/>
      <c r="XCZ411" s="972"/>
      <c r="XDA411" s="972"/>
      <c r="XDB411" s="972"/>
      <c r="XDC411" s="972"/>
      <c r="XDD411" s="972"/>
      <c r="XDE411" s="972"/>
      <c r="XDF411" s="972"/>
      <c r="XDG411" s="972"/>
      <c r="XDH411" s="972"/>
      <c r="XDI411" s="972"/>
      <c r="XDJ411" s="973"/>
      <c r="XDK411" s="971"/>
      <c r="XDL411" s="972"/>
      <c r="XDM411" s="972"/>
      <c r="XDN411" s="972"/>
      <c r="XDO411" s="972"/>
      <c r="XDP411" s="972"/>
      <c r="XDQ411" s="972"/>
      <c r="XDR411" s="972"/>
      <c r="XDS411" s="972"/>
      <c r="XDT411" s="972"/>
      <c r="XDU411" s="972"/>
      <c r="XDV411" s="972"/>
      <c r="XDW411" s="972"/>
      <c r="XDX411" s="972"/>
      <c r="XDY411" s="973"/>
      <c r="XDZ411" s="971"/>
      <c r="XEA411" s="972"/>
      <c r="XEB411" s="972"/>
      <c r="XEC411" s="972"/>
      <c r="XED411" s="972"/>
      <c r="XEE411" s="972"/>
      <c r="XEF411" s="972"/>
      <c r="XEG411" s="972"/>
      <c r="XEH411" s="972"/>
      <c r="XEI411" s="972"/>
      <c r="XEJ411" s="972"/>
      <c r="XEK411" s="972"/>
      <c r="XEL411" s="972"/>
      <c r="XEM411" s="972"/>
      <c r="XEN411" s="973"/>
      <c r="XEO411" s="971"/>
      <c r="XEP411" s="972"/>
      <c r="XEQ411" s="972"/>
      <c r="XER411" s="972"/>
    </row>
    <row r="412" spans="2:16372" s="2" customFormat="1" ht="17.25" customHeight="1">
      <c r="B412" s="952"/>
      <c r="C412" s="952"/>
      <c r="D412" s="952"/>
      <c r="E412" s="952"/>
      <c r="F412" s="743" t="s">
        <v>46</v>
      </c>
      <c r="G412" s="743" t="s">
        <v>47</v>
      </c>
      <c r="H412" s="946"/>
      <c r="I412" s="946"/>
      <c r="J412" s="946"/>
    </row>
    <row r="413" spans="2:16372" s="2" customFormat="1" ht="118.5" customHeight="1">
      <c r="B413" s="979" t="s">
        <v>2014</v>
      </c>
      <c r="C413" s="1049" t="s">
        <v>1317</v>
      </c>
      <c r="D413" s="1050" t="s">
        <v>2015</v>
      </c>
      <c r="E413" s="781" t="s">
        <v>2016</v>
      </c>
      <c r="F413" s="750">
        <v>44212</v>
      </c>
      <c r="G413" s="750">
        <v>44347</v>
      </c>
      <c r="H413" s="1051" t="s">
        <v>1321</v>
      </c>
      <c r="I413" s="914" t="s">
        <v>2019</v>
      </c>
      <c r="J413" s="975">
        <v>1849446.7</v>
      </c>
    </row>
    <row r="414" spans="2:16372" s="2" customFormat="1" ht="67.5" customHeight="1">
      <c r="B414" s="979"/>
      <c r="C414" s="1049"/>
      <c r="D414" s="1050"/>
      <c r="E414" s="781" t="s">
        <v>2017</v>
      </c>
      <c r="F414" s="750">
        <v>44348</v>
      </c>
      <c r="G414" s="750">
        <v>44362</v>
      </c>
      <c r="H414" s="1051"/>
      <c r="I414" s="781" t="s">
        <v>2020</v>
      </c>
      <c r="J414" s="976"/>
    </row>
    <row r="415" spans="2:16372" s="2" customFormat="1" ht="70.5" customHeight="1">
      <c r="B415" s="979"/>
      <c r="C415" s="1049"/>
      <c r="D415" s="1050"/>
      <c r="E415" s="763" t="s">
        <v>2018</v>
      </c>
      <c r="F415" s="750">
        <v>44363</v>
      </c>
      <c r="G415" s="750">
        <v>44377</v>
      </c>
      <c r="H415" s="1051"/>
      <c r="I415" s="781" t="s">
        <v>2021</v>
      </c>
      <c r="J415" s="976"/>
    </row>
    <row r="416" spans="2:16372" s="2" customFormat="1" ht="52.5" customHeight="1">
      <c r="B416" s="979"/>
      <c r="C416" s="1049" t="s">
        <v>1318</v>
      </c>
      <c r="D416" s="1050" t="s">
        <v>2022</v>
      </c>
      <c r="E416" s="855" t="s">
        <v>2023</v>
      </c>
      <c r="F416" s="752">
        <v>44212</v>
      </c>
      <c r="G416" s="752">
        <v>44226</v>
      </c>
      <c r="H416" s="1051"/>
      <c r="I416" s="856" t="s">
        <v>2027</v>
      </c>
      <c r="J416" s="976"/>
    </row>
    <row r="417" spans="2:16372" s="2" customFormat="1" ht="52.5" customHeight="1">
      <c r="B417" s="979"/>
      <c r="C417" s="1049"/>
      <c r="D417" s="1050"/>
      <c r="E417" s="751" t="s">
        <v>2024</v>
      </c>
      <c r="F417" s="752">
        <v>44228</v>
      </c>
      <c r="G417" s="752">
        <v>44270</v>
      </c>
      <c r="H417" s="1051"/>
      <c r="I417" s="856" t="s">
        <v>2028</v>
      </c>
      <c r="J417" s="976"/>
    </row>
    <row r="418" spans="2:16372" s="2" customFormat="1" ht="52.5" customHeight="1">
      <c r="B418" s="979"/>
      <c r="C418" s="1049"/>
      <c r="D418" s="1050"/>
      <c r="E418" s="751" t="s">
        <v>2025</v>
      </c>
      <c r="F418" s="752">
        <v>44271</v>
      </c>
      <c r="G418" s="752">
        <v>44280</v>
      </c>
      <c r="H418" s="1051"/>
      <c r="I418" s="856" t="s">
        <v>2029</v>
      </c>
      <c r="J418" s="976"/>
    </row>
    <row r="419" spans="2:16372" s="2" customFormat="1" ht="66" customHeight="1">
      <c r="B419" s="979"/>
      <c r="C419" s="1049"/>
      <c r="D419" s="1050"/>
      <c r="E419" s="751" t="s">
        <v>2026</v>
      </c>
      <c r="F419" s="752">
        <v>44281</v>
      </c>
      <c r="G419" s="752">
        <v>44285</v>
      </c>
      <c r="H419" s="1051"/>
      <c r="I419" s="856" t="s">
        <v>2030</v>
      </c>
      <c r="J419" s="976"/>
    </row>
    <row r="420" spans="2:16372" s="2" customFormat="1" ht="63.75" customHeight="1">
      <c r="B420" s="979"/>
      <c r="C420" s="1049" t="s">
        <v>1319</v>
      </c>
      <c r="D420" s="1050" t="s">
        <v>2031</v>
      </c>
      <c r="E420" s="751" t="s">
        <v>2032</v>
      </c>
      <c r="F420" s="752">
        <v>44470</v>
      </c>
      <c r="G420" s="752">
        <v>44484</v>
      </c>
      <c r="H420" s="1051" t="s">
        <v>1322</v>
      </c>
      <c r="I420" s="856" t="s">
        <v>2036</v>
      </c>
      <c r="J420" s="976"/>
    </row>
    <row r="421" spans="2:16372" s="2" customFormat="1" ht="52.5" customHeight="1">
      <c r="B421" s="979"/>
      <c r="C421" s="1049"/>
      <c r="D421" s="1050"/>
      <c r="E421" s="751" t="s">
        <v>2033</v>
      </c>
      <c r="F421" s="752">
        <v>44485</v>
      </c>
      <c r="G421" s="752">
        <v>44530</v>
      </c>
      <c r="H421" s="1051"/>
      <c r="I421" s="856" t="s">
        <v>2037</v>
      </c>
      <c r="J421" s="976"/>
    </row>
    <row r="422" spans="2:16372" s="2" customFormat="1" ht="52.5" customHeight="1">
      <c r="B422" s="979"/>
      <c r="C422" s="1049"/>
      <c r="D422" s="1050"/>
      <c r="E422" s="751" t="s">
        <v>2034</v>
      </c>
      <c r="F422" s="752">
        <v>44531</v>
      </c>
      <c r="G422" s="752">
        <v>44555</v>
      </c>
      <c r="H422" s="1051"/>
      <c r="I422" s="856" t="s">
        <v>2038</v>
      </c>
      <c r="J422" s="976"/>
    </row>
    <row r="423" spans="2:16372" s="2" customFormat="1" ht="61.5" customHeight="1">
      <c r="B423" s="979"/>
      <c r="C423" s="1049"/>
      <c r="D423" s="1050"/>
      <c r="E423" s="751" t="s">
        <v>2035</v>
      </c>
      <c r="F423" s="750">
        <v>44550</v>
      </c>
      <c r="G423" s="750">
        <v>44561</v>
      </c>
      <c r="H423" s="1051"/>
      <c r="I423" s="856" t="s">
        <v>2039</v>
      </c>
      <c r="J423" s="976"/>
    </row>
    <row r="424" spans="2:16372" s="2" customFormat="1" ht="52.5" customHeight="1">
      <c r="B424" s="979"/>
      <c r="C424" s="1049" t="s">
        <v>1320</v>
      </c>
      <c r="D424" s="1050" t="s">
        <v>2040</v>
      </c>
      <c r="E424" s="751" t="s">
        <v>2041</v>
      </c>
      <c r="F424" s="752">
        <v>44287</v>
      </c>
      <c r="G424" s="752">
        <v>44306</v>
      </c>
      <c r="H424" s="1051" t="s">
        <v>1323</v>
      </c>
      <c r="I424" s="856" t="s">
        <v>2045</v>
      </c>
      <c r="J424" s="976"/>
    </row>
    <row r="425" spans="2:16372" s="2" customFormat="1" ht="52.5" customHeight="1">
      <c r="B425" s="979"/>
      <c r="C425" s="1049"/>
      <c r="D425" s="1050"/>
      <c r="E425" s="751" t="s">
        <v>2042</v>
      </c>
      <c r="F425" s="752">
        <v>44307</v>
      </c>
      <c r="G425" s="752">
        <v>44357</v>
      </c>
      <c r="H425" s="1051"/>
      <c r="I425" s="856" t="s">
        <v>2046</v>
      </c>
      <c r="J425" s="976"/>
    </row>
    <row r="426" spans="2:16372" s="2" customFormat="1" ht="52.5" customHeight="1">
      <c r="B426" s="979"/>
      <c r="C426" s="1049"/>
      <c r="D426" s="1050"/>
      <c r="E426" s="751" t="s">
        <v>2043</v>
      </c>
      <c r="F426" s="752">
        <v>44358</v>
      </c>
      <c r="G426" s="752">
        <v>44372</v>
      </c>
      <c r="H426" s="1051"/>
      <c r="I426" s="856" t="s">
        <v>2047</v>
      </c>
      <c r="J426" s="976"/>
    </row>
    <row r="427" spans="2:16372" s="2" customFormat="1" ht="52.5" customHeight="1">
      <c r="B427" s="979"/>
      <c r="C427" s="1049"/>
      <c r="D427" s="1050"/>
      <c r="E427" s="751" t="s">
        <v>2044</v>
      </c>
      <c r="F427" s="752">
        <v>44373</v>
      </c>
      <c r="G427" s="752">
        <v>44377</v>
      </c>
      <c r="H427" s="1051"/>
      <c r="I427" s="856" t="s">
        <v>2048</v>
      </c>
      <c r="J427" s="976"/>
    </row>
    <row r="428" spans="2:16372" s="2" customFormat="1" ht="28.5" customHeight="1">
      <c r="B428" s="742" t="s">
        <v>16</v>
      </c>
      <c r="C428" s="741"/>
      <c r="D428" s="950" t="s">
        <v>33</v>
      </c>
      <c r="E428" s="950"/>
      <c r="F428" s="950"/>
      <c r="G428" s="950"/>
      <c r="H428" s="950"/>
      <c r="I428" s="950"/>
      <c r="J428" s="950"/>
    </row>
    <row r="429" spans="2:16372" s="2" customFormat="1" ht="25.5" customHeight="1">
      <c r="B429" s="951" t="s">
        <v>4</v>
      </c>
      <c r="C429" s="951"/>
      <c r="D429" s="951"/>
      <c r="E429" s="951"/>
      <c r="F429" s="951"/>
      <c r="G429" s="951"/>
      <c r="H429" s="951"/>
      <c r="I429" s="787" t="s">
        <v>59</v>
      </c>
      <c r="J429" s="808" t="s">
        <v>1073</v>
      </c>
      <c r="K429" s="1"/>
      <c r="L429" s="1"/>
      <c r="M429" s="1"/>
      <c r="N429" s="1"/>
      <c r="O429" s="1"/>
      <c r="P429" s="1"/>
      <c r="Q429" s="1"/>
      <c r="R429" s="1"/>
    </row>
    <row r="430" spans="2:16372" s="2" customFormat="1" ht="27" customHeight="1">
      <c r="B430" s="952" t="s">
        <v>0</v>
      </c>
      <c r="C430" s="952" t="s">
        <v>255</v>
      </c>
      <c r="D430" s="952" t="s">
        <v>2</v>
      </c>
      <c r="E430" s="952" t="s">
        <v>60</v>
      </c>
      <c r="F430" s="946" t="s">
        <v>51</v>
      </c>
      <c r="G430" s="952"/>
      <c r="H430" s="946" t="s">
        <v>52</v>
      </c>
      <c r="I430" s="946" t="s">
        <v>62</v>
      </c>
      <c r="J430" s="946" t="s">
        <v>1074</v>
      </c>
      <c r="K430" s="1"/>
      <c r="L430" s="1"/>
      <c r="M430" s="1"/>
      <c r="N430" s="1"/>
      <c r="O430" s="1"/>
      <c r="P430" s="1"/>
      <c r="Q430" s="1"/>
      <c r="R430" s="1"/>
      <c r="S430" s="974"/>
      <c r="T430" s="974"/>
      <c r="U430" s="974"/>
      <c r="V430" s="974"/>
      <c r="W430" s="974"/>
      <c r="X430" s="974"/>
      <c r="Y430" s="974"/>
      <c r="Z430" s="974"/>
      <c r="AA430" s="974"/>
      <c r="AB430" s="974"/>
      <c r="AC430" s="974"/>
      <c r="AD430" s="974"/>
      <c r="AE430" s="974"/>
      <c r="AF430" s="974"/>
      <c r="AG430" s="974"/>
      <c r="AH430" s="972"/>
      <c r="AI430" s="972"/>
      <c r="AJ430" s="972"/>
      <c r="AK430" s="972"/>
      <c r="AL430" s="972"/>
      <c r="AM430" s="972"/>
      <c r="AN430" s="972"/>
      <c r="AO430" s="972"/>
      <c r="AP430" s="972"/>
      <c r="AQ430" s="972"/>
      <c r="AR430" s="972"/>
      <c r="AS430" s="972"/>
      <c r="AT430" s="972"/>
      <c r="AU430" s="972"/>
      <c r="AV430" s="973"/>
      <c r="AW430" s="971"/>
      <c r="AX430" s="972"/>
      <c r="AY430" s="972"/>
      <c r="AZ430" s="972"/>
      <c r="BA430" s="972"/>
      <c r="BB430" s="972"/>
      <c r="BC430" s="972"/>
      <c r="BD430" s="972"/>
      <c r="BE430" s="972"/>
      <c r="BF430" s="972"/>
      <c r="BG430" s="972"/>
      <c r="BH430" s="972"/>
      <c r="BI430" s="972"/>
      <c r="BJ430" s="972"/>
      <c r="BK430" s="973"/>
      <c r="BL430" s="971"/>
      <c r="BM430" s="972"/>
      <c r="BN430" s="972"/>
      <c r="BO430" s="972"/>
      <c r="BP430" s="972"/>
      <c r="BQ430" s="972"/>
      <c r="BR430" s="972"/>
      <c r="BS430" s="972"/>
      <c r="BT430" s="972"/>
      <c r="BU430" s="972"/>
      <c r="BV430" s="972"/>
      <c r="BW430" s="972"/>
      <c r="BX430" s="972"/>
      <c r="BY430" s="972"/>
      <c r="BZ430" s="973"/>
      <c r="CA430" s="971"/>
      <c r="CB430" s="972"/>
      <c r="CC430" s="972"/>
      <c r="CD430" s="972"/>
      <c r="CE430" s="972"/>
      <c r="CF430" s="972"/>
      <c r="CG430" s="972"/>
      <c r="CH430" s="972"/>
      <c r="CI430" s="972"/>
      <c r="CJ430" s="972"/>
      <c r="CK430" s="972"/>
      <c r="CL430" s="972"/>
      <c r="CM430" s="972"/>
      <c r="CN430" s="972"/>
      <c r="CO430" s="973"/>
      <c r="CP430" s="971"/>
      <c r="CQ430" s="972"/>
      <c r="CR430" s="972"/>
      <c r="CS430" s="972"/>
      <c r="CT430" s="972"/>
      <c r="CU430" s="972"/>
      <c r="CV430" s="972"/>
      <c r="CW430" s="972"/>
      <c r="CX430" s="972"/>
      <c r="CY430" s="972"/>
      <c r="CZ430" s="972"/>
      <c r="DA430" s="972"/>
      <c r="DB430" s="972"/>
      <c r="DC430" s="972"/>
      <c r="DD430" s="973"/>
      <c r="DE430" s="971"/>
      <c r="DF430" s="972"/>
      <c r="DG430" s="972"/>
      <c r="DH430" s="972"/>
      <c r="DI430" s="972"/>
      <c r="DJ430" s="972"/>
      <c r="DK430" s="972"/>
      <c r="DL430" s="972"/>
      <c r="DM430" s="972"/>
      <c r="DN430" s="972"/>
      <c r="DO430" s="972"/>
      <c r="DP430" s="972"/>
      <c r="DQ430" s="972"/>
      <c r="DR430" s="972"/>
      <c r="DS430" s="973"/>
      <c r="DT430" s="971"/>
      <c r="DU430" s="972"/>
      <c r="DV430" s="972"/>
      <c r="DW430" s="972"/>
      <c r="DX430" s="972"/>
      <c r="DY430" s="972"/>
      <c r="DZ430" s="972"/>
      <c r="EA430" s="972"/>
      <c r="EB430" s="972"/>
      <c r="EC430" s="972"/>
      <c r="ED430" s="972"/>
      <c r="EE430" s="972"/>
      <c r="EF430" s="972"/>
      <c r="EG430" s="972"/>
      <c r="EH430" s="973"/>
      <c r="EI430" s="971"/>
      <c r="EJ430" s="972"/>
      <c r="EK430" s="972"/>
      <c r="EL430" s="972"/>
      <c r="EM430" s="972"/>
      <c r="EN430" s="972"/>
      <c r="EO430" s="972"/>
      <c r="EP430" s="972"/>
      <c r="EQ430" s="972"/>
      <c r="ER430" s="972"/>
      <c r="ES430" s="972"/>
      <c r="ET430" s="972"/>
      <c r="EU430" s="972"/>
      <c r="EV430" s="972"/>
      <c r="EW430" s="973"/>
      <c r="EX430" s="971"/>
      <c r="EY430" s="972"/>
      <c r="EZ430" s="972"/>
      <c r="FA430" s="972"/>
      <c r="FB430" s="972"/>
      <c r="FC430" s="972"/>
      <c r="FD430" s="972"/>
      <c r="FE430" s="972"/>
      <c r="FF430" s="972"/>
      <c r="FG430" s="972"/>
      <c r="FH430" s="972"/>
      <c r="FI430" s="972"/>
      <c r="FJ430" s="972"/>
      <c r="FK430" s="972"/>
      <c r="FL430" s="973"/>
      <c r="FM430" s="971"/>
      <c r="FN430" s="972"/>
      <c r="FO430" s="972"/>
      <c r="FP430" s="972"/>
      <c r="FQ430" s="972"/>
      <c r="FR430" s="972"/>
      <c r="FS430" s="972"/>
      <c r="FT430" s="972"/>
      <c r="FU430" s="972"/>
      <c r="FV430" s="972"/>
      <c r="FW430" s="972"/>
      <c r="FX430" s="972"/>
      <c r="FY430" s="972"/>
      <c r="FZ430" s="972"/>
      <c r="GA430" s="973"/>
      <c r="GB430" s="971"/>
      <c r="GC430" s="972"/>
      <c r="GD430" s="972"/>
      <c r="GE430" s="972"/>
      <c r="GF430" s="972"/>
      <c r="GG430" s="972"/>
      <c r="GH430" s="972"/>
      <c r="GI430" s="972"/>
      <c r="GJ430" s="972"/>
      <c r="GK430" s="972"/>
      <c r="GL430" s="972"/>
      <c r="GM430" s="972"/>
      <c r="GN430" s="972"/>
      <c r="GO430" s="972"/>
      <c r="GP430" s="973"/>
      <c r="GQ430" s="971"/>
      <c r="GR430" s="972"/>
      <c r="GS430" s="972"/>
      <c r="GT430" s="972"/>
      <c r="GU430" s="972"/>
      <c r="GV430" s="972"/>
      <c r="GW430" s="972"/>
      <c r="GX430" s="972"/>
      <c r="GY430" s="972"/>
      <c r="GZ430" s="972"/>
      <c r="HA430" s="972"/>
      <c r="HB430" s="972"/>
      <c r="HC430" s="972"/>
      <c r="HD430" s="972"/>
      <c r="HE430" s="973"/>
      <c r="HF430" s="971"/>
      <c r="HG430" s="972"/>
      <c r="HH430" s="972"/>
      <c r="HI430" s="972"/>
      <c r="HJ430" s="972"/>
      <c r="HK430" s="972"/>
      <c r="HL430" s="972"/>
      <c r="HM430" s="972"/>
      <c r="HN430" s="972"/>
      <c r="HO430" s="972"/>
      <c r="HP430" s="972"/>
      <c r="HQ430" s="972"/>
      <c r="HR430" s="972"/>
      <c r="HS430" s="972"/>
      <c r="HT430" s="973"/>
      <c r="HU430" s="971"/>
      <c r="HV430" s="972"/>
      <c r="HW430" s="972"/>
      <c r="HX430" s="972"/>
      <c r="HY430" s="972"/>
      <c r="HZ430" s="972"/>
      <c r="IA430" s="972"/>
      <c r="IB430" s="972"/>
      <c r="IC430" s="972"/>
      <c r="ID430" s="972"/>
      <c r="IE430" s="972"/>
      <c r="IF430" s="972"/>
      <c r="IG430" s="972"/>
      <c r="IH430" s="972"/>
      <c r="II430" s="973"/>
      <c r="IJ430" s="971"/>
      <c r="IK430" s="972"/>
      <c r="IL430" s="972"/>
      <c r="IM430" s="972"/>
      <c r="IN430" s="972"/>
      <c r="IO430" s="972"/>
      <c r="IP430" s="972"/>
      <c r="IQ430" s="972"/>
      <c r="IR430" s="972"/>
      <c r="IS430" s="972"/>
      <c r="IT430" s="972"/>
      <c r="IU430" s="972"/>
      <c r="IV430" s="972"/>
      <c r="IW430" s="972"/>
      <c r="IX430" s="973"/>
      <c r="IY430" s="971"/>
      <c r="IZ430" s="972"/>
      <c r="JA430" s="972"/>
      <c r="JB430" s="972"/>
      <c r="JC430" s="972"/>
      <c r="JD430" s="972"/>
      <c r="JE430" s="972"/>
      <c r="JF430" s="972"/>
      <c r="JG430" s="972"/>
      <c r="JH430" s="972"/>
      <c r="JI430" s="972"/>
      <c r="JJ430" s="972"/>
      <c r="JK430" s="972"/>
      <c r="JL430" s="972"/>
      <c r="JM430" s="973"/>
      <c r="JN430" s="971"/>
      <c r="JO430" s="972"/>
      <c r="JP430" s="972"/>
      <c r="JQ430" s="972"/>
      <c r="JR430" s="972"/>
      <c r="JS430" s="972"/>
      <c r="JT430" s="972"/>
      <c r="JU430" s="972"/>
      <c r="JV430" s="972"/>
      <c r="JW430" s="972"/>
      <c r="JX430" s="972"/>
      <c r="JY430" s="972"/>
      <c r="JZ430" s="972"/>
      <c r="KA430" s="972"/>
      <c r="KB430" s="973"/>
      <c r="KC430" s="971"/>
      <c r="KD430" s="972"/>
      <c r="KE430" s="972"/>
      <c r="KF430" s="972"/>
      <c r="KG430" s="972"/>
      <c r="KH430" s="972"/>
      <c r="KI430" s="972"/>
      <c r="KJ430" s="972"/>
      <c r="KK430" s="972"/>
      <c r="KL430" s="972"/>
      <c r="KM430" s="972"/>
      <c r="KN430" s="972"/>
      <c r="KO430" s="972"/>
      <c r="KP430" s="972"/>
      <c r="KQ430" s="973"/>
      <c r="KR430" s="971"/>
      <c r="KS430" s="972"/>
      <c r="KT430" s="972"/>
      <c r="KU430" s="972"/>
      <c r="KV430" s="972"/>
      <c r="KW430" s="972"/>
      <c r="KX430" s="972"/>
      <c r="KY430" s="972"/>
      <c r="KZ430" s="972"/>
      <c r="LA430" s="972"/>
      <c r="LB430" s="972"/>
      <c r="LC430" s="972"/>
      <c r="LD430" s="972"/>
      <c r="LE430" s="972"/>
      <c r="LF430" s="973"/>
      <c r="LG430" s="971"/>
      <c r="LH430" s="972"/>
      <c r="LI430" s="972"/>
      <c r="LJ430" s="972"/>
      <c r="LK430" s="972"/>
      <c r="LL430" s="972"/>
      <c r="LM430" s="972"/>
      <c r="LN430" s="972"/>
      <c r="LO430" s="972"/>
      <c r="LP430" s="972"/>
      <c r="LQ430" s="972"/>
      <c r="LR430" s="972"/>
      <c r="LS430" s="972"/>
      <c r="LT430" s="972"/>
      <c r="LU430" s="973"/>
      <c r="LV430" s="971"/>
      <c r="LW430" s="972"/>
      <c r="LX430" s="972"/>
      <c r="LY430" s="972"/>
      <c r="LZ430" s="972"/>
      <c r="MA430" s="972"/>
      <c r="MB430" s="972"/>
      <c r="MC430" s="972"/>
      <c r="MD430" s="972"/>
      <c r="ME430" s="972"/>
      <c r="MF430" s="972"/>
      <c r="MG430" s="972"/>
      <c r="MH430" s="972"/>
      <c r="MI430" s="972"/>
      <c r="MJ430" s="973"/>
      <c r="MK430" s="971"/>
      <c r="ML430" s="972"/>
      <c r="MM430" s="972"/>
      <c r="MN430" s="972"/>
      <c r="MO430" s="972"/>
      <c r="MP430" s="972"/>
      <c r="MQ430" s="972"/>
      <c r="MR430" s="972"/>
      <c r="MS430" s="972"/>
      <c r="MT430" s="972"/>
      <c r="MU430" s="972"/>
      <c r="MV430" s="972"/>
      <c r="MW430" s="972"/>
      <c r="MX430" s="972"/>
      <c r="MY430" s="973"/>
      <c r="MZ430" s="971"/>
      <c r="NA430" s="972"/>
      <c r="NB430" s="972"/>
      <c r="NC430" s="972"/>
      <c r="ND430" s="972"/>
      <c r="NE430" s="972"/>
      <c r="NF430" s="972"/>
      <c r="NG430" s="972"/>
      <c r="NH430" s="972"/>
      <c r="NI430" s="972"/>
      <c r="NJ430" s="972"/>
      <c r="NK430" s="972"/>
      <c r="NL430" s="972"/>
      <c r="NM430" s="972"/>
      <c r="NN430" s="973"/>
      <c r="NO430" s="971"/>
      <c r="NP430" s="972"/>
      <c r="NQ430" s="972"/>
      <c r="NR430" s="972"/>
      <c r="NS430" s="972"/>
      <c r="NT430" s="972"/>
      <c r="NU430" s="972"/>
      <c r="NV430" s="972"/>
      <c r="NW430" s="972"/>
      <c r="NX430" s="972"/>
      <c r="NY430" s="972"/>
      <c r="NZ430" s="972"/>
      <c r="OA430" s="972"/>
      <c r="OB430" s="972"/>
      <c r="OC430" s="973"/>
      <c r="OD430" s="971"/>
      <c r="OE430" s="972"/>
      <c r="OF430" s="972"/>
      <c r="OG430" s="972"/>
      <c r="OH430" s="972"/>
      <c r="OI430" s="972"/>
      <c r="OJ430" s="972"/>
      <c r="OK430" s="972"/>
      <c r="OL430" s="972"/>
      <c r="OM430" s="972"/>
      <c r="ON430" s="972"/>
      <c r="OO430" s="972"/>
      <c r="OP430" s="972"/>
      <c r="OQ430" s="972"/>
      <c r="OR430" s="973"/>
      <c r="OS430" s="971"/>
      <c r="OT430" s="972"/>
      <c r="OU430" s="972"/>
      <c r="OV430" s="972"/>
      <c r="OW430" s="972"/>
      <c r="OX430" s="972"/>
      <c r="OY430" s="972"/>
      <c r="OZ430" s="972"/>
      <c r="PA430" s="972"/>
      <c r="PB430" s="972"/>
      <c r="PC430" s="972"/>
      <c r="PD430" s="972"/>
      <c r="PE430" s="972"/>
      <c r="PF430" s="972"/>
      <c r="PG430" s="973"/>
      <c r="PH430" s="971"/>
      <c r="PI430" s="972"/>
      <c r="PJ430" s="972"/>
      <c r="PK430" s="972"/>
      <c r="PL430" s="972"/>
      <c r="PM430" s="972"/>
      <c r="PN430" s="972"/>
      <c r="PO430" s="972"/>
      <c r="PP430" s="972"/>
      <c r="PQ430" s="972"/>
      <c r="PR430" s="972"/>
      <c r="PS430" s="972"/>
      <c r="PT430" s="972"/>
      <c r="PU430" s="972"/>
      <c r="PV430" s="973"/>
      <c r="PW430" s="971"/>
      <c r="PX430" s="972"/>
      <c r="PY430" s="972"/>
      <c r="PZ430" s="972"/>
      <c r="QA430" s="972"/>
      <c r="QB430" s="972"/>
      <c r="QC430" s="972"/>
      <c r="QD430" s="972"/>
      <c r="QE430" s="972"/>
      <c r="QF430" s="972"/>
      <c r="QG430" s="972"/>
      <c r="QH430" s="972"/>
      <c r="QI430" s="972"/>
      <c r="QJ430" s="972"/>
      <c r="QK430" s="973"/>
      <c r="QL430" s="971"/>
      <c r="QM430" s="972"/>
      <c r="QN430" s="972"/>
      <c r="QO430" s="972"/>
      <c r="QP430" s="972"/>
      <c r="QQ430" s="972"/>
      <c r="QR430" s="972"/>
      <c r="QS430" s="972"/>
      <c r="QT430" s="972"/>
      <c r="QU430" s="972"/>
      <c r="QV430" s="972"/>
      <c r="QW430" s="972"/>
      <c r="QX430" s="972"/>
      <c r="QY430" s="972"/>
      <c r="QZ430" s="973"/>
      <c r="RA430" s="971"/>
      <c r="RB430" s="972"/>
      <c r="RC430" s="972"/>
      <c r="RD430" s="972"/>
      <c r="RE430" s="972"/>
      <c r="RF430" s="972"/>
      <c r="RG430" s="972"/>
      <c r="RH430" s="972"/>
      <c r="RI430" s="972"/>
      <c r="RJ430" s="972"/>
      <c r="RK430" s="972"/>
      <c r="RL430" s="972"/>
      <c r="RM430" s="972"/>
      <c r="RN430" s="972"/>
      <c r="RO430" s="973"/>
      <c r="RP430" s="971"/>
      <c r="RQ430" s="972"/>
      <c r="RR430" s="972"/>
      <c r="RS430" s="972"/>
      <c r="RT430" s="972"/>
      <c r="RU430" s="972"/>
      <c r="RV430" s="972"/>
      <c r="RW430" s="972"/>
      <c r="RX430" s="972"/>
      <c r="RY430" s="972"/>
      <c r="RZ430" s="972"/>
      <c r="SA430" s="972"/>
      <c r="SB430" s="972"/>
      <c r="SC430" s="972"/>
      <c r="SD430" s="973"/>
      <c r="SE430" s="971"/>
      <c r="SF430" s="972"/>
      <c r="SG430" s="972"/>
      <c r="SH430" s="972"/>
      <c r="SI430" s="972"/>
      <c r="SJ430" s="972"/>
      <c r="SK430" s="972"/>
      <c r="SL430" s="972"/>
      <c r="SM430" s="972"/>
      <c r="SN430" s="972"/>
      <c r="SO430" s="972"/>
      <c r="SP430" s="972"/>
      <c r="SQ430" s="972"/>
      <c r="SR430" s="972"/>
      <c r="SS430" s="973"/>
      <c r="ST430" s="971"/>
      <c r="SU430" s="972"/>
      <c r="SV430" s="972"/>
      <c r="SW430" s="972"/>
      <c r="SX430" s="972"/>
      <c r="SY430" s="972"/>
      <c r="SZ430" s="972"/>
      <c r="TA430" s="972"/>
      <c r="TB430" s="972"/>
      <c r="TC430" s="972"/>
      <c r="TD430" s="972"/>
      <c r="TE430" s="972"/>
      <c r="TF430" s="972"/>
      <c r="TG430" s="972"/>
      <c r="TH430" s="973"/>
      <c r="TI430" s="971"/>
      <c r="TJ430" s="972"/>
      <c r="TK430" s="972"/>
      <c r="TL430" s="972"/>
      <c r="TM430" s="972"/>
      <c r="TN430" s="972"/>
      <c r="TO430" s="972"/>
      <c r="TP430" s="972"/>
      <c r="TQ430" s="972"/>
      <c r="TR430" s="972"/>
      <c r="TS430" s="972"/>
      <c r="TT430" s="972"/>
      <c r="TU430" s="972"/>
      <c r="TV430" s="972"/>
      <c r="TW430" s="973"/>
      <c r="TX430" s="971"/>
      <c r="TY430" s="972"/>
      <c r="TZ430" s="972"/>
      <c r="UA430" s="972"/>
      <c r="UB430" s="972"/>
      <c r="UC430" s="972"/>
      <c r="UD430" s="972"/>
      <c r="UE430" s="972"/>
      <c r="UF430" s="972"/>
      <c r="UG430" s="972"/>
      <c r="UH430" s="972"/>
      <c r="UI430" s="972"/>
      <c r="UJ430" s="972"/>
      <c r="UK430" s="972"/>
      <c r="UL430" s="973"/>
      <c r="UM430" s="971"/>
      <c r="UN430" s="972"/>
      <c r="UO430" s="972"/>
      <c r="UP430" s="972"/>
      <c r="UQ430" s="972"/>
      <c r="UR430" s="972"/>
      <c r="US430" s="972"/>
      <c r="UT430" s="972"/>
      <c r="UU430" s="972"/>
      <c r="UV430" s="972"/>
      <c r="UW430" s="972"/>
      <c r="UX430" s="972"/>
      <c r="UY430" s="972"/>
      <c r="UZ430" s="972"/>
      <c r="VA430" s="973"/>
      <c r="VB430" s="971"/>
      <c r="VC430" s="972"/>
      <c r="VD430" s="972"/>
      <c r="VE430" s="972"/>
      <c r="VF430" s="972"/>
      <c r="VG430" s="972"/>
      <c r="VH430" s="972"/>
      <c r="VI430" s="972"/>
      <c r="VJ430" s="972"/>
      <c r="VK430" s="972"/>
      <c r="VL430" s="972"/>
      <c r="VM430" s="972"/>
      <c r="VN430" s="972"/>
      <c r="VO430" s="972"/>
      <c r="VP430" s="973"/>
      <c r="VQ430" s="971"/>
      <c r="VR430" s="972"/>
      <c r="VS430" s="972"/>
      <c r="VT430" s="972"/>
      <c r="VU430" s="972"/>
      <c r="VV430" s="972"/>
      <c r="VW430" s="972"/>
      <c r="VX430" s="972"/>
      <c r="VY430" s="972"/>
      <c r="VZ430" s="972"/>
      <c r="WA430" s="972"/>
      <c r="WB430" s="972"/>
      <c r="WC430" s="972"/>
      <c r="WD430" s="972"/>
      <c r="WE430" s="973"/>
      <c r="WF430" s="971"/>
      <c r="WG430" s="972"/>
      <c r="WH430" s="972"/>
      <c r="WI430" s="972"/>
      <c r="WJ430" s="972"/>
      <c r="WK430" s="972"/>
      <c r="WL430" s="972"/>
      <c r="WM430" s="972"/>
      <c r="WN430" s="972"/>
      <c r="WO430" s="972"/>
      <c r="WP430" s="972"/>
      <c r="WQ430" s="972"/>
      <c r="WR430" s="972"/>
      <c r="WS430" s="972"/>
      <c r="WT430" s="973"/>
      <c r="WU430" s="971"/>
      <c r="WV430" s="972"/>
      <c r="WW430" s="972"/>
      <c r="WX430" s="972"/>
      <c r="WY430" s="972"/>
      <c r="WZ430" s="972"/>
      <c r="XA430" s="972"/>
      <c r="XB430" s="972"/>
      <c r="XC430" s="972"/>
      <c r="XD430" s="972"/>
      <c r="XE430" s="972"/>
      <c r="XF430" s="972"/>
      <c r="XG430" s="972"/>
      <c r="XH430" s="972"/>
      <c r="XI430" s="973"/>
      <c r="XJ430" s="971"/>
      <c r="XK430" s="972"/>
      <c r="XL430" s="972"/>
      <c r="XM430" s="972"/>
      <c r="XN430" s="972"/>
      <c r="XO430" s="972"/>
      <c r="XP430" s="972"/>
      <c r="XQ430" s="972"/>
      <c r="XR430" s="972"/>
      <c r="XS430" s="972"/>
      <c r="XT430" s="972"/>
      <c r="XU430" s="972"/>
      <c r="XV430" s="972"/>
      <c r="XW430" s="972"/>
      <c r="XX430" s="973"/>
      <c r="XY430" s="971"/>
      <c r="XZ430" s="972"/>
      <c r="YA430" s="972"/>
      <c r="YB430" s="972"/>
      <c r="YC430" s="972"/>
      <c r="YD430" s="972"/>
      <c r="YE430" s="972"/>
      <c r="YF430" s="972"/>
      <c r="YG430" s="972"/>
      <c r="YH430" s="972"/>
      <c r="YI430" s="972"/>
      <c r="YJ430" s="972"/>
      <c r="YK430" s="972"/>
      <c r="YL430" s="972"/>
      <c r="YM430" s="973"/>
      <c r="YN430" s="971"/>
      <c r="YO430" s="972"/>
      <c r="YP430" s="972"/>
      <c r="YQ430" s="972"/>
      <c r="YR430" s="972"/>
      <c r="YS430" s="972"/>
      <c r="YT430" s="972"/>
      <c r="YU430" s="972"/>
      <c r="YV430" s="972"/>
      <c r="YW430" s="972"/>
      <c r="YX430" s="972"/>
      <c r="YY430" s="972"/>
      <c r="YZ430" s="972"/>
      <c r="ZA430" s="972"/>
      <c r="ZB430" s="973"/>
      <c r="ZC430" s="971"/>
      <c r="ZD430" s="972"/>
      <c r="ZE430" s="972"/>
      <c r="ZF430" s="972"/>
      <c r="ZG430" s="972"/>
      <c r="ZH430" s="972"/>
      <c r="ZI430" s="972"/>
      <c r="ZJ430" s="972"/>
      <c r="ZK430" s="972"/>
      <c r="ZL430" s="972"/>
      <c r="ZM430" s="972"/>
      <c r="ZN430" s="972"/>
      <c r="ZO430" s="972"/>
      <c r="ZP430" s="972"/>
      <c r="ZQ430" s="973"/>
      <c r="ZR430" s="971"/>
      <c r="ZS430" s="972"/>
      <c r="ZT430" s="972"/>
      <c r="ZU430" s="972"/>
      <c r="ZV430" s="972"/>
      <c r="ZW430" s="972"/>
      <c r="ZX430" s="972"/>
      <c r="ZY430" s="972"/>
      <c r="ZZ430" s="972"/>
      <c r="AAA430" s="972"/>
      <c r="AAB430" s="972"/>
      <c r="AAC430" s="972"/>
      <c r="AAD430" s="972"/>
      <c r="AAE430" s="972"/>
      <c r="AAF430" s="973"/>
      <c r="AAG430" s="971"/>
      <c r="AAH430" s="972"/>
      <c r="AAI430" s="972"/>
      <c r="AAJ430" s="972"/>
      <c r="AAK430" s="972"/>
      <c r="AAL430" s="972"/>
      <c r="AAM430" s="972"/>
      <c r="AAN430" s="972"/>
      <c r="AAO430" s="972"/>
      <c r="AAP430" s="972"/>
      <c r="AAQ430" s="972"/>
      <c r="AAR430" s="972"/>
      <c r="AAS430" s="972"/>
      <c r="AAT430" s="972"/>
      <c r="AAU430" s="973"/>
      <c r="AAV430" s="971"/>
      <c r="AAW430" s="972"/>
      <c r="AAX430" s="972"/>
      <c r="AAY430" s="972"/>
      <c r="AAZ430" s="972"/>
      <c r="ABA430" s="972"/>
      <c r="ABB430" s="972"/>
      <c r="ABC430" s="972"/>
      <c r="ABD430" s="972"/>
      <c r="ABE430" s="972"/>
      <c r="ABF430" s="972"/>
      <c r="ABG430" s="972"/>
      <c r="ABH430" s="972"/>
      <c r="ABI430" s="972"/>
      <c r="ABJ430" s="973"/>
      <c r="ABK430" s="971"/>
      <c r="ABL430" s="972"/>
      <c r="ABM430" s="972"/>
      <c r="ABN430" s="972"/>
      <c r="ABO430" s="972"/>
      <c r="ABP430" s="972"/>
      <c r="ABQ430" s="972"/>
      <c r="ABR430" s="972"/>
      <c r="ABS430" s="972"/>
      <c r="ABT430" s="972"/>
      <c r="ABU430" s="972"/>
      <c r="ABV430" s="972"/>
      <c r="ABW430" s="972"/>
      <c r="ABX430" s="972"/>
      <c r="ABY430" s="973"/>
      <c r="ABZ430" s="971"/>
      <c r="ACA430" s="972"/>
      <c r="ACB430" s="972"/>
      <c r="ACC430" s="972"/>
      <c r="ACD430" s="972"/>
      <c r="ACE430" s="972"/>
      <c r="ACF430" s="972"/>
      <c r="ACG430" s="972"/>
      <c r="ACH430" s="972"/>
      <c r="ACI430" s="972"/>
      <c r="ACJ430" s="972"/>
      <c r="ACK430" s="972"/>
      <c r="ACL430" s="972"/>
      <c r="ACM430" s="972"/>
      <c r="ACN430" s="973"/>
      <c r="ACO430" s="971"/>
      <c r="ACP430" s="972"/>
      <c r="ACQ430" s="972"/>
      <c r="ACR430" s="972"/>
      <c r="ACS430" s="972"/>
      <c r="ACT430" s="972"/>
      <c r="ACU430" s="972"/>
      <c r="ACV430" s="972"/>
      <c r="ACW430" s="972"/>
      <c r="ACX430" s="972"/>
      <c r="ACY430" s="972"/>
      <c r="ACZ430" s="972"/>
      <c r="ADA430" s="972"/>
      <c r="ADB430" s="972"/>
      <c r="ADC430" s="973"/>
      <c r="ADD430" s="971"/>
      <c r="ADE430" s="972"/>
      <c r="ADF430" s="972"/>
      <c r="ADG430" s="972"/>
      <c r="ADH430" s="972"/>
      <c r="ADI430" s="972"/>
      <c r="ADJ430" s="972"/>
      <c r="ADK430" s="972"/>
      <c r="ADL430" s="972"/>
      <c r="ADM430" s="972"/>
      <c r="ADN430" s="972"/>
      <c r="ADO430" s="972"/>
      <c r="ADP430" s="972"/>
      <c r="ADQ430" s="972"/>
      <c r="ADR430" s="973"/>
      <c r="ADS430" s="971"/>
      <c r="ADT430" s="972"/>
      <c r="ADU430" s="972"/>
      <c r="ADV430" s="972"/>
      <c r="ADW430" s="972"/>
      <c r="ADX430" s="972"/>
      <c r="ADY430" s="972"/>
      <c r="ADZ430" s="972"/>
      <c r="AEA430" s="972"/>
      <c r="AEB430" s="972"/>
      <c r="AEC430" s="972"/>
      <c r="AED430" s="972"/>
      <c r="AEE430" s="972"/>
      <c r="AEF430" s="972"/>
      <c r="AEG430" s="973"/>
      <c r="AEH430" s="971"/>
      <c r="AEI430" s="972"/>
      <c r="AEJ430" s="972"/>
      <c r="AEK430" s="972"/>
      <c r="AEL430" s="972"/>
      <c r="AEM430" s="972"/>
      <c r="AEN430" s="972"/>
      <c r="AEO430" s="972"/>
      <c r="AEP430" s="972"/>
      <c r="AEQ430" s="972"/>
      <c r="AER430" s="972"/>
      <c r="AES430" s="972"/>
      <c r="AET430" s="972"/>
      <c r="AEU430" s="972"/>
      <c r="AEV430" s="973"/>
      <c r="AEW430" s="971"/>
      <c r="AEX430" s="972"/>
      <c r="AEY430" s="972"/>
      <c r="AEZ430" s="972"/>
      <c r="AFA430" s="972"/>
      <c r="AFB430" s="972"/>
      <c r="AFC430" s="972"/>
      <c r="AFD430" s="972"/>
      <c r="AFE430" s="972"/>
      <c r="AFF430" s="972"/>
      <c r="AFG430" s="972"/>
      <c r="AFH430" s="972"/>
      <c r="AFI430" s="972"/>
      <c r="AFJ430" s="972"/>
      <c r="AFK430" s="973"/>
      <c r="AFL430" s="971"/>
      <c r="AFM430" s="972"/>
      <c r="AFN430" s="972"/>
      <c r="AFO430" s="972"/>
      <c r="AFP430" s="972"/>
      <c r="AFQ430" s="972"/>
      <c r="AFR430" s="972"/>
      <c r="AFS430" s="972"/>
      <c r="AFT430" s="972"/>
      <c r="AFU430" s="972"/>
      <c r="AFV430" s="972"/>
      <c r="AFW430" s="972"/>
      <c r="AFX430" s="972"/>
      <c r="AFY430" s="972"/>
      <c r="AFZ430" s="973"/>
      <c r="AGA430" s="971"/>
      <c r="AGB430" s="972"/>
      <c r="AGC430" s="972"/>
      <c r="AGD430" s="972"/>
      <c r="AGE430" s="972"/>
      <c r="AGF430" s="972"/>
      <c r="AGG430" s="972"/>
      <c r="AGH430" s="972"/>
      <c r="AGI430" s="972"/>
      <c r="AGJ430" s="972"/>
      <c r="AGK430" s="972"/>
      <c r="AGL430" s="972"/>
      <c r="AGM430" s="972"/>
      <c r="AGN430" s="972"/>
      <c r="AGO430" s="973"/>
      <c r="AGP430" s="971"/>
      <c r="AGQ430" s="972"/>
      <c r="AGR430" s="972"/>
      <c r="AGS430" s="972"/>
      <c r="AGT430" s="972"/>
      <c r="AGU430" s="972"/>
      <c r="AGV430" s="972"/>
      <c r="AGW430" s="972"/>
      <c r="AGX430" s="972"/>
      <c r="AGY430" s="972"/>
      <c r="AGZ430" s="972"/>
      <c r="AHA430" s="972"/>
      <c r="AHB430" s="972"/>
      <c r="AHC430" s="972"/>
      <c r="AHD430" s="973"/>
      <c r="AHE430" s="971"/>
      <c r="AHF430" s="972"/>
      <c r="AHG430" s="972"/>
      <c r="AHH430" s="972"/>
      <c r="AHI430" s="972"/>
      <c r="AHJ430" s="972"/>
      <c r="AHK430" s="972"/>
      <c r="AHL430" s="972"/>
      <c r="AHM430" s="972"/>
      <c r="AHN430" s="972"/>
      <c r="AHO430" s="972"/>
      <c r="AHP430" s="972"/>
      <c r="AHQ430" s="972"/>
      <c r="AHR430" s="972"/>
      <c r="AHS430" s="973"/>
      <c r="AHT430" s="971"/>
      <c r="AHU430" s="972"/>
      <c r="AHV430" s="972"/>
      <c r="AHW430" s="972"/>
      <c r="AHX430" s="972"/>
      <c r="AHY430" s="972"/>
      <c r="AHZ430" s="972"/>
      <c r="AIA430" s="972"/>
      <c r="AIB430" s="972"/>
      <c r="AIC430" s="972"/>
      <c r="AID430" s="972"/>
      <c r="AIE430" s="972"/>
      <c r="AIF430" s="972"/>
      <c r="AIG430" s="972"/>
      <c r="AIH430" s="973"/>
      <c r="AII430" s="971"/>
      <c r="AIJ430" s="972"/>
      <c r="AIK430" s="972"/>
      <c r="AIL430" s="972"/>
      <c r="AIM430" s="972"/>
      <c r="AIN430" s="972"/>
      <c r="AIO430" s="972"/>
      <c r="AIP430" s="972"/>
      <c r="AIQ430" s="972"/>
      <c r="AIR430" s="972"/>
      <c r="AIS430" s="972"/>
      <c r="AIT430" s="972"/>
      <c r="AIU430" s="972"/>
      <c r="AIV430" s="972"/>
      <c r="AIW430" s="973"/>
      <c r="AIX430" s="971"/>
      <c r="AIY430" s="972"/>
      <c r="AIZ430" s="972"/>
      <c r="AJA430" s="972"/>
      <c r="AJB430" s="972"/>
      <c r="AJC430" s="972"/>
      <c r="AJD430" s="972"/>
      <c r="AJE430" s="972"/>
      <c r="AJF430" s="972"/>
      <c r="AJG430" s="972"/>
      <c r="AJH430" s="972"/>
      <c r="AJI430" s="972"/>
      <c r="AJJ430" s="972"/>
      <c r="AJK430" s="972"/>
      <c r="AJL430" s="973"/>
      <c r="AJM430" s="971"/>
      <c r="AJN430" s="972"/>
      <c r="AJO430" s="972"/>
      <c r="AJP430" s="972"/>
      <c r="AJQ430" s="972"/>
      <c r="AJR430" s="972"/>
      <c r="AJS430" s="972"/>
      <c r="AJT430" s="972"/>
      <c r="AJU430" s="972"/>
      <c r="AJV430" s="972"/>
      <c r="AJW430" s="972"/>
      <c r="AJX430" s="972"/>
      <c r="AJY430" s="972"/>
      <c r="AJZ430" s="972"/>
      <c r="AKA430" s="973"/>
      <c r="AKB430" s="971"/>
      <c r="AKC430" s="972"/>
      <c r="AKD430" s="972"/>
      <c r="AKE430" s="972"/>
      <c r="AKF430" s="972"/>
      <c r="AKG430" s="972"/>
      <c r="AKH430" s="972"/>
      <c r="AKI430" s="972"/>
      <c r="AKJ430" s="972"/>
      <c r="AKK430" s="972"/>
      <c r="AKL430" s="972"/>
      <c r="AKM430" s="972"/>
      <c r="AKN430" s="972"/>
      <c r="AKO430" s="972"/>
      <c r="AKP430" s="973"/>
      <c r="AKQ430" s="971"/>
      <c r="AKR430" s="972"/>
      <c r="AKS430" s="972"/>
      <c r="AKT430" s="972"/>
      <c r="AKU430" s="972"/>
      <c r="AKV430" s="972"/>
      <c r="AKW430" s="972"/>
      <c r="AKX430" s="972"/>
      <c r="AKY430" s="972"/>
      <c r="AKZ430" s="972"/>
      <c r="ALA430" s="972"/>
      <c r="ALB430" s="972"/>
      <c r="ALC430" s="972"/>
      <c r="ALD430" s="972"/>
      <c r="ALE430" s="973"/>
      <c r="ALF430" s="971"/>
      <c r="ALG430" s="972"/>
      <c r="ALH430" s="972"/>
      <c r="ALI430" s="972"/>
      <c r="ALJ430" s="972"/>
      <c r="ALK430" s="972"/>
      <c r="ALL430" s="972"/>
      <c r="ALM430" s="972"/>
      <c r="ALN430" s="972"/>
      <c r="ALO430" s="972"/>
      <c r="ALP430" s="972"/>
      <c r="ALQ430" s="972"/>
      <c r="ALR430" s="972"/>
      <c r="ALS430" s="972"/>
      <c r="ALT430" s="973"/>
      <c r="ALU430" s="971"/>
      <c r="ALV430" s="972"/>
      <c r="ALW430" s="972"/>
      <c r="ALX430" s="972"/>
      <c r="ALY430" s="972"/>
      <c r="ALZ430" s="972"/>
      <c r="AMA430" s="972"/>
      <c r="AMB430" s="972"/>
      <c r="AMC430" s="972"/>
      <c r="AMD430" s="972"/>
      <c r="AME430" s="972"/>
      <c r="AMF430" s="972"/>
      <c r="AMG430" s="972"/>
      <c r="AMH430" s="972"/>
      <c r="AMI430" s="973"/>
      <c r="AMJ430" s="971"/>
      <c r="AMK430" s="972"/>
      <c r="AML430" s="972"/>
      <c r="AMM430" s="972"/>
      <c r="AMN430" s="972"/>
      <c r="AMO430" s="972"/>
      <c r="AMP430" s="972"/>
      <c r="AMQ430" s="972"/>
      <c r="AMR430" s="972"/>
      <c r="AMS430" s="972"/>
      <c r="AMT430" s="972"/>
      <c r="AMU430" s="972"/>
      <c r="AMV430" s="972"/>
      <c r="AMW430" s="972"/>
      <c r="AMX430" s="973"/>
      <c r="AMY430" s="971"/>
      <c r="AMZ430" s="972"/>
      <c r="ANA430" s="972"/>
      <c r="ANB430" s="972"/>
      <c r="ANC430" s="972"/>
      <c r="AND430" s="972"/>
      <c r="ANE430" s="972"/>
      <c r="ANF430" s="972"/>
      <c r="ANG430" s="972"/>
      <c r="ANH430" s="972"/>
      <c r="ANI430" s="972"/>
      <c r="ANJ430" s="972"/>
      <c r="ANK430" s="972"/>
      <c r="ANL430" s="972"/>
      <c r="ANM430" s="973"/>
      <c r="ANN430" s="971"/>
      <c r="ANO430" s="972"/>
      <c r="ANP430" s="972"/>
      <c r="ANQ430" s="972"/>
      <c r="ANR430" s="972"/>
      <c r="ANS430" s="972"/>
      <c r="ANT430" s="972"/>
      <c r="ANU430" s="972"/>
      <c r="ANV430" s="972"/>
      <c r="ANW430" s="972"/>
      <c r="ANX430" s="972"/>
      <c r="ANY430" s="972"/>
      <c r="ANZ430" s="972"/>
      <c r="AOA430" s="972"/>
      <c r="AOB430" s="973"/>
      <c r="AOC430" s="971"/>
      <c r="AOD430" s="972"/>
      <c r="AOE430" s="972"/>
      <c r="AOF430" s="972"/>
      <c r="AOG430" s="972"/>
      <c r="AOH430" s="972"/>
      <c r="AOI430" s="972"/>
      <c r="AOJ430" s="972"/>
      <c r="AOK430" s="972"/>
      <c r="AOL430" s="972"/>
      <c r="AOM430" s="972"/>
      <c r="AON430" s="972"/>
      <c r="AOO430" s="972"/>
      <c r="AOP430" s="972"/>
      <c r="AOQ430" s="973"/>
      <c r="AOR430" s="971"/>
      <c r="AOS430" s="972"/>
      <c r="AOT430" s="972"/>
      <c r="AOU430" s="972"/>
      <c r="AOV430" s="972"/>
      <c r="AOW430" s="972"/>
      <c r="AOX430" s="972"/>
      <c r="AOY430" s="972"/>
      <c r="AOZ430" s="972"/>
      <c r="APA430" s="972"/>
      <c r="APB430" s="972"/>
      <c r="APC430" s="972"/>
      <c r="APD430" s="972"/>
      <c r="APE430" s="972"/>
      <c r="APF430" s="973"/>
      <c r="APG430" s="971"/>
      <c r="APH430" s="972"/>
      <c r="API430" s="972"/>
      <c r="APJ430" s="972"/>
      <c r="APK430" s="972"/>
      <c r="APL430" s="972"/>
      <c r="APM430" s="972"/>
      <c r="APN430" s="972"/>
      <c r="APO430" s="972"/>
      <c r="APP430" s="972"/>
      <c r="APQ430" s="972"/>
      <c r="APR430" s="972"/>
      <c r="APS430" s="972"/>
      <c r="APT430" s="972"/>
      <c r="APU430" s="973"/>
      <c r="APV430" s="971"/>
      <c r="APW430" s="972"/>
      <c r="APX430" s="972"/>
      <c r="APY430" s="972"/>
      <c r="APZ430" s="972"/>
      <c r="AQA430" s="972"/>
      <c r="AQB430" s="972"/>
      <c r="AQC430" s="972"/>
      <c r="AQD430" s="972"/>
      <c r="AQE430" s="972"/>
      <c r="AQF430" s="972"/>
      <c r="AQG430" s="972"/>
      <c r="AQH430" s="972"/>
      <c r="AQI430" s="972"/>
      <c r="AQJ430" s="973"/>
      <c r="AQK430" s="971"/>
      <c r="AQL430" s="972"/>
      <c r="AQM430" s="972"/>
      <c r="AQN430" s="972"/>
      <c r="AQO430" s="972"/>
      <c r="AQP430" s="972"/>
      <c r="AQQ430" s="972"/>
      <c r="AQR430" s="972"/>
      <c r="AQS430" s="972"/>
      <c r="AQT430" s="972"/>
      <c r="AQU430" s="972"/>
      <c r="AQV430" s="972"/>
      <c r="AQW430" s="972"/>
      <c r="AQX430" s="972"/>
      <c r="AQY430" s="973"/>
      <c r="AQZ430" s="971"/>
      <c r="ARA430" s="972"/>
      <c r="ARB430" s="972"/>
      <c r="ARC430" s="972"/>
      <c r="ARD430" s="972"/>
      <c r="ARE430" s="972"/>
      <c r="ARF430" s="972"/>
      <c r="ARG430" s="972"/>
      <c r="ARH430" s="972"/>
      <c r="ARI430" s="972"/>
      <c r="ARJ430" s="972"/>
      <c r="ARK430" s="972"/>
      <c r="ARL430" s="972"/>
      <c r="ARM430" s="972"/>
      <c r="ARN430" s="973"/>
      <c r="ARO430" s="971"/>
      <c r="ARP430" s="972"/>
      <c r="ARQ430" s="972"/>
      <c r="ARR430" s="972"/>
      <c r="ARS430" s="972"/>
      <c r="ART430" s="972"/>
      <c r="ARU430" s="972"/>
      <c r="ARV430" s="972"/>
      <c r="ARW430" s="972"/>
      <c r="ARX430" s="972"/>
      <c r="ARY430" s="972"/>
      <c r="ARZ430" s="972"/>
      <c r="ASA430" s="972"/>
      <c r="ASB430" s="972"/>
      <c r="ASC430" s="973"/>
      <c r="ASD430" s="971"/>
      <c r="ASE430" s="972"/>
      <c r="ASF430" s="972"/>
      <c r="ASG430" s="972"/>
      <c r="ASH430" s="972"/>
      <c r="ASI430" s="972"/>
      <c r="ASJ430" s="972"/>
      <c r="ASK430" s="972"/>
      <c r="ASL430" s="972"/>
      <c r="ASM430" s="972"/>
      <c r="ASN430" s="972"/>
      <c r="ASO430" s="972"/>
      <c r="ASP430" s="972"/>
      <c r="ASQ430" s="972"/>
      <c r="ASR430" s="973"/>
      <c r="ASS430" s="971"/>
      <c r="AST430" s="972"/>
      <c r="ASU430" s="972"/>
      <c r="ASV430" s="972"/>
      <c r="ASW430" s="972"/>
      <c r="ASX430" s="972"/>
      <c r="ASY430" s="972"/>
      <c r="ASZ430" s="972"/>
      <c r="ATA430" s="972"/>
      <c r="ATB430" s="972"/>
      <c r="ATC430" s="972"/>
      <c r="ATD430" s="972"/>
      <c r="ATE430" s="972"/>
      <c r="ATF430" s="972"/>
      <c r="ATG430" s="973"/>
      <c r="ATH430" s="971"/>
      <c r="ATI430" s="972"/>
      <c r="ATJ430" s="972"/>
      <c r="ATK430" s="972"/>
      <c r="ATL430" s="972"/>
      <c r="ATM430" s="972"/>
      <c r="ATN430" s="972"/>
      <c r="ATO430" s="972"/>
      <c r="ATP430" s="972"/>
      <c r="ATQ430" s="972"/>
      <c r="ATR430" s="972"/>
      <c r="ATS430" s="972"/>
      <c r="ATT430" s="972"/>
      <c r="ATU430" s="972"/>
      <c r="ATV430" s="973"/>
      <c r="ATW430" s="971"/>
      <c r="ATX430" s="972"/>
      <c r="ATY430" s="972"/>
      <c r="ATZ430" s="972"/>
      <c r="AUA430" s="972"/>
      <c r="AUB430" s="972"/>
      <c r="AUC430" s="972"/>
      <c r="AUD430" s="972"/>
      <c r="AUE430" s="972"/>
      <c r="AUF430" s="972"/>
      <c r="AUG430" s="972"/>
      <c r="AUH430" s="972"/>
      <c r="AUI430" s="972"/>
      <c r="AUJ430" s="972"/>
      <c r="AUK430" s="973"/>
      <c r="AUL430" s="971"/>
      <c r="AUM430" s="972"/>
      <c r="AUN430" s="972"/>
      <c r="AUO430" s="972"/>
      <c r="AUP430" s="972"/>
      <c r="AUQ430" s="972"/>
      <c r="AUR430" s="972"/>
      <c r="AUS430" s="972"/>
      <c r="AUT430" s="972"/>
      <c r="AUU430" s="972"/>
      <c r="AUV430" s="972"/>
      <c r="AUW430" s="972"/>
      <c r="AUX430" s="972"/>
      <c r="AUY430" s="972"/>
      <c r="AUZ430" s="973"/>
      <c r="AVA430" s="971"/>
      <c r="AVB430" s="972"/>
      <c r="AVC430" s="972"/>
      <c r="AVD430" s="972"/>
      <c r="AVE430" s="972"/>
      <c r="AVF430" s="972"/>
      <c r="AVG430" s="972"/>
      <c r="AVH430" s="972"/>
      <c r="AVI430" s="972"/>
      <c r="AVJ430" s="972"/>
      <c r="AVK430" s="972"/>
      <c r="AVL430" s="972"/>
      <c r="AVM430" s="972"/>
      <c r="AVN430" s="972"/>
      <c r="AVO430" s="973"/>
      <c r="AVP430" s="971"/>
      <c r="AVQ430" s="972"/>
      <c r="AVR430" s="972"/>
      <c r="AVS430" s="972"/>
      <c r="AVT430" s="972"/>
      <c r="AVU430" s="972"/>
      <c r="AVV430" s="972"/>
      <c r="AVW430" s="972"/>
      <c r="AVX430" s="972"/>
      <c r="AVY430" s="972"/>
      <c r="AVZ430" s="972"/>
      <c r="AWA430" s="972"/>
      <c r="AWB430" s="972"/>
      <c r="AWC430" s="972"/>
      <c r="AWD430" s="973"/>
      <c r="AWE430" s="971"/>
      <c r="AWF430" s="972"/>
      <c r="AWG430" s="972"/>
      <c r="AWH430" s="972"/>
      <c r="AWI430" s="972"/>
      <c r="AWJ430" s="972"/>
      <c r="AWK430" s="972"/>
      <c r="AWL430" s="972"/>
      <c r="AWM430" s="972"/>
      <c r="AWN430" s="972"/>
      <c r="AWO430" s="972"/>
      <c r="AWP430" s="972"/>
      <c r="AWQ430" s="972"/>
      <c r="AWR430" s="972"/>
      <c r="AWS430" s="973"/>
      <c r="AWT430" s="971"/>
      <c r="AWU430" s="972"/>
      <c r="AWV430" s="972"/>
      <c r="AWW430" s="972"/>
      <c r="AWX430" s="972"/>
      <c r="AWY430" s="972"/>
      <c r="AWZ430" s="972"/>
      <c r="AXA430" s="972"/>
      <c r="AXB430" s="972"/>
      <c r="AXC430" s="972"/>
      <c r="AXD430" s="972"/>
      <c r="AXE430" s="972"/>
      <c r="AXF430" s="972"/>
      <c r="AXG430" s="972"/>
      <c r="AXH430" s="973"/>
      <c r="AXI430" s="971"/>
      <c r="AXJ430" s="972"/>
      <c r="AXK430" s="972"/>
      <c r="AXL430" s="972"/>
      <c r="AXM430" s="972"/>
      <c r="AXN430" s="972"/>
      <c r="AXO430" s="972"/>
      <c r="AXP430" s="972"/>
      <c r="AXQ430" s="972"/>
      <c r="AXR430" s="972"/>
      <c r="AXS430" s="972"/>
      <c r="AXT430" s="972"/>
      <c r="AXU430" s="972"/>
      <c r="AXV430" s="972"/>
      <c r="AXW430" s="973"/>
      <c r="AXX430" s="971"/>
      <c r="AXY430" s="972"/>
      <c r="AXZ430" s="972"/>
      <c r="AYA430" s="972"/>
      <c r="AYB430" s="972"/>
      <c r="AYC430" s="972"/>
      <c r="AYD430" s="972"/>
      <c r="AYE430" s="972"/>
      <c r="AYF430" s="972"/>
      <c r="AYG430" s="972"/>
      <c r="AYH430" s="972"/>
      <c r="AYI430" s="972"/>
      <c r="AYJ430" s="972"/>
      <c r="AYK430" s="972"/>
      <c r="AYL430" s="973"/>
      <c r="AYM430" s="971"/>
      <c r="AYN430" s="972"/>
      <c r="AYO430" s="972"/>
      <c r="AYP430" s="972"/>
      <c r="AYQ430" s="972"/>
      <c r="AYR430" s="972"/>
      <c r="AYS430" s="972"/>
      <c r="AYT430" s="972"/>
      <c r="AYU430" s="972"/>
      <c r="AYV430" s="972"/>
      <c r="AYW430" s="972"/>
      <c r="AYX430" s="972"/>
      <c r="AYY430" s="972"/>
      <c r="AYZ430" s="972"/>
      <c r="AZA430" s="973"/>
      <c r="AZB430" s="971"/>
      <c r="AZC430" s="972"/>
      <c r="AZD430" s="972"/>
      <c r="AZE430" s="972"/>
      <c r="AZF430" s="972"/>
      <c r="AZG430" s="972"/>
      <c r="AZH430" s="972"/>
      <c r="AZI430" s="972"/>
      <c r="AZJ430" s="972"/>
      <c r="AZK430" s="972"/>
      <c r="AZL430" s="972"/>
      <c r="AZM430" s="972"/>
      <c r="AZN430" s="972"/>
      <c r="AZO430" s="972"/>
      <c r="AZP430" s="973"/>
      <c r="AZQ430" s="971"/>
      <c r="AZR430" s="972"/>
      <c r="AZS430" s="972"/>
      <c r="AZT430" s="972"/>
      <c r="AZU430" s="972"/>
      <c r="AZV430" s="972"/>
      <c r="AZW430" s="972"/>
      <c r="AZX430" s="972"/>
      <c r="AZY430" s="972"/>
      <c r="AZZ430" s="972"/>
      <c r="BAA430" s="972"/>
      <c r="BAB430" s="972"/>
      <c r="BAC430" s="972"/>
      <c r="BAD430" s="972"/>
      <c r="BAE430" s="973"/>
      <c r="BAF430" s="971"/>
      <c r="BAG430" s="972"/>
      <c r="BAH430" s="972"/>
      <c r="BAI430" s="972"/>
      <c r="BAJ430" s="972"/>
      <c r="BAK430" s="972"/>
      <c r="BAL430" s="972"/>
      <c r="BAM430" s="972"/>
      <c r="BAN430" s="972"/>
      <c r="BAO430" s="972"/>
      <c r="BAP430" s="972"/>
      <c r="BAQ430" s="972"/>
      <c r="BAR430" s="972"/>
      <c r="BAS430" s="972"/>
      <c r="BAT430" s="973"/>
      <c r="BAU430" s="971"/>
      <c r="BAV430" s="972"/>
      <c r="BAW430" s="972"/>
      <c r="BAX430" s="972"/>
      <c r="BAY430" s="972"/>
      <c r="BAZ430" s="972"/>
      <c r="BBA430" s="972"/>
      <c r="BBB430" s="972"/>
      <c r="BBC430" s="972"/>
      <c r="BBD430" s="972"/>
      <c r="BBE430" s="972"/>
      <c r="BBF430" s="972"/>
      <c r="BBG430" s="972"/>
      <c r="BBH430" s="972"/>
      <c r="BBI430" s="973"/>
      <c r="BBJ430" s="971"/>
      <c r="BBK430" s="972"/>
      <c r="BBL430" s="972"/>
      <c r="BBM430" s="972"/>
      <c r="BBN430" s="972"/>
      <c r="BBO430" s="972"/>
      <c r="BBP430" s="972"/>
      <c r="BBQ430" s="972"/>
      <c r="BBR430" s="972"/>
      <c r="BBS430" s="972"/>
      <c r="BBT430" s="972"/>
      <c r="BBU430" s="972"/>
      <c r="BBV430" s="972"/>
      <c r="BBW430" s="972"/>
      <c r="BBX430" s="973"/>
      <c r="BBY430" s="971"/>
      <c r="BBZ430" s="972"/>
      <c r="BCA430" s="972"/>
      <c r="BCB430" s="972"/>
      <c r="BCC430" s="972"/>
      <c r="BCD430" s="972"/>
      <c r="BCE430" s="972"/>
      <c r="BCF430" s="972"/>
      <c r="BCG430" s="972"/>
      <c r="BCH430" s="972"/>
      <c r="BCI430" s="972"/>
      <c r="BCJ430" s="972"/>
      <c r="BCK430" s="972"/>
      <c r="BCL430" s="972"/>
      <c r="BCM430" s="973"/>
      <c r="BCN430" s="971"/>
      <c r="BCO430" s="972"/>
      <c r="BCP430" s="972"/>
      <c r="BCQ430" s="972"/>
      <c r="BCR430" s="972"/>
      <c r="BCS430" s="972"/>
      <c r="BCT430" s="972"/>
      <c r="BCU430" s="972"/>
      <c r="BCV430" s="972"/>
      <c r="BCW430" s="972"/>
      <c r="BCX430" s="972"/>
      <c r="BCY430" s="972"/>
      <c r="BCZ430" s="972"/>
      <c r="BDA430" s="972"/>
      <c r="BDB430" s="973"/>
      <c r="BDC430" s="971"/>
      <c r="BDD430" s="972"/>
      <c r="BDE430" s="972"/>
      <c r="BDF430" s="972"/>
      <c r="BDG430" s="972"/>
      <c r="BDH430" s="972"/>
      <c r="BDI430" s="972"/>
      <c r="BDJ430" s="972"/>
      <c r="BDK430" s="972"/>
      <c r="BDL430" s="972"/>
      <c r="BDM430" s="972"/>
      <c r="BDN430" s="972"/>
      <c r="BDO430" s="972"/>
      <c r="BDP430" s="972"/>
      <c r="BDQ430" s="973"/>
      <c r="BDR430" s="971"/>
      <c r="BDS430" s="972"/>
      <c r="BDT430" s="972"/>
      <c r="BDU430" s="972"/>
      <c r="BDV430" s="972"/>
      <c r="BDW430" s="972"/>
      <c r="BDX430" s="972"/>
      <c r="BDY430" s="972"/>
      <c r="BDZ430" s="972"/>
      <c r="BEA430" s="972"/>
      <c r="BEB430" s="972"/>
      <c r="BEC430" s="972"/>
      <c r="BED430" s="972"/>
      <c r="BEE430" s="972"/>
      <c r="BEF430" s="973"/>
      <c r="BEG430" s="971"/>
      <c r="BEH430" s="972"/>
      <c r="BEI430" s="972"/>
      <c r="BEJ430" s="972"/>
      <c r="BEK430" s="972"/>
      <c r="BEL430" s="972"/>
      <c r="BEM430" s="972"/>
      <c r="BEN430" s="972"/>
      <c r="BEO430" s="972"/>
      <c r="BEP430" s="972"/>
      <c r="BEQ430" s="972"/>
      <c r="BER430" s="972"/>
      <c r="BES430" s="972"/>
      <c r="BET430" s="972"/>
      <c r="BEU430" s="973"/>
      <c r="BEV430" s="971"/>
      <c r="BEW430" s="972"/>
      <c r="BEX430" s="972"/>
      <c r="BEY430" s="972"/>
      <c r="BEZ430" s="972"/>
      <c r="BFA430" s="972"/>
      <c r="BFB430" s="972"/>
      <c r="BFC430" s="972"/>
      <c r="BFD430" s="972"/>
      <c r="BFE430" s="972"/>
      <c r="BFF430" s="972"/>
      <c r="BFG430" s="972"/>
      <c r="BFH430" s="972"/>
      <c r="BFI430" s="972"/>
      <c r="BFJ430" s="973"/>
      <c r="BFK430" s="971"/>
      <c r="BFL430" s="972"/>
      <c r="BFM430" s="972"/>
      <c r="BFN430" s="972"/>
      <c r="BFO430" s="972"/>
      <c r="BFP430" s="972"/>
      <c r="BFQ430" s="972"/>
      <c r="BFR430" s="972"/>
      <c r="BFS430" s="972"/>
      <c r="BFT430" s="972"/>
      <c r="BFU430" s="972"/>
      <c r="BFV430" s="972"/>
      <c r="BFW430" s="972"/>
      <c r="BFX430" s="972"/>
      <c r="BFY430" s="973"/>
      <c r="BFZ430" s="971"/>
      <c r="BGA430" s="972"/>
      <c r="BGB430" s="972"/>
      <c r="BGC430" s="972"/>
      <c r="BGD430" s="972"/>
      <c r="BGE430" s="972"/>
      <c r="BGF430" s="972"/>
      <c r="BGG430" s="972"/>
      <c r="BGH430" s="972"/>
      <c r="BGI430" s="972"/>
      <c r="BGJ430" s="972"/>
      <c r="BGK430" s="972"/>
      <c r="BGL430" s="972"/>
      <c r="BGM430" s="972"/>
      <c r="BGN430" s="973"/>
      <c r="BGO430" s="971"/>
      <c r="BGP430" s="972"/>
      <c r="BGQ430" s="972"/>
      <c r="BGR430" s="972"/>
      <c r="BGS430" s="972"/>
      <c r="BGT430" s="972"/>
      <c r="BGU430" s="972"/>
      <c r="BGV430" s="972"/>
      <c r="BGW430" s="972"/>
      <c r="BGX430" s="972"/>
      <c r="BGY430" s="972"/>
      <c r="BGZ430" s="972"/>
      <c r="BHA430" s="972"/>
      <c r="BHB430" s="972"/>
      <c r="BHC430" s="973"/>
      <c r="BHD430" s="971"/>
      <c r="BHE430" s="972"/>
      <c r="BHF430" s="972"/>
      <c r="BHG430" s="972"/>
      <c r="BHH430" s="972"/>
      <c r="BHI430" s="972"/>
      <c r="BHJ430" s="972"/>
      <c r="BHK430" s="972"/>
      <c r="BHL430" s="972"/>
      <c r="BHM430" s="972"/>
      <c r="BHN430" s="972"/>
      <c r="BHO430" s="972"/>
      <c r="BHP430" s="972"/>
      <c r="BHQ430" s="972"/>
      <c r="BHR430" s="973"/>
      <c r="BHS430" s="971"/>
      <c r="BHT430" s="972"/>
      <c r="BHU430" s="972"/>
      <c r="BHV430" s="972"/>
      <c r="BHW430" s="972"/>
      <c r="BHX430" s="972"/>
      <c r="BHY430" s="972"/>
      <c r="BHZ430" s="972"/>
      <c r="BIA430" s="972"/>
      <c r="BIB430" s="972"/>
      <c r="BIC430" s="972"/>
      <c r="BID430" s="972"/>
      <c r="BIE430" s="972"/>
      <c r="BIF430" s="972"/>
      <c r="BIG430" s="973"/>
      <c r="BIH430" s="971"/>
      <c r="BII430" s="972"/>
      <c r="BIJ430" s="972"/>
      <c r="BIK430" s="972"/>
      <c r="BIL430" s="972"/>
      <c r="BIM430" s="972"/>
      <c r="BIN430" s="972"/>
      <c r="BIO430" s="972"/>
      <c r="BIP430" s="972"/>
      <c r="BIQ430" s="972"/>
      <c r="BIR430" s="972"/>
      <c r="BIS430" s="972"/>
      <c r="BIT430" s="972"/>
      <c r="BIU430" s="972"/>
      <c r="BIV430" s="973"/>
      <c r="BIW430" s="971"/>
      <c r="BIX430" s="972"/>
      <c r="BIY430" s="972"/>
      <c r="BIZ430" s="972"/>
      <c r="BJA430" s="972"/>
      <c r="BJB430" s="972"/>
      <c r="BJC430" s="972"/>
      <c r="BJD430" s="972"/>
      <c r="BJE430" s="972"/>
      <c r="BJF430" s="972"/>
      <c r="BJG430" s="972"/>
      <c r="BJH430" s="972"/>
      <c r="BJI430" s="972"/>
      <c r="BJJ430" s="972"/>
      <c r="BJK430" s="973"/>
      <c r="BJL430" s="971"/>
      <c r="BJM430" s="972"/>
      <c r="BJN430" s="972"/>
      <c r="BJO430" s="972"/>
      <c r="BJP430" s="972"/>
      <c r="BJQ430" s="972"/>
      <c r="BJR430" s="972"/>
      <c r="BJS430" s="972"/>
      <c r="BJT430" s="972"/>
      <c r="BJU430" s="972"/>
      <c r="BJV430" s="972"/>
      <c r="BJW430" s="972"/>
      <c r="BJX430" s="972"/>
      <c r="BJY430" s="972"/>
      <c r="BJZ430" s="973"/>
      <c r="BKA430" s="971"/>
      <c r="BKB430" s="972"/>
      <c r="BKC430" s="972"/>
      <c r="BKD430" s="972"/>
      <c r="BKE430" s="972"/>
      <c r="BKF430" s="972"/>
      <c r="BKG430" s="972"/>
      <c r="BKH430" s="972"/>
      <c r="BKI430" s="972"/>
      <c r="BKJ430" s="972"/>
      <c r="BKK430" s="972"/>
      <c r="BKL430" s="972"/>
      <c r="BKM430" s="972"/>
      <c r="BKN430" s="972"/>
      <c r="BKO430" s="973"/>
      <c r="BKP430" s="971"/>
      <c r="BKQ430" s="972"/>
      <c r="BKR430" s="972"/>
      <c r="BKS430" s="972"/>
      <c r="BKT430" s="972"/>
      <c r="BKU430" s="972"/>
      <c r="BKV430" s="972"/>
      <c r="BKW430" s="972"/>
      <c r="BKX430" s="972"/>
      <c r="BKY430" s="972"/>
      <c r="BKZ430" s="972"/>
      <c r="BLA430" s="972"/>
      <c r="BLB430" s="972"/>
      <c r="BLC430" s="972"/>
      <c r="BLD430" s="973"/>
      <c r="BLE430" s="971"/>
      <c r="BLF430" s="972"/>
      <c r="BLG430" s="972"/>
      <c r="BLH430" s="972"/>
      <c r="BLI430" s="972"/>
      <c r="BLJ430" s="972"/>
      <c r="BLK430" s="972"/>
      <c r="BLL430" s="972"/>
      <c r="BLM430" s="972"/>
      <c r="BLN430" s="972"/>
      <c r="BLO430" s="972"/>
      <c r="BLP430" s="972"/>
      <c r="BLQ430" s="972"/>
      <c r="BLR430" s="972"/>
      <c r="BLS430" s="973"/>
      <c r="BLT430" s="971"/>
      <c r="BLU430" s="972"/>
      <c r="BLV430" s="972"/>
      <c r="BLW430" s="972"/>
      <c r="BLX430" s="972"/>
      <c r="BLY430" s="972"/>
      <c r="BLZ430" s="972"/>
      <c r="BMA430" s="972"/>
      <c r="BMB430" s="972"/>
      <c r="BMC430" s="972"/>
      <c r="BMD430" s="972"/>
      <c r="BME430" s="972"/>
      <c r="BMF430" s="972"/>
      <c r="BMG430" s="972"/>
      <c r="BMH430" s="973"/>
      <c r="BMI430" s="971"/>
      <c r="BMJ430" s="972"/>
      <c r="BMK430" s="972"/>
      <c r="BML430" s="972"/>
      <c r="BMM430" s="972"/>
      <c r="BMN430" s="972"/>
      <c r="BMO430" s="972"/>
      <c r="BMP430" s="972"/>
      <c r="BMQ430" s="972"/>
      <c r="BMR430" s="972"/>
      <c r="BMS430" s="972"/>
      <c r="BMT430" s="972"/>
      <c r="BMU430" s="972"/>
      <c r="BMV430" s="972"/>
      <c r="BMW430" s="973"/>
      <c r="BMX430" s="971"/>
      <c r="BMY430" s="972"/>
      <c r="BMZ430" s="972"/>
      <c r="BNA430" s="972"/>
      <c r="BNB430" s="972"/>
      <c r="BNC430" s="972"/>
      <c r="BND430" s="972"/>
      <c r="BNE430" s="972"/>
      <c r="BNF430" s="972"/>
      <c r="BNG430" s="972"/>
      <c r="BNH430" s="972"/>
      <c r="BNI430" s="972"/>
      <c r="BNJ430" s="972"/>
      <c r="BNK430" s="972"/>
      <c r="BNL430" s="973"/>
      <c r="BNM430" s="971"/>
      <c r="BNN430" s="972"/>
      <c r="BNO430" s="972"/>
      <c r="BNP430" s="972"/>
      <c r="BNQ430" s="972"/>
      <c r="BNR430" s="972"/>
      <c r="BNS430" s="972"/>
      <c r="BNT430" s="972"/>
      <c r="BNU430" s="972"/>
      <c r="BNV430" s="972"/>
      <c r="BNW430" s="972"/>
      <c r="BNX430" s="972"/>
      <c r="BNY430" s="972"/>
      <c r="BNZ430" s="972"/>
      <c r="BOA430" s="973"/>
      <c r="BOB430" s="971"/>
      <c r="BOC430" s="972"/>
      <c r="BOD430" s="972"/>
      <c r="BOE430" s="972"/>
      <c r="BOF430" s="972"/>
      <c r="BOG430" s="972"/>
      <c r="BOH430" s="972"/>
      <c r="BOI430" s="972"/>
      <c r="BOJ430" s="972"/>
      <c r="BOK430" s="972"/>
      <c r="BOL430" s="972"/>
      <c r="BOM430" s="972"/>
      <c r="BON430" s="972"/>
      <c r="BOO430" s="972"/>
      <c r="BOP430" s="973"/>
      <c r="BOQ430" s="971"/>
      <c r="BOR430" s="972"/>
      <c r="BOS430" s="972"/>
      <c r="BOT430" s="972"/>
      <c r="BOU430" s="972"/>
      <c r="BOV430" s="972"/>
      <c r="BOW430" s="972"/>
      <c r="BOX430" s="972"/>
      <c r="BOY430" s="972"/>
      <c r="BOZ430" s="972"/>
      <c r="BPA430" s="972"/>
      <c r="BPB430" s="972"/>
      <c r="BPC430" s="972"/>
      <c r="BPD430" s="972"/>
      <c r="BPE430" s="973"/>
      <c r="BPF430" s="971"/>
      <c r="BPG430" s="972"/>
      <c r="BPH430" s="972"/>
      <c r="BPI430" s="972"/>
      <c r="BPJ430" s="972"/>
      <c r="BPK430" s="972"/>
      <c r="BPL430" s="972"/>
      <c r="BPM430" s="972"/>
      <c r="BPN430" s="972"/>
      <c r="BPO430" s="972"/>
      <c r="BPP430" s="972"/>
      <c r="BPQ430" s="972"/>
      <c r="BPR430" s="972"/>
      <c r="BPS430" s="972"/>
      <c r="BPT430" s="973"/>
      <c r="BPU430" s="971"/>
      <c r="BPV430" s="972"/>
      <c r="BPW430" s="972"/>
      <c r="BPX430" s="972"/>
      <c r="BPY430" s="972"/>
      <c r="BPZ430" s="972"/>
      <c r="BQA430" s="972"/>
      <c r="BQB430" s="972"/>
      <c r="BQC430" s="972"/>
      <c r="BQD430" s="972"/>
      <c r="BQE430" s="972"/>
      <c r="BQF430" s="972"/>
      <c r="BQG430" s="972"/>
      <c r="BQH430" s="972"/>
      <c r="BQI430" s="973"/>
      <c r="BQJ430" s="971"/>
      <c r="BQK430" s="972"/>
      <c r="BQL430" s="972"/>
      <c r="BQM430" s="972"/>
      <c r="BQN430" s="972"/>
      <c r="BQO430" s="972"/>
      <c r="BQP430" s="972"/>
      <c r="BQQ430" s="972"/>
      <c r="BQR430" s="972"/>
      <c r="BQS430" s="972"/>
      <c r="BQT430" s="972"/>
      <c r="BQU430" s="972"/>
      <c r="BQV430" s="972"/>
      <c r="BQW430" s="972"/>
      <c r="BQX430" s="973"/>
      <c r="BQY430" s="971"/>
      <c r="BQZ430" s="972"/>
      <c r="BRA430" s="972"/>
      <c r="BRB430" s="972"/>
      <c r="BRC430" s="972"/>
      <c r="BRD430" s="972"/>
      <c r="BRE430" s="972"/>
      <c r="BRF430" s="972"/>
      <c r="BRG430" s="972"/>
      <c r="BRH430" s="972"/>
      <c r="BRI430" s="972"/>
      <c r="BRJ430" s="972"/>
      <c r="BRK430" s="972"/>
      <c r="BRL430" s="972"/>
      <c r="BRM430" s="973"/>
      <c r="BRN430" s="971"/>
      <c r="BRO430" s="972"/>
      <c r="BRP430" s="972"/>
      <c r="BRQ430" s="972"/>
      <c r="BRR430" s="972"/>
      <c r="BRS430" s="972"/>
      <c r="BRT430" s="972"/>
      <c r="BRU430" s="972"/>
      <c r="BRV430" s="972"/>
      <c r="BRW430" s="972"/>
      <c r="BRX430" s="972"/>
      <c r="BRY430" s="972"/>
      <c r="BRZ430" s="972"/>
      <c r="BSA430" s="972"/>
      <c r="BSB430" s="973"/>
      <c r="BSC430" s="971"/>
      <c r="BSD430" s="972"/>
      <c r="BSE430" s="972"/>
      <c r="BSF430" s="972"/>
      <c r="BSG430" s="972"/>
      <c r="BSH430" s="972"/>
      <c r="BSI430" s="972"/>
      <c r="BSJ430" s="972"/>
      <c r="BSK430" s="972"/>
      <c r="BSL430" s="972"/>
      <c r="BSM430" s="972"/>
      <c r="BSN430" s="972"/>
      <c r="BSO430" s="972"/>
      <c r="BSP430" s="972"/>
      <c r="BSQ430" s="973"/>
      <c r="BSR430" s="971"/>
      <c r="BSS430" s="972"/>
      <c r="BST430" s="972"/>
      <c r="BSU430" s="972"/>
      <c r="BSV430" s="972"/>
      <c r="BSW430" s="972"/>
      <c r="BSX430" s="972"/>
      <c r="BSY430" s="972"/>
      <c r="BSZ430" s="972"/>
      <c r="BTA430" s="972"/>
      <c r="BTB430" s="972"/>
      <c r="BTC430" s="972"/>
      <c r="BTD430" s="972"/>
      <c r="BTE430" s="972"/>
      <c r="BTF430" s="973"/>
      <c r="BTG430" s="971"/>
      <c r="BTH430" s="972"/>
      <c r="BTI430" s="972"/>
      <c r="BTJ430" s="972"/>
      <c r="BTK430" s="972"/>
      <c r="BTL430" s="972"/>
      <c r="BTM430" s="972"/>
      <c r="BTN430" s="972"/>
      <c r="BTO430" s="972"/>
      <c r="BTP430" s="972"/>
      <c r="BTQ430" s="972"/>
      <c r="BTR430" s="972"/>
      <c r="BTS430" s="972"/>
      <c r="BTT430" s="972"/>
      <c r="BTU430" s="973"/>
      <c r="BTV430" s="971"/>
      <c r="BTW430" s="972"/>
      <c r="BTX430" s="972"/>
      <c r="BTY430" s="972"/>
      <c r="BTZ430" s="972"/>
      <c r="BUA430" s="972"/>
      <c r="BUB430" s="972"/>
      <c r="BUC430" s="972"/>
      <c r="BUD430" s="972"/>
      <c r="BUE430" s="972"/>
      <c r="BUF430" s="972"/>
      <c r="BUG430" s="972"/>
      <c r="BUH430" s="972"/>
      <c r="BUI430" s="972"/>
      <c r="BUJ430" s="973"/>
      <c r="BUK430" s="971"/>
      <c r="BUL430" s="972"/>
      <c r="BUM430" s="972"/>
      <c r="BUN430" s="972"/>
      <c r="BUO430" s="972"/>
      <c r="BUP430" s="972"/>
      <c r="BUQ430" s="972"/>
      <c r="BUR430" s="972"/>
      <c r="BUS430" s="972"/>
      <c r="BUT430" s="972"/>
      <c r="BUU430" s="972"/>
      <c r="BUV430" s="972"/>
      <c r="BUW430" s="972"/>
      <c r="BUX430" s="972"/>
      <c r="BUY430" s="973"/>
      <c r="BUZ430" s="971"/>
      <c r="BVA430" s="972"/>
      <c r="BVB430" s="972"/>
      <c r="BVC430" s="972"/>
      <c r="BVD430" s="972"/>
      <c r="BVE430" s="972"/>
      <c r="BVF430" s="972"/>
      <c r="BVG430" s="972"/>
      <c r="BVH430" s="972"/>
      <c r="BVI430" s="972"/>
      <c r="BVJ430" s="972"/>
      <c r="BVK430" s="972"/>
      <c r="BVL430" s="972"/>
      <c r="BVM430" s="972"/>
      <c r="BVN430" s="973"/>
      <c r="BVO430" s="971"/>
      <c r="BVP430" s="972"/>
      <c r="BVQ430" s="972"/>
      <c r="BVR430" s="972"/>
      <c r="BVS430" s="972"/>
      <c r="BVT430" s="972"/>
      <c r="BVU430" s="972"/>
      <c r="BVV430" s="972"/>
      <c r="BVW430" s="972"/>
      <c r="BVX430" s="972"/>
      <c r="BVY430" s="972"/>
      <c r="BVZ430" s="972"/>
      <c r="BWA430" s="972"/>
      <c r="BWB430" s="972"/>
      <c r="BWC430" s="973"/>
      <c r="BWD430" s="971"/>
      <c r="BWE430" s="972"/>
      <c r="BWF430" s="972"/>
      <c r="BWG430" s="972"/>
      <c r="BWH430" s="972"/>
      <c r="BWI430" s="972"/>
      <c r="BWJ430" s="972"/>
      <c r="BWK430" s="972"/>
      <c r="BWL430" s="972"/>
      <c r="BWM430" s="972"/>
      <c r="BWN430" s="972"/>
      <c r="BWO430" s="972"/>
      <c r="BWP430" s="972"/>
      <c r="BWQ430" s="972"/>
      <c r="BWR430" s="973"/>
      <c r="BWS430" s="971"/>
      <c r="BWT430" s="972"/>
      <c r="BWU430" s="972"/>
      <c r="BWV430" s="972"/>
      <c r="BWW430" s="972"/>
      <c r="BWX430" s="972"/>
      <c r="BWY430" s="972"/>
      <c r="BWZ430" s="972"/>
      <c r="BXA430" s="972"/>
      <c r="BXB430" s="972"/>
      <c r="BXC430" s="972"/>
      <c r="BXD430" s="972"/>
      <c r="BXE430" s="972"/>
      <c r="BXF430" s="972"/>
      <c r="BXG430" s="973"/>
      <c r="BXH430" s="971"/>
      <c r="BXI430" s="972"/>
      <c r="BXJ430" s="972"/>
      <c r="BXK430" s="972"/>
      <c r="BXL430" s="972"/>
      <c r="BXM430" s="972"/>
      <c r="BXN430" s="972"/>
      <c r="BXO430" s="972"/>
      <c r="BXP430" s="972"/>
      <c r="BXQ430" s="972"/>
      <c r="BXR430" s="972"/>
      <c r="BXS430" s="972"/>
      <c r="BXT430" s="972"/>
      <c r="BXU430" s="972"/>
      <c r="BXV430" s="973"/>
      <c r="BXW430" s="971"/>
      <c r="BXX430" s="972"/>
      <c r="BXY430" s="972"/>
      <c r="BXZ430" s="972"/>
      <c r="BYA430" s="972"/>
      <c r="BYB430" s="972"/>
      <c r="BYC430" s="972"/>
      <c r="BYD430" s="972"/>
      <c r="BYE430" s="972"/>
      <c r="BYF430" s="972"/>
      <c r="BYG430" s="972"/>
      <c r="BYH430" s="972"/>
      <c r="BYI430" s="972"/>
      <c r="BYJ430" s="972"/>
      <c r="BYK430" s="973"/>
      <c r="BYL430" s="971"/>
      <c r="BYM430" s="972"/>
      <c r="BYN430" s="972"/>
      <c r="BYO430" s="972"/>
      <c r="BYP430" s="972"/>
      <c r="BYQ430" s="972"/>
      <c r="BYR430" s="972"/>
      <c r="BYS430" s="972"/>
      <c r="BYT430" s="972"/>
      <c r="BYU430" s="972"/>
      <c r="BYV430" s="972"/>
      <c r="BYW430" s="972"/>
      <c r="BYX430" s="972"/>
      <c r="BYY430" s="972"/>
      <c r="BYZ430" s="973"/>
      <c r="BZA430" s="971"/>
      <c r="BZB430" s="972"/>
      <c r="BZC430" s="972"/>
      <c r="BZD430" s="972"/>
      <c r="BZE430" s="972"/>
      <c r="BZF430" s="972"/>
      <c r="BZG430" s="972"/>
      <c r="BZH430" s="972"/>
      <c r="BZI430" s="972"/>
      <c r="BZJ430" s="972"/>
      <c r="BZK430" s="972"/>
      <c r="BZL430" s="972"/>
      <c r="BZM430" s="972"/>
      <c r="BZN430" s="972"/>
      <c r="BZO430" s="973"/>
      <c r="BZP430" s="971"/>
      <c r="BZQ430" s="972"/>
      <c r="BZR430" s="972"/>
      <c r="BZS430" s="972"/>
      <c r="BZT430" s="972"/>
      <c r="BZU430" s="972"/>
      <c r="BZV430" s="972"/>
      <c r="BZW430" s="972"/>
      <c r="BZX430" s="972"/>
      <c r="BZY430" s="972"/>
      <c r="BZZ430" s="972"/>
      <c r="CAA430" s="972"/>
      <c r="CAB430" s="972"/>
      <c r="CAC430" s="972"/>
      <c r="CAD430" s="973"/>
      <c r="CAE430" s="971"/>
      <c r="CAF430" s="972"/>
      <c r="CAG430" s="972"/>
      <c r="CAH430" s="972"/>
      <c r="CAI430" s="972"/>
      <c r="CAJ430" s="972"/>
      <c r="CAK430" s="972"/>
      <c r="CAL430" s="972"/>
      <c r="CAM430" s="972"/>
      <c r="CAN430" s="972"/>
      <c r="CAO430" s="972"/>
      <c r="CAP430" s="972"/>
      <c r="CAQ430" s="972"/>
      <c r="CAR430" s="972"/>
      <c r="CAS430" s="973"/>
      <c r="CAT430" s="971"/>
      <c r="CAU430" s="972"/>
      <c r="CAV430" s="972"/>
      <c r="CAW430" s="972"/>
      <c r="CAX430" s="972"/>
      <c r="CAY430" s="972"/>
      <c r="CAZ430" s="972"/>
      <c r="CBA430" s="972"/>
      <c r="CBB430" s="972"/>
      <c r="CBC430" s="972"/>
      <c r="CBD430" s="972"/>
      <c r="CBE430" s="972"/>
      <c r="CBF430" s="972"/>
      <c r="CBG430" s="972"/>
      <c r="CBH430" s="973"/>
      <c r="CBI430" s="971"/>
      <c r="CBJ430" s="972"/>
      <c r="CBK430" s="972"/>
      <c r="CBL430" s="972"/>
      <c r="CBM430" s="972"/>
      <c r="CBN430" s="972"/>
      <c r="CBO430" s="972"/>
      <c r="CBP430" s="972"/>
      <c r="CBQ430" s="972"/>
      <c r="CBR430" s="972"/>
      <c r="CBS430" s="972"/>
      <c r="CBT430" s="972"/>
      <c r="CBU430" s="972"/>
      <c r="CBV430" s="972"/>
      <c r="CBW430" s="973"/>
      <c r="CBX430" s="971"/>
      <c r="CBY430" s="972"/>
      <c r="CBZ430" s="972"/>
      <c r="CCA430" s="972"/>
      <c r="CCB430" s="972"/>
      <c r="CCC430" s="972"/>
      <c r="CCD430" s="972"/>
      <c r="CCE430" s="972"/>
      <c r="CCF430" s="972"/>
      <c r="CCG430" s="972"/>
      <c r="CCH430" s="972"/>
      <c r="CCI430" s="972"/>
      <c r="CCJ430" s="972"/>
      <c r="CCK430" s="972"/>
      <c r="CCL430" s="973"/>
      <c r="CCM430" s="971"/>
      <c r="CCN430" s="972"/>
      <c r="CCO430" s="972"/>
      <c r="CCP430" s="972"/>
      <c r="CCQ430" s="972"/>
      <c r="CCR430" s="972"/>
      <c r="CCS430" s="972"/>
      <c r="CCT430" s="972"/>
      <c r="CCU430" s="972"/>
      <c r="CCV430" s="972"/>
      <c r="CCW430" s="972"/>
      <c r="CCX430" s="972"/>
      <c r="CCY430" s="972"/>
      <c r="CCZ430" s="972"/>
      <c r="CDA430" s="973"/>
      <c r="CDB430" s="971"/>
      <c r="CDC430" s="972"/>
      <c r="CDD430" s="972"/>
      <c r="CDE430" s="972"/>
      <c r="CDF430" s="972"/>
      <c r="CDG430" s="972"/>
      <c r="CDH430" s="972"/>
      <c r="CDI430" s="972"/>
      <c r="CDJ430" s="972"/>
      <c r="CDK430" s="972"/>
      <c r="CDL430" s="972"/>
      <c r="CDM430" s="972"/>
      <c r="CDN430" s="972"/>
      <c r="CDO430" s="972"/>
      <c r="CDP430" s="973"/>
      <c r="CDQ430" s="971"/>
      <c r="CDR430" s="972"/>
      <c r="CDS430" s="972"/>
      <c r="CDT430" s="972"/>
      <c r="CDU430" s="972"/>
      <c r="CDV430" s="972"/>
      <c r="CDW430" s="972"/>
      <c r="CDX430" s="972"/>
      <c r="CDY430" s="972"/>
      <c r="CDZ430" s="972"/>
      <c r="CEA430" s="972"/>
      <c r="CEB430" s="972"/>
      <c r="CEC430" s="972"/>
      <c r="CED430" s="972"/>
      <c r="CEE430" s="973"/>
      <c r="CEF430" s="971"/>
      <c r="CEG430" s="972"/>
      <c r="CEH430" s="972"/>
      <c r="CEI430" s="972"/>
      <c r="CEJ430" s="972"/>
      <c r="CEK430" s="972"/>
      <c r="CEL430" s="972"/>
      <c r="CEM430" s="972"/>
      <c r="CEN430" s="972"/>
      <c r="CEO430" s="972"/>
      <c r="CEP430" s="972"/>
      <c r="CEQ430" s="972"/>
      <c r="CER430" s="972"/>
      <c r="CES430" s="972"/>
      <c r="CET430" s="973"/>
      <c r="CEU430" s="971"/>
      <c r="CEV430" s="972"/>
      <c r="CEW430" s="972"/>
      <c r="CEX430" s="972"/>
      <c r="CEY430" s="972"/>
      <c r="CEZ430" s="972"/>
      <c r="CFA430" s="972"/>
      <c r="CFB430" s="972"/>
      <c r="CFC430" s="972"/>
      <c r="CFD430" s="972"/>
      <c r="CFE430" s="972"/>
      <c r="CFF430" s="972"/>
      <c r="CFG430" s="972"/>
      <c r="CFH430" s="972"/>
      <c r="CFI430" s="973"/>
      <c r="CFJ430" s="971"/>
      <c r="CFK430" s="972"/>
      <c r="CFL430" s="972"/>
      <c r="CFM430" s="972"/>
      <c r="CFN430" s="972"/>
      <c r="CFO430" s="972"/>
      <c r="CFP430" s="972"/>
      <c r="CFQ430" s="972"/>
      <c r="CFR430" s="972"/>
      <c r="CFS430" s="972"/>
      <c r="CFT430" s="972"/>
      <c r="CFU430" s="972"/>
      <c r="CFV430" s="972"/>
      <c r="CFW430" s="972"/>
      <c r="CFX430" s="973"/>
      <c r="CFY430" s="971"/>
      <c r="CFZ430" s="972"/>
      <c r="CGA430" s="972"/>
      <c r="CGB430" s="972"/>
      <c r="CGC430" s="972"/>
      <c r="CGD430" s="972"/>
      <c r="CGE430" s="972"/>
      <c r="CGF430" s="972"/>
      <c r="CGG430" s="972"/>
      <c r="CGH430" s="972"/>
      <c r="CGI430" s="972"/>
      <c r="CGJ430" s="972"/>
      <c r="CGK430" s="972"/>
      <c r="CGL430" s="972"/>
      <c r="CGM430" s="973"/>
      <c r="CGN430" s="971"/>
      <c r="CGO430" s="972"/>
      <c r="CGP430" s="972"/>
      <c r="CGQ430" s="972"/>
      <c r="CGR430" s="972"/>
      <c r="CGS430" s="972"/>
      <c r="CGT430" s="972"/>
      <c r="CGU430" s="972"/>
      <c r="CGV430" s="972"/>
      <c r="CGW430" s="972"/>
      <c r="CGX430" s="972"/>
      <c r="CGY430" s="972"/>
      <c r="CGZ430" s="972"/>
      <c r="CHA430" s="972"/>
      <c r="CHB430" s="973"/>
      <c r="CHC430" s="971"/>
      <c r="CHD430" s="972"/>
      <c r="CHE430" s="972"/>
      <c r="CHF430" s="972"/>
      <c r="CHG430" s="972"/>
      <c r="CHH430" s="972"/>
      <c r="CHI430" s="972"/>
      <c r="CHJ430" s="972"/>
      <c r="CHK430" s="972"/>
      <c r="CHL430" s="972"/>
      <c r="CHM430" s="972"/>
      <c r="CHN430" s="972"/>
      <c r="CHO430" s="972"/>
      <c r="CHP430" s="972"/>
      <c r="CHQ430" s="973"/>
      <c r="CHR430" s="971"/>
      <c r="CHS430" s="972"/>
      <c r="CHT430" s="972"/>
      <c r="CHU430" s="972"/>
      <c r="CHV430" s="972"/>
      <c r="CHW430" s="972"/>
      <c r="CHX430" s="972"/>
      <c r="CHY430" s="972"/>
      <c r="CHZ430" s="972"/>
      <c r="CIA430" s="972"/>
      <c r="CIB430" s="972"/>
      <c r="CIC430" s="972"/>
      <c r="CID430" s="972"/>
      <c r="CIE430" s="972"/>
      <c r="CIF430" s="973"/>
      <c r="CIG430" s="971"/>
      <c r="CIH430" s="972"/>
      <c r="CII430" s="972"/>
      <c r="CIJ430" s="972"/>
      <c r="CIK430" s="972"/>
      <c r="CIL430" s="972"/>
      <c r="CIM430" s="972"/>
      <c r="CIN430" s="972"/>
      <c r="CIO430" s="972"/>
      <c r="CIP430" s="972"/>
      <c r="CIQ430" s="972"/>
      <c r="CIR430" s="972"/>
      <c r="CIS430" s="972"/>
      <c r="CIT430" s="972"/>
      <c r="CIU430" s="973"/>
      <c r="CIV430" s="971"/>
      <c r="CIW430" s="972"/>
      <c r="CIX430" s="972"/>
      <c r="CIY430" s="972"/>
      <c r="CIZ430" s="972"/>
      <c r="CJA430" s="972"/>
      <c r="CJB430" s="972"/>
      <c r="CJC430" s="972"/>
      <c r="CJD430" s="972"/>
      <c r="CJE430" s="972"/>
      <c r="CJF430" s="972"/>
      <c r="CJG430" s="972"/>
      <c r="CJH430" s="972"/>
      <c r="CJI430" s="972"/>
      <c r="CJJ430" s="973"/>
      <c r="CJK430" s="971"/>
      <c r="CJL430" s="972"/>
      <c r="CJM430" s="972"/>
      <c r="CJN430" s="972"/>
      <c r="CJO430" s="972"/>
      <c r="CJP430" s="972"/>
      <c r="CJQ430" s="972"/>
      <c r="CJR430" s="972"/>
      <c r="CJS430" s="972"/>
      <c r="CJT430" s="972"/>
      <c r="CJU430" s="972"/>
      <c r="CJV430" s="972"/>
      <c r="CJW430" s="972"/>
      <c r="CJX430" s="972"/>
      <c r="CJY430" s="973"/>
      <c r="CJZ430" s="971"/>
      <c r="CKA430" s="972"/>
      <c r="CKB430" s="972"/>
      <c r="CKC430" s="972"/>
      <c r="CKD430" s="972"/>
      <c r="CKE430" s="972"/>
      <c r="CKF430" s="972"/>
      <c r="CKG430" s="972"/>
      <c r="CKH430" s="972"/>
      <c r="CKI430" s="972"/>
      <c r="CKJ430" s="972"/>
      <c r="CKK430" s="972"/>
      <c r="CKL430" s="972"/>
      <c r="CKM430" s="972"/>
      <c r="CKN430" s="973"/>
      <c r="CKO430" s="971"/>
      <c r="CKP430" s="972"/>
      <c r="CKQ430" s="972"/>
      <c r="CKR430" s="972"/>
      <c r="CKS430" s="972"/>
      <c r="CKT430" s="972"/>
      <c r="CKU430" s="972"/>
      <c r="CKV430" s="972"/>
      <c r="CKW430" s="972"/>
      <c r="CKX430" s="972"/>
      <c r="CKY430" s="972"/>
      <c r="CKZ430" s="972"/>
      <c r="CLA430" s="972"/>
      <c r="CLB430" s="972"/>
      <c r="CLC430" s="973"/>
      <c r="CLD430" s="971"/>
      <c r="CLE430" s="972"/>
      <c r="CLF430" s="972"/>
      <c r="CLG430" s="972"/>
      <c r="CLH430" s="972"/>
      <c r="CLI430" s="972"/>
      <c r="CLJ430" s="972"/>
      <c r="CLK430" s="972"/>
      <c r="CLL430" s="972"/>
      <c r="CLM430" s="972"/>
      <c r="CLN430" s="972"/>
      <c r="CLO430" s="972"/>
      <c r="CLP430" s="972"/>
      <c r="CLQ430" s="972"/>
      <c r="CLR430" s="973"/>
      <c r="CLS430" s="971"/>
      <c r="CLT430" s="972"/>
      <c r="CLU430" s="972"/>
      <c r="CLV430" s="972"/>
      <c r="CLW430" s="972"/>
      <c r="CLX430" s="972"/>
      <c r="CLY430" s="972"/>
      <c r="CLZ430" s="972"/>
      <c r="CMA430" s="972"/>
      <c r="CMB430" s="972"/>
      <c r="CMC430" s="972"/>
      <c r="CMD430" s="972"/>
      <c r="CME430" s="972"/>
      <c r="CMF430" s="972"/>
      <c r="CMG430" s="973"/>
      <c r="CMH430" s="971"/>
      <c r="CMI430" s="972"/>
      <c r="CMJ430" s="972"/>
      <c r="CMK430" s="972"/>
      <c r="CML430" s="972"/>
      <c r="CMM430" s="972"/>
      <c r="CMN430" s="972"/>
      <c r="CMO430" s="972"/>
      <c r="CMP430" s="972"/>
      <c r="CMQ430" s="972"/>
      <c r="CMR430" s="972"/>
      <c r="CMS430" s="972"/>
      <c r="CMT430" s="972"/>
      <c r="CMU430" s="972"/>
      <c r="CMV430" s="973"/>
      <c r="CMW430" s="971"/>
      <c r="CMX430" s="972"/>
      <c r="CMY430" s="972"/>
      <c r="CMZ430" s="972"/>
      <c r="CNA430" s="972"/>
      <c r="CNB430" s="972"/>
      <c r="CNC430" s="972"/>
      <c r="CND430" s="972"/>
      <c r="CNE430" s="972"/>
      <c r="CNF430" s="972"/>
      <c r="CNG430" s="972"/>
      <c r="CNH430" s="972"/>
      <c r="CNI430" s="972"/>
      <c r="CNJ430" s="972"/>
      <c r="CNK430" s="973"/>
      <c r="CNL430" s="971"/>
      <c r="CNM430" s="972"/>
      <c r="CNN430" s="972"/>
      <c r="CNO430" s="972"/>
      <c r="CNP430" s="972"/>
      <c r="CNQ430" s="972"/>
      <c r="CNR430" s="972"/>
      <c r="CNS430" s="972"/>
      <c r="CNT430" s="972"/>
      <c r="CNU430" s="972"/>
      <c r="CNV430" s="972"/>
      <c r="CNW430" s="972"/>
      <c r="CNX430" s="972"/>
      <c r="CNY430" s="972"/>
      <c r="CNZ430" s="973"/>
      <c r="COA430" s="971"/>
      <c r="COB430" s="972"/>
      <c r="COC430" s="972"/>
      <c r="COD430" s="972"/>
      <c r="COE430" s="972"/>
      <c r="COF430" s="972"/>
      <c r="COG430" s="972"/>
      <c r="COH430" s="972"/>
      <c r="COI430" s="972"/>
      <c r="COJ430" s="972"/>
      <c r="COK430" s="972"/>
      <c r="COL430" s="972"/>
      <c r="COM430" s="972"/>
      <c r="CON430" s="972"/>
      <c r="COO430" s="973"/>
      <c r="COP430" s="971"/>
      <c r="COQ430" s="972"/>
      <c r="COR430" s="972"/>
      <c r="COS430" s="972"/>
      <c r="COT430" s="972"/>
      <c r="COU430" s="972"/>
      <c r="COV430" s="972"/>
      <c r="COW430" s="972"/>
      <c r="COX430" s="972"/>
      <c r="COY430" s="972"/>
      <c r="COZ430" s="972"/>
      <c r="CPA430" s="972"/>
      <c r="CPB430" s="972"/>
      <c r="CPC430" s="972"/>
      <c r="CPD430" s="973"/>
      <c r="CPE430" s="971"/>
      <c r="CPF430" s="972"/>
      <c r="CPG430" s="972"/>
      <c r="CPH430" s="972"/>
      <c r="CPI430" s="972"/>
      <c r="CPJ430" s="972"/>
      <c r="CPK430" s="972"/>
      <c r="CPL430" s="972"/>
      <c r="CPM430" s="972"/>
      <c r="CPN430" s="972"/>
      <c r="CPO430" s="972"/>
      <c r="CPP430" s="972"/>
      <c r="CPQ430" s="972"/>
      <c r="CPR430" s="972"/>
      <c r="CPS430" s="973"/>
      <c r="CPT430" s="971"/>
      <c r="CPU430" s="972"/>
      <c r="CPV430" s="972"/>
      <c r="CPW430" s="972"/>
      <c r="CPX430" s="972"/>
      <c r="CPY430" s="972"/>
      <c r="CPZ430" s="972"/>
      <c r="CQA430" s="972"/>
      <c r="CQB430" s="972"/>
      <c r="CQC430" s="972"/>
      <c r="CQD430" s="972"/>
      <c r="CQE430" s="972"/>
      <c r="CQF430" s="972"/>
      <c r="CQG430" s="972"/>
      <c r="CQH430" s="973"/>
      <c r="CQI430" s="971"/>
      <c r="CQJ430" s="972"/>
      <c r="CQK430" s="972"/>
      <c r="CQL430" s="972"/>
      <c r="CQM430" s="972"/>
      <c r="CQN430" s="972"/>
      <c r="CQO430" s="972"/>
      <c r="CQP430" s="972"/>
      <c r="CQQ430" s="972"/>
      <c r="CQR430" s="972"/>
      <c r="CQS430" s="972"/>
      <c r="CQT430" s="972"/>
      <c r="CQU430" s="972"/>
      <c r="CQV430" s="972"/>
      <c r="CQW430" s="973"/>
      <c r="CQX430" s="971"/>
      <c r="CQY430" s="972"/>
      <c r="CQZ430" s="972"/>
      <c r="CRA430" s="972"/>
      <c r="CRB430" s="972"/>
      <c r="CRC430" s="972"/>
      <c r="CRD430" s="972"/>
      <c r="CRE430" s="972"/>
      <c r="CRF430" s="972"/>
      <c r="CRG430" s="972"/>
      <c r="CRH430" s="972"/>
      <c r="CRI430" s="972"/>
      <c r="CRJ430" s="972"/>
      <c r="CRK430" s="972"/>
      <c r="CRL430" s="973"/>
      <c r="CRM430" s="971"/>
      <c r="CRN430" s="972"/>
      <c r="CRO430" s="972"/>
      <c r="CRP430" s="972"/>
      <c r="CRQ430" s="972"/>
      <c r="CRR430" s="972"/>
      <c r="CRS430" s="972"/>
      <c r="CRT430" s="972"/>
      <c r="CRU430" s="972"/>
      <c r="CRV430" s="972"/>
      <c r="CRW430" s="972"/>
      <c r="CRX430" s="972"/>
      <c r="CRY430" s="972"/>
      <c r="CRZ430" s="972"/>
      <c r="CSA430" s="973"/>
      <c r="CSB430" s="971"/>
      <c r="CSC430" s="972"/>
      <c r="CSD430" s="972"/>
      <c r="CSE430" s="972"/>
      <c r="CSF430" s="972"/>
      <c r="CSG430" s="972"/>
      <c r="CSH430" s="972"/>
      <c r="CSI430" s="972"/>
      <c r="CSJ430" s="972"/>
      <c r="CSK430" s="972"/>
      <c r="CSL430" s="972"/>
      <c r="CSM430" s="972"/>
      <c r="CSN430" s="972"/>
      <c r="CSO430" s="972"/>
      <c r="CSP430" s="973"/>
      <c r="CSQ430" s="971"/>
      <c r="CSR430" s="972"/>
      <c r="CSS430" s="972"/>
      <c r="CST430" s="972"/>
      <c r="CSU430" s="972"/>
      <c r="CSV430" s="972"/>
      <c r="CSW430" s="972"/>
      <c r="CSX430" s="972"/>
      <c r="CSY430" s="972"/>
      <c r="CSZ430" s="972"/>
      <c r="CTA430" s="972"/>
      <c r="CTB430" s="972"/>
      <c r="CTC430" s="972"/>
      <c r="CTD430" s="972"/>
      <c r="CTE430" s="973"/>
      <c r="CTF430" s="971"/>
      <c r="CTG430" s="972"/>
      <c r="CTH430" s="972"/>
      <c r="CTI430" s="972"/>
      <c r="CTJ430" s="972"/>
      <c r="CTK430" s="972"/>
      <c r="CTL430" s="972"/>
      <c r="CTM430" s="972"/>
      <c r="CTN430" s="972"/>
      <c r="CTO430" s="972"/>
      <c r="CTP430" s="972"/>
      <c r="CTQ430" s="972"/>
      <c r="CTR430" s="972"/>
      <c r="CTS430" s="972"/>
      <c r="CTT430" s="973"/>
      <c r="CTU430" s="971"/>
      <c r="CTV430" s="972"/>
      <c r="CTW430" s="972"/>
      <c r="CTX430" s="972"/>
      <c r="CTY430" s="972"/>
      <c r="CTZ430" s="972"/>
      <c r="CUA430" s="972"/>
      <c r="CUB430" s="972"/>
      <c r="CUC430" s="972"/>
      <c r="CUD430" s="972"/>
      <c r="CUE430" s="972"/>
      <c r="CUF430" s="972"/>
      <c r="CUG430" s="972"/>
      <c r="CUH430" s="972"/>
      <c r="CUI430" s="973"/>
      <c r="CUJ430" s="971"/>
      <c r="CUK430" s="972"/>
      <c r="CUL430" s="972"/>
      <c r="CUM430" s="972"/>
      <c r="CUN430" s="972"/>
      <c r="CUO430" s="972"/>
      <c r="CUP430" s="972"/>
      <c r="CUQ430" s="972"/>
      <c r="CUR430" s="972"/>
      <c r="CUS430" s="972"/>
      <c r="CUT430" s="972"/>
      <c r="CUU430" s="972"/>
      <c r="CUV430" s="972"/>
      <c r="CUW430" s="972"/>
      <c r="CUX430" s="973"/>
      <c r="CUY430" s="971"/>
      <c r="CUZ430" s="972"/>
      <c r="CVA430" s="972"/>
      <c r="CVB430" s="972"/>
      <c r="CVC430" s="972"/>
      <c r="CVD430" s="972"/>
      <c r="CVE430" s="972"/>
      <c r="CVF430" s="972"/>
      <c r="CVG430" s="972"/>
      <c r="CVH430" s="972"/>
      <c r="CVI430" s="972"/>
      <c r="CVJ430" s="972"/>
      <c r="CVK430" s="972"/>
      <c r="CVL430" s="972"/>
      <c r="CVM430" s="973"/>
      <c r="CVN430" s="971"/>
      <c r="CVO430" s="972"/>
      <c r="CVP430" s="972"/>
      <c r="CVQ430" s="972"/>
      <c r="CVR430" s="972"/>
      <c r="CVS430" s="972"/>
      <c r="CVT430" s="972"/>
      <c r="CVU430" s="972"/>
      <c r="CVV430" s="972"/>
      <c r="CVW430" s="972"/>
      <c r="CVX430" s="972"/>
      <c r="CVY430" s="972"/>
      <c r="CVZ430" s="972"/>
      <c r="CWA430" s="972"/>
      <c r="CWB430" s="973"/>
      <c r="CWC430" s="971"/>
      <c r="CWD430" s="972"/>
      <c r="CWE430" s="972"/>
      <c r="CWF430" s="972"/>
      <c r="CWG430" s="972"/>
      <c r="CWH430" s="972"/>
      <c r="CWI430" s="972"/>
      <c r="CWJ430" s="972"/>
      <c r="CWK430" s="972"/>
      <c r="CWL430" s="972"/>
      <c r="CWM430" s="972"/>
      <c r="CWN430" s="972"/>
      <c r="CWO430" s="972"/>
      <c r="CWP430" s="972"/>
      <c r="CWQ430" s="973"/>
      <c r="CWR430" s="971"/>
      <c r="CWS430" s="972"/>
      <c r="CWT430" s="972"/>
      <c r="CWU430" s="972"/>
      <c r="CWV430" s="972"/>
      <c r="CWW430" s="972"/>
      <c r="CWX430" s="972"/>
      <c r="CWY430" s="972"/>
      <c r="CWZ430" s="972"/>
      <c r="CXA430" s="972"/>
      <c r="CXB430" s="972"/>
      <c r="CXC430" s="972"/>
      <c r="CXD430" s="972"/>
      <c r="CXE430" s="972"/>
      <c r="CXF430" s="973"/>
      <c r="CXG430" s="971"/>
      <c r="CXH430" s="972"/>
      <c r="CXI430" s="972"/>
      <c r="CXJ430" s="972"/>
      <c r="CXK430" s="972"/>
      <c r="CXL430" s="972"/>
      <c r="CXM430" s="972"/>
      <c r="CXN430" s="972"/>
      <c r="CXO430" s="972"/>
      <c r="CXP430" s="972"/>
      <c r="CXQ430" s="972"/>
      <c r="CXR430" s="972"/>
      <c r="CXS430" s="972"/>
      <c r="CXT430" s="972"/>
      <c r="CXU430" s="973"/>
      <c r="CXV430" s="971"/>
      <c r="CXW430" s="972"/>
      <c r="CXX430" s="972"/>
      <c r="CXY430" s="972"/>
      <c r="CXZ430" s="972"/>
      <c r="CYA430" s="972"/>
      <c r="CYB430" s="972"/>
      <c r="CYC430" s="972"/>
      <c r="CYD430" s="972"/>
      <c r="CYE430" s="972"/>
      <c r="CYF430" s="972"/>
      <c r="CYG430" s="972"/>
      <c r="CYH430" s="972"/>
      <c r="CYI430" s="972"/>
      <c r="CYJ430" s="973"/>
      <c r="CYK430" s="971"/>
      <c r="CYL430" s="972"/>
      <c r="CYM430" s="972"/>
      <c r="CYN430" s="972"/>
      <c r="CYO430" s="972"/>
      <c r="CYP430" s="972"/>
      <c r="CYQ430" s="972"/>
      <c r="CYR430" s="972"/>
      <c r="CYS430" s="972"/>
      <c r="CYT430" s="972"/>
      <c r="CYU430" s="972"/>
      <c r="CYV430" s="972"/>
      <c r="CYW430" s="972"/>
      <c r="CYX430" s="972"/>
      <c r="CYY430" s="973"/>
      <c r="CYZ430" s="971"/>
      <c r="CZA430" s="972"/>
      <c r="CZB430" s="972"/>
      <c r="CZC430" s="972"/>
      <c r="CZD430" s="972"/>
      <c r="CZE430" s="972"/>
      <c r="CZF430" s="972"/>
      <c r="CZG430" s="972"/>
      <c r="CZH430" s="972"/>
      <c r="CZI430" s="972"/>
      <c r="CZJ430" s="972"/>
      <c r="CZK430" s="972"/>
      <c r="CZL430" s="972"/>
      <c r="CZM430" s="972"/>
      <c r="CZN430" s="973"/>
      <c r="CZO430" s="971"/>
      <c r="CZP430" s="972"/>
      <c r="CZQ430" s="972"/>
      <c r="CZR430" s="972"/>
      <c r="CZS430" s="972"/>
      <c r="CZT430" s="972"/>
      <c r="CZU430" s="972"/>
      <c r="CZV430" s="972"/>
      <c r="CZW430" s="972"/>
      <c r="CZX430" s="972"/>
      <c r="CZY430" s="972"/>
      <c r="CZZ430" s="972"/>
      <c r="DAA430" s="972"/>
      <c r="DAB430" s="972"/>
      <c r="DAC430" s="973"/>
      <c r="DAD430" s="971"/>
      <c r="DAE430" s="972"/>
      <c r="DAF430" s="972"/>
      <c r="DAG430" s="972"/>
      <c r="DAH430" s="972"/>
      <c r="DAI430" s="972"/>
      <c r="DAJ430" s="972"/>
      <c r="DAK430" s="972"/>
      <c r="DAL430" s="972"/>
      <c r="DAM430" s="972"/>
      <c r="DAN430" s="972"/>
      <c r="DAO430" s="972"/>
      <c r="DAP430" s="972"/>
      <c r="DAQ430" s="972"/>
      <c r="DAR430" s="973"/>
      <c r="DAS430" s="971"/>
      <c r="DAT430" s="972"/>
      <c r="DAU430" s="972"/>
      <c r="DAV430" s="972"/>
      <c r="DAW430" s="972"/>
      <c r="DAX430" s="972"/>
      <c r="DAY430" s="972"/>
      <c r="DAZ430" s="972"/>
      <c r="DBA430" s="972"/>
      <c r="DBB430" s="972"/>
      <c r="DBC430" s="972"/>
      <c r="DBD430" s="972"/>
      <c r="DBE430" s="972"/>
      <c r="DBF430" s="972"/>
      <c r="DBG430" s="973"/>
      <c r="DBH430" s="971"/>
      <c r="DBI430" s="972"/>
      <c r="DBJ430" s="972"/>
      <c r="DBK430" s="972"/>
      <c r="DBL430" s="972"/>
      <c r="DBM430" s="972"/>
      <c r="DBN430" s="972"/>
      <c r="DBO430" s="972"/>
      <c r="DBP430" s="972"/>
      <c r="DBQ430" s="972"/>
      <c r="DBR430" s="972"/>
      <c r="DBS430" s="972"/>
      <c r="DBT430" s="972"/>
      <c r="DBU430" s="972"/>
      <c r="DBV430" s="973"/>
      <c r="DBW430" s="971"/>
      <c r="DBX430" s="972"/>
      <c r="DBY430" s="972"/>
      <c r="DBZ430" s="972"/>
      <c r="DCA430" s="972"/>
      <c r="DCB430" s="972"/>
      <c r="DCC430" s="972"/>
      <c r="DCD430" s="972"/>
      <c r="DCE430" s="972"/>
      <c r="DCF430" s="972"/>
      <c r="DCG430" s="972"/>
      <c r="DCH430" s="972"/>
      <c r="DCI430" s="972"/>
      <c r="DCJ430" s="972"/>
      <c r="DCK430" s="973"/>
      <c r="DCL430" s="971"/>
      <c r="DCM430" s="972"/>
      <c r="DCN430" s="972"/>
      <c r="DCO430" s="972"/>
      <c r="DCP430" s="972"/>
      <c r="DCQ430" s="972"/>
      <c r="DCR430" s="972"/>
      <c r="DCS430" s="972"/>
      <c r="DCT430" s="972"/>
      <c r="DCU430" s="972"/>
      <c r="DCV430" s="972"/>
      <c r="DCW430" s="972"/>
      <c r="DCX430" s="972"/>
      <c r="DCY430" s="972"/>
      <c r="DCZ430" s="973"/>
      <c r="DDA430" s="971"/>
      <c r="DDB430" s="972"/>
      <c r="DDC430" s="972"/>
      <c r="DDD430" s="972"/>
      <c r="DDE430" s="972"/>
      <c r="DDF430" s="972"/>
      <c r="DDG430" s="972"/>
      <c r="DDH430" s="972"/>
      <c r="DDI430" s="972"/>
      <c r="DDJ430" s="972"/>
      <c r="DDK430" s="972"/>
      <c r="DDL430" s="972"/>
      <c r="DDM430" s="972"/>
      <c r="DDN430" s="972"/>
      <c r="DDO430" s="973"/>
      <c r="DDP430" s="971"/>
      <c r="DDQ430" s="972"/>
      <c r="DDR430" s="972"/>
      <c r="DDS430" s="972"/>
      <c r="DDT430" s="972"/>
      <c r="DDU430" s="972"/>
      <c r="DDV430" s="972"/>
      <c r="DDW430" s="972"/>
      <c r="DDX430" s="972"/>
      <c r="DDY430" s="972"/>
      <c r="DDZ430" s="972"/>
      <c r="DEA430" s="972"/>
      <c r="DEB430" s="972"/>
      <c r="DEC430" s="972"/>
      <c r="DED430" s="973"/>
      <c r="DEE430" s="971"/>
      <c r="DEF430" s="972"/>
      <c r="DEG430" s="972"/>
      <c r="DEH430" s="972"/>
      <c r="DEI430" s="972"/>
      <c r="DEJ430" s="972"/>
      <c r="DEK430" s="972"/>
      <c r="DEL430" s="972"/>
      <c r="DEM430" s="972"/>
      <c r="DEN430" s="972"/>
      <c r="DEO430" s="972"/>
      <c r="DEP430" s="972"/>
      <c r="DEQ430" s="972"/>
      <c r="DER430" s="972"/>
      <c r="DES430" s="973"/>
      <c r="DET430" s="971"/>
      <c r="DEU430" s="972"/>
      <c r="DEV430" s="972"/>
      <c r="DEW430" s="972"/>
      <c r="DEX430" s="972"/>
      <c r="DEY430" s="972"/>
      <c r="DEZ430" s="972"/>
      <c r="DFA430" s="972"/>
      <c r="DFB430" s="972"/>
      <c r="DFC430" s="972"/>
      <c r="DFD430" s="972"/>
      <c r="DFE430" s="972"/>
      <c r="DFF430" s="972"/>
      <c r="DFG430" s="972"/>
      <c r="DFH430" s="973"/>
      <c r="DFI430" s="971"/>
      <c r="DFJ430" s="972"/>
      <c r="DFK430" s="972"/>
      <c r="DFL430" s="972"/>
      <c r="DFM430" s="972"/>
      <c r="DFN430" s="972"/>
      <c r="DFO430" s="972"/>
      <c r="DFP430" s="972"/>
      <c r="DFQ430" s="972"/>
      <c r="DFR430" s="972"/>
      <c r="DFS430" s="972"/>
      <c r="DFT430" s="972"/>
      <c r="DFU430" s="972"/>
      <c r="DFV430" s="972"/>
      <c r="DFW430" s="973"/>
      <c r="DFX430" s="971"/>
      <c r="DFY430" s="972"/>
      <c r="DFZ430" s="972"/>
      <c r="DGA430" s="972"/>
      <c r="DGB430" s="972"/>
      <c r="DGC430" s="972"/>
      <c r="DGD430" s="972"/>
      <c r="DGE430" s="972"/>
      <c r="DGF430" s="972"/>
      <c r="DGG430" s="972"/>
      <c r="DGH430" s="972"/>
      <c r="DGI430" s="972"/>
      <c r="DGJ430" s="972"/>
      <c r="DGK430" s="972"/>
      <c r="DGL430" s="973"/>
      <c r="DGM430" s="971"/>
      <c r="DGN430" s="972"/>
      <c r="DGO430" s="972"/>
      <c r="DGP430" s="972"/>
      <c r="DGQ430" s="972"/>
      <c r="DGR430" s="972"/>
      <c r="DGS430" s="972"/>
      <c r="DGT430" s="972"/>
      <c r="DGU430" s="972"/>
      <c r="DGV430" s="972"/>
      <c r="DGW430" s="972"/>
      <c r="DGX430" s="972"/>
      <c r="DGY430" s="972"/>
      <c r="DGZ430" s="972"/>
      <c r="DHA430" s="973"/>
      <c r="DHB430" s="971"/>
      <c r="DHC430" s="972"/>
      <c r="DHD430" s="972"/>
      <c r="DHE430" s="972"/>
      <c r="DHF430" s="972"/>
      <c r="DHG430" s="972"/>
      <c r="DHH430" s="972"/>
      <c r="DHI430" s="972"/>
      <c r="DHJ430" s="972"/>
      <c r="DHK430" s="972"/>
      <c r="DHL430" s="972"/>
      <c r="DHM430" s="972"/>
      <c r="DHN430" s="972"/>
      <c r="DHO430" s="972"/>
      <c r="DHP430" s="973"/>
      <c r="DHQ430" s="971"/>
      <c r="DHR430" s="972"/>
      <c r="DHS430" s="972"/>
      <c r="DHT430" s="972"/>
      <c r="DHU430" s="972"/>
      <c r="DHV430" s="972"/>
      <c r="DHW430" s="972"/>
      <c r="DHX430" s="972"/>
      <c r="DHY430" s="972"/>
      <c r="DHZ430" s="972"/>
      <c r="DIA430" s="972"/>
      <c r="DIB430" s="972"/>
      <c r="DIC430" s="972"/>
      <c r="DID430" s="972"/>
      <c r="DIE430" s="973"/>
      <c r="DIF430" s="971"/>
      <c r="DIG430" s="972"/>
      <c r="DIH430" s="972"/>
      <c r="DII430" s="972"/>
      <c r="DIJ430" s="972"/>
      <c r="DIK430" s="972"/>
      <c r="DIL430" s="972"/>
      <c r="DIM430" s="972"/>
      <c r="DIN430" s="972"/>
      <c r="DIO430" s="972"/>
      <c r="DIP430" s="972"/>
      <c r="DIQ430" s="972"/>
      <c r="DIR430" s="972"/>
      <c r="DIS430" s="972"/>
      <c r="DIT430" s="973"/>
      <c r="DIU430" s="971"/>
      <c r="DIV430" s="972"/>
      <c r="DIW430" s="972"/>
      <c r="DIX430" s="972"/>
      <c r="DIY430" s="972"/>
      <c r="DIZ430" s="972"/>
      <c r="DJA430" s="972"/>
      <c r="DJB430" s="972"/>
      <c r="DJC430" s="972"/>
      <c r="DJD430" s="972"/>
      <c r="DJE430" s="972"/>
      <c r="DJF430" s="972"/>
      <c r="DJG430" s="972"/>
      <c r="DJH430" s="972"/>
      <c r="DJI430" s="973"/>
      <c r="DJJ430" s="971"/>
      <c r="DJK430" s="972"/>
      <c r="DJL430" s="972"/>
      <c r="DJM430" s="972"/>
      <c r="DJN430" s="972"/>
      <c r="DJO430" s="972"/>
      <c r="DJP430" s="972"/>
      <c r="DJQ430" s="972"/>
      <c r="DJR430" s="972"/>
      <c r="DJS430" s="972"/>
      <c r="DJT430" s="972"/>
      <c r="DJU430" s="972"/>
      <c r="DJV430" s="972"/>
      <c r="DJW430" s="972"/>
      <c r="DJX430" s="973"/>
      <c r="DJY430" s="971"/>
      <c r="DJZ430" s="972"/>
      <c r="DKA430" s="972"/>
      <c r="DKB430" s="972"/>
      <c r="DKC430" s="972"/>
      <c r="DKD430" s="972"/>
      <c r="DKE430" s="972"/>
      <c r="DKF430" s="972"/>
      <c r="DKG430" s="972"/>
      <c r="DKH430" s="972"/>
      <c r="DKI430" s="972"/>
      <c r="DKJ430" s="972"/>
      <c r="DKK430" s="972"/>
      <c r="DKL430" s="972"/>
      <c r="DKM430" s="973"/>
      <c r="DKN430" s="971"/>
      <c r="DKO430" s="972"/>
      <c r="DKP430" s="972"/>
      <c r="DKQ430" s="972"/>
      <c r="DKR430" s="972"/>
      <c r="DKS430" s="972"/>
      <c r="DKT430" s="972"/>
      <c r="DKU430" s="972"/>
      <c r="DKV430" s="972"/>
      <c r="DKW430" s="972"/>
      <c r="DKX430" s="972"/>
      <c r="DKY430" s="972"/>
      <c r="DKZ430" s="972"/>
      <c r="DLA430" s="972"/>
      <c r="DLB430" s="973"/>
      <c r="DLC430" s="971"/>
      <c r="DLD430" s="972"/>
      <c r="DLE430" s="972"/>
      <c r="DLF430" s="972"/>
      <c r="DLG430" s="972"/>
      <c r="DLH430" s="972"/>
      <c r="DLI430" s="972"/>
      <c r="DLJ430" s="972"/>
      <c r="DLK430" s="972"/>
      <c r="DLL430" s="972"/>
      <c r="DLM430" s="972"/>
      <c r="DLN430" s="972"/>
      <c r="DLO430" s="972"/>
      <c r="DLP430" s="972"/>
      <c r="DLQ430" s="973"/>
      <c r="DLR430" s="971"/>
      <c r="DLS430" s="972"/>
      <c r="DLT430" s="972"/>
      <c r="DLU430" s="972"/>
      <c r="DLV430" s="972"/>
      <c r="DLW430" s="972"/>
      <c r="DLX430" s="972"/>
      <c r="DLY430" s="972"/>
      <c r="DLZ430" s="972"/>
      <c r="DMA430" s="972"/>
      <c r="DMB430" s="972"/>
      <c r="DMC430" s="972"/>
      <c r="DMD430" s="972"/>
      <c r="DME430" s="972"/>
      <c r="DMF430" s="973"/>
      <c r="DMG430" s="971"/>
      <c r="DMH430" s="972"/>
      <c r="DMI430" s="972"/>
      <c r="DMJ430" s="972"/>
      <c r="DMK430" s="972"/>
      <c r="DML430" s="972"/>
      <c r="DMM430" s="972"/>
      <c r="DMN430" s="972"/>
      <c r="DMO430" s="972"/>
      <c r="DMP430" s="972"/>
      <c r="DMQ430" s="972"/>
      <c r="DMR430" s="972"/>
      <c r="DMS430" s="972"/>
      <c r="DMT430" s="972"/>
      <c r="DMU430" s="973"/>
      <c r="DMV430" s="971"/>
      <c r="DMW430" s="972"/>
      <c r="DMX430" s="972"/>
      <c r="DMY430" s="972"/>
      <c r="DMZ430" s="972"/>
      <c r="DNA430" s="972"/>
      <c r="DNB430" s="972"/>
      <c r="DNC430" s="972"/>
      <c r="DND430" s="972"/>
      <c r="DNE430" s="972"/>
      <c r="DNF430" s="972"/>
      <c r="DNG430" s="972"/>
      <c r="DNH430" s="972"/>
      <c r="DNI430" s="972"/>
      <c r="DNJ430" s="973"/>
      <c r="DNK430" s="971"/>
      <c r="DNL430" s="972"/>
      <c r="DNM430" s="972"/>
      <c r="DNN430" s="972"/>
      <c r="DNO430" s="972"/>
      <c r="DNP430" s="972"/>
      <c r="DNQ430" s="972"/>
      <c r="DNR430" s="972"/>
      <c r="DNS430" s="972"/>
      <c r="DNT430" s="972"/>
      <c r="DNU430" s="972"/>
      <c r="DNV430" s="972"/>
      <c r="DNW430" s="972"/>
      <c r="DNX430" s="972"/>
      <c r="DNY430" s="973"/>
      <c r="DNZ430" s="971"/>
      <c r="DOA430" s="972"/>
      <c r="DOB430" s="972"/>
      <c r="DOC430" s="972"/>
      <c r="DOD430" s="972"/>
      <c r="DOE430" s="972"/>
      <c r="DOF430" s="972"/>
      <c r="DOG430" s="972"/>
      <c r="DOH430" s="972"/>
      <c r="DOI430" s="972"/>
      <c r="DOJ430" s="972"/>
      <c r="DOK430" s="972"/>
      <c r="DOL430" s="972"/>
      <c r="DOM430" s="972"/>
      <c r="DON430" s="973"/>
      <c r="DOO430" s="971"/>
      <c r="DOP430" s="972"/>
      <c r="DOQ430" s="972"/>
      <c r="DOR430" s="972"/>
      <c r="DOS430" s="972"/>
      <c r="DOT430" s="972"/>
      <c r="DOU430" s="972"/>
      <c r="DOV430" s="972"/>
      <c r="DOW430" s="972"/>
      <c r="DOX430" s="972"/>
      <c r="DOY430" s="972"/>
      <c r="DOZ430" s="972"/>
      <c r="DPA430" s="972"/>
      <c r="DPB430" s="972"/>
      <c r="DPC430" s="973"/>
      <c r="DPD430" s="971"/>
      <c r="DPE430" s="972"/>
      <c r="DPF430" s="972"/>
      <c r="DPG430" s="972"/>
      <c r="DPH430" s="972"/>
      <c r="DPI430" s="972"/>
      <c r="DPJ430" s="972"/>
      <c r="DPK430" s="972"/>
      <c r="DPL430" s="972"/>
      <c r="DPM430" s="972"/>
      <c r="DPN430" s="972"/>
      <c r="DPO430" s="972"/>
      <c r="DPP430" s="972"/>
      <c r="DPQ430" s="972"/>
      <c r="DPR430" s="973"/>
      <c r="DPS430" s="971"/>
      <c r="DPT430" s="972"/>
      <c r="DPU430" s="972"/>
      <c r="DPV430" s="972"/>
      <c r="DPW430" s="972"/>
      <c r="DPX430" s="972"/>
      <c r="DPY430" s="972"/>
      <c r="DPZ430" s="972"/>
      <c r="DQA430" s="972"/>
      <c r="DQB430" s="972"/>
      <c r="DQC430" s="972"/>
      <c r="DQD430" s="972"/>
      <c r="DQE430" s="972"/>
      <c r="DQF430" s="972"/>
      <c r="DQG430" s="973"/>
      <c r="DQH430" s="971"/>
      <c r="DQI430" s="972"/>
      <c r="DQJ430" s="972"/>
      <c r="DQK430" s="972"/>
      <c r="DQL430" s="972"/>
      <c r="DQM430" s="972"/>
      <c r="DQN430" s="972"/>
      <c r="DQO430" s="972"/>
      <c r="DQP430" s="972"/>
      <c r="DQQ430" s="972"/>
      <c r="DQR430" s="972"/>
      <c r="DQS430" s="972"/>
      <c r="DQT430" s="972"/>
      <c r="DQU430" s="972"/>
      <c r="DQV430" s="973"/>
      <c r="DQW430" s="971"/>
      <c r="DQX430" s="972"/>
      <c r="DQY430" s="972"/>
      <c r="DQZ430" s="972"/>
      <c r="DRA430" s="972"/>
      <c r="DRB430" s="972"/>
      <c r="DRC430" s="972"/>
      <c r="DRD430" s="972"/>
      <c r="DRE430" s="972"/>
      <c r="DRF430" s="972"/>
      <c r="DRG430" s="972"/>
      <c r="DRH430" s="972"/>
      <c r="DRI430" s="972"/>
      <c r="DRJ430" s="972"/>
      <c r="DRK430" s="973"/>
      <c r="DRL430" s="971"/>
      <c r="DRM430" s="972"/>
      <c r="DRN430" s="972"/>
      <c r="DRO430" s="972"/>
      <c r="DRP430" s="972"/>
      <c r="DRQ430" s="972"/>
      <c r="DRR430" s="972"/>
      <c r="DRS430" s="972"/>
      <c r="DRT430" s="972"/>
      <c r="DRU430" s="972"/>
      <c r="DRV430" s="972"/>
      <c r="DRW430" s="972"/>
      <c r="DRX430" s="972"/>
      <c r="DRY430" s="972"/>
      <c r="DRZ430" s="973"/>
      <c r="DSA430" s="971"/>
      <c r="DSB430" s="972"/>
      <c r="DSC430" s="972"/>
      <c r="DSD430" s="972"/>
      <c r="DSE430" s="972"/>
      <c r="DSF430" s="972"/>
      <c r="DSG430" s="972"/>
      <c r="DSH430" s="972"/>
      <c r="DSI430" s="972"/>
      <c r="DSJ430" s="972"/>
      <c r="DSK430" s="972"/>
      <c r="DSL430" s="972"/>
      <c r="DSM430" s="972"/>
      <c r="DSN430" s="972"/>
      <c r="DSO430" s="973"/>
      <c r="DSP430" s="971"/>
      <c r="DSQ430" s="972"/>
      <c r="DSR430" s="972"/>
      <c r="DSS430" s="972"/>
      <c r="DST430" s="972"/>
      <c r="DSU430" s="972"/>
      <c r="DSV430" s="972"/>
      <c r="DSW430" s="972"/>
      <c r="DSX430" s="972"/>
      <c r="DSY430" s="972"/>
      <c r="DSZ430" s="972"/>
      <c r="DTA430" s="972"/>
      <c r="DTB430" s="972"/>
      <c r="DTC430" s="972"/>
      <c r="DTD430" s="973"/>
      <c r="DTE430" s="971"/>
      <c r="DTF430" s="972"/>
      <c r="DTG430" s="972"/>
      <c r="DTH430" s="972"/>
      <c r="DTI430" s="972"/>
      <c r="DTJ430" s="972"/>
      <c r="DTK430" s="972"/>
      <c r="DTL430" s="972"/>
      <c r="DTM430" s="972"/>
      <c r="DTN430" s="972"/>
      <c r="DTO430" s="972"/>
      <c r="DTP430" s="972"/>
      <c r="DTQ430" s="972"/>
      <c r="DTR430" s="972"/>
      <c r="DTS430" s="973"/>
      <c r="DTT430" s="971"/>
      <c r="DTU430" s="972"/>
      <c r="DTV430" s="972"/>
      <c r="DTW430" s="972"/>
      <c r="DTX430" s="972"/>
      <c r="DTY430" s="972"/>
      <c r="DTZ430" s="972"/>
      <c r="DUA430" s="972"/>
      <c r="DUB430" s="972"/>
      <c r="DUC430" s="972"/>
      <c r="DUD430" s="972"/>
      <c r="DUE430" s="972"/>
      <c r="DUF430" s="972"/>
      <c r="DUG430" s="972"/>
      <c r="DUH430" s="973"/>
      <c r="DUI430" s="971"/>
      <c r="DUJ430" s="972"/>
      <c r="DUK430" s="972"/>
      <c r="DUL430" s="972"/>
      <c r="DUM430" s="972"/>
      <c r="DUN430" s="972"/>
      <c r="DUO430" s="972"/>
      <c r="DUP430" s="972"/>
      <c r="DUQ430" s="972"/>
      <c r="DUR430" s="972"/>
      <c r="DUS430" s="972"/>
      <c r="DUT430" s="972"/>
      <c r="DUU430" s="972"/>
      <c r="DUV430" s="972"/>
      <c r="DUW430" s="973"/>
      <c r="DUX430" s="971"/>
      <c r="DUY430" s="972"/>
      <c r="DUZ430" s="972"/>
      <c r="DVA430" s="972"/>
      <c r="DVB430" s="972"/>
      <c r="DVC430" s="972"/>
      <c r="DVD430" s="972"/>
      <c r="DVE430" s="972"/>
      <c r="DVF430" s="972"/>
      <c r="DVG430" s="972"/>
      <c r="DVH430" s="972"/>
      <c r="DVI430" s="972"/>
      <c r="DVJ430" s="972"/>
      <c r="DVK430" s="972"/>
      <c r="DVL430" s="973"/>
      <c r="DVM430" s="971"/>
      <c r="DVN430" s="972"/>
      <c r="DVO430" s="972"/>
      <c r="DVP430" s="972"/>
      <c r="DVQ430" s="972"/>
      <c r="DVR430" s="972"/>
      <c r="DVS430" s="972"/>
      <c r="DVT430" s="972"/>
      <c r="DVU430" s="972"/>
      <c r="DVV430" s="972"/>
      <c r="DVW430" s="972"/>
      <c r="DVX430" s="972"/>
      <c r="DVY430" s="972"/>
      <c r="DVZ430" s="972"/>
      <c r="DWA430" s="973"/>
      <c r="DWB430" s="971"/>
      <c r="DWC430" s="972"/>
      <c r="DWD430" s="972"/>
      <c r="DWE430" s="972"/>
      <c r="DWF430" s="972"/>
      <c r="DWG430" s="972"/>
      <c r="DWH430" s="972"/>
      <c r="DWI430" s="972"/>
      <c r="DWJ430" s="972"/>
      <c r="DWK430" s="972"/>
      <c r="DWL430" s="972"/>
      <c r="DWM430" s="972"/>
      <c r="DWN430" s="972"/>
      <c r="DWO430" s="972"/>
      <c r="DWP430" s="973"/>
      <c r="DWQ430" s="971"/>
      <c r="DWR430" s="972"/>
      <c r="DWS430" s="972"/>
      <c r="DWT430" s="972"/>
      <c r="DWU430" s="972"/>
      <c r="DWV430" s="972"/>
      <c r="DWW430" s="972"/>
      <c r="DWX430" s="972"/>
      <c r="DWY430" s="972"/>
      <c r="DWZ430" s="972"/>
      <c r="DXA430" s="972"/>
      <c r="DXB430" s="972"/>
      <c r="DXC430" s="972"/>
      <c r="DXD430" s="972"/>
      <c r="DXE430" s="973"/>
      <c r="DXF430" s="971"/>
      <c r="DXG430" s="972"/>
      <c r="DXH430" s="972"/>
      <c r="DXI430" s="972"/>
      <c r="DXJ430" s="972"/>
      <c r="DXK430" s="972"/>
      <c r="DXL430" s="972"/>
      <c r="DXM430" s="972"/>
      <c r="DXN430" s="972"/>
      <c r="DXO430" s="972"/>
      <c r="DXP430" s="972"/>
      <c r="DXQ430" s="972"/>
      <c r="DXR430" s="972"/>
      <c r="DXS430" s="972"/>
      <c r="DXT430" s="973"/>
      <c r="DXU430" s="971"/>
      <c r="DXV430" s="972"/>
      <c r="DXW430" s="972"/>
      <c r="DXX430" s="972"/>
      <c r="DXY430" s="972"/>
      <c r="DXZ430" s="972"/>
      <c r="DYA430" s="972"/>
      <c r="DYB430" s="972"/>
      <c r="DYC430" s="972"/>
      <c r="DYD430" s="972"/>
      <c r="DYE430" s="972"/>
      <c r="DYF430" s="972"/>
      <c r="DYG430" s="972"/>
      <c r="DYH430" s="972"/>
      <c r="DYI430" s="973"/>
      <c r="DYJ430" s="971"/>
      <c r="DYK430" s="972"/>
      <c r="DYL430" s="972"/>
      <c r="DYM430" s="972"/>
      <c r="DYN430" s="972"/>
      <c r="DYO430" s="972"/>
      <c r="DYP430" s="972"/>
      <c r="DYQ430" s="972"/>
      <c r="DYR430" s="972"/>
      <c r="DYS430" s="972"/>
      <c r="DYT430" s="972"/>
      <c r="DYU430" s="972"/>
      <c r="DYV430" s="972"/>
      <c r="DYW430" s="972"/>
      <c r="DYX430" s="973"/>
      <c r="DYY430" s="971"/>
      <c r="DYZ430" s="972"/>
      <c r="DZA430" s="972"/>
      <c r="DZB430" s="972"/>
      <c r="DZC430" s="972"/>
      <c r="DZD430" s="972"/>
      <c r="DZE430" s="972"/>
      <c r="DZF430" s="972"/>
      <c r="DZG430" s="972"/>
      <c r="DZH430" s="972"/>
      <c r="DZI430" s="972"/>
      <c r="DZJ430" s="972"/>
      <c r="DZK430" s="972"/>
      <c r="DZL430" s="972"/>
      <c r="DZM430" s="973"/>
      <c r="DZN430" s="971"/>
      <c r="DZO430" s="972"/>
      <c r="DZP430" s="972"/>
      <c r="DZQ430" s="972"/>
      <c r="DZR430" s="972"/>
      <c r="DZS430" s="972"/>
      <c r="DZT430" s="972"/>
      <c r="DZU430" s="972"/>
      <c r="DZV430" s="972"/>
      <c r="DZW430" s="972"/>
      <c r="DZX430" s="972"/>
      <c r="DZY430" s="972"/>
      <c r="DZZ430" s="972"/>
      <c r="EAA430" s="972"/>
      <c r="EAB430" s="973"/>
      <c r="EAC430" s="971"/>
      <c r="EAD430" s="972"/>
      <c r="EAE430" s="972"/>
      <c r="EAF430" s="972"/>
      <c r="EAG430" s="972"/>
      <c r="EAH430" s="972"/>
      <c r="EAI430" s="972"/>
      <c r="EAJ430" s="972"/>
      <c r="EAK430" s="972"/>
      <c r="EAL430" s="972"/>
      <c r="EAM430" s="972"/>
      <c r="EAN430" s="972"/>
      <c r="EAO430" s="972"/>
      <c r="EAP430" s="972"/>
      <c r="EAQ430" s="973"/>
      <c r="EAR430" s="971"/>
      <c r="EAS430" s="972"/>
      <c r="EAT430" s="972"/>
      <c r="EAU430" s="972"/>
      <c r="EAV430" s="972"/>
      <c r="EAW430" s="972"/>
      <c r="EAX430" s="972"/>
      <c r="EAY430" s="972"/>
      <c r="EAZ430" s="972"/>
      <c r="EBA430" s="972"/>
      <c r="EBB430" s="972"/>
      <c r="EBC430" s="972"/>
      <c r="EBD430" s="972"/>
      <c r="EBE430" s="972"/>
      <c r="EBF430" s="973"/>
      <c r="EBG430" s="971"/>
      <c r="EBH430" s="972"/>
      <c r="EBI430" s="972"/>
      <c r="EBJ430" s="972"/>
      <c r="EBK430" s="972"/>
      <c r="EBL430" s="972"/>
      <c r="EBM430" s="972"/>
      <c r="EBN430" s="972"/>
      <c r="EBO430" s="972"/>
      <c r="EBP430" s="972"/>
      <c r="EBQ430" s="972"/>
      <c r="EBR430" s="972"/>
      <c r="EBS430" s="972"/>
      <c r="EBT430" s="972"/>
      <c r="EBU430" s="973"/>
      <c r="EBV430" s="971"/>
      <c r="EBW430" s="972"/>
      <c r="EBX430" s="972"/>
      <c r="EBY430" s="972"/>
      <c r="EBZ430" s="972"/>
      <c r="ECA430" s="972"/>
      <c r="ECB430" s="972"/>
      <c r="ECC430" s="972"/>
      <c r="ECD430" s="972"/>
      <c r="ECE430" s="972"/>
      <c r="ECF430" s="972"/>
      <c r="ECG430" s="972"/>
      <c r="ECH430" s="972"/>
      <c r="ECI430" s="972"/>
      <c r="ECJ430" s="973"/>
      <c r="ECK430" s="971"/>
      <c r="ECL430" s="972"/>
      <c r="ECM430" s="972"/>
      <c r="ECN430" s="972"/>
      <c r="ECO430" s="972"/>
      <c r="ECP430" s="972"/>
      <c r="ECQ430" s="972"/>
      <c r="ECR430" s="972"/>
      <c r="ECS430" s="972"/>
      <c r="ECT430" s="972"/>
      <c r="ECU430" s="972"/>
      <c r="ECV430" s="972"/>
      <c r="ECW430" s="972"/>
      <c r="ECX430" s="972"/>
      <c r="ECY430" s="973"/>
      <c r="ECZ430" s="971"/>
      <c r="EDA430" s="972"/>
      <c r="EDB430" s="972"/>
      <c r="EDC430" s="972"/>
      <c r="EDD430" s="972"/>
      <c r="EDE430" s="972"/>
      <c r="EDF430" s="972"/>
      <c r="EDG430" s="972"/>
      <c r="EDH430" s="972"/>
      <c r="EDI430" s="972"/>
      <c r="EDJ430" s="972"/>
      <c r="EDK430" s="972"/>
      <c r="EDL430" s="972"/>
      <c r="EDM430" s="972"/>
      <c r="EDN430" s="973"/>
      <c r="EDO430" s="971"/>
      <c r="EDP430" s="972"/>
      <c r="EDQ430" s="972"/>
      <c r="EDR430" s="972"/>
      <c r="EDS430" s="972"/>
      <c r="EDT430" s="972"/>
      <c r="EDU430" s="972"/>
      <c r="EDV430" s="972"/>
      <c r="EDW430" s="972"/>
      <c r="EDX430" s="972"/>
      <c r="EDY430" s="972"/>
      <c r="EDZ430" s="972"/>
      <c r="EEA430" s="972"/>
      <c r="EEB430" s="972"/>
      <c r="EEC430" s="973"/>
      <c r="EED430" s="971"/>
      <c r="EEE430" s="972"/>
      <c r="EEF430" s="972"/>
      <c r="EEG430" s="972"/>
      <c r="EEH430" s="972"/>
      <c r="EEI430" s="972"/>
      <c r="EEJ430" s="972"/>
      <c r="EEK430" s="972"/>
      <c r="EEL430" s="972"/>
      <c r="EEM430" s="972"/>
      <c r="EEN430" s="972"/>
      <c r="EEO430" s="972"/>
      <c r="EEP430" s="972"/>
      <c r="EEQ430" s="972"/>
      <c r="EER430" s="973"/>
      <c r="EES430" s="971"/>
      <c r="EET430" s="972"/>
      <c r="EEU430" s="972"/>
      <c r="EEV430" s="972"/>
      <c r="EEW430" s="972"/>
      <c r="EEX430" s="972"/>
      <c r="EEY430" s="972"/>
      <c r="EEZ430" s="972"/>
      <c r="EFA430" s="972"/>
      <c r="EFB430" s="972"/>
      <c r="EFC430" s="972"/>
      <c r="EFD430" s="972"/>
      <c r="EFE430" s="972"/>
      <c r="EFF430" s="972"/>
      <c r="EFG430" s="973"/>
      <c r="EFH430" s="971"/>
      <c r="EFI430" s="972"/>
      <c r="EFJ430" s="972"/>
      <c r="EFK430" s="972"/>
      <c r="EFL430" s="972"/>
      <c r="EFM430" s="972"/>
      <c r="EFN430" s="972"/>
      <c r="EFO430" s="972"/>
      <c r="EFP430" s="972"/>
      <c r="EFQ430" s="972"/>
      <c r="EFR430" s="972"/>
      <c r="EFS430" s="972"/>
      <c r="EFT430" s="972"/>
      <c r="EFU430" s="972"/>
      <c r="EFV430" s="973"/>
      <c r="EFW430" s="971"/>
      <c r="EFX430" s="972"/>
      <c r="EFY430" s="972"/>
      <c r="EFZ430" s="972"/>
      <c r="EGA430" s="972"/>
      <c r="EGB430" s="972"/>
      <c r="EGC430" s="972"/>
      <c r="EGD430" s="972"/>
      <c r="EGE430" s="972"/>
      <c r="EGF430" s="972"/>
      <c r="EGG430" s="972"/>
      <c r="EGH430" s="972"/>
      <c r="EGI430" s="972"/>
      <c r="EGJ430" s="972"/>
      <c r="EGK430" s="973"/>
      <c r="EGL430" s="971"/>
      <c r="EGM430" s="972"/>
      <c r="EGN430" s="972"/>
      <c r="EGO430" s="972"/>
      <c r="EGP430" s="972"/>
      <c r="EGQ430" s="972"/>
      <c r="EGR430" s="972"/>
      <c r="EGS430" s="972"/>
      <c r="EGT430" s="972"/>
      <c r="EGU430" s="972"/>
      <c r="EGV430" s="972"/>
      <c r="EGW430" s="972"/>
      <c r="EGX430" s="972"/>
      <c r="EGY430" s="972"/>
      <c r="EGZ430" s="973"/>
      <c r="EHA430" s="971"/>
      <c r="EHB430" s="972"/>
      <c r="EHC430" s="972"/>
      <c r="EHD430" s="972"/>
      <c r="EHE430" s="972"/>
      <c r="EHF430" s="972"/>
      <c r="EHG430" s="972"/>
      <c r="EHH430" s="972"/>
      <c r="EHI430" s="972"/>
      <c r="EHJ430" s="972"/>
      <c r="EHK430" s="972"/>
      <c r="EHL430" s="972"/>
      <c r="EHM430" s="972"/>
      <c r="EHN430" s="972"/>
      <c r="EHO430" s="973"/>
      <c r="EHP430" s="971"/>
      <c r="EHQ430" s="972"/>
      <c r="EHR430" s="972"/>
      <c r="EHS430" s="972"/>
      <c r="EHT430" s="972"/>
      <c r="EHU430" s="972"/>
      <c r="EHV430" s="972"/>
      <c r="EHW430" s="972"/>
      <c r="EHX430" s="972"/>
      <c r="EHY430" s="972"/>
      <c r="EHZ430" s="972"/>
      <c r="EIA430" s="972"/>
      <c r="EIB430" s="972"/>
      <c r="EIC430" s="972"/>
      <c r="EID430" s="973"/>
      <c r="EIE430" s="971"/>
      <c r="EIF430" s="972"/>
      <c r="EIG430" s="972"/>
      <c r="EIH430" s="972"/>
      <c r="EII430" s="972"/>
      <c r="EIJ430" s="972"/>
      <c r="EIK430" s="972"/>
      <c r="EIL430" s="972"/>
      <c r="EIM430" s="972"/>
      <c r="EIN430" s="972"/>
      <c r="EIO430" s="972"/>
      <c r="EIP430" s="972"/>
      <c r="EIQ430" s="972"/>
      <c r="EIR430" s="972"/>
      <c r="EIS430" s="973"/>
      <c r="EIT430" s="971"/>
      <c r="EIU430" s="972"/>
      <c r="EIV430" s="972"/>
      <c r="EIW430" s="972"/>
      <c r="EIX430" s="972"/>
      <c r="EIY430" s="972"/>
      <c r="EIZ430" s="972"/>
      <c r="EJA430" s="972"/>
      <c r="EJB430" s="972"/>
      <c r="EJC430" s="972"/>
      <c r="EJD430" s="972"/>
      <c r="EJE430" s="972"/>
      <c r="EJF430" s="972"/>
      <c r="EJG430" s="972"/>
      <c r="EJH430" s="973"/>
      <c r="EJI430" s="971"/>
      <c r="EJJ430" s="972"/>
      <c r="EJK430" s="972"/>
      <c r="EJL430" s="972"/>
      <c r="EJM430" s="972"/>
      <c r="EJN430" s="972"/>
      <c r="EJO430" s="972"/>
      <c r="EJP430" s="972"/>
      <c r="EJQ430" s="972"/>
      <c r="EJR430" s="972"/>
      <c r="EJS430" s="972"/>
      <c r="EJT430" s="972"/>
      <c r="EJU430" s="972"/>
      <c r="EJV430" s="972"/>
      <c r="EJW430" s="973"/>
      <c r="EJX430" s="971"/>
      <c r="EJY430" s="972"/>
      <c r="EJZ430" s="972"/>
      <c r="EKA430" s="972"/>
      <c r="EKB430" s="972"/>
      <c r="EKC430" s="972"/>
      <c r="EKD430" s="972"/>
      <c r="EKE430" s="972"/>
      <c r="EKF430" s="972"/>
      <c r="EKG430" s="972"/>
      <c r="EKH430" s="972"/>
      <c r="EKI430" s="972"/>
      <c r="EKJ430" s="972"/>
      <c r="EKK430" s="972"/>
      <c r="EKL430" s="973"/>
      <c r="EKM430" s="971"/>
      <c r="EKN430" s="972"/>
      <c r="EKO430" s="972"/>
      <c r="EKP430" s="972"/>
      <c r="EKQ430" s="972"/>
      <c r="EKR430" s="972"/>
      <c r="EKS430" s="972"/>
      <c r="EKT430" s="972"/>
      <c r="EKU430" s="972"/>
      <c r="EKV430" s="972"/>
      <c r="EKW430" s="972"/>
      <c r="EKX430" s="972"/>
      <c r="EKY430" s="972"/>
      <c r="EKZ430" s="972"/>
      <c r="ELA430" s="973"/>
      <c r="ELB430" s="971"/>
      <c r="ELC430" s="972"/>
      <c r="ELD430" s="972"/>
      <c r="ELE430" s="972"/>
      <c r="ELF430" s="972"/>
      <c r="ELG430" s="972"/>
      <c r="ELH430" s="972"/>
      <c r="ELI430" s="972"/>
      <c r="ELJ430" s="972"/>
      <c r="ELK430" s="972"/>
      <c r="ELL430" s="972"/>
      <c r="ELM430" s="972"/>
      <c r="ELN430" s="972"/>
      <c r="ELO430" s="972"/>
      <c r="ELP430" s="973"/>
      <c r="ELQ430" s="971"/>
      <c r="ELR430" s="972"/>
      <c r="ELS430" s="972"/>
      <c r="ELT430" s="972"/>
      <c r="ELU430" s="972"/>
      <c r="ELV430" s="972"/>
      <c r="ELW430" s="972"/>
      <c r="ELX430" s="972"/>
      <c r="ELY430" s="972"/>
      <c r="ELZ430" s="972"/>
      <c r="EMA430" s="972"/>
      <c r="EMB430" s="972"/>
      <c r="EMC430" s="972"/>
      <c r="EMD430" s="972"/>
      <c r="EME430" s="973"/>
      <c r="EMF430" s="971"/>
      <c r="EMG430" s="972"/>
      <c r="EMH430" s="972"/>
      <c r="EMI430" s="972"/>
      <c r="EMJ430" s="972"/>
      <c r="EMK430" s="972"/>
      <c r="EML430" s="972"/>
      <c r="EMM430" s="972"/>
      <c r="EMN430" s="972"/>
      <c r="EMO430" s="972"/>
      <c r="EMP430" s="972"/>
      <c r="EMQ430" s="972"/>
      <c r="EMR430" s="972"/>
      <c r="EMS430" s="972"/>
      <c r="EMT430" s="973"/>
      <c r="EMU430" s="971"/>
      <c r="EMV430" s="972"/>
      <c r="EMW430" s="972"/>
      <c r="EMX430" s="972"/>
      <c r="EMY430" s="972"/>
      <c r="EMZ430" s="972"/>
      <c r="ENA430" s="972"/>
      <c r="ENB430" s="972"/>
      <c r="ENC430" s="972"/>
      <c r="END430" s="972"/>
      <c r="ENE430" s="972"/>
      <c r="ENF430" s="972"/>
      <c r="ENG430" s="972"/>
      <c r="ENH430" s="972"/>
      <c r="ENI430" s="973"/>
      <c r="ENJ430" s="971"/>
      <c r="ENK430" s="972"/>
      <c r="ENL430" s="972"/>
      <c r="ENM430" s="972"/>
      <c r="ENN430" s="972"/>
      <c r="ENO430" s="972"/>
      <c r="ENP430" s="972"/>
      <c r="ENQ430" s="972"/>
      <c r="ENR430" s="972"/>
      <c r="ENS430" s="972"/>
      <c r="ENT430" s="972"/>
      <c r="ENU430" s="972"/>
      <c r="ENV430" s="972"/>
      <c r="ENW430" s="972"/>
      <c r="ENX430" s="973"/>
      <c r="ENY430" s="971"/>
      <c r="ENZ430" s="972"/>
      <c r="EOA430" s="972"/>
      <c r="EOB430" s="972"/>
      <c r="EOC430" s="972"/>
      <c r="EOD430" s="972"/>
      <c r="EOE430" s="972"/>
      <c r="EOF430" s="972"/>
      <c r="EOG430" s="972"/>
      <c r="EOH430" s="972"/>
      <c r="EOI430" s="972"/>
      <c r="EOJ430" s="972"/>
      <c r="EOK430" s="972"/>
      <c r="EOL430" s="972"/>
      <c r="EOM430" s="973"/>
      <c r="EON430" s="971"/>
      <c r="EOO430" s="972"/>
      <c r="EOP430" s="972"/>
      <c r="EOQ430" s="972"/>
      <c r="EOR430" s="972"/>
      <c r="EOS430" s="972"/>
      <c r="EOT430" s="972"/>
      <c r="EOU430" s="972"/>
      <c r="EOV430" s="972"/>
      <c r="EOW430" s="972"/>
      <c r="EOX430" s="972"/>
      <c r="EOY430" s="972"/>
      <c r="EOZ430" s="972"/>
      <c r="EPA430" s="972"/>
      <c r="EPB430" s="973"/>
      <c r="EPC430" s="971"/>
      <c r="EPD430" s="972"/>
      <c r="EPE430" s="972"/>
      <c r="EPF430" s="972"/>
      <c r="EPG430" s="972"/>
      <c r="EPH430" s="972"/>
      <c r="EPI430" s="972"/>
      <c r="EPJ430" s="972"/>
      <c r="EPK430" s="972"/>
      <c r="EPL430" s="972"/>
      <c r="EPM430" s="972"/>
      <c r="EPN430" s="972"/>
      <c r="EPO430" s="972"/>
      <c r="EPP430" s="972"/>
      <c r="EPQ430" s="973"/>
      <c r="EPR430" s="971"/>
      <c r="EPS430" s="972"/>
      <c r="EPT430" s="972"/>
      <c r="EPU430" s="972"/>
      <c r="EPV430" s="972"/>
      <c r="EPW430" s="972"/>
      <c r="EPX430" s="972"/>
      <c r="EPY430" s="972"/>
      <c r="EPZ430" s="972"/>
      <c r="EQA430" s="972"/>
      <c r="EQB430" s="972"/>
      <c r="EQC430" s="972"/>
      <c r="EQD430" s="972"/>
      <c r="EQE430" s="972"/>
      <c r="EQF430" s="973"/>
      <c r="EQG430" s="971"/>
      <c r="EQH430" s="972"/>
      <c r="EQI430" s="972"/>
      <c r="EQJ430" s="972"/>
      <c r="EQK430" s="972"/>
      <c r="EQL430" s="972"/>
      <c r="EQM430" s="972"/>
      <c r="EQN430" s="972"/>
      <c r="EQO430" s="972"/>
      <c r="EQP430" s="972"/>
      <c r="EQQ430" s="972"/>
      <c r="EQR430" s="972"/>
      <c r="EQS430" s="972"/>
      <c r="EQT430" s="972"/>
      <c r="EQU430" s="973"/>
      <c r="EQV430" s="971"/>
      <c r="EQW430" s="972"/>
      <c r="EQX430" s="972"/>
      <c r="EQY430" s="972"/>
      <c r="EQZ430" s="972"/>
      <c r="ERA430" s="972"/>
      <c r="ERB430" s="972"/>
      <c r="ERC430" s="972"/>
      <c r="ERD430" s="972"/>
      <c r="ERE430" s="972"/>
      <c r="ERF430" s="972"/>
      <c r="ERG430" s="972"/>
      <c r="ERH430" s="972"/>
      <c r="ERI430" s="972"/>
      <c r="ERJ430" s="973"/>
      <c r="ERK430" s="971"/>
      <c r="ERL430" s="972"/>
      <c r="ERM430" s="972"/>
      <c r="ERN430" s="972"/>
      <c r="ERO430" s="972"/>
      <c r="ERP430" s="972"/>
      <c r="ERQ430" s="972"/>
      <c r="ERR430" s="972"/>
      <c r="ERS430" s="972"/>
      <c r="ERT430" s="972"/>
      <c r="ERU430" s="972"/>
      <c r="ERV430" s="972"/>
      <c r="ERW430" s="972"/>
      <c r="ERX430" s="972"/>
      <c r="ERY430" s="973"/>
      <c r="ERZ430" s="971"/>
      <c r="ESA430" s="972"/>
      <c r="ESB430" s="972"/>
      <c r="ESC430" s="972"/>
      <c r="ESD430" s="972"/>
      <c r="ESE430" s="972"/>
      <c r="ESF430" s="972"/>
      <c r="ESG430" s="972"/>
      <c r="ESH430" s="972"/>
      <c r="ESI430" s="972"/>
      <c r="ESJ430" s="972"/>
      <c r="ESK430" s="972"/>
      <c r="ESL430" s="972"/>
      <c r="ESM430" s="972"/>
      <c r="ESN430" s="973"/>
      <c r="ESO430" s="971"/>
      <c r="ESP430" s="972"/>
      <c r="ESQ430" s="972"/>
      <c r="ESR430" s="972"/>
      <c r="ESS430" s="972"/>
      <c r="EST430" s="972"/>
      <c r="ESU430" s="972"/>
      <c r="ESV430" s="972"/>
      <c r="ESW430" s="972"/>
      <c r="ESX430" s="972"/>
      <c r="ESY430" s="972"/>
      <c r="ESZ430" s="972"/>
      <c r="ETA430" s="972"/>
      <c r="ETB430" s="972"/>
      <c r="ETC430" s="973"/>
      <c r="ETD430" s="971"/>
      <c r="ETE430" s="972"/>
      <c r="ETF430" s="972"/>
      <c r="ETG430" s="972"/>
      <c r="ETH430" s="972"/>
      <c r="ETI430" s="972"/>
      <c r="ETJ430" s="972"/>
      <c r="ETK430" s="972"/>
      <c r="ETL430" s="972"/>
      <c r="ETM430" s="972"/>
      <c r="ETN430" s="972"/>
      <c r="ETO430" s="972"/>
      <c r="ETP430" s="972"/>
      <c r="ETQ430" s="972"/>
      <c r="ETR430" s="973"/>
      <c r="ETS430" s="971"/>
      <c r="ETT430" s="972"/>
      <c r="ETU430" s="972"/>
      <c r="ETV430" s="972"/>
      <c r="ETW430" s="972"/>
      <c r="ETX430" s="972"/>
      <c r="ETY430" s="972"/>
      <c r="ETZ430" s="972"/>
      <c r="EUA430" s="972"/>
      <c r="EUB430" s="972"/>
      <c r="EUC430" s="972"/>
      <c r="EUD430" s="972"/>
      <c r="EUE430" s="972"/>
      <c r="EUF430" s="972"/>
      <c r="EUG430" s="973"/>
      <c r="EUH430" s="971"/>
      <c r="EUI430" s="972"/>
      <c r="EUJ430" s="972"/>
      <c r="EUK430" s="972"/>
      <c r="EUL430" s="972"/>
      <c r="EUM430" s="972"/>
      <c r="EUN430" s="972"/>
      <c r="EUO430" s="972"/>
      <c r="EUP430" s="972"/>
      <c r="EUQ430" s="972"/>
      <c r="EUR430" s="972"/>
      <c r="EUS430" s="972"/>
      <c r="EUT430" s="972"/>
      <c r="EUU430" s="972"/>
      <c r="EUV430" s="973"/>
      <c r="EUW430" s="971"/>
      <c r="EUX430" s="972"/>
      <c r="EUY430" s="972"/>
      <c r="EUZ430" s="972"/>
      <c r="EVA430" s="972"/>
      <c r="EVB430" s="972"/>
      <c r="EVC430" s="972"/>
      <c r="EVD430" s="972"/>
      <c r="EVE430" s="972"/>
      <c r="EVF430" s="972"/>
      <c r="EVG430" s="972"/>
      <c r="EVH430" s="972"/>
      <c r="EVI430" s="972"/>
      <c r="EVJ430" s="972"/>
      <c r="EVK430" s="973"/>
      <c r="EVL430" s="971"/>
      <c r="EVM430" s="972"/>
      <c r="EVN430" s="972"/>
      <c r="EVO430" s="972"/>
      <c r="EVP430" s="972"/>
      <c r="EVQ430" s="972"/>
      <c r="EVR430" s="972"/>
      <c r="EVS430" s="972"/>
      <c r="EVT430" s="972"/>
      <c r="EVU430" s="972"/>
      <c r="EVV430" s="972"/>
      <c r="EVW430" s="972"/>
      <c r="EVX430" s="972"/>
      <c r="EVY430" s="972"/>
      <c r="EVZ430" s="973"/>
      <c r="EWA430" s="971"/>
      <c r="EWB430" s="972"/>
      <c r="EWC430" s="972"/>
      <c r="EWD430" s="972"/>
      <c r="EWE430" s="972"/>
      <c r="EWF430" s="972"/>
      <c r="EWG430" s="972"/>
      <c r="EWH430" s="972"/>
      <c r="EWI430" s="972"/>
      <c r="EWJ430" s="972"/>
      <c r="EWK430" s="972"/>
      <c r="EWL430" s="972"/>
      <c r="EWM430" s="972"/>
      <c r="EWN430" s="972"/>
      <c r="EWO430" s="973"/>
      <c r="EWP430" s="971"/>
      <c r="EWQ430" s="972"/>
      <c r="EWR430" s="972"/>
      <c r="EWS430" s="972"/>
      <c r="EWT430" s="972"/>
      <c r="EWU430" s="972"/>
      <c r="EWV430" s="972"/>
      <c r="EWW430" s="972"/>
      <c r="EWX430" s="972"/>
      <c r="EWY430" s="972"/>
      <c r="EWZ430" s="972"/>
      <c r="EXA430" s="972"/>
      <c r="EXB430" s="972"/>
      <c r="EXC430" s="972"/>
      <c r="EXD430" s="973"/>
      <c r="EXE430" s="971"/>
      <c r="EXF430" s="972"/>
      <c r="EXG430" s="972"/>
      <c r="EXH430" s="972"/>
      <c r="EXI430" s="972"/>
      <c r="EXJ430" s="972"/>
      <c r="EXK430" s="972"/>
      <c r="EXL430" s="972"/>
      <c r="EXM430" s="972"/>
      <c r="EXN430" s="972"/>
      <c r="EXO430" s="972"/>
      <c r="EXP430" s="972"/>
      <c r="EXQ430" s="972"/>
      <c r="EXR430" s="972"/>
      <c r="EXS430" s="973"/>
      <c r="EXT430" s="971"/>
      <c r="EXU430" s="972"/>
      <c r="EXV430" s="972"/>
      <c r="EXW430" s="972"/>
      <c r="EXX430" s="972"/>
      <c r="EXY430" s="972"/>
      <c r="EXZ430" s="972"/>
      <c r="EYA430" s="972"/>
      <c r="EYB430" s="972"/>
      <c r="EYC430" s="972"/>
      <c r="EYD430" s="972"/>
      <c r="EYE430" s="972"/>
      <c r="EYF430" s="972"/>
      <c r="EYG430" s="972"/>
      <c r="EYH430" s="973"/>
      <c r="EYI430" s="971"/>
      <c r="EYJ430" s="972"/>
      <c r="EYK430" s="972"/>
      <c r="EYL430" s="972"/>
      <c r="EYM430" s="972"/>
      <c r="EYN430" s="972"/>
      <c r="EYO430" s="972"/>
      <c r="EYP430" s="972"/>
      <c r="EYQ430" s="972"/>
      <c r="EYR430" s="972"/>
      <c r="EYS430" s="972"/>
      <c r="EYT430" s="972"/>
      <c r="EYU430" s="972"/>
      <c r="EYV430" s="972"/>
      <c r="EYW430" s="973"/>
      <c r="EYX430" s="971"/>
      <c r="EYY430" s="972"/>
      <c r="EYZ430" s="972"/>
      <c r="EZA430" s="972"/>
      <c r="EZB430" s="972"/>
      <c r="EZC430" s="972"/>
      <c r="EZD430" s="972"/>
      <c r="EZE430" s="972"/>
      <c r="EZF430" s="972"/>
      <c r="EZG430" s="972"/>
      <c r="EZH430" s="972"/>
      <c r="EZI430" s="972"/>
      <c r="EZJ430" s="972"/>
      <c r="EZK430" s="972"/>
      <c r="EZL430" s="973"/>
      <c r="EZM430" s="971"/>
      <c r="EZN430" s="972"/>
      <c r="EZO430" s="972"/>
      <c r="EZP430" s="972"/>
      <c r="EZQ430" s="972"/>
      <c r="EZR430" s="972"/>
      <c r="EZS430" s="972"/>
      <c r="EZT430" s="972"/>
      <c r="EZU430" s="972"/>
      <c r="EZV430" s="972"/>
      <c r="EZW430" s="972"/>
      <c r="EZX430" s="972"/>
      <c r="EZY430" s="972"/>
      <c r="EZZ430" s="972"/>
      <c r="FAA430" s="973"/>
      <c r="FAB430" s="971"/>
      <c r="FAC430" s="972"/>
      <c r="FAD430" s="972"/>
      <c r="FAE430" s="972"/>
      <c r="FAF430" s="972"/>
      <c r="FAG430" s="972"/>
      <c r="FAH430" s="972"/>
      <c r="FAI430" s="972"/>
      <c r="FAJ430" s="972"/>
      <c r="FAK430" s="972"/>
      <c r="FAL430" s="972"/>
      <c r="FAM430" s="972"/>
      <c r="FAN430" s="972"/>
      <c r="FAO430" s="972"/>
      <c r="FAP430" s="973"/>
      <c r="FAQ430" s="971"/>
      <c r="FAR430" s="972"/>
      <c r="FAS430" s="972"/>
      <c r="FAT430" s="972"/>
      <c r="FAU430" s="972"/>
      <c r="FAV430" s="972"/>
      <c r="FAW430" s="972"/>
      <c r="FAX430" s="972"/>
      <c r="FAY430" s="972"/>
      <c r="FAZ430" s="972"/>
      <c r="FBA430" s="972"/>
      <c r="FBB430" s="972"/>
      <c r="FBC430" s="972"/>
      <c r="FBD430" s="972"/>
      <c r="FBE430" s="973"/>
      <c r="FBF430" s="971"/>
      <c r="FBG430" s="972"/>
      <c r="FBH430" s="972"/>
      <c r="FBI430" s="972"/>
      <c r="FBJ430" s="972"/>
      <c r="FBK430" s="972"/>
      <c r="FBL430" s="972"/>
      <c r="FBM430" s="972"/>
      <c r="FBN430" s="972"/>
      <c r="FBO430" s="972"/>
      <c r="FBP430" s="972"/>
      <c r="FBQ430" s="972"/>
      <c r="FBR430" s="972"/>
      <c r="FBS430" s="972"/>
      <c r="FBT430" s="973"/>
      <c r="FBU430" s="971"/>
      <c r="FBV430" s="972"/>
      <c r="FBW430" s="972"/>
      <c r="FBX430" s="972"/>
      <c r="FBY430" s="972"/>
      <c r="FBZ430" s="972"/>
      <c r="FCA430" s="972"/>
      <c r="FCB430" s="972"/>
      <c r="FCC430" s="972"/>
      <c r="FCD430" s="972"/>
      <c r="FCE430" s="972"/>
      <c r="FCF430" s="972"/>
      <c r="FCG430" s="972"/>
      <c r="FCH430" s="972"/>
      <c r="FCI430" s="973"/>
      <c r="FCJ430" s="971"/>
      <c r="FCK430" s="972"/>
      <c r="FCL430" s="972"/>
      <c r="FCM430" s="972"/>
      <c r="FCN430" s="972"/>
      <c r="FCO430" s="972"/>
      <c r="FCP430" s="972"/>
      <c r="FCQ430" s="972"/>
      <c r="FCR430" s="972"/>
      <c r="FCS430" s="972"/>
      <c r="FCT430" s="972"/>
      <c r="FCU430" s="972"/>
      <c r="FCV430" s="972"/>
      <c r="FCW430" s="972"/>
      <c r="FCX430" s="973"/>
      <c r="FCY430" s="971"/>
      <c r="FCZ430" s="972"/>
      <c r="FDA430" s="972"/>
      <c r="FDB430" s="972"/>
      <c r="FDC430" s="972"/>
      <c r="FDD430" s="972"/>
      <c r="FDE430" s="972"/>
      <c r="FDF430" s="972"/>
      <c r="FDG430" s="972"/>
      <c r="FDH430" s="972"/>
      <c r="FDI430" s="972"/>
      <c r="FDJ430" s="972"/>
      <c r="FDK430" s="972"/>
      <c r="FDL430" s="972"/>
      <c r="FDM430" s="973"/>
      <c r="FDN430" s="971"/>
      <c r="FDO430" s="972"/>
      <c r="FDP430" s="972"/>
      <c r="FDQ430" s="972"/>
      <c r="FDR430" s="972"/>
      <c r="FDS430" s="972"/>
      <c r="FDT430" s="972"/>
      <c r="FDU430" s="972"/>
      <c r="FDV430" s="972"/>
      <c r="FDW430" s="972"/>
      <c r="FDX430" s="972"/>
      <c r="FDY430" s="972"/>
      <c r="FDZ430" s="972"/>
      <c r="FEA430" s="972"/>
      <c r="FEB430" s="973"/>
      <c r="FEC430" s="971"/>
      <c r="FED430" s="972"/>
      <c r="FEE430" s="972"/>
      <c r="FEF430" s="972"/>
      <c r="FEG430" s="972"/>
      <c r="FEH430" s="972"/>
      <c r="FEI430" s="972"/>
      <c r="FEJ430" s="972"/>
      <c r="FEK430" s="972"/>
      <c r="FEL430" s="972"/>
      <c r="FEM430" s="972"/>
      <c r="FEN430" s="972"/>
      <c r="FEO430" s="972"/>
      <c r="FEP430" s="972"/>
      <c r="FEQ430" s="973"/>
      <c r="FER430" s="971"/>
      <c r="FES430" s="972"/>
      <c r="FET430" s="972"/>
      <c r="FEU430" s="972"/>
      <c r="FEV430" s="972"/>
      <c r="FEW430" s="972"/>
      <c r="FEX430" s="972"/>
      <c r="FEY430" s="972"/>
      <c r="FEZ430" s="972"/>
      <c r="FFA430" s="972"/>
      <c r="FFB430" s="972"/>
      <c r="FFC430" s="972"/>
      <c r="FFD430" s="972"/>
      <c r="FFE430" s="972"/>
      <c r="FFF430" s="973"/>
      <c r="FFG430" s="971"/>
      <c r="FFH430" s="972"/>
      <c r="FFI430" s="972"/>
      <c r="FFJ430" s="972"/>
      <c r="FFK430" s="972"/>
      <c r="FFL430" s="972"/>
      <c r="FFM430" s="972"/>
      <c r="FFN430" s="972"/>
      <c r="FFO430" s="972"/>
      <c r="FFP430" s="972"/>
      <c r="FFQ430" s="972"/>
      <c r="FFR430" s="972"/>
      <c r="FFS430" s="972"/>
      <c r="FFT430" s="972"/>
      <c r="FFU430" s="973"/>
      <c r="FFV430" s="971"/>
      <c r="FFW430" s="972"/>
      <c r="FFX430" s="972"/>
      <c r="FFY430" s="972"/>
      <c r="FFZ430" s="972"/>
      <c r="FGA430" s="972"/>
      <c r="FGB430" s="972"/>
      <c r="FGC430" s="972"/>
      <c r="FGD430" s="972"/>
      <c r="FGE430" s="972"/>
      <c r="FGF430" s="972"/>
      <c r="FGG430" s="972"/>
      <c r="FGH430" s="972"/>
      <c r="FGI430" s="972"/>
      <c r="FGJ430" s="973"/>
      <c r="FGK430" s="971"/>
      <c r="FGL430" s="972"/>
      <c r="FGM430" s="972"/>
      <c r="FGN430" s="972"/>
      <c r="FGO430" s="972"/>
      <c r="FGP430" s="972"/>
      <c r="FGQ430" s="972"/>
      <c r="FGR430" s="972"/>
      <c r="FGS430" s="972"/>
      <c r="FGT430" s="972"/>
      <c r="FGU430" s="972"/>
      <c r="FGV430" s="972"/>
      <c r="FGW430" s="972"/>
      <c r="FGX430" s="972"/>
      <c r="FGY430" s="973"/>
      <c r="FGZ430" s="971"/>
      <c r="FHA430" s="972"/>
      <c r="FHB430" s="972"/>
      <c r="FHC430" s="972"/>
      <c r="FHD430" s="972"/>
      <c r="FHE430" s="972"/>
      <c r="FHF430" s="972"/>
      <c r="FHG430" s="972"/>
      <c r="FHH430" s="972"/>
      <c r="FHI430" s="972"/>
      <c r="FHJ430" s="972"/>
      <c r="FHK430" s="972"/>
      <c r="FHL430" s="972"/>
      <c r="FHM430" s="972"/>
      <c r="FHN430" s="973"/>
      <c r="FHO430" s="971"/>
      <c r="FHP430" s="972"/>
      <c r="FHQ430" s="972"/>
      <c r="FHR430" s="972"/>
      <c r="FHS430" s="972"/>
      <c r="FHT430" s="972"/>
      <c r="FHU430" s="972"/>
      <c r="FHV430" s="972"/>
      <c r="FHW430" s="972"/>
      <c r="FHX430" s="972"/>
      <c r="FHY430" s="972"/>
      <c r="FHZ430" s="972"/>
      <c r="FIA430" s="972"/>
      <c r="FIB430" s="972"/>
      <c r="FIC430" s="973"/>
      <c r="FID430" s="971"/>
      <c r="FIE430" s="972"/>
      <c r="FIF430" s="972"/>
      <c r="FIG430" s="972"/>
      <c r="FIH430" s="972"/>
      <c r="FII430" s="972"/>
      <c r="FIJ430" s="972"/>
      <c r="FIK430" s="972"/>
      <c r="FIL430" s="972"/>
      <c r="FIM430" s="972"/>
      <c r="FIN430" s="972"/>
      <c r="FIO430" s="972"/>
      <c r="FIP430" s="972"/>
      <c r="FIQ430" s="972"/>
      <c r="FIR430" s="973"/>
      <c r="FIS430" s="971"/>
      <c r="FIT430" s="972"/>
      <c r="FIU430" s="972"/>
      <c r="FIV430" s="972"/>
      <c r="FIW430" s="972"/>
      <c r="FIX430" s="972"/>
      <c r="FIY430" s="972"/>
      <c r="FIZ430" s="972"/>
      <c r="FJA430" s="972"/>
      <c r="FJB430" s="972"/>
      <c r="FJC430" s="972"/>
      <c r="FJD430" s="972"/>
      <c r="FJE430" s="972"/>
      <c r="FJF430" s="972"/>
      <c r="FJG430" s="973"/>
      <c r="FJH430" s="971"/>
      <c r="FJI430" s="972"/>
      <c r="FJJ430" s="972"/>
      <c r="FJK430" s="972"/>
      <c r="FJL430" s="972"/>
      <c r="FJM430" s="972"/>
      <c r="FJN430" s="972"/>
      <c r="FJO430" s="972"/>
      <c r="FJP430" s="972"/>
      <c r="FJQ430" s="972"/>
      <c r="FJR430" s="972"/>
      <c r="FJS430" s="972"/>
      <c r="FJT430" s="972"/>
      <c r="FJU430" s="972"/>
      <c r="FJV430" s="973"/>
      <c r="FJW430" s="971"/>
      <c r="FJX430" s="972"/>
      <c r="FJY430" s="972"/>
      <c r="FJZ430" s="972"/>
      <c r="FKA430" s="972"/>
      <c r="FKB430" s="972"/>
      <c r="FKC430" s="972"/>
      <c r="FKD430" s="972"/>
      <c r="FKE430" s="972"/>
      <c r="FKF430" s="972"/>
      <c r="FKG430" s="972"/>
      <c r="FKH430" s="972"/>
      <c r="FKI430" s="972"/>
      <c r="FKJ430" s="972"/>
      <c r="FKK430" s="973"/>
      <c r="FKL430" s="971"/>
      <c r="FKM430" s="972"/>
      <c r="FKN430" s="972"/>
      <c r="FKO430" s="972"/>
      <c r="FKP430" s="972"/>
      <c r="FKQ430" s="972"/>
      <c r="FKR430" s="972"/>
      <c r="FKS430" s="972"/>
      <c r="FKT430" s="972"/>
      <c r="FKU430" s="972"/>
      <c r="FKV430" s="972"/>
      <c r="FKW430" s="972"/>
      <c r="FKX430" s="972"/>
      <c r="FKY430" s="972"/>
      <c r="FKZ430" s="973"/>
      <c r="FLA430" s="971"/>
      <c r="FLB430" s="972"/>
      <c r="FLC430" s="972"/>
      <c r="FLD430" s="972"/>
      <c r="FLE430" s="972"/>
      <c r="FLF430" s="972"/>
      <c r="FLG430" s="972"/>
      <c r="FLH430" s="972"/>
      <c r="FLI430" s="972"/>
      <c r="FLJ430" s="972"/>
      <c r="FLK430" s="972"/>
      <c r="FLL430" s="972"/>
      <c r="FLM430" s="972"/>
      <c r="FLN430" s="972"/>
      <c r="FLO430" s="973"/>
      <c r="FLP430" s="971"/>
      <c r="FLQ430" s="972"/>
      <c r="FLR430" s="972"/>
      <c r="FLS430" s="972"/>
      <c r="FLT430" s="972"/>
      <c r="FLU430" s="972"/>
      <c r="FLV430" s="972"/>
      <c r="FLW430" s="972"/>
      <c r="FLX430" s="972"/>
      <c r="FLY430" s="972"/>
      <c r="FLZ430" s="972"/>
      <c r="FMA430" s="972"/>
      <c r="FMB430" s="972"/>
      <c r="FMC430" s="972"/>
      <c r="FMD430" s="973"/>
      <c r="FME430" s="971"/>
      <c r="FMF430" s="972"/>
      <c r="FMG430" s="972"/>
      <c r="FMH430" s="972"/>
      <c r="FMI430" s="972"/>
      <c r="FMJ430" s="972"/>
      <c r="FMK430" s="972"/>
      <c r="FML430" s="972"/>
      <c r="FMM430" s="972"/>
      <c r="FMN430" s="972"/>
      <c r="FMO430" s="972"/>
      <c r="FMP430" s="972"/>
      <c r="FMQ430" s="972"/>
      <c r="FMR430" s="972"/>
      <c r="FMS430" s="973"/>
      <c r="FMT430" s="971"/>
      <c r="FMU430" s="972"/>
      <c r="FMV430" s="972"/>
      <c r="FMW430" s="972"/>
      <c r="FMX430" s="972"/>
      <c r="FMY430" s="972"/>
      <c r="FMZ430" s="972"/>
      <c r="FNA430" s="972"/>
      <c r="FNB430" s="972"/>
      <c r="FNC430" s="972"/>
      <c r="FND430" s="972"/>
      <c r="FNE430" s="972"/>
      <c r="FNF430" s="972"/>
      <c r="FNG430" s="972"/>
      <c r="FNH430" s="973"/>
      <c r="FNI430" s="971"/>
      <c r="FNJ430" s="972"/>
      <c r="FNK430" s="972"/>
      <c r="FNL430" s="972"/>
      <c r="FNM430" s="972"/>
      <c r="FNN430" s="972"/>
      <c r="FNO430" s="972"/>
      <c r="FNP430" s="972"/>
      <c r="FNQ430" s="972"/>
      <c r="FNR430" s="972"/>
      <c r="FNS430" s="972"/>
      <c r="FNT430" s="972"/>
      <c r="FNU430" s="972"/>
      <c r="FNV430" s="972"/>
      <c r="FNW430" s="973"/>
      <c r="FNX430" s="971"/>
      <c r="FNY430" s="972"/>
      <c r="FNZ430" s="972"/>
      <c r="FOA430" s="972"/>
      <c r="FOB430" s="972"/>
      <c r="FOC430" s="972"/>
      <c r="FOD430" s="972"/>
      <c r="FOE430" s="972"/>
      <c r="FOF430" s="972"/>
      <c r="FOG430" s="972"/>
      <c r="FOH430" s="972"/>
      <c r="FOI430" s="972"/>
      <c r="FOJ430" s="972"/>
      <c r="FOK430" s="972"/>
      <c r="FOL430" s="973"/>
      <c r="FOM430" s="971"/>
      <c r="FON430" s="972"/>
      <c r="FOO430" s="972"/>
      <c r="FOP430" s="972"/>
      <c r="FOQ430" s="972"/>
      <c r="FOR430" s="972"/>
      <c r="FOS430" s="972"/>
      <c r="FOT430" s="972"/>
      <c r="FOU430" s="972"/>
      <c r="FOV430" s="972"/>
      <c r="FOW430" s="972"/>
      <c r="FOX430" s="972"/>
      <c r="FOY430" s="972"/>
      <c r="FOZ430" s="972"/>
      <c r="FPA430" s="973"/>
      <c r="FPB430" s="971"/>
      <c r="FPC430" s="972"/>
      <c r="FPD430" s="972"/>
      <c r="FPE430" s="972"/>
      <c r="FPF430" s="972"/>
      <c r="FPG430" s="972"/>
      <c r="FPH430" s="972"/>
      <c r="FPI430" s="972"/>
      <c r="FPJ430" s="972"/>
      <c r="FPK430" s="972"/>
      <c r="FPL430" s="972"/>
      <c r="FPM430" s="972"/>
      <c r="FPN430" s="972"/>
      <c r="FPO430" s="972"/>
      <c r="FPP430" s="973"/>
      <c r="FPQ430" s="971"/>
      <c r="FPR430" s="972"/>
      <c r="FPS430" s="972"/>
      <c r="FPT430" s="972"/>
      <c r="FPU430" s="972"/>
      <c r="FPV430" s="972"/>
      <c r="FPW430" s="972"/>
      <c r="FPX430" s="972"/>
      <c r="FPY430" s="972"/>
      <c r="FPZ430" s="972"/>
      <c r="FQA430" s="972"/>
      <c r="FQB430" s="972"/>
      <c r="FQC430" s="972"/>
      <c r="FQD430" s="972"/>
      <c r="FQE430" s="973"/>
      <c r="FQF430" s="971"/>
      <c r="FQG430" s="972"/>
      <c r="FQH430" s="972"/>
      <c r="FQI430" s="972"/>
      <c r="FQJ430" s="972"/>
      <c r="FQK430" s="972"/>
      <c r="FQL430" s="972"/>
      <c r="FQM430" s="972"/>
      <c r="FQN430" s="972"/>
      <c r="FQO430" s="972"/>
      <c r="FQP430" s="972"/>
      <c r="FQQ430" s="972"/>
      <c r="FQR430" s="972"/>
      <c r="FQS430" s="972"/>
      <c r="FQT430" s="973"/>
      <c r="FQU430" s="971"/>
      <c r="FQV430" s="972"/>
      <c r="FQW430" s="972"/>
      <c r="FQX430" s="972"/>
      <c r="FQY430" s="972"/>
      <c r="FQZ430" s="972"/>
      <c r="FRA430" s="972"/>
      <c r="FRB430" s="972"/>
      <c r="FRC430" s="972"/>
      <c r="FRD430" s="972"/>
      <c r="FRE430" s="972"/>
      <c r="FRF430" s="972"/>
      <c r="FRG430" s="972"/>
      <c r="FRH430" s="972"/>
      <c r="FRI430" s="973"/>
      <c r="FRJ430" s="971"/>
      <c r="FRK430" s="972"/>
      <c r="FRL430" s="972"/>
      <c r="FRM430" s="972"/>
      <c r="FRN430" s="972"/>
      <c r="FRO430" s="972"/>
      <c r="FRP430" s="972"/>
      <c r="FRQ430" s="972"/>
      <c r="FRR430" s="972"/>
      <c r="FRS430" s="972"/>
      <c r="FRT430" s="972"/>
      <c r="FRU430" s="972"/>
      <c r="FRV430" s="972"/>
      <c r="FRW430" s="972"/>
      <c r="FRX430" s="973"/>
      <c r="FRY430" s="971"/>
      <c r="FRZ430" s="972"/>
      <c r="FSA430" s="972"/>
      <c r="FSB430" s="972"/>
      <c r="FSC430" s="972"/>
      <c r="FSD430" s="972"/>
      <c r="FSE430" s="972"/>
      <c r="FSF430" s="972"/>
      <c r="FSG430" s="972"/>
      <c r="FSH430" s="972"/>
      <c r="FSI430" s="972"/>
      <c r="FSJ430" s="972"/>
      <c r="FSK430" s="972"/>
      <c r="FSL430" s="972"/>
      <c r="FSM430" s="973"/>
      <c r="FSN430" s="971"/>
      <c r="FSO430" s="972"/>
      <c r="FSP430" s="972"/>
      <c r="FSQ430" s="972"/>
      <c r="FSR430" s="972"/>
      <c r="FSS430" s="972"/>
      <c r="FST430" s="972"/>
      <c r="FSU430" s="972"/>
      <c r="FSV430" s="972"/>
      <c r="FSW430" s="972"/>
      <c r="FSX430" s="972"/>
      <c r="FSY430" s="972"/>
      <c r="FSZ430" s="972"/>
      <c r="FTA430" s="972"/>
      <c r="FTB430" s="973"/>
      <c r="FTC430" s="971"/>
      <c r="FTD430" s="972"/>
      <c r="FTE430" s="972"/>
      <c r="FTF430" s="972"/>
      <c r="FTG430" s="972"/>
      <c r="FTH430" s="972"/>
      <c r="FTI430" s="972"/>
      <c r="FTJ430" s="972"/>
      <c r="FTK430" s="972"/>
      <c r="FTL430" s="972"/>
      <c r="FTM430" s="972"/>
      <c r="FTN430" s="972"/>
      <c r="FTO430" s="972"/>
      <c r="FTP430" s="972"/>
      <c r="FTQ430" s="973"/>
      <c r="FTR430" s="971"/>
      <c r="FTS430" s="972"/>
      <c r="FTT430" s="972"/>
      <c r="FTU430" s="972"/>
      <c r="FTV430" s="972"/>
      <c r="FTW430" s="972"/>
      <c r="FTX430" s="972"/>
      <c r="FTY430" s="972"/>
      <c r="FTZ430" s="972"/>
      <c r="FUA430" s="972"/>
      <c r="FUB430" s="972"/>
      <c r="FUC430" s="972"/>
      <c r="FUD430" s="972"/>
      <c r="FUE430" s="972"/>
      <c r="FUF430" s="973"/>
      <c r="FUG430" s="971"/>
      <c r="FUH430" s="972"/>
      <c r="FUI430" s="972"/>
      <c r="FUJ430" s="972"/>
      <c r="FUK430" s="972"/>
      <c r="FUL430" s="972"/>
      <c r="FUM430" s="972"/>
      <c r="FUN430" s="972"/>
      <c r="FUO430" s="972"/>
      <c r="FUP430" s="972"/>
      <c r="FUQ430" s="972"/>
      <c r="FUR430" s="972"/>
      <c r="FUS430" s="972"/>
      <c r="FUT430" s="972"/>
      <c r="FUU430" s="973"/>
      <c r="FUV430" s="971"/>
      <c r="FUW430" s="972"/>
      <c r="FUX430" s="972"/>
      <c r="FUY430" s="972"/>
      <c r="FUZ430" s="972"/>
      <c r="FVA430" s="972"/>
      <c r="FVB430" s="972"/>
      <c r="FVC430" s="972"/>
      <c r="FVD430" s="972"/>
      <c r="FVE430" s="972"/>
      <c r="FVF430" s="972"/>
      <c r="FVG430" s="972"/>
      <c r="FVH430" s="972"/>
      <c r="FVI430" s="972"/>
      <c r="FVJ430" s="973"/>
      <c r="FVK430" s="971"/>
      <c r="FVL430" s="972"/>
      <c r="FVM430" s="972"/>
      <c r="FVN430" s="972"/>
      <c r="FVO430" s="972"/>
      <c r="FVP430" s="972"/>
      <c r="FVQ430" s="972"/>
      <c r="FVR430" s="972"/>
      <c r="FVS430" s="972"/>
      <c r="FVT430" s="972"/>
      <c r="FVU430" s="972"/>
      <c r="FVV430" s="972"/>
      <c r="FVW430" s="972"/>
      <c r="FVX430" s="972"/>
      <c r="FVY430" s="973"/>
      <c r="FVZ430" s="971"/>
      <c r="FWA430" s="972"/>
      <c r="FWB430" s="972"/>
      <c r="FWC430" s="972"/>
      <c r="FWD430" s="972"/>
      <c r="FWE430" s="972"/>
      <c r="FWF430" s="972"/>
      <c r="FWG430" s="972"/>
      <c r="FWH430" s="972"/>
      <c r="FWI430" s="972"/>
      <c r="FWJ430" s="972"/>
      <c r="FWK430" s="972"/>
      <c r="FWL430" s="972"/>
      <c r="FWM430" s="972"/>
      <c r="FWN430" s="973"/>
      <c r="FWO430" s="971"/>
      <c r="FWP430" s="972"/>
      <c r="FWQ430" s="972"/>
      <c r="FWR430" s="972"/>
      <c r="FWS430" s="972"/>
      <c r="FWT430" s="972"/>
      <c r="FWU430" s="972"/>
      <c r="FWV430" s="972"/>
      <c r="FWW430" s="972"/>
      <c r="FWX430" s="972"/>
      <c r="FWY430" s="972"/>
      <c r="FWZ430" s="972"/>
      <c r="FXA430" s="972"/>
      <c r="FXB430" s="972"/>
      <c r="FXC430" s="973"/>
      <c r="FXD430" s="971"/>
      <c r="FXE430" s="972"/>
      <c r="FXF430" s="972"/>
      <c r="FXG430" s="972"/>
      <c r="FXH430" s="972"/>
      <c r="FXI430" s="972"/>
      <c r="FXJ430" s="972"/>
      <c r="FXK430" s="972"/>
      <c r="FXL430" s="972"/>
      <c r="FXM430" s="972"/>
      <c r="FXN430" s="972"/>
      <c r="FXO430" s="972"/>
      <c r="FXP430" s="972"/>
      <c r="FXQ430" s="972"/>
      <c r="FXR430" s="973"/>
      <c r="FXS430" s="971"/>
      <c r="FXT430" s="972"/>
      <c r="FXU430" s="972"/>
      <c r="FXV430" s="972"/>
      <c r="FXW430" s="972"/>
      <c r="FXX430" s="972"/>
      <c r="FXY430" s="972"/>
      <c r="FXZ430" s="972"/>
      <c r="FYA430" s="972"/>
      <c r="FYB430" s="972"/>
      <c r="FYC430" s="972"/>
      <c r="FYD430" s="972"/>
      <c r="FYE430" s="972"/>
      <c r="FYF430" s="972"/>
      <c r="FYG430" s="973"/>
      <c r="FYH430" s="971"/>
      <c r="FYI430" s="972"/>
      <c r="FYJ430" s="972"/>
      <c r="FYK430" s="972"/>
      <c r="FYL430" s="972"/>
      <c r="FYM430" s="972"/>
      <c r="FYN430" s="972"/>
      <c r="FYO430" s="972"/>
      <c r="FYP430" s="972"/>
      <c r="FYQ430" s="972"/>
      <c r="FYR430" s="972"/>
      <c r="FYS430" s="972"/>
      <c r="FYT430" s="972"/>
      <c r="FYU430" s="972"/>
      <c r="FYV430" s="973"/>
      <c r="FYW430" s="971"/>
      <c r="FYX430" s="972"/>
      <c r="FYY430" s="972"/>
      <c r="FYZ430" s="972"/>
      <c r="FZA430" s="972"/>
      <c r="FZB430" s="972"/>
      <c r="FZC430" s="972"/>
      <c r="FZD430" s="972"/>
      <c r="FZE430" s="972"/>
      <c r="FZF430" s="972"/>
      <c r="FZG430" s="972"/>
      <c r="FZH430" s="972"/>
      <c r="FZI430" s="972"/>
      <c r="FZJ430" s="972"/>
      <c r="FZK430" s="973"/>
      <c r="FZL430" s="971"/>
      <c r="FZM430" s="972"/>
      <c r="FZN430" s="972"/>
      <c r="FZO430" s="972"/>
      <c r="FZP430" s="972"/>
      <c r="FZQ430" s="972"/>
      <c r="FZR430" s="972"/>
      <c r="FZS430" s="972"/>
      <c r="FZT430" s="972"/>
      <c r="FZU430" s="972"/>
      <c r="FZV430" s="972"/>
      <c r="FZW430" s="972"/>
      <c r="FZX430" s="972"/>
      <c r="FZY430" s="972"/>
      <c r="FZZ430" s="973"/>
      <c r="GAA430" s="971"/>
      <c r="GAB430" s="972"/>
      <c r="GAC430" s="972"/>
      <c r="GAD430" s="972"/>
      <c r="GAE430" s="972"/>
      <c r="GAF430" s="972"/>
      <c r="GAG430" s="972"/>
      <c r="GAH430" s="972"/>
      <c r="GAI430" s="972"/>
      <c r="GAJ430" s="972"/>
      <c r="GAK430" s="972"/>
      <c r="GAL430" s="972"/>
      <c r="GAM430" s="972"/>
      <c r="GAN430" s="972"/>
      <c r="GAO430" s="973"/>
      <c r="GAP430" s="971"/>
      <c r="GAQ430" s="972"/>
      <c r="GAR430" s="972"/>
      <c r="GAS430" s="972"/>
      <c r="GAT430" s="972"/>
      <c r="GAU430" s="972"/>
      <c r="GAV430" s="972"/>
      <c r="GAW430" s="972"/>
      <c r="GAX430" s="972"/>
      <c r="GAY430" s="972"/>
      <c r="GAZ430" s="972"/>
      <c r="GBA430" s="972"/>
      <c r="GBB430" s="972"/>
      <c r="GBC430" s="972"/>
      <c r="GBD430" s="973"/>
      <c r="GBE430" s="971"/>
      <c r="GBF430" s="972"/>
      <c r="GBG430" s="972"/>
      <c r="GBH430" s="972"/>
      <c r="GBI430" s="972"/>
      <c r="GBJ430" s="972"/>
      <c r="GBK430" s="972"/>
      <c r="GBL430" s="972"/>
      <c r="GBM430" s="972"/>
      <c r="GBN430" s="972"/>
      <c r="GBO430" s="972"/>
      <c r="GBP430" s="972"/>
      <c r="GBQ430" s="972"/>
      <c r="GBR430" s="972"/>
      <c r="GBS430" s="973"/>
      <c r="GBT430" s="971"/>
      <c r="GBU430" s="972"/>
      <c r="GBV430" s="972"/>
      <c r="GBW430" s="972"/>
      <c r="GBX430" s="972"/>
      <c r="GBY430" s="972"/>
      <c r="GBZ430" s="972"/>
      <c r="GCA430" s="972"/>
      <c r="GCB430" s="972"/>
      <c r="GCC430" s="972"/>
      <c r="GCD430" s="972"/>
      <c r="GCE430" s="972"/>
      <c r="GCF430" s="972"/>
      <c r="GCG430" s="972"/>
      <c r="GCH430" s="973"/>
      <c r="GCI430" s="971"/>
      <c r="GCJ430" s="972"/>
      <c r="GCK430" s="972"/>
      <c r="GCL430" s="972"/>
      <c r="GCM430" s="972"/>
      <c r="GCN430" s="972"/>
      <c r="GCO430" s="972"/>
      <c r="GCP430" s="972"/>
      <c r="GCQ430" s="972"/>
      <c r="GCR430" s="972"/>
      <c r="GCS430" s="972"/>
      <c r="GCT430" s="972"/>
      <c r="GCU430" s="972"/>
      <c r="GCV430" s="972"/>
      <c r="GCW430" s="973"/>
      <c r="GCX430" s="971"/>
      <c r="GCY430" s="972"/>
      <c r="GCZ430" s="972"/>
      <c r="GDA430" s="972"/>
      <c r="GDB430" s="972"/>
      <c r="GDC430" s="972"/>
      <c r="GDD430" s="972"/>
      <c r="GDE430" s="972"/>
      <c r="GDF430" s="972"/>
      <c r="GDG430" s="972"/>
      <c r="GDH430" s="972"/>
      <c r="GDI430" s="972"/>
      <c r="GDJ430" s="972"/>
      <c r="GDK430" s="972"/>
      <c r="GDL430" s="973"/>
      <c r="GDM430" s="971"/>
      <c r="GDN430" s="972"/>
      <c r="GDO430" s="972"/>
      <c r="GDP430" s="972"/>
      <c r="GDQ430" s="972"/>
      <c r="GDR430" s="972"/>
      <c r="GDS430" s="972"/>
      <c r="GDT430" s="972"/>
      <c r="GDU430" s="972"/>
      <c r="GDV430" s="972"/>
      <c r="GDW430" s="972"/>
      <c r="GDX430" s="972"/>
      <c r="GDY430" s="972"/>
      <c r="GDZ430" s="972"/>
      <c r="GEA430" s="973"/>
      <c r="GEB430" s="971"/>
      <c r="GEC430" s="972"/>
      <c r="GED430" s="972"/>
      <c r="GEE430" s="972"/>
      <c r="GEF430" s="972"/>
      <c r="GEG430" s="972"/>
      <c r="GEH430" s="972"/>
      <c r="GEI430" s="972"/>
      <c r="GEJ430" s="972"/>
      <c r="GEK430" s="972"/>
      <c r="GEL430" s="972"/>
      <c r="GEM430" s="972"/>
      <c r="GEN430" s="972"/>
      <c r="GEO430" s="972"/>
      <c r="GEP430" s="973"/>
      <c r="GEQ430" s="971"/>
      <c r="GER430" s="972"/>
      <c r="GES430" s="972"/>
      <c r="GET430" s="972"/>
      <c r="GEU430" s="972"/>
      <c r="GEV430" s="972"/>
      <c r="GEW430" s="972"/>
      <c r="GEX430" s="972"/>
      <c r="GEY430" s="972"/>
      <c r="GEZ430" s="972"/>
      <c r="GFA430" s="972"/>
      <c r="GFB430" s="972"/>
      <c r="GFC430" s="972"/>
      <c r="GFD430" s="972"/>
      <c r="GFE430" s="973"/>
      <c r="GFF430" s="971"/>
      <c r="GFG430" s="972"/>
      <c r="GFH430" s="972"/>
      <c r="GFI430" s="972"/>
      <c r="GFJ430" s="972"/>
      <c r="GFK430" s="972"/>
      <c r="GFL430" s="972"/>
      <c r="GFM430" s="972"/>
      <c r="GFN430" s="972"/>
      <c r="GFO430" s="972"/>
      <c r="GFP430" s="972"/>
      <c r="GFQ430" s="972"/>
      <c r="GFR430" s="972"/>
      <c r="GFS430" s="972"/>
      <c r="GFT430" s="973"/>
      <c r="GFU430" s="971"/>
      <c r="GFV430" s="972"/>
      <c r="GFW430" s="972"/>
      <c r="GFX430" s="972"/>
      <c r="GFY430" s="972"/>
      <c r="GFZ430" s="972"/>
      <c r="GGA430" s="972"/>
      <c r="GGB430" s="972"/>
      <c r="GGC430" s="972"/>
      <c r="GGD430" s="972"/>
      <c r="GGE430" s="972"/>
      <c r="GGF430" s="972"/>
      <c r="GGG430" s="972"/>
      <c r="GGH430" s="972"/>
      <c r="GGI430" s="973"/>
      <c r="GGJ430" s="971"/>
      <c r="GGK430" s="972"/>
      <c r="GGL430" s="972"/>
      <c r="GGM430" s="972"/>
      <c r="GGN430" s="972"/>
      <c r="GGO430" s="972"/>
      <c r="GGP430" s="972"/>
      <c r="GGQ430" s="972"/>
      <c r="GGR430" s="972"/>
      <c r="GGS430" s="972"/>
      <c r="GGT430" s="972"/>
      <c r="GGU430" s="972"/>
      <c r="GGV430" s="972"/>
      <c r="GGW430" s="972"/>
      <c r="GGX430" s="973"/>
      <c r="GGY430" s="971"/>
      <c r="GGZ430" s="972"/>
      <c r="GHA430" s="972"/>
      <c r="GHB430" s="972"/>
      <c r="GHC430" s="972"/>
      <c r="GHD430" s="972"/>
      <c r="GHE430" s="972"/>
      <c r="GHF430" s="972"/>
      <c r="GHG430" s="972"/>
      <c r="GHH430" s="972"/>
      <c r="GHI430" s="972"/>
      <c r="GHJ430" s="972"/>
      <c r="GHK430" s="972"/>
      <c r="GHL430" s="972"/>
      <c r="GHM430" s="973"/>
      <c r="GHN430" s="971"/>
      <c r="GHO430" s="972"/>
      <c r="GHP430" s="972"/>
      <c r="GHQ430" s="972"/>
      <c r="GHR430" s="972"/>
      <c r="GHS430" s="972"/>
      <c r="GHT430" s="972"/>
      <c r="GHU430" s="972"/>
      <c r="GHV430" s="972"/>
      <c r="GHW430" s="972"/>
      <c r="GHX430" s="972"/>
      <c r="GHY430" s="972"/>
      <c r="GHZ430" s="972"/>
      <c r="GIA430" s="972"/>
      <c r="GIB430" s="973"/>
      <c r="GIC430" s="971"/>
      <c r="GID430" s="972"/>
      <c r="GIE430" s="972"/>
      <c r="GIF430" s="972"/>
      <c r="GIG430" s="972"/>
      <c r="GIH430" s="972"/>
      <c r="GII430" s="972"/>
      <c r="GIJ430" s="972"/>
      <c r="GIK430" s="972"/>
      <c r="GIL430" s="972"/>
      <c r="GIM430" s="972"/>
      <c r="GIN430" s="972"/>
      <c r="GIO430" s="972"/>
      <c r="GIP430" s="972"/>
      <c r="GIQ430" s="973"/>
      <c r="GIR430" s="971"/>
      <c r="GIS430" s="972"/>
      <c r="GIT430" s="972"/>
      <c r="GIU430" s="972"/>
      <c r="GIV430" s="972"/>
      <c r="GIW430" s="972"/>
      <c r="GIX430" s="972"/>
      <c r="GIY430" s="972"/>
      <c r="GIZ430" s="972"/>
      <c r="GJA430" s="972"/>
      <c r="GJB430" s="972"/>
      <c r="GJC430" s="972"/>
      <c r="GJD430" s="972"/>
      <c r="GJE430" s="972"/>
      <c r="GJF430" s="973"/>
      <c r="GJG430" s="971"/>
      <c r="GJH430" s="972"/>
      <c r="GJI430" s="972"/>
      <c r="GJJ430" s="972"/>
      <c r="GJK430" s="972"/>
      <c r="GJL430" s="972"/>
      <c r="GJM430" s="972"/>
      <c r="GJN430" s="972"/>
      <c r="GJO430" s="972"/>
      <c r="GJP430" s="972"/>
      <c r="GJQ430" s="972"/>
      <c r="GJR430" s="972"/>
      <c r="GJS430" s="972"/>
      <c r="GJT430" s="972"/>
      <c r="GJU430" s="973"/>
      <c r="GJV430" s="971"/>
      <c r="GJW430" s="972"/>
      <c r="GJX430" s="972"/>
      <c r="GJY430" s="972"/>
      <c r="GJZ430" s="972"/>
      <c r="GKA430" s="972"/>
      <c r="GKB430" s="972"/>
      <c r="GKC430" s="972"/>
      <c r="GKD430" s="972"/>
      <c r="GKE430" s="972"/>
      <c r="GKF430" s="972"/>
      <c r="GKG430" s="972"/>
      <c r="GKH430" s="972"/>
      <c r="GKI430" s="972"/>
      <c r="GKJ430" s="973"/>
      <c r="GKK430" s="971"/>
      <c r="GKL430" s="972"/>
      <c r="GKM430" s="972"/>
      <c r="GKN430" s="972"/>
      <c r="GKO430" s="972"/>
      <c r="GKP430" s="972"/>
      <c r="GKQ430" s="972"/>
      <c r="GKR430" s="972"/>
      <c r="GKS430" s="972"/>
      <c r="GKT430" s="972"/>
      <c r="GKU430" s="972"/>
      <c r="GKV430" s="972"/>
      <c r="GKW430" s="972"/>
      <c r="GKX430" s="972"/>
      <c r="GKY430" s="973"/>
      <c r="GKZ430" s="971"/>
      <c r="GLA430" s="972"/>
      <c r="GLB430" s="972"/>
      <c r="GLC430" s="972"/>
      <c r="GLD430" s="972"/>
      <c r="GLE430" s="972"/>
      <c r="GLF430" s="972"/>
      <c r="GLG430" s="972"/>
      <c r="GLH430" s="972"/>
      <c r="GLI430" s="972"/>
      <c r="GLJ430" s="972"/>
      <c r="GLK430" s="972"/>
      <c r="GLL430" s="972"/>
      <c r="GLM430" s="972"/>
      <c r="GLN430" s="973"/>
      <c r="GLO430" s="971"/>
      <c r="GLP430" s="972"/>
      <c r="GLQ430" s="972"/>
      <c r="GLR430" s="972"/>
      <c r="GLS430" s="972"/>
      <c r="GLT430" s="972"/>
      <c r="GLU430" s="972"/>
      <c r="GLV430" s="972"/>
      <c r="GLW430" s="972"/>
      <c r="GLX430" s="972"/>
      <c r="GLY430" s="972"/>
      <c r="GLZ430" s="972"/>
      <c r="GMA430" s="972"/>
      <c r="GMB430" s="972"/>
      <c r="GMC430" s="973"/>
      <c r="GMD430" s="971"/>
      <c r="GME430" s="972"/>
      <c r="GMF430" s="972"/>
      <c r="GMG430" s="972"/>
      <c r="GMH430" s="972"/>
      <c r="GMI430" s="972"/>
      <c r="GMJ430" s="972"/>
      <c r="GMK430" s="972"/>
      <c r="GML430" s="972"/>
      <c r="GMM430" s="972"/>
      <c r="GMN430" s="972"/>
      <c r="GMO430" s="972"/>
      <c r="GMP430" s="972"/>
      <c r="GMQ430" s="972"/>
      <c r="GMR430" s="973"/>
      <c r="GMS430" s="971"/>
      <c r="GMT430" s="972"/>
      <c r="GMU430" s="972"/>
      <c r="GMV430" s="972"/>
      <c r="GMW430" s="972"/>
      <c r="GMX430" s="972"/>
      <c r="GMY430" s="972"/>
      <c r="GMZ430" s="972"/>
      <c r="GNA430" s="972"/>
      <c r="GNB430" s="972"/>
      <c r="GNC430" s="972"/>
      <c r="GND430" s="972"/>
      <c r="GNE430" s="972"/>
      <c r="GNF430" s="972"/>
      <c r="GNG430" s="973"/>
      <c r="GNH430" s="971"/>
      <c r="GNI430" s="972"/>
      <c r="GNJ430" s="972"/>
      <c r="GNK430" s="972"/>
      <c r="GNL430" s="972"/>
      <c r="GNM430" s="972"/>
      <c r="GNN430" s="972"/>
      <c r="GNO430" s="972"/>
      <c r="GNP430" s="972"/>
      <c r="GNQ430" s="972"/>
      <c r="GNR430" s="972"/>
      <c r="GNS430" s="972"/>
      <c r="GNT430" s="972"/>
      <c r="GNU430" s="972"/>
      <c r="GNV430" s="973"/>
      <c r="GNW430" s="971"/>
      <c r="GNX430" s="972"/>
      <c r="GNY430" s="972"/>
      <c r="GNZ430" s="972"/>
      <c r="GOA430" s="972"/>
      <c r="GOB430" s="972"/>
      <c r="GOC430" s="972"/>
      <c r="GOD430" s="972"/>
      <c r="GOE430" s="972"/>
      <c r="GOF430" s="972"/>
      <c r="GOG430" s="972"/>
      <c r="GOH430" s="972"/>
      <c r="GOI430" s="972"/>
      <c r="GOJ430" s="972"/>
      <c r="GOK430" s="973"/>
      <c r="GOL430" s="971"/>
      <c r="GOM430" s="972"/>
      <c r="GON430" s="972"/>
      <c r="GOO430" s="972"/>
      <c r="GOP430" s="972"/>
      <c r="GOQ430" s="972"/>
      <c r="GOR430" s="972"/>
      <c r="GOS430" s="972"/>
      <c r="GOT430" s="972"/>
      <c r="GOU430" s="972"/>
      <c r="GOV430" s="972"/>
      <c r="GOW430" s="972"/>
      <c r="GOX430" s="972"/>
      <c r="GOY430" s="972"/>
      <c r="GOZ430" s="973"/>
      <c r="GPA430" s="971"/>
      <c r="GPB430" s="972"/>
      <c r="GPC430" s="972"/>
      <c r="GPD430" s="972"/>
      <c r="GPE430" s="972"/>
      <c r="GPF430" s="972"/>
      <c r="GPG430" s="972"/>
      <c r="GPH430" s="972"/>
      <c r="GPI430" s="972"/>
      <c r="GPJ430" s="972"/>
      <c r="GPK430" s="972"/>
      <c r="GPL430" s="972"/>
      <c r="GPM430" s="972"/>
      <c r="GPN430" s="972"/>
      <c r="GPO430" s="973"/>
      <c r="GPP430" s="971"/>
      <c r="GPQ430" s="972"/>
      <c r="GPR430" s="972"/>
      <c r="GPS430" s="972"/>
      <c r="GPT430" s="972"/>
      <c r="GPU430" s="972"/>
      <c r="GPV430" s="972"/>
      <c r="GPW430" s="972"/>
      <c r="GPX430" s="972"/>
      <c r="GPY430" s="972"/>
      <c r="GPZ430" s="972"/>
      <c r="GQA430" s="972"/>
      <c r="GQB430" s="972"/>
      <c r="GQC430" s="972"/>
      <c r="GQD430" s="973"/>
      <c r="GQE430" s="971"/>
      <c r="GQF430" s="972"/>
      <c r="GQG430" s="972"/>
      <c r="GQH430" s="972"/>
      <c r="GQI430" s="972"/>
      <c r="GQJ430" s="972"/>
      <c r="GQK430" s="972"/>
      <c r="GQL430" s="972"/>
      <c r="GQM430" s="972"/>
      <c r="GQN430" s="972"/>
      <c r="GQO430" s="972"/>
      <c r="GQP430" s="972"/>
      <c r="GQQ430" s="972"/>
      <c r="GQR430" s="972"/>
      <c r="GQS430" s="973"/>
      <c r="GQT430" s="971"/>
      <c r="GQU430" s="972"/>
      <c r="GQV430" s="972"/>
      <c r="GQW430" s="972"/>
      <c r="GQX430" s="972"/>
      <c r="GQY430" s="972"/>
      <c r="GQZ430" s="972"/>
      <c r="GRA430" s="972"/>
      <c r="GRB430" s="972"/>
      <c r="GRC430" s="972"/>
      <c r="GRD430" s="972"/>
      <c r="GRE430" s="972"/>
      <c r="GRF430" s="972"/>
      <c r="GRG430" s="972"/>
      <c r="GRH430" s="973"/>
      <c r="GRI430" s="971"/>
      <c r="GRJ430" s="972"/>
      <c r="GRK430" s="972"/>
      <c r="GRL430" s="972"/>
      <c r="GRM430" s="972"/>
      <c r="GRN430" s="972"/>
      <c r="GRO430" s="972"/>
      <c r="GRP430" s="972"/>
      <c r="GRQ430" s="972"/>
      <c r="GRR430" s="972"/>
      <c r="GRS430" s="972"/>
      <c r="GRT430" s="972"/>
      <c r="GRU430" s="972"/>
      <c r="GRV430" s="972"/>
      <c r="GRW430" s="973"/>
      <c r="GRX430" s="971"/>
      <c r="GRY430" s="972"/>
      <c r="GRZ430" s="972"/>
      <c r="GSA430" s="972"/>
      <c r="GSB430" s="972"/>
      <c r="GSC430" s="972"/>
      <c r="GSD430" s="972"/>
      <c r="GSE430" s="972"/>
      <c r="GSF430" s="972"/>
      <c r="GSG430" s="972"/>
      <c r="GSH430" s="972"/>
      <c r="GSI430" s="972"/>
      <c r="GSJ430" s="972"/>
      <c r="GSK430" s="972"/>
      <c r="GSL430" s="973"/>
      <c r="GSM430" s="971"/>
      <c r="GSN430" s="972"/>
      <c r="GSO430" s="972"/>
      <c r="GSP430" s="972"/>
      <c r="GSQ430" s="972"/>
      <c r="GSR430" s="972"/>
      <c r="GSS430" s="972"/>
      <c r="GST430" s="972"/>
      <c r="GSU430" s="972"/>
      <c r="GSV430" s="972"/>
      <c r="GSW430" s="972"/>
      <c r="GSX430" s="972"/>
      <c r="GSY430" s="972"/>
      <c r="GSZ430" s="972"/>
      <c r="GTA430" s="973"/>
      <c r="GTB430" s="971"/>
      <c r="GTC430" s="972"/>
      <c r="GTD430" s="972"/>
      <c r="GTE430" s="972"/>
      <c r="GTF430" s="972"/>
      <c r="GTG430" s="972"/>
      <c r="GTH430" s="972"/>
      <c r="GTI430" s="972"/>
      <c r="GTJ430" s="972"/>
      <c r="GTK430" s="972"/>
      <c r="GTL430" s="972"/>
      <c r="GTM430" s="972"/>
      <c r="GTN430" s="972"/>
      <c r="GTO430" s="972"/>
      <c r="GTP430" s="973"/>
      <c r="GTQ430" s="971"/>
      <c r="GTR430" s="972"/>
      <c r="GTS430" s="972"/>
      <c r="GTT430" s="972"/>
      <c r="GTU430" s="972"/>
      <c r="GTV430" s="972"/>
      <c r="GTW430" s="972"/>
      <c r="GTX430" s="972"/>
      <c r="GTY430" s="972"/>
      <c r="GTZ430" s="972"/>
      <c r="GUA430" s="972"/>
      <c r="GUB430" s="972"/>
      <c r="GUC430" s="972"/>
      <c r="GUD430" s="972"/>
      <c r="GUE430" s="973"/>
      <c r="GUF430" s="971"/>
      <c r="GUG430" s="972"/>
      <c r="GUH430" s="972"/>
      <c r="GUI430" s="972"/>
      <c r="GUJ430" s="972"/>
      <c r="GUK430" s="972"/>
      <c r="GUL430" s="972"/>
      <c r="GUM430" s="972"/>
      <c r="GUN430" s="972"/>
      <c r="GUO430" s="972"/>
      <c r="GUP430" s="972"/>
      <c r="GUQ430" s="972"/>
      <c r="GUR430" s="972"/>
      <c r="GUS430" s="972"/>
      <c r="GUT430" s="973"/>
      <c r="GUU430" s="971"/>
      <c r="GUV430" s="972"/>
      <c r="GUW430" s="972"/>
      <c r="GUX430" s="972"/>
      <c r="GUY430" s="972"/>
      <c r="GUZ430" s="972"/>
      <c r="GVA430" s="972"/>
      <c r="GVB430" s="972"/>
      <c r="GVC430" s="972"/>
      <c r="GVD430" s="972"/>
      <c r="GVE430" s="972"/>
      <c r="GVF430" s="972"/>
      <c r="GVG430" s="972"/>
      <c r="GVH430" s="972"/>
      <c r="GVI430" s="973"/>
      <c r="GVJ430" s="971"/>
      <c r="GVK430" s="972"/>
      <c r="GVL430" s="972"/>
      <c r="GVM430" s="972"/>
      <c r="GVN430" s="972"/>
      <c r="GVO430" s="972"/>
      <c r="GVP430" s="972"/>
      <c r="GVQ430" s="972"/>
      <c r="GVR430" s="972"/>
      <c r="GVS430" s="972"/>
      <c r="GVT430" s="972"/>
      <c r="GVU430" s="972"/>
      <c r="GVV430" s="972"/>
      <c r="GVW430" s="972"/>
      <c r="GVX430" s="973"/>
      <c r="GVY430" s="971"/>
      <c r="GVZ430" s="972"/>
      <c r="GWA430" s="972"/>
      <c r="GWB430" s="972"/>
      <c r="GWC430" s="972"/>
      <c r="GWD430" s="972"/>
      <c r="GWE430" s="972"/>
      <c r="GWF430" s="972"/>
      <c r="GWG430" s="972"/>
      <c r="GWH430" s="972"/>
      <c r="GWI430" s="972"/>
      <c r="GWJ430" s="972"/>
      <c r="GWK430" s="972"/>
      <c r="GWL430" s="972"/>
      <c r="GWM430" s="973"/>
      <c r="GWN430" s="971"/>
      <c r="GWO430" s="972"/>
      <c r="GWP430" s="972"/>
      <c r="GWQ430" s="972"/>
      <c r="GWR430" s="972"/>
      <c r="GWS430" s="972"/>
      <c r="GWT430" s="972"/>
      <c r="GWU430" s="972"/>
      <c r="GWV430" s="972"/>
      <c r="GWW430" s="972"/>
      <c r="GWX430" s="972"/>
      <c r="GWY430" s="972"/>
      <c r="GWZ430" s="972"/>
      <c r="GXA430" s="972"/>
      <c r="GXB430" s="973"/>
      <c r="GXC430" s="971"/>
      <c r="GXD430" s="972"/>
      <c r="GXE430" s="972"/>
      <c r="GXF430" s="972"/>
      <c r="GXG430" s="972"/>
      <c r="GXH430" s="972"/>
      <c r="GXI430" s="972"/>
      <c r="GXJ430" s="972"/>
      <c r="GXK430" s="972"/>
      <c r="GXL430" s="972"/>
      <c r="GXM430" s="972"/>
      <c r="GXN430" s="972"/>
      <c r="GXO430" s="972"/>
      <c r="GXP430" s="972"/>
      <c r="GXQ430" s="973"/>
      <c r="GXR430" s="971"/>
      <c r="GXS430" s="972"/>
      <c r="GXT430" s="972"/>
      <c r="GXU430" s="972"/>
      <c r="GXV430" s="972"/>
      <c r="GXW430" s="972"/>
      <c r="GXX430" s="972"/>
      <c r="GXY430" s="972"/>
      <c r="GXZ430" s="972"/>
      <c r="GYA430" s="972"/>
      <c r="GYB430" s="972"/>
      <c r="GYC430" s="972"/>
      <c r="GYD430" s="972"/>
      <c r="GYE430" s="972"/>
      <c r="GYF430" s="973"/>
      <c r="GYG430" s="971"/>
      <c r="GYH430" s="972"/>
      <c r="GYI430" s="972"/>
      <c r="GYJ430" s="972"/>
      <c r="GYK430" s="972"/>
      <c r="GYL430" s="972"/>
      <c r="GYM430" s="972"/>
      <c r="GYN430" s="972"/>
      <c r="GYO430" s="972"/>
      <c r="GYP430" s="972"/>
      <c r="GYQ430" s="972"/>
      <c r="GYR430" s="972"/>
      <c r="GYS430" s="972"/>
      <c r="GYT430" s="972"/>
      <c r="GYU430" s="973"/>
      <c r="GYV430" s="971"/>
      <c r="GYW430" s="972"/>
      <c r="GYX430" s="972"/>
      <c r="GYY430" s="972"/>
      <c r="GYZ430" s="972"/>
      <c r="GZA430" s="972"/>
      <c r="GZB430" s="972"/>
      <c r="GZC430" s="972"/>
      <c r="GZD430" s="972"/>
      <c r="GZE430" s="972"/>
      <c r="GZF430" s="972"/>
      <c r="GZG430" s="972"/>
      <c r="GZH430" s="972"/>
      <c r="GZI430" s="972"/>
      <c r="GZJ430" s="973"/>
      <c r="GZK430" s="971"/>
      <c r="GZL430" s="972"/>
      <c r="GZM430" s="972"/>
      <c r="GZN430" s="972"/>
      <c r="GZO430" s="972"/>
      <c r="GZP430" s="972"/>
      <c r="GZQ430" s="972"/>
      <c r="GZR430" s="972"/>
      <c r="GZS430" s="972"/>
      <c r="GZT430" s="972"/>
      <c r="GZU430" s="972"/>
      <c r="GZV430" s="972"/>
      <c r="GZW430" s="972"/>
      <c r="GZX430" s="972"/>
      <c r="GZY430" s="973"/>
      <c r="GZZ430" s="971"/>
      <c r="HAA430" s="972"/>
      <c r="HAB430" s="972"/>
      <c r="HAC430" s="972"/>
      <c r="HAD430" s="972"/>
      <c r="HAE430" s="972"/>
      <c r="HAF430" s="972"/>
      <c r="HAG430" s="972"/>
      <c r="HAH430" s="972"/>
      <c r="HAI430" s="972"/>
      <c r="HAJ430" s="972"/>
      <c r="HAK430" s="972"/>
      <c r="HAL430" s="972"/>
      <c r="HAM430" s="972"/>
      <c r="HAN430" s="973"/>
      <c r="HAO430" s="971"/>
      <c r="HAP430" s="972"/>
      <c r="HAQ430" s="972"/>
      <c r="HAR430" s="972"/>
      <c r="HAS430" s="972"/>
      <c r="HAT430" s="972"/>
      <c r="HAU430" s="972"/>
      <c r="HAV430" s="972"/>
      <c r="HAW430" s="972"/>
      <c r="HAX430" s="972"/>
      <c r="HAY430" s="972"/>
      <c r="HAZ430" s="972"/>
      <c r="HBA430" s="972"/>
      <c r="HBB430" s="972"/>
      <c r="HBC430" s="973"/>
      <c r="HBD430" s="971"/>
      <c r="HBE430" s="972"/>
      <c r="HBF430" s="972"/>
      <c r="HBG430" s="972"/>
      <c r="HBH430" s="972"/>
      <c r="HBI430" s="972"/>
      <c r="HBJ430" s="972"/>
      <c r="HBK430" s="972"/>
      <c r="HBL430" s="972"/>
      <c r="HBM430" s="972"/>
      <c r="HBN430" s="972"/>
      <c r="HBO430" s="972"/>
      <c r="HBP430" s="972"/>
      <c r="HBQ430" s="972"/>
      <c r="HBR430" s="973"/>
      <c r="HBS430" s="971"/>
      <c r="HBT430" s="972"/>
      <c r="HBU430" s="972"/>
      <c r="HBV430" s="972"/>
      <c r="HBW430" s="972"/>
      <c r="HBX430" s="972"/>
      <c r="HBY430" s="972"/>
      <c r="HBZ430" s="972"/>
      <c r="HCA430" s="972"/>
      <c r="HCB430" s="972"/>
      <c r="HCC430" s="972"/>
      <c r="HCD430" s="972"/>
      <c r="HCE430" s="972"/>
      <c r="HCF430" s="972"/>
      <c r="HCG430" s="973"/>
      <c r="HCH430" s="971"/>
      <c r="HCI430" s="972"/>
      <c r="HCJ430" s="972"/>
      <c r="HCK430" s="972"/>
      <c r="HCL430" s="972"/>
      <c r="HCM430" s="972"/>
      <c r="HCN430" s="972"/>
      <c r="HCO430" s="972"/>
      <c r="HCP430" s="972"/>
      <c r="HCQ430" s="972"/>
      <c r="HCR430" s="972"/>
      <c r="HCS430" s="972"/>
      <c r="HCT430" s="972"/>
      <c r="HCU430" s="972"/>
      <c r="HCV430" s="973"/>
      <c r="HCW430" s="971"/>
      <c r="HCX430" s="972"/>
      <c r="HCY430" s="972"/>
      <c r="HCZ430" s="972"/>
      <c r="HDA430" s="972"/>
      <c r="HDB430" s="972"/>
      <c r="HDC430" s="972"/>
      <c r="HDD430" s="972"/>
      <c r="HDE430" s="972"/>
      <c r="HDF430" s="972"/>
      <c r="HDG430" s="972"/>
      <c r="HDH430" s="972"/>
      <c r="HDI430" s="972"/>
      <c r="HDJ430" s="972"/>
      <c r="HDK430" s="973"/>
      <c r="HDL430" s="971"/>
      <c r="HDM430" s="972"/>
      <c r="HDN430" s="972"/>
      <c r="HDO430" s="972"/>
      <c r="HDP430" s="972"/>
      <c r="HDQ430" s="972"/>
      <c r="HDR430" s="972"/>
      <c r="HDS430" s="972"/>
      <c r="HDT430" s="972"/>
      <c r="HDU430" s="972"/>
      <c r="HDV430" s="972"/>
      <c r="HDW430" s="972"/>
      <c r="HDX430" s="972"/>
      <c r="HDY430" s="972"/>
      <c r="HDZ430" s="973"/>
      <c r="HEA430" s="971"/>
      <c r="HEB430" s="972"/>
      <c r="HEC430" s="972"/>
      <c r="HED430" s="972"/>
      <c r="HEE430" s="972"/>
      <c r="HEF430" s="972"/>
      <c r="HEG430" s="972"/>
      <c r="HEH430" s="972"/>
      <c r="HEI430" s="972"/>
      <c r="HEJ430" s="972"/>
      <c r="HEK430" s="972"/>
      <c r="HEL430" s="972"/>
      <c r="HEM430" s="972"/>
      <c r="HEN430" s="972"/>
      <c r="HEO430" s="973"/>
      <c r="HEP430" s="971"/>
      <c r="HEQ430" s="972"/>
      <c r="HER430" s="972"/>
      <c r="HES430" s="972"/>
      <c r="HET430" s="972"/>
      <c r="HEU430" s="972"/>
      <c r="HEV430" s="972"/>
      <c r="HEW430" s="972"/>
      <c r="HEX430" s="972"/>
      <c r="HEY430" s="972"/>
      <c r="HEZ430" s="972"/>
      <c r="HFA430" s="972"/>
      <c r="HFB430" s="972"/>
      <c r="HFC430" s="972"/>
      <c r="HFD430" s="973"/>
      <c r="HFE430" s="971"/>
      <c r="HFF430" s="972"/>
      <c r="HFG430" s="972"/>
      <c r="HFH430" s="972"/>
      <c r="HFI430" s="972"/>
      <c r="HFJ430" s="972"/>
      <c r="HFK430" s="972"/>
      <c r="HFL430" s="972"/>
      <c r="HFM430" s="972"/>
      <c r="HFN430" s="972"/>
      <c r="HFO430" s="972"/>
      <c r="HFP430" s="972"/>
      <c r="HFQ430" s="972"/>
      <c r="HFR430" s="972"/>
      <c r="HFS430" s="973"/>
      <c r="HFT430" s="971"/>
      <c r="HFU430" s="972"/>
      <c r="HFV430" s="972"/>
      <c r="HFW430" s="972"/>
      <c r="HFX430" s="972"/>
      <c r="HFY430" s="972"/>
      <c r="HFZ430" s="972"/>
      <c r="HGA430" s="972"/>
      <c r="HGB430" s="972"/>
      <c r="HGC430" s="972"/>
      <c r="HGD430" s="972"/>
      <c r="HGE430" s="972"/>
      <c r="HGF430" s="972"/>
      <c r="HGG430" s="972"/>
      <c r="HGH430" s="973"/>
      <c r="HGI430" s="971"/>
      <c r="HGJ430" s="972"/>
      <c r="HGK430" s="972"/>
      <c r="HGL430" s="972"/>
      <c r="HGM430" s="972"/>
      <c r="HGN430" s="972"/>
      <c r="HGO430" s="972"/>
      <c r="HGP430" s="972"/>
      <c r="HGQ430" s="972"/>
      <c r="HGR430" s="972"/>
      <c r="HGS430" s="972"/>
      <c r="HGT430" s="972"/>
      <c r="HGU430" s="972"/>
      <c r="HGV430" s="972"/>
      <c r="HGW430" s="973"/>
      <c r="HGX430" s="971"/>
      <c r="HGY430" s="972"/>
      <c r="HGZ430" s="972"/>
      <c r="HHA430" s="972"/>
      <c r="HHB430" s="972"/>
      <c r="HHC430" s="972"/>
      <c r="HHD430" s="972"/>
      <c r="HHE430" s="972"/>
      <c r="HHF430" s="972"/>
      <c r="HHG430" s="972"/>
      <c r="HHH430" s="972"/>
      <c r="HHI430" s="972"/>
      <c r="HHJ430" s="972"/>
      <c r="HHK430" s="972"/>
      <c r="HHL430" s="973"/>
      <c r="HHM430" s="971"/>
      <c r="HHN430" s="972"/>
      <c r="HHO430" s="972"/>
      <c r="HHP430" s="972"/>
      <c r="HHQ430" s="972"/>
      <c r="HHR430" s="972"/>
      <c r="HHS430" s="972"/>
      <c r="HHT430" s="972"/>
      <c r="HHU430" s="972"/>
      <c r="HHV430" s="972"/>
      <c r="HHW430" s="972"/>
      <c r="HHX430" s="972"/>
      <c r="HHY430" s="972"/>
      <c r="HHZ430" s="972"/>
      <c r="HIA430" s="973"/>
      <c r="HIB430" s="971"/>
      <c r="HIC430" s="972"/>
      <c r="HID430" s="972"/>
      <c r="HIE430" s="972"/>
      <c r="HIF430" s="972"/>
      <c r="HIG430" s="972"/>
      <c r="HIH430" s="972"/>
      <c r="HII430" s="972"/>
      <c r="HIJ430" s="972"/>
      <c r="HIK430" s="972"/>
      <c r="HIL430" s="972"/>
      <c r="HIM430" s="972"/>
      <c r="HIN430" s="972"/>
      <c r="HIO430" s="972"/>
      <c r="HIP430" s="973"/>
      <c r="HIQ430" s="971"/>
      <c r="HIR430" s="972"/>
      <c r="HIS430" s="972"/>
      <c r="HIT430" s="972"/>
      <c r="HIU430" s="972"/>
      <c r="HIV430" s="972"/>
      <c r="HIW430" s="972"/>
      <c r="HIX430" s="972"/>
      <c r="HIY430" s="972"/>
      <c r="HIZ430" s="972"/>
      <c r="HJA430" s="972"/>
      <c r="HJB430" s="972"/>
      <c r="HJC430" s="972"/>
      <c r="HJD430" s="972"/>
      <c r="HJE430" s="973"/>
      <c r="HJF430" s="971"/>
      <c r="HJG430" s="972"/>
      <c r="HJH430" s="972"/>
      <c r="HJI430" s="972"/>
      <c r="HJJ430" s="972"/>
      <c r="HJK430" s="972"/>
      <c r="HJL430" s="972"/>
      <c r="HJM430" s="972"/>
      <c r="HJN430" s="972"/>
      <c r="HJO430" s="972"/>
      <c r="HJP430" s="972"/>
      <c r="HJQ430" s="972"/>
      <c r="HJR430" s="972"/>
      <c r="HJS430" s="972"/>
      <c r="HJT430" s="973"/>
      <c r="HJU430" s="971"/>
      <c r="HJV430" s="972"/>
      <c r="HJW430" s="972"/>
      <c r="HJX430" s="972"/>
      <c r="HJY430" s="972"/>
      <c r="HJZ430" s="972"/>
      <c r="HKA430" s="972"/>
      <c r="HKB430" s="972"/>
      <c r="HKC430" s="972"/>
      <c r="HKD430" s="972"/>
      <c r="HKE430" s="972"/>
      <c r="HKF430" s="972"/>
      <c r="HKG430" s="972"/>
      <c r="HKH430" s="972"/>
      <c r="HKI430" s="973"/>
      <c r="HKJ430" s="971"/>
      <c r="HKK430" s="972"/>
      <c r="HKL430" s="972"/>
      <c r="HKM430" s="972"/>
      <c r="HKN430" s="972"/>
      <c r="HKO430" s="972"/>
      <c r="HKP430" s="972"/>
      <c r="HKQ430" s="972"/>
      <c r="HKR430" s="972"/>
      <c r="HKS430" s="972"/>
      <c r="HKT430" s="972"/>
      <c r="HKU430" s="972"/>
      <c r="HKV430" s="972"/>
      <c r="HKW430" s="972"/>
      <c r="HKX430" s="973"/>
      <c r="HKY430" s="971"/>
      <c r="HKZ430" s="972"/>
      <c r="HLA430" s="972"/>
      <c r="HLB430" s="972"/>
      <c r="HLC430" s="972"/>
      <c r="HLD430" s="972"/>
      <c r="HLE430" s="972"/>
      <c r="HLF430" s="972"/>
      <c r="HLG430" s="972"/>
      <c r="HLH430" s="972"/>
      <c r="HLI430" s="972"/>
      <c r="HLJ430" s="972"/>
      <c r="HLK430" s="972"/>
      <c r="HLL430" s="972"/>
      <c r="HLM430" s="973"/>
      <c r="HLN430" s="971"/>
      <c r="HLO430" s="972"/>
      <c r="HLP430" s="972"/>
      <c r="HLQ430" s="972"/>
      <c r="HLR430" s="972"/>
      <c r="HLS430" s="972"/>
      <c r="HLT430" s="972"/>
      <c r="HLU430" s="972"/>
      <c r="HLV430" s="972"/>
      <c r="HLW430" s="972"/>
      <c r="HLX430" s="972"/>
      <c r="HLY430" s="972"/>
      <c r="HLZ430" s="972"/>
      <c r="HMA430" s="972"/>
      <c r="HMB430" s="973"/>
      <c r="HMC430" s="971"/>
      <c r="HMD430" s="972"/>
      <c r="HME430" s="972"/>
      <c r="HMF430" s="972"/>
      <c r="HMG430" s="972"/>
      <c r="HMH430" s="972"/>
      <c r="HMI430" s="972"/>
      <c r="HMJ430" s="972"/>
      <c r="HMK430" s="972"/>
      <c r="HML430" s="972"/>
      <c r="HMM430" s="972"/>
      <c r="HMN430" s="972"/>
      <c r="HMO430" s="972"/>
      <c r="HMP430" s="972"/>
      <c r="HMQ430" s="973"/>
      <c r="HMR430" s="971"/>
      <c r="HMS430" s="972"/>
      <c r="HMT430" s="972"/>
      <c r="HMU430" s="972"/>
      <c r="HMV430" s="972"/>
      <c r="HMW430" s="972"/>
      <c r="HMX430" s="972"/>
      <c r="HMY430" s="972"/>
      <c r="HMZ430" s="972"/>
      <c r="HNA430" s="972"/>
      <c r="HNB430" s="972"/>
      <c r="HNC430" s="972"/>
      <c r="HND430" s="972"/>
      <c r="HNE430" s="972"/>
      <c r="HNF430" s="973"/>
      <c r="HNG430" s="971"/>
      <c r="HNH430" s="972"/>
      <c r="HNI430" s="972"/>
      <c r="HNJ430" s="972"/>
      <c r="HNK430" s="972"/>
      <c r="HNL430" s="972"/>
      <c r="HNM430" s="972"/>
      <c r="HNN430" s="972"/>
      <c r="HNO430" s="972"/>
      <c r="HNP430" s="972"/>
      <c r="HNQ430" s="972"/>
      <c r="HNR430" s="972"/>
      <c r="HNS430" s="972"/>
      <c r="HNT430" s="972"/>
      <c r="HNU430" s="973"/>
      <c r="HNV430" s="971"/>
      <c r="HNW430" s="972"/>
      <c r="HNX430" s="972"/>
      <c r="HNY430" s="972"/>
      <c r="HNZ430" s="972"/>
      <c r="HOA430" s="972"/>
      <c r="HOB430" s="972"/>
      <c r="HOC430" s="972"/>
      <c r="HOD430" s="972"/>
      <c r="HOE430" s="972"/>
      <c r="HOF430" s="972"/>
      <c r="HOG430" s="972"/>
      <c r="HOH430" s="972"/>
      <c r="HOI430" s="972"/>
      <c r="HOJ430" s="973"/>
      <c r="HOK430" s="971"/>
      <c r="HOL430" s="972"/>
      <c r="HOM430" s="972"/>
      <c r="HON430" s="972"/>
      <c r="HOO430" s="972"/>
      <c r="HOP430" s="972"/>
      <c r="HOQ430" s="972"/>
      <c r="HOR430" s="972"/>
      <c r="HOS430" s="972"/>
      <c r="HOT430" s="972"/>
      <c r="HOU430" s="972"/>
      <c r="HOV430" s="972"/>
      <c r="HOW430" s="972"/>
      <c r="HOX430" s="972"/>
      <c r="HOY430" s="973"/>
      <c r="HOZ430" s="971"/>
      <c r="HPA430" s="972"/>
      <c r="HPB430" s="972"/>
      <c r="HPC430" s="972"/>
      <c r="HPD430" s="972"/>
      <c r="HPE430" s="972"/>
      <c r="HPF430" s="972"/>
      <c r="HPG430" s="972"/>
      <c r="HPH430" s="972"/>
      <c r="HPI430" s="972"/>
      <c r="HPJ430" s="972"/>
      <c r="HPK430" s="972"/>
      <c r="HPL430" s="972"/>
      <c r="HPM430" s="972"/>
      <c r="HPN430" s="973"/>
      <c r="HPO430" s="971"/>
      <c r="HPP430" s="972"/>
      <c r="HPQ430" s="972"/>
      <c r="HPR430" s="972"/>
      <c r="HPS430" s="972"/>
      <c r="HPT430" s="972"/>
      <c r="HPU430" s="972"/>
      <c r="HPV430" s="972"/>
      <c r="HPW430" s="972"/>
      <c r="HPX430" s="972"/>
      <c r="HPY430" s="972"/>
      <c r="HPZ430" s="972"/>
      <c r="HQA430" s="972"/>
      <c r="HQB430" s="972"/>
      <c r="HQC430" s="973"/>
      <c r="HQD430" s="971"/>
      <c r="HQE430" s="972"/>
      <c r="HQF430" s="972"/>
      <c r="HQG430" s="972"/>
      <c r="HQH430" s="972"/>
      <c r="HQI430" s="972"/>
      <c r="HQJ430" s="972"/>
      <c r="HQK430" s="972"/>
      <c r="HQL430" s="972"/>
      <c r="HQM430" s="972"/>
      <c r="HQN430" s="972"/>
      <c r="HQO430" s="972"/>
      <c r="HQP430" s="972"/>
      <c r="HQQ430" s="972"/>
      <c r="HQR430" s="973"/>
      <c r="HQS430" s="971"/>
      <c r="HQT430" s="972"/>
      <c r="HQU430" s="972"/>
      <c r="HQV430" s="972"/>
      <c r="HQW430" s="972"/>
      <c r="HQX430" s="972"/>
      <c r="HQY430" s="972"/>
      <c r="HQZ430" s="972"/>
      <c r="HRA430" s="972"/>
      <c r="HRB430" s="972"/>
      <c r="HRC430" s="972"/>
      <c r="HRD430" s="972"/>
      <c r="HRE430" s="972"/>
      <c r="HRF430" s="972"/>
      <c r="HRG430" s="973"/>
      <c r="HRH430" s="971"/>
      <c r="HRI430" s="972"/>
      <c r="HRJ430" s="972"/>
      <c r="HRK430" s="972"/>
      <c r="HRL430" s="972"/>
      <c r="HRM430" s="972"/>
      <c r="HRN430" s="972"/>
      <c r="HRO430" s="972"/>
      <c r="HRP430" s="972"/>
      <c r="HRQ430" s="972"/>
      <c r="HRR430" s="972"/>
      <c r="HRS430" s="972"/>
      <c r="HRT430" s="972"/>
      <c r="HRU430" s="972"/>
      <c r="HRV430" s="973"/>
      <c r="HRW430" s="971"/>
      <c r="HRX430" s="972"/>
      <c r="HRY430" s="972"/>
      <c r="HRZ430" s="972"/>
      <c r="HSA430" s="972"/>
      <c r="HSB430" s="972"/>
      <c r="HSC430" s="972"/>
      <c r="HSD430" s="972"/>
      <c r="HSE430" s="972"/>
      <c r="HSF430" s="972"/>
      <c r="HSG430" s="972"/>
      <c r="HSH430" s="972"/>
      <c r="HSI430" s="972"/>
      <c r="HSJ430" s="972"/>
      <c r="HSK430" s="973"/>
      <c r="HSL430" s="971"/>
      <c r="HSM430" s="972"/>
      <c r="HSN430" s="972"/>
      <c r="HSO430" s="972"/>
      <c r="HSP430" s="972"/>
      <c r="HSQ430" s="972"/>
      <c r="HSR430" s="972"/>
      <c r="HSS430" s="972"/>
      <c r="HST430" s="972"/>
      <c r="HSU430" s="972"/>
      <c r="HSV430" s="972"/>
      <c r="HSW430" s="972"/>
      <c r="HSX430" s="972"/>
      <c r="HSY430" s="972"/>
      <c r="HSZ430" s="973"/>
      <c r="HTA430" s="971"/>
      <c r="HTB430" s="972"/>
      <c r="HTC430" s="972"/>
      <c r="HTD430" s="972"/>
      <c r="HTE430" s="972"/>
      <c r="HTF430" s="972"/>
      <c r="HTG430" s="972"/>
      <c r="HTH430" s="972"/>
      <c r="HTI430" s="972"/>
      <c r="HTJ430" s="972"/>
      <c r="HTK430" s="972"/>
      <c r="HTL430" s="972"/>
      <c r="HTM430" s="972"/>
      <c r="HTN430" s="972"/>
      <c r="HTO430" s="973"/>
      <c r="HTP430" s="971"/>
      <c r="HTQ430" s="972"/>
      <c r="HTR430" s="972"/>
      <c r="HTS430" s="972"/>
      <c r="HTT430" s="972"/>
      <c r="HTU430" s="972"/>
      <c r="HTV430" s="972"/>
      <c r="HTW430" s="972"/>
      <c r="HTX430" s="972"/>
      <c r="HTY430" s="972"/>
      <c r="HTZ430" s="972"/>
      <c r="HUA430" s="972"/>
      <c r="HUB430" s="972"/>
      <c r="HUC430" s="972"/>
      <c r="HUD430" s="973"/>
      <c r="HUE430" s="971"/>
      <c r="HUF430" s="972"/>
      <c r="HUG430" s="972"/>
      <c r="HUH430" s="972"/>
      <c r="HUI430" s="972"/>
      <c r="HUJ430" s="972"/>
      <c r="HUK430" s="972"/>
      <c r="HUL430" s="972"/>
      <c r="HUM430" s="972"/>
      <c r="HUN430" s="972"/>
      <c r="HUO430" s="972"/>
      <c r="HUP430" s="972"/>
      <c r="HUQ430" s="972"/>
      <c r="HUR430" s="972"/>
      <c r="HUS430" s="973"/>
      <c r="HUT430" s="971"/>
      <c r="HUU430" s="972"/>
      <c r="HUV430" s="972"/>
      <c r="HUW430" s="972"/>
      <c r="HUX430" s="972"/>
      <c r="HUY430" s="972"/>
      <c r="HUZ430" s="972"/>
      <c r="HVA430" s="972"/>
      <c r="HVB430" s="972"/>
      <c r="HVC430" s="972"/>
      <c r="HVD430" s="972"/>
      <c r="HVE430" s="972"/>
      <c r="HVF430" s="972"/>
      <c r="HVG430" s="972"/>
      <c r="HVH430" s="973"/>
      <c r="HVI430" s="971"/>
      <c r="HVJ430" s="972"/>
      <c r="HVK430" s="972"/>
      <c r="HVL430" s="972"/>
      <c r="HVM430" s="972"/>
      <c r="HVN430" s="972"/>
      <c r="HVO430" s="972"/>
      <c r="HVP430" s="972"/>
      <c r="HVQ430" s="972"/>
      <c r="HVR430" s="972"/>
      <c r="HVS430" s="972"/>
      <c r="HVT430" s="972"/>
      <c r="HVU430" s="972"/>
      <c r="HVV430" s="972"/>
      <c r="HVW430" s="973"/>
      <c r="HVX430" s="971"/>
      <c r="HVY430" s="972"/>
      <c r="HVZ430" s="972"/>
      <c r="HWA430" s="972"/>
      <c r="HWB430" s="972"/>
      <c r="HWC430" s="972"/>
      <c r="HWD430" s="972"/>
      <c r="HWE430" s="972"/>
      <c r="HWF430" s="972"/>
      <c r="HWG430" s="972"/>
      <c r="HWH430" s="972"/>
      <c r="HWI430" s="972"/>
      <c r="HWJ430" s="972"/>
      <c r="HWK430" s="972"/>
      <c r="HWL430" s="973"/>
      <c r="HWM430" s="971"/>
      <c r="HWN430" s="972"/>
      <c r="HWO430" s="972"/>
      <c r="HWP430" s="972"/>
      <c r="HWQ430" s="972"/>
      <c r="HWR430" s="972"/>
      <c r="HWS430" s="972"/>
      <c r="HWT430" s="972"/>
      <c r="HWU430" s="972"/>
      <c r="HWV430" s="972"/>
      <c r="HWW430" s="972"/>
      <c r="HWX430" s="972"/>
      <c r="HWY430" s="972"/>
      <c r="HWZ430" s="972"/>
      <c r="HXA430" s="973"/>
      <c r="HXB430" s="971"/>
      <c r="HXC430" s="972"/>
      <c r="HXD430" s="972"/>
      <c r="HXE430" s="972"/>
      <c r="HXF430" s="972"/>
      <c r="HXG430" s="972"/>
      <c r="HXH430" s="972"/>
      <c r="HXI430" s="972"/>
      <c r="HXJ430" s="972"/>
      <c r="HXK430" s="972"/>
      <c r="HXL430" s="972"/>
      <c r="HXM430" s="972"/>
      <c r="HXN430" s="972"/>
      <c r="HXO430" s="972"/>
      <c r="HXP430" s="973"/>
      <c r="HXQ430" s="971"/>
      <c r="HXR430" s="972"/>
      <c r="HXS430" s="972"/>
      <c r="HXT430" s="972"/>
      <c r="HXU430" s="972"/>
      <c r="HXV430" s="972"/>
      <c r="HXW430" s="972"/>
      <c r="HXX430" s="972"/>
      <c r="HXY430" s="972"/>
      <c r="HXZ430" s="972"/>
      <c r="HYA430" s="972"/>
      <c r="HYB430" s="972"/>
      <c r="HYC430" s="972"/>
      <c r="HYD430" s="972"/>
      <c r="HYE430" s="973"/>
      <c r="HYF430" s="971"/>
      <c r="HYG430" s="972"/>
      <c r="HYH430" s="972"/>
      <c r="HYI430" s="972"/>
      <c r="HYJ430" s="972"/>
      <c r="HYK430" s="972"/>
      <c r="HYL430" s="972"/>
      <c r="HYM430" s="972"/>
      <c r="HYN430" s="972"/>
      <c r="HYO430" s="972"/>
      <c r="HYP430" s="972"/>
      <c r="HYQ430" s="972"/>
      <c r="HYR430" s="972"/>
      <c r="HYS430" s="972"/>
      <c r="HYT430" s="973"/>
      <c r="HYU430" s="971"/>
      <c r="HYV430" s="972"/>
      <c r="HYW430" s="972"/>
      <c r="HYX430" s="972"/>
      <c r="HYY430" s="972"/>
      <c r="HYZ430" s="972"/>
      <c r="HZA430" s="972"/>
      <c r="HZB430" s="972"/>
      <c r="HZC430" s="972"/>
      <c r="HZD430" s="972"/>
      <c r="HZE430" s="972"/>
      <c r="HZF430" s="972"/>
      <c r="HZG430" s="972"/>
      <c r="HZH430" s="972"/>
      <c r="HZI430" s="973"/>
      <c r="HZJ430" s="971"/>
      <c r="HZK430" s="972"/>
      <c r="HZL430" s="972"/>
      <c r="HZM430" s="972"/>
      <c r="HZN430" s="972"/>
      <c r="HZO430" s="972"/>
      <c r="HZP430" s="972"/>
      <c r="HZQ430" s="972"/>
      <c r="HZR430" s="972"/>
      <c r="HZS430" s="972"/>
      <c r="HZT430" s="972"/>
      <c r="HZU430" s="972"/>
      <c r="HZV430" s="972"/>
      <c r="HZW430" s="972"/>
      <c r="HZX430" s="973"/>
      <c r="HZY430" s="971"/>
      <c r="HZZ430" s="972"/>
      <c r="IAA430" s="972"/>
      <c r="IAB430" s="972"/>
      <c r="IAC430" s="972"/>
      <c r="IAD430" s="972"/>
      <c r="IAE430" s="972"/>
      <c r="IAF430" s="972"/>
      <c r="IAG430" s="972"/>
      <c r="IAH430" s="972"/>
      <c r="IAI430" s="972"/>
      <c r="IAJ430" s="972"/>
      <c r="IAK430" s="972"/>
      <c r="IAL430" s="972"/>
      <c r="IAM430" s="973"/>
      <c r="IAN430" s="971"/>
      <c r="IAO430" s="972"/>
      <c r="IAP430" s="972"/>
      <c r="IAQ430" s="972"/>
      <c r="IAR430" s="972"/>
      <c r="IAS430" s="972"/>
      <c r="IAT430" s="972"/>
      <c r="IAU430" s="972"/>
      <c r="IAV430" s="972"/>
      <c r="IAW430" s="972"/>
      <c r="IAX430" s="972"/>
      <c r="IAY430" s="972"/>
      <c r="IAZ430" s="972"/>
      <c r="IBA430" s="972"/>
      <c r="IBB430" s="973"/>
      <c r="IBC430" s="971"/>
      <c r="IBD430" s="972"/>
      <c r="IBE430" s="972"/>
      <c r="IBF430" s="972"/>
      <c r="IBG430" s="972"/>
      <c r="IBH430" s="972"/>
      <c r="IBI430" s="972"/>
      <c r="IBJ430" s="972"/>
      <c r="IBK430" s="972"/>
      <c r="IBL430" s="972"/>
      <c r="IBM430" s="972"/>
      <c r="IBN430" s="972"/>
      <c r="IBO430" s="972"/>
      <c r="IBP430" s="972"/>
      <c r="IBQ430" s="973"/>
      <c r="IBR430" s="971"/>
      <c r="IBS430" s="972"/>
      <c r="IBT430" s="972"/>
      <c r="IBU430" s="972"/>
      <c r="IBV430" s="972"/>
      <c r="IBW430" s="972"/>
      <c r="IBX430" s="972"/>
      <c r="IBY430" s="972"/>
      <c r="IBZ430" s="972"/>
      <c r="ICA430" s="972"/>
      <c r="ICB430" s="972"/>
      <c r="ICC430" s="972"/>
      <c r="ICD430" s="972"/>
      <c r="ICE430" s="972"/>
      <c r="ICF430" s="973"/>
      <c r="ICG430" s="971"/>
      <c r="ICH430" s="972"/>
      <c r="ICI430" s="972"/>
      <c r="ICJ430" s="972"/>
      <c r="ICK430" s="972"/>
      <c r="ICL430" s="972"/>
      <c r="ICM430" s="972"/>
      <c r="ICN430" s="972"/>
      <c r="ICO430" s="972"/>
      <c r="ICP430" s="972"/>
      <c r="ICQ430" s="972"/>
      <c r="ICR430" s="972"/>
      <c r="ICS430" s="972"/>
      <c r="ICT430" s="972"/>
      <c r="ICU430" s="973"/>
      <c r="ICV430" s="971"/>
      <c r="ICW430" s="972"/>
      <c r="ICX430" s="972"/>
      <c r="ICY430" s="972"/>
      <c r="ICZ430" s="972"/>
      <c r="IDA430" s="972"/>
      <c r="IDB430" s="972"/>
      <c r="IDC430" s="972"/>
      <c r="IDD430" s="972"/>
      <c r="IDE430" s="972"/>
      <c r="IDF430" s="972"/>
      <c r="IDG430" s="972"/>
      <c r="IDH430" s="972"/>
      <c r="IDI430" s="972"/>
      <c r="IDJ430" s="973"/>
      <c r="IDK430" s="971"/>
      <c r="IDL430" s="972"/>
      <c r="IDM430" s="972"/>
      <c r="IDN430" s="972"/>
      <c r="IDO430" s="972"/>
      <c r="IDP430" s="972"/>
      <c r="IDQ430" s="972"/>
      <c r="IDR430" s="972"/>
      <c r="IDS430" s="972"/>
      <c r="IDT430" s="972"/>
      <c r="IDU430" s="972"/>
      <c r="IDV430" s="972"/>
      <c r="IDW430" s="972"/>
      <c r="IDX430" s="972"/>
      <c r="IDY430" s="973"/>
      <c r="IDZ430" s="971"/>
      <c r="IEA430" s="972"/>
      <c r="IEB430" s="972"/>
      <c r="IEC430" s="972"/>
      <c r="IED430" s="972"/>
      <c r="IEE430" s="972"/>
      <c r="IEF430" s="972"/>
      <c r="IEG430" s="972"/>
      <c r="IEH430" s="972"/>
      <c r="IEI430" s="972"/>
      <c r="IEJ430" s="972"/>
      <c r="IEK430" s="972"/>
      <c r="IEL430" s="972"/>
      <c r="IEM430" s="972"/>
      <c r="IEN430" s="973"/>
      <c r="IEO430" s="971"/>
      <c r="IEP430" s="972"/>
      <c r="IEQ430" s="972"/>
      <c r="IER430" s="972"/>
      <c r="IES430" s="972"/>
      <c r="IET430" s="972"/>
      <c r="IEU430" s="972"/>
      <c r="IEV430" s="972"/>
      <c r="IEW430" s="972"/>
      <c r="IEX430" s="972"/>
      <c r="IEY430" s="972"/>
      <c r="IEZ430" s="972"/>
      <c r="IFA430" s="972"/>
      <c r="IFB430" s="972"/>
      <c r="IFC430" s="973"/>
      <c r="IFD430" s="971"/>
      <c r="IFE430" s="972"/>
      <c r="IFF430" s="972"/>
      <c r="IFG430" s="972"/>
      <c r="IFH430" s="972"/>
      <c r="IFI430" s="972"/>
      <c r="IFJ430" s="972"/>
      <c r="IFK430" s="972"/>
      <c r="IFL430" s="972"/>
      <c r="IFM430" s="972"/>
      <c r="IFN430" s="972"/>
      <c r="IFO430" s="972"/>
      <c r="IFP430" s="972"/>
      <c r="IFQ430" s="972"/>
      <c r="IFR430" s="973"/>
      <c r="IFS430" s="971"/>
      <c r="IFT430" s="972"/>
      <c r="IFU430" s="972"/>
      <c r="IFV430" s="972"/>
      <c r="IFW430" s="972"/>
      <c r="IFX430" s="972"/>
      <c r="IFY430" s="972"/>
      <c r="IFZ430" s="972"/>
      <c r="IGA430" s="972"/>
      <c r="IGB430" s="972"/>
      <c r="IGC430" s="972"/>
      <c r="IGD430" s="972"/>
      <c r="IGE430" s="972"/>
      <c r="IGF430" s="972"/>
      <c r="IGG430" s="973"/>
      <c r="IGH430" s="971"/>
      <c r="IGI430" s="972"/>
      <c r="IGJ430" s="972"/>
      <c r="IGK430" s="972"/>
      <c r="IGL430" s="972"/>
      <c r="IGM430" s="972"/>
      <c r="IGN430" s="972"/>
      <c r="IGO430" s="972"/>
      <c r="IGP430" s="972"/>
      <c r="IGQ430" s="972"/>
      <c r="IGR430" s="972"/>
      <c r="IGS430" s="972"/>
      <c r="IGT430" s="972"/>
      <c r="IGU430" s="972"/>
      <c r="IGV430" s="973"/>
      <c r="IGW430" s="971"/>
      <c r="IGX430" s="972"/>
      <c r="IGY430" s="972"/>
      <c r="IGZ430" s="972"/>
      <c r="IHA430" s="972"/>
      <c r="IHB430" s="972"/>
      <c r="IHC430" s="972"/>
      <c r="IHD430" s="972"/>
      <c r="IHE430" s="972"/>
      <c r="IHF430" s="972"/>
      <c r="IHG430" s="972"/>
      <c r="IHH430" s="972"/>
      <c r="IHI430" s="972"/>
      <c r="IHJ430" s="972"/>
      <c r="IHK430" s="973"/>
      <c r="IHL430" s="971"/>
      <c r="IHM430" s="972"/>
      <c r="IHN430" s="972"/>
      <c r="IHO430" s="972"/>
      <c r="IHP430" s="972"/>
      <c r="IHQ430" s="972"/>
      <c r="IHR430" s="972"/>
      <c r="IHS430" s="972"/>
      <c r="IHT430" s="972"/>
      <c r="IHU430" s="972"/>
      <c r="IHV430" s="972"/>
      <c r="IHW430" s="972"/>
      <c r="IHX430" s="972"/>
      <c r="IHY430" s="972"/>
      <c r="IHZ430" s="973"/>
      <c r="IIA430" s="971"/>
      <c r="IIB430" s="972"/>
      <c r="IIC430" s="972"/>
      <c r="IID430" s="972"/>
      <c r="IIE430" s="972"/>
      <c r="IIF430" s="972"/>
      <c r="IIG430" s="972"/>
      <c r="IIH430" s="972"/>
      <c r="III430" s="972"/>
      <c r="IIJ430" s="972"/>
      <c r="IIK430" s="972"/>
      <c r="IIL430" s="972"/>
      <c r="IIM430" s="972"/>
      <c r="IIN430" s="972"/>
      <c r="IIO430" s="973"/>
      <c r="IIP430" s="971"/>
      <c r="IIQ430" s="972"/>
      <c r="IIR430" s="972"/>
      <c r="IIS430" s="972"/>
      <c r="IIT430" s="972"/>
      <c r="IIU430" s="972"/>
      <c r="IIV430" s="972"/>
      <c r="IIW430" s="972"/>
      <c r="IIX430" s="972"/>
      <c r="IIY430" s="972"/>
      <c r="IIZ430" s="972"/>
      <c r="IJA430" s="972"/>
      <c r="IJB430" s="972"/>
      <c r="IJC430" s="972"/>
      <c r="IJD430" s="973"/>
      <c r="IJE430" s="971"/>
      <c r="IJF430" s="972"/>
      <c r="IJG430" s="972"/>
      <c r="IJH430" s="972"/>
      <c r="IJI430" s="972"/>
      <c r="IJJ430" s="972"/>
      <c r="IJK430" s="972"/>
      <c r="IJL430" s="972"/>
      <c r="IJM430" s="972"/>
      <c r="IJN430" s="972"/>
      <c r="IJO430" s="972"/>
      <c r="IJP430" s="972"/>
      <c r="IJQ430" s="972"/>
      <c r="IJR430" s="972"/>
      <c r="IJS430" s="973"/>
      <c r="IJT430" s="971"/>
      <c r="IJU430" s="972"/>
      <c r="IJV430" s="972"/>
      <c r="IJW430" s="972"/>
      <c r="IJX430" s="972"/>
      <c r="IJY430" s="972"/>
      <c r="IJZ430" s="972"/>
      <c r="IKA430" s="972"/>
      <c r="IKB430" s="972"/>
      <c r="IKC430" s="972"/>
      <c r="IKD430" s="972"/>
      <c r="IKE430" s="972"/>
      <c r="IKF430" s="972"/>
      <c r="IKG430" s="972"/>
      <c r="IKH430" s="973"/>
      <c r="IKI430" s="971"/>
      <c r="IKJ430" s="972"/>
      <c r="IKK430" s="972"/>
      <c r="IKL430" s="972"/>
      <c r="IKM430" s="972"/>
      <c r="IKN430" s="972"/>
      <c r="IKO430" s="972"/>
      <c r="IKP430" s="972"/>
      <c r="IKQ430" s="972"/>
      <c r="IKR430" s="972"/>
      <c r="IKS430" s="972"/>
      <c r="IKT430" s="972"/>
      <c r="IKU430" s="972"/>
      <c r="IKV430" s="972"/>
      <c r="IKW430" s="973"/>
      <c r="IKX430" s="971"/>
      <c r="IKY430" s="972"/>
      <c r="IKZ430" s="972"/>
      <c r="ILA430" s="972"/>
      <c r="ILB430" s="972"/>
      <c r="ILC430" s="972"/>
      <c r="ILD430" s="972"/>
      <c r="ILE430" s="972"/>
      <c r="ILF430" s="972"/>
      <c r="ILG430" s="972"/>
      <c r="ILH430" s="972"/>
      <c r="ILI430" s="972"/>
      <c r="ILJ430" s="972"/>
      <c r="ILK430" s="972"/>
      <c r="ILL430" s="973"/>
      <c r="ILM430" s="971"/>
      <c r="ILN430" s="972"/>
      <c r="ILO430" s="972"/>
      <c r="ILP430" s="972"/>
      <c r="ILQ430" s="972"/>
      <c r="ILR430" s="972"/>
      <c r="ILS430" s="972"/>
      <c r="ILT430" s="972"/>
      <c r="ILU430" s="972"/>
      <c r="ILV430" s="972"/>
      <c r="ILW430" s="972"/>
      <c r="ILX430" s="972"/>
      <c r="ILY430" s="972"/>
      <c r="ILZ430" s="972"/>
      <c r="IMA430" s="973"/>
      <c r="IMB430" s="971"/>
      <c r="IMC430" s="972"/>
      <c r="IMD430" s="972"/>
      <c r="IME430" s="972"/>
      <c r="IMF430" s="972"/>
      <c r="IMG430" s="972"/>
      <c r="IMH430" s="972"/>
      <c r="IMI430" s="972"/>
      <c r="IMJ430" s="972"/>
      <c r="IMK430" s="972"/>
      <c r="IML430" s="972"/>
      <c r="IMM430" s="972"/>
      <c r="IMN430" s="972"/>
      <c r="IMO430" s="972"/>
      <c r="IMP430" s="973"/>
      <c r="IMQ430" s="971"/>
      <c r="IMR430" s="972"/>
      <c r="IMS430" s="972"/>
      <c r="IMT430" s="972"/>
      <c r="IMU430" s="972"/>
      <c r="IMV430" s="972"/>
      <c r="IMW430" s="972"/>
      <c r="IMX430" s="972"/>
      <c r="IMY430" s="972"/>
      <c r="IMZ430" s="972"/>
      <c r="INA430" s="972"/>
      <c r="INB430" s="972"/>
      <c r="INC430" s="972"/>
      <c r="IND430" s="972"/>
      <c r="INE430" s="973"/>
      <c r="INF430" s="971"/>
      <c r="ING430" s="972"/>
      <c r="INH430" s="972"/>
      <c r="INI430" s="972"/>
      <c r="INJ430" s="972"/>
      <c r="INK430" s="972"/>
      <c r="INL430" s="972"/>
      <c r="INM430" s="972"/>
      <c r="INN430" s="972"/>
      <c r="INO430" s="972"/>
      <c r="INP430" s="972"/>
      <c r="INQ430" s="972"/>
      <c r="INR430" s="972"/>
      <c r="INS430" s="972"/>
      <c r="INT430" s="973"/>
      <c r="INU430" s="971"/>
      <c r="INV430" s="972"/>
      <c r="INW430" s="972"/>
      <c r="INX430" s="972"/>
      <c r="INY430" s="972"/>
      <c r="INZ430" s="972"/>
      <c r="IOA430" s="972"/>
      <c r="IOB430" s="972"/>
      <c r="IOC430" s="972"/>
      <c r="IOD430" s="972"/>
      <c r="IOE430" s="972"/>
      <c r="IOF430" s="972"/>
      <c r="IOG430" s="972"/>
      <c r="IOH430" s="972"/>
      <c r="IOI430" s="973"/>
      <c r="IOJ430" s="971"/>
      <c r="IOK430" s="972"/>
      <c r="IOL430" s="972"/>
      <c r="IOM430" s="972"/>
      <c r="ION430" s="972"/>
      <c r="IOO430" s="972"/>
      <c r="IOP430" s="972"/>
      <c r="IOQ430" s="972"/>
      <c r="IOR430" s="972"/>
      <c r="IOS430" s="972"/>
      <c r="IOT430" s="972"/>
      <c r="IOU430" s="972"/>
      <c r="IOV430" s="972"/>
      <c r="IOW430" s="972"/>
      <c r="IOX430" s="973"/>
      <c r="IOY430" s="971"/>
      <c r="IOZ430" s="972"/>
      <c r="IPA430" s="972"/>
      <c r="IPB430" s="972"/>
      <c r="IPC430" s="972"/>
      <c r="IPD430" s="972"/>
      <c r="IPE430" s="972"/>
      <c r="IPF430" s="972"/>
      <c r="IPG430" s="972"/>
      <c r="IPH430" s="972"/>
      <c r="IPI430" s="972"/>
      <c r="IPJ430" s="972"/>
      <c r="IPK430" s="972"/>
      <c r="IPL430" s="972"/>
      <c r="IPM430" s="973"/>
      <c r="IPN430" s="971"/>
      <c r="IPO430" s="972"/>
      <c r="IPP430" s="972"/>
      <c r="IPQ430" s="972"/>
      <c r="IPR430" s="972"/>
      <c r="IPS430" s="972"/>
      <c r="IPT430" s="972"/>
      <c r="IPU430" s="972"/>
      <c r="IPV430" s="972"/>
      <c r="IPW430" s="972"/>
      <c r="IPX430" s="972"/>
      <c r="IPY430" s="972"/>
      <c r="IPZ430" s="972"/>
      <c r="IQA430" s="972"/>
      <c r="IQB430" s="973"/>
      <c r="IQC430" s="971"/>
      <c r="IQD430" s="972"/>
      <c r="IQE430" s="972"/>
      <c r="IQF430" s="972"/>
      <c r="IQG430" s="972"/>
      <c r="IQH430" s="972"/>
      <c r="IQI430" s="972"/>
      <c r="IQJ430" s="972"/>
      <c r="IQK430" s="972"/>
      <c r="IQL430" s="972"/>
      <c r="IQM430" s="972"/>
      <c r="IQN430" s="972"/>
      <c r="IQO430" s="972"/>
      <c r="IQP430" s="972"/>
      <c r="IQQ430" s="973"/>
      <c r="IQR430" s="971"/>
      <c r="IQS430" s="972"/>
      <c r="IQT430" s="972"/>
      <c r="IQU430" s="972"/>
      <c r="IQV430" s="972"/>
      <c r="IQW430" s="972"/>
      <c r="IQX430" s="972"/>
      <c r="IQY430" s="972"/>
      <c r="IQZ430" s="972"/>
      <c r="IRA430" s="972"/>
      <c r="IRB430" s="972"/>
      <c r="IRC430" s="972"/>
      <c r="IRD430" s="972"/>
      <c r="IRE430" s="972"/>
      <c r="IRF430" s="973"/>
      <c r="IRG430" s="971"/>
      <c r="IRH430" s="972"/>
      <c r="IRI430" s="972"/>
      <c r="IRJ430" s="972"/>
      <c r="IRK430" s="972"/>
      <c r="IRL430" s="972"/>
      <c r="IRM430" s="972"/>
      <c r="IRN430" s="972"/>
      <c r="IRO430" s="972"/>
      <c r="IRP430" s="972"/>
      <c r="IRQ430" s="972"/>
      <c r="IRR430" s="972"/>
      <c r="IRS430" s="972"/>
      <c r="IRT430" s="972"/>
      <c r="IRU430" s="973"/>
      <c r="IRV430" s="971"/>
      <c r="IRW430" s="972"/>
      <c r="IRX430" s="972"/>
      <c r="IRY430" s="972"/>
      <c r="IRZ430" s="972"/>
      <c r="ISA430" s="972"/>
      <c r="ISB430" s="972"/>
      <c r="ISC430" s="972"/>
      <c r="ISD430" s="972"/>
      <c r="ISE430" s="972"/>
      <c r="ISF430" s="972"/>
      <c r="ISG430" s="972"/>
      <c r="ISH430" s="972"/>
      <c r="ISI430" s="972"/>
      <c r="ISJ430" s="973"/>
      <c r="ISK430" s="971"/>
      <c r="ISL430" s="972"/>
      <c r="ISM430" s="972"/>
      <c r="ISN430" s="972"/>
      <c r="ISO430" s="972"/>
      <c r="ISP430" s="972"/>
      <c r="ISQ430" s="972"/>
      <c r="ISR430" s="972"/>
      <c r="ISS430" s="972"/>
      <c r="IST430" s="972"/>
      <c r="ISU430" s="972"/>
      <c r="ISV430" s="972"/>
      <c r="ISW430" s="972"/>
      <c r="ISX430" s="972"/>
      <c r="ISY430" s="973"/>
      <c r="ISZ430" s="971"/>
      <c r="ITA430" s="972"/>
      <c r="ITB430" s="972"/>
      <c r="ITC430" s="972"/>
      <c r="ITD430" s="972"/>
      <c r="ITE430" s="972"/>
      <c r="ITF430" s="972"/>
      <c r="ITG430" s="972"/>
      <c r="ITH430" s="972"/>
      <c r="ITI430" s="972"/>
      <c r="ITJ430" s="972"/>
      <c r="ITK430" s="972"/>
      <c r="ITL430" s="972"/>
      <c r="ITM430" s="972"/>
      <c r="ITN430" s="973"/>
      <c r="ITO430" s="971"/>
      <c r="ITP430" s="972"/>
      <c r="ITQ430" s="972"/>
      <c r="ITR430" s="972"/>
      <c r="ITS430" s="972"/>
      <c r="ITT430" s="972"/>
      <c r="ITU430" s="972"/>
      <c r="ITV430" s="972"/>
      <c r="ITW430" s="972"/>
      <c r="ITX430" s="972"/>
      <c r="ITY430" s="972"/>
      <c r="ITZ430" s="972"/>
      <c r="IUA430" s="972"/>
      <c r="IUB430" s="972"/>
      <c r="IUC430" s="973"/>
      <c r="IUD430" s="971"/>
      <c r="IUE430" s="972"/>
      <c r="IUF430" s="972"/>
      <c r="IUG430" s="972"/>
      <c r="IUH430" s="972"/>
      <c r="IUI430" s="972"/>
      <c r="IUJ430" s="972"/>
      <c r="IUK430" s="972"/>
      <c r="IUL430" s="972"/>
      <c r="IUM430" s="972"/>
      <c r="IUN430" s="972"/>
      <c r="IUO430" s="972"/>
      <c r="IUP430" s="972"/>
      <c r="IUQ430" s="972"/>
      <c r="IUR430" s="973"/>
      <c r="IUS430" s="971"/>
      <c r="IUT430" s="972"/>
      <c r="IUU430" s="972"/>
      <c r="IUV430" s="972"/>
      <c r="IUW430" s="972"/>
      <c r="IUX430" s="972"/>
      <c r="IUY430" s="972"/>
      <c r="IUZ430" s="972"/>
      <c r="IVA430" s="972"/>
      <c r="IVB430" s="972"/>
      <c r="IVC430" s="972"/>
      <c r="IVD430" s="972"/>
      <c r="IVE430" s="972"/>
      <c r="IVF430" s="972"/>
      <c r="IVG430" s="973"/>
      <c r="IVH430" s="971"/>
      <c r="IVI430" s="972"/>
      <c r="IVJ430" s="972"/>
      <c r="IVK430" s="972"/>
      <c r="IVL430" s="972"/>
      <c r="IVM430" s="972"/>
      <c r="IVN430" s="972"/>
      <c r="IVO430" s="972"/>
      <c r="IVP430" s="972"/>
      <c r="IVQ430" s="972"/>
      <c r="IVR430" s="972"/>
      <c r="IVS430" s="972"/>
      <c r="IVT430" s="972"/>
      <c r="IVU430" s="972"/>
      <c r="IVV430" s="973"/>
      <c r="IVW430" s="971"/>
      <c r="IVX430" s="972"/>
      <c r="IVY430" s="972"/>
      <c r="IVZ430" s="972"/>
      <c r="IWA430" s="972"/>
      <c r="IWB430" s="972"/>
      <c r="IWC430" s="972"/>
      <c r="IWD430" s="972"/>
      <c r="IWE430" s="972"/>
      <c r="IWF430" s="972"/>
      <c r="IWG430" s="972"/>
      <c r="IWH430" s="972"/>
      <c r="IWI430" s="972"/>
      <c r="IWJ430" s="972"/>
      <c r="IWK430" s="973"/>
      <c r="IWL430" s="971"/>
      <c r="IWM430" s="972"/>
      <c r="IWN430" s="972"/>
      <c r="IWO430" s="972"/>
      <c r="IWP430" s="972"/>
      <c r="IWQ430" s="972"/>
      <c r="IWR430" s="972"/>
      <c r="IWS430" s="972"/>
      <c r="IWT430" s="972"/>
      <c r="IWU430" s="972"/>
      <c r="IWV430" s="972"/>
      <c r="IWW430" s="972"/>
      <c r="IWX430" s="972"/>
      <c r="IWY430" s="972"/>
      <c r="IWZ430" s="973"/>
      <c r="IXA430" s="971"/>
      <c r="IXB430" s="972"/>
      <c r="IXC430" s="972"/>
      <c r="IXD430" s="972"/>
      <c r="IXE430" s="972"/>
      <c r="IXF430" s="972"/>
      <c r="IXG430" s="972"/>
      <c r="IXH430" s="972"/>
      <c r="IXI430" s="972"/>
      <c r="IXJ430" s="972"/>
      <c r="IXK430" s="972"/>
      <c r="IXL430" s="972"/>
      <c r="IXM430" s="972"/>
      <c r="IXN430" s="972"/>
      <c r="IXO430" s="973"/>
      <c r="IXP430" s="971"/>
      <c r="IXQ430" s="972"/>
      <c r="IXR430" s="972"/>
      <c r="IXS430" s="972"/>
      <c r="IXT430" s="972"/>
      <c r="IXU430" s="972"/>
      <c r="IXV430" s="972"/>
      <c r="IXW430" s="972"/>
      <c r="IXX430" s="972"/>
      <c r="IXY430" s="972"/>
      <c r="IXZ430" s="972"/>
      <c r="IYA430" s="972"/>
      <c r="IYB430" s="972"/>
      <c r="IYC430" s="972"/>
      <c r="IYD430" s="973"/>
      <c r="IYE430" s="971"/>
      <c r="IYF430" s="972"/>
      <c r="IYG430" s="972"/>
      <c r="IYH430" s="972"/>
      <c r="IYI430" s="972"/>
      <c r="IYJ430" s="972"/>
      <c r="IYK430" s="972"/>
      <c r="IYL430" s="972"/>
      <c r="IYM430" s="972"/>
      <c r="IYN430" s="972"/>
      <c r="IYO430" s="972"/>
      <c r="IYP430" s="972"/>
      <c r="IYQ430" s="972"/>
      <c r="IYR430" s="972"/>
      <c r="IYS430" s="973"/>
      <c r="IYT430" s="971"/>
      <c r="IYU430" s="972"/>
      <c r="IYV430" s="972"/>
      <c r="IYW430" s="972"/>
      <c r="IYX430" s="972"/>
      <c r="IYY430" s="972"/>
      <c r="IYZ430" s="972"/>
      <c r="IZA430" s="972"/>
      <c r="IZB430" s="972"/>
      <c r="IZC430" s="972"/>
      <c r="IZD430" s="972"/>
      <c r="IZE430" s="972"/>
      <c r="IZF430" s="972"/>
      <c r="IZG430" s="972"/>
      <c r="IZH430" s="973"/>
      <c r="IZI430" s="971"/>
      <c r="IZJ430" s="972"/>
      <c r="IZK430" s="972"/>
      <c r="IZL430" s="972"/>
      <c r="IZM430" s="972"/>
      <c r="IZN430" s="972"/>
      <c r="IZO430" s="972"/>
      <c r="IZP430" s="972"/>
      <c r="IZQ430" s="972"/>
      <c r="IZR430" s="972"/>
      <c r="IZS430" s="972"/>
      <c r="IZT430" s="972"/>
      <c r="IZU430" s="972"/>
      <c r="IZV430" s="972"/>
      <c r="IZW430" s="973"/>
      <c r="IZX430" s="971"/>
      <c r="IZY430" s="972"/>
      <c r="IZZ430" s="972"/>
      <c r="JAA430" s="972"/>
      <c r="JAB430" s="972"/>
      <c r="JAC430" s="972"/>
      <c r="JAD430" s="972"/>
      <c r="JAE430" s="972"/>
      <c r="JAF430" s="972"/>
      <c r="JAG430" s="972"/>
      <c r="JAH430" s="972"/>
      <c r="JAI430" s="972"/>
      <c r="JAJ430" s="972"/>
      <c r="JAK430" s="972"/>
      <c r="JAL430" s="973"/>
      <c r="JAM430" s="971"/>
      <c r="JAN430" s="972"/>
      <c r="JAO430" s="972"/>
      <c r="JAP430" s="972"/>
      <c r="JAQ430" s="972"/>
      <c r="JAR430" s="972"/>
      <c r="JAS430" s="972"/>
      <c r="JAT430" s="972"/>
      <c r="JAU430" s="972"/>
      <c r="JAV430" s="972"/>
      <c r="JAW430" s="972"/>
      <c r="JAX430" s="972"/>
      <c r="JAY430" s="972"/>
      <c r="JAZ430" s="972"/>
      <c r="JBA430" s="973"/>
      <c r="JBB430" s="971"/>
      <c r="JBC430" s="972"/>
      <c r="JBD430" s="972"/>
      <c r="JBE430" s="972"/>
      <c r="JBF430" s="972"/>
      <c r="JBG430" s="972"/>
      <c r="JBH430" s="972"/>
      <c r="JBI430" s="972"/>
      <c r="JBJ430" s="972"/>
      <c r="JBK430" s="972"/>
      <c r="JBL430" s="972"/>
      <c r="JBM430" s="972"/>
      <c r="JBN430" s="972"/>
      <c r="JBO430" s="972"/>
      <c r="JBP430" s="973"/>
      <c r="JBQ430" s="971"/>
      <c r="JBR430" s="972"/>
      <c r="JBS430" s="972"/>
      <c r="JBT430" s="972"/>
      <c r="JBU430" s="972"/>
      <c r="JBV430" s="972"/>
      <c r="JBW430" s="972"/>
      <c r="JBX430" s="972"/>
      <c r="JBY430" s="972"/>
      <c r="JBZ430" s="972"/>
      <c r="JCA430" s="972"/>
      <c r="JCB430" s="972"/>
      <c r="JCC430" s="972"/>
      <c r="JCD430" s="972"/>
      <c r="JCE430" s="973"/>
      <c r="JCF430" s="971"/>
      <c r="JCG430" s="972"/>
      <c r="JCH430" s="972"/>
      <c r="JCI430" s="972"/>
      <c r="JCJ430" s="972"/>
      <c r="JCK430" s="972"/>
      <c r="JCL430" s="972"/>
      <c r="JCM430" s="972"/>
      <c r="JCN430" s="972"/>
      <c r="JCO430" s="972"/>
      <c r="JCP430" s="972"/>
      <c r="JCQ430" s="972"/>
      <c r="JCR430" s="972"/>
      <c r="JCS430" s="972"/>
      <c r="JCT430" s="973"/>
      <c r="JCU430" s="971"/>
      <c r="JCV430" s="972"/>
      <c r="JCW430" s="972"/>
      <c r="JCX430" s="972"/>
      <c r="JCY430" s="972"/>
      <c r="JCZ430" s="972"/>
      <c r="JDA430" s="972"/>
      <c r="JDB430" s="972"/>
      <c r="JDC430" s="972"/>
      <c r="JDD430" s="972"/>
      <c r="JDE430" s="972"/>
      <c r="JDF430" s="972"/>
      <c r="JDG430" s="972"/>
      <c r="JDH430" s="972"/>
      <c r="JDI430" s="973"/>
      <c r="JDJ430" s="971"/>
      <c r="JDK430" s="972"/>
      <c r="JDL430" s="972"/>
      <c r="JDM430" s="972"/>
      <c r="JDN430" s="972"/>
      <c r="JDO430" s="972"/>
      <c r="JDP430" s="972"/>
      <c r="JDQ430" s="972"/>
      <c r="JDR430" s="972"/>
      <c r="JDS430" s="972"/>
      <c r="JDT430" s="972"/>
      <c r="JDU430" s="972"/>
      <c r="JDV430" s="972"/>
      <c r="JDW430" s="972"/>
      <c r="JDX430" s="973"/>
      <c r="JDY430" s="971"/>
      <c r="JDZ430" s="972"/>
      <c r="JEA430" s="972"/>
      <c r="JEB430" s="972"/>
      <c r="JEC430" s="972"/>
      <c r="JED430" s="972"/>
      <c r="JEE430" s="972"/>
      <c r="JEF430" s="972"/>
      <c r="JEG430" s="972"/>
      <c r="JEH430" s="972"/>
      <c r="JEI430" s="972"/>
      <c r="JEJ430" s="972"/>
      <c r="JEK430" s="972"/>
      <c r="JEL430" s="972"/>
      <c r="JEM430" s="973"/>
      <c r="JEN430" s="971"/>
      <c r="JEO430" s="972"/>
      <c r="JEP430" s="972"/>
      <c r="JEQ430" s="972"/>
      <c r="JER430" s="972"/>
      <c r="JES430" s="972"/>
      <c r="JET430" s="972"/>
      <c r="JEU430" s="972"/>
      <c r="JEV430" s="972"/>
      <c r="JEW430" s="972"/>
      <c r="JEX430" s="972"/>
      <c r="JEY430" s="972"/>
      <c r="JEZ430" s="972"/>
      <c r="JFA430" s="972"/>
      <c r="JFB430" s="973"/>
      <c r="JFC430" s="971"/>
      <c r="JFD430" s="972"/>
      <c r="JFE430" s="972"/>
      <c r="JFF430" s="972"/>
      <c r="JFG430" s="972"/>
      <c r="JFH430" s="972"/>
      <c r="JFI430" s="972"/>
      <c r="JFJ430" s="972"/>
      <c r="JFK430" s="972"/>
      <c r="JFL430" s="972"/>
      <c r="JFM430" s="972"/>
      <c r="JFN430" s="972"/>
      <c r="JFO430" s="972"/>
      <c r="JFP430" s="972"/>
      <c r="JFQ430" s="973"/>
      <c r="JFR430" s="971"/>
      <c r="JFS430" s="972"/>
      <c r="JFT430" s="972"/>
      <c r="JFU430" s="972"/>
      <c r="JFV430" s="972"/>
      <c r="JFW430" s="972"/>
      <c r="JFX430" s="972"/>
      <c r="JFY430" s="972"/>
      <c r="JFZ430" s="972"/>
      <c r="JGA430" s="972"/>
      <c r="JGB430" s="972"/>
      <c r="JGC430" s="972"/>
      <c r="JGD430" s="972"/>
      <c r="JGE430" s="972"/>
      <c r="JGF430" s="973"/>
      <c r="JGG430" s="971"/>
      <c r="JGH430" s="972"/>
      <c r="JGI430" s="972"/>
      <c r="JGJ430" s="972"/>
      <c r="JGK430" s="972"/>
      <c r="JGL430" s="972"/>
      <c r="JGM430" s="972"/>
      <c r="JGN430" s="972"/>
      <c r="JGO430" s="972"/>
      <c r="JGP430" s="972"/>
      <c r="JGQ430" s="972"/>
      <c r="JGR430" s="972"/>
      <c r="JGS430" s="972"/>
      <c r="JGT430" s="972"/>
      <c r="JGU430" s="973"/>
      <c r="JGV430" s="971"/>
      <c r="JGW430" s="972"/>
      <c r="JGX430" s="972"/>
      <c r="JGY430" s="972"/>
      <c r="JGZ430" s="972"/>
      <c r="JHA430" s="972"/>
      <c r="JHB430" s="972"/>
      <c r="JHC430" s="972"/>
      <c r="JHD430" s="972"/>
      <c r="JHE430" s="972"/>
      <c r="JHF430" s="972"/>
      <c r="JHG430" s="972"/>
      <c r="JHH430" s="972"/>
      <c r="JHI430" s="972"/>
      <c r="JHJ430" s="973"/>
      <c r="JHK430" s="971"/>
      <c r="JHL430" s="972"/>
      <c r="JHM430" s="972"/>
      <c r="JHN430" s="972"/>
      <c r="JHO430" s="972"/>
      <c r="JHP430" s="972"/>
      <c r="JHQ430" s="972"/>
      <c r="JHR430" s="972"/>
      <c r="JHS430" s="972"/>
      <c r="JHT430" s="972"/>
      <c r="JHU430" s="972"/>
      <c r="JHV430" s="972"/>
      <c r="JHW430" s="972"/>
      <c r="JHX430" s="972"/>
      <c r="JHY430" s="973"/>
      <c r="JHZ430" s="971"/>
      <c r="JIA430" s="972"/>
      <c r="JIB430" s="972"/>
      <c r="JIC430" s="972"/>
      <c r="JID430" s="972"/>
      <c r="JIE430" s="972"/>
      <c r="JIF430" s="972"/>
      <c r="JIG430" s="972"/>
      <c r="JIH430" s="972"/>
      <c r="JII430" s="972"/>
      <c r="JIJ430" s="972"/>
      <c r="JIK430" s="972"/>
      <c r="JIL430" s="972"/>
      <c r="JIM430" s="972"/>
      <c r="JIN430" s="973"/>
      <c r="JIO430" s="971"/>
      <c r="JIP430" s="972"/>
      <c r="JIQ430" s="972"/>
      <c r="JIR430" s="972"/>
      <c r="JIS430" s="972"/>
      <c r="JIT430" s="972"/>
      <c r="JIU430" s="972"/>
      <c r="JIV430" s="972"/>
      <c r="JIW430" s="972"/>
      <c r="JIX430" s="972"/>
      <c r="JIY430" s="972"/>
      <c r="JIZ430" s="972"/>
      <c r="JJA430" s="972"/>
      <c r="JJB430" s="972"/>
      <c r="JJC430" s="973"/>
      <c r="JJD430" s="971"/>
      <c r="JJE430" s="972"/>
      <c r="JJF430" s="972"/>
      <c r="JJG430" s="972"/>
      <c r="JJH430" s="972"/>
      <c r="JJI430" s="972"/>
      <c r="JJJ430" s="972"/>
      <c r="JJK430" s="972"/>
      <c r="JJL430" s="972"/>
      <c r="JJM430" s="972"/>
      <c r="JJN430" s="972"/>
      <c r="JJO430" s="972"/>
      <c r="JJP430" s="972"/>
      <c r="JJQ430" s="972"/>
      <c r="JJR430" s="973"/>
      <c r="JJS430" s="971"/>
      <c r="JJT430" s="972"/>
      <c r="JJU430" s="972"/>
      <c r="JJV430" s="972"/>
      <c r="JJW430" s="972"/>
      <c r="JJX430" s="972"/>
      <c r="JJY430" s="972"/>
      <c r="JJZ430" s="972"/>
      <c r="JKA430" s="972"/>
      <c r="JKB430" s="972"/>
      <c r="JKC430" s="972"/>
      <c r="JKD430" s="972"/>
      <c r="JKE430" s="972"/>
      <c r="JKF430" s="972"/>
      <c r="JKG430" s="973"/>
      <c r="JKH430" s="971"/>
      <c r="JKI430" s="972"/>
      <c r="JKJ430" s="972"/>
      <c r="JKK430" s="972"/>
      <c r="JKL430" s="972"/>
      <c r="JKM430" s="972"/>
      <c r="JKN430" s="972"/>
      <c r="JKO430" s="972"/>
      <c r="JKP430" s="972"/>
      <c r="JKQ430" s="972"/>
      <c r="JKR430" s="972"/>
      <c r="JKS430" s="972"/>
      <c r="JKT430" s="972"/>
      <c r="JKU430" s="972"/>
      <c r="JKV430" s="973"/>
      <c r="JKW430" s="971"/>
      <c r="JKX430" s="972"/>
      <c r="JKY430" s="972"/>
      <c r="JKZ430" s="972"/>
      <c r="JLA430" s="972"/>
      <c r="JLB430" s="972"/>
      <c r="JLC430" s="972"/>
      <c r="JLD430" s="972"/>
      <c r="JLE430" s="972"/>
      <c r="JLF430" s="972"/>
      <c r="JLG430" s="972"/>
      <c r="JLH430" s="972"/>
      <c r="JLI430" s="972"/>
      <c r="JLJ430" s="972"/>
      <c r="JLK430" s="973"/>
      <c r="JLL430" s="971"/>
      <c r="JLM430" s="972"/>
      <c r="JLN430" s="972"/>
      <c r="JLO430" s="972"/>
      <c r="JLP430" s="972"/>
      <c r="JLQ430" s="972"/>
      <c r="JLR430" s="972"/>
      <c r="JLS430" s="972"/>
      <c r="JLT430" s="972"/>
      <c r="JLU430" s="972"/>
      <c r="JLV430" s="972"/>
      <c r="JLW430" s="972"/>
      <c r="JLX430" s="972"/>
      <c r="JLY430" s="972"/>
      <c r="JLZ430" s="973"/>
      <c r="JMA430" s="971"/>
      <c r="JMB430" s="972"/>
      <c r="JMC430" s="972"/>
      <c r="JMD430" s="972"/>
      <c r="JME430" s="972"/>
      <c r="JMF430" s="972"/>
      <c r="JMG430" s="972"/>
      <c r="JMH430" s="972"/>
      <c r="JMI430" s="972"/>
      <c r="JMJ430" s="972"/>
      <c r="JMK430" s="972"/>
      <c r="JML430" s="972"/>
      <c r="JMM430" s="972"/>
      <c r="JMN430" s="972"/>
      <c r="JMO430" s="973"/>
      <c r="JMP430" s="971"/>
      <c r="JMQ430" s="972"/>
      <c r="JMR430" s="972"/>
      <c r="JMS430" s="972"/>
      <c r="JMT430" s="972"/>
      <c r="JMU430" s="972"/>
      <c r="JMV430" s="972"/>
      <c r="JMW430" s="972"/>
      <c r="JMX430" s="972"/>
      <c r="JMY430" s="972"/>
      <c r="JMZ430" s="972"/>
      <c r="JNA430" s="972"/>
      <c r="JNB430" s="972"/>
      <c r="JNC430" s="972"/>
      <c r="JND430" s="973"/>
      <c r="JNE430" s="971"/>
      <c r="JNF430" s="972"/>
      <c r="JNG430" s="972"/>
      <c r="JNH430" s="972"/>
      <c r="JNI430" s="972"/>
      <c r="JNJ430" s="972"/>
      <c r="JNK430" s="972"/>
      <c r="JNL430" s="972"/>
      <c r="JNM430" s="972"/>
      <c r="JNN430" s="972"/>
      <c r="JNO430" s="972"/>
      <c r="JNP430" s="972"/>
      <c r="JNQ430" s="972"/>
      <c r="JNR430" s="972"/>
      <c r="JNS430" s="973"/>
      <c r="JNT430" s="971"/>
      <c r="JNU430" s="972"/>
      <c r="JNV430" s="972"/>
      <c r="JNW430" s="972"/>
      <c r="JNX430" s="972"/>
      <c r="JNY430" s="972"/>
      <c r="JNZ430" s="972"/>
      <c r="JOA430" s="972"/>
      <c r="JOB430" s="972"/>
      <c r="JOC430" s="972"/>
      <c r="JOD430" s="972"/>
      <c r="JOE430" s="972"/>
      <c r="JOF430" s="972"/>
      <c r="JOG430" s="972"/>
      <c r="JOH430" s="973"/>
      <c r="JOI430" s="971"/>
      <c r="JOJ430" s="972"/>
      <c r="JOK430" s="972"/>
      <c r="JOL430" s="972"/>
      <c r="JOM430" s="972"/>
      <c r="JON430" s="972"/>
      <c r="JOO430" s="972"/>
      <c r="JOP430" s="972"/>
      <c r="JOQ430" s="972"/>
      <c r="JOR430" s="972"/>
      <c r="JOS430" s="972"/>
      <c r="JOT430" s="972"/>
      <c r="JOU430" s="972"/>
      <c r="JOV430" s="972"/>
      <c r="JOW430" s="973"/>
      <c r="JOX430" s="971"/>
      <c r="JOY430" s="972"/>
      <c r="JOZ430" s="972"/>
      <c r="JPA430" s="972"/>
      <c r="JPB430" s="972"/>
      <c r="JPC430" s="972"/>
      <c r="JPD430" s="972"/>
      <c r="JPE430" s="972"/>
      <c r="JPF430" s="972"/>
      <c r="JPG430" s="972"/>
      <c r="JPH430" s="972"/>
      <c r="JPI430" s="972"/>
      <c r="JPJ430" s="972"/>
      <c r="JPK430" s="972"/>
      <c r="JPL430" s="973"/>
      <c r="JPM430" s="971"/>
      <c r="JPN430" s="972"/>
      <c r="JPO430" s="972"/>
      <c r="JPP430" s="972"/>
      <c r="JPQ430" s="972"/>
      <c r="JPR430" s="972"/>
      <c r="JPS430" s="972"/>
      <c r="JPT430" s="972"/>
      <c r="JPU430" s="972"/>
      <c r="JPV430" s="972"/>
      <c r="JPW430" s="972"/>
      <c r="JPX430" s="972"/>
      <c r="JPY430" s="972"/>
      <c r="JPZ430" s="972"/>
      <c r="JQA430" s="973"/>
      <c r="JQB430" s="971"/>
      <c r="JQC430" s="972"/>
      <c r="JQD430" s="972"/>
      <c r="JQE430" s="972"/>
      <c r="JQF430" s="972"/>
      <c r="JQG430" s="972"/>
      <c r="JQH430" s="972"/>
      <c r="JQI430" s="972"/>
      <c r="JQJ430" s="972"/>
      <c r="JQK430" s="972"/>
      <c r="JQL430" s="972"/>
      <c r="JQM430" s="972"/>
      <c r="JQN430" s="972"/>
      <c r="JQO430" s="972"/>
      <c r="JQP430" s="973"/>
      <c r="JQQ430" s="971"/>
      <c r="JQR430" s="972"/>
      <c r="JQS430" s="972"/>
      <c r="JQT430" s="972"/>
      <c r="JQU430" s="972"/>
      <c r="JQV430" s="972"/>
      <c r="JQW430" s="972"/>
      <c r="JQX430" s="972"/>
      <c r="JQY430" s="972"/>
      <c r="JQZ430" s="972"/>
      <c r="JRA430" s="972"/>
      <c r="JRB430" s="972"/>
      <c r="JRC430" s="972"/>
      <c r="JRD430" s="972"/>
      <c r="JRE430" s="973"/>
      <c r="JRF430" s="971"/>
      <c r="JRG430" s="972"/>
      <c r="JRH430" s="972"/>
      <c r="JRI430" s="972"/>
      <c r="JRJ430" s="972"/>
      <c r="JRK430" s="972"/>
      <c r="JRL430" s="972"/>
      <c r="JRM430" s="972"/>
      <c r="JRN430" s="972"/>
      <c r="JRO430" s="972"/>
      <c r="JRP430" s="972"/>
      <c r="JRQ430" s="972"/>
      <c r="JRR430" s="972"/>
      <c r="JRS430" s="972"/>
      <c r="JRT430" s="973"/>
      <c r="JRU430" s="971"/>
      <c r="JRV430" s="972"/>
      <c r="JRW430" s="972"/>
      <c r="JRX430" s="972"/>
      <c r="JRY430" s="972"/>
      <c r="JRZ430" s="972"/>
      <c r="JSA430" s="972"/>
      <c r="JSB430" s="972"/>
      <c r="JSC430" s="972"/>
      <c r="JSD430" s="972"/>
      <c r="JSE430" s="972"/>
      <c r="JSF430" s="972"/>
      <c r="JSG430" s="972"/>
      <c r="JSH430" s="972"/>
      <c r="JSI430" s="973"/>
      <c r="JSJ430" s="971"/>
      <c r="JSK430" s="972"/>
      <c r="JSL430" s="972"/>
      <c r="JSM430" s="972"/>
      <c r="JSN430" s="972"/>
      <c r="JSO430" s="972"/>
      <c r="JSP430" s="972"/>
      <c r="JSQ430" s="972"/>
      <c r="JSR430" s="972"/>
      <c r="JSS430" s="972"/>
      <c r="JST430" s="972"/>
      <c r="JSU430" s="972"/>
      <c r="JSV430" s="972"/>
      <c r="JSW430" s="972"/>
      <c r="JSX430" s="973"/>
      <c r="JSY430" s="971"/>
      <c r="JSZ430" s="972"/>
      <c r="JTA430" s="972"/>
      <c r="JTB430" s="972"/>
      <c r="JTC430" s="972"/>
      <c r="JTD430" s="972"/>
      <c r="JTE430" s="972"/>
      <c r="JTF430" s="972"/>
      <c r="JTG430" s="972"/>
      <c r="JTH430" s="972"/>
      <c r="JTI430" s="972"/>
      <c r="JTJ430" s="972"/>
      <c r="JTK430" s="972"/>
      <c r="JTL430" s="972"/>
      <c r="JTM430" s="973"/>
      <c r="JTN430" s="971"/>
      <c r="JTO430" s="972"/>
      <c r="JTP430" s="972"/>
      <c r="JTQ430" s="972"/>
      <c r="JTR430" s="972"/>
      <c r="JTS430" s="972"/>
      <c r="JTT430" s="972"/>
      <c r="JTU430" s="972"/>
      <c r="JTV430" s="972"/>
      <c r="JTW430" s="972"/>
      <c r="JTX430" s="972"/>
      <c r="JTY430" s="972"/>
      <c r="JTZ430" s="972"/>
      <c r="JUA430" s="972"/>
      <c r="JUB430" s="973"/>
      <c r="JUC430" s="971"/>
      <c r="JUD430" s="972"/>
      <c r="JUE430" s="972"/>
      <c r="JUF430" s="972"/>
      <c r="JUG430" s="972"/>
      <c r="JUH430" s="972"/>
      <c r="JUI430" s="972"/>
      <c r="JUJ430" s="972"/>
      <c r="JUK430" s="972"/>
      <c r="JUL430" s="972"/>
      <c r="JUM430" s="972"/>
      <c r="JUN430" s="972"/>
      <c r="JUO430" s="972"/>
      <c r="JUP430" s="972"/>
      <c r="JUQ430" s="973"/>
      <c r="JUR430" s="971"/>
      <c r="JUS430" s="972"/>
      <c r="JUT430" s="972"/>
      <c r="JUU430" s="972"/>
      <c r="JUV430" s="972"/>
      <c r="JUW430" s="972"/>
      <c r="JUX430" s="972"/>
      <c r="JUY430" s="972"/>
      <c r="JUZ430" s="972"/>
      <c r="JVA430" s="972"/>
      <c r="JVB430" s="972"/>
      <c r="JVC430" s="972"/>
      <c r="JVD430" s="972"/>
      <c r="JVE430" s="972"/>
      <c r="JVF430" s="973"/>
      <c r="JVG430" s="971"/>
      <c r="JVH430" s="972"/>
      <c r="JVI430" s="972"/>
      <c r="JVJ430" s="972"/>
      <c r="JVK430" s="972"/>
      <c r="JVL430" s="972"/>
      <c r="JVM430" s="972"/>
      <c r="JVN430" s="972"/>
      <c r="JVO430" s="972"/>
      <c r="JVP430" s="972"/>
      <c r="JVQ430" s="972"/>
      <c r="JVR430" s="972"/>
      <c r="JVS430" s="972"/>
      <c r="JVT430" s="972"/>
      <c r="JVU430" s="973"/>
      <c r="JVV430" s="971"/>
      <c r="JVW430" s="972"/>
      <c r="JVX430" s="972"/>
      <c r="JVY430" s="972"/>
      <c r="JVZ430" s="972"/>
      <c r="JWA430" s="972"/>
      <c r="JWB430" s="972"/>
      <c r="JWC430" s="972"/>
      <c r="JWD430" s="972"/>
      <c r="JWE430" s="972"/>
      <c r="JWF430" s="972"/>
      <c r="JWG430" s="972"/>
      <c r="JWH430" s="972"/>
      <c r="JWI430" s="972"/>
      <c r="JWJ430" s="973"/>
      <c r="JWK430" s="971"/>
      <c r="JWL430" s="972"/>
      <c r="JWM430" s="972"/>
      <c r="JWN430" s="972"/>
      <c r="JWO430" s="972"/>
      <c r="JWP430" s="972"/>
      <c r="JWQ430" s="972"/>
      <c r="JWR430" s="972"/>
      <c r="JWS430" s="972"/>
      <c r="JWT430" s="972"/>
      <c r="JWU430" s="972"/>
      <c r="JWV430" s="972"/>
      <c r="JWW430" s="972"/>
      <c r="JWX430" s="972"/>
      <c r="JWY430" s="973"/>
      <c r="JWZ430" s="971"/>
      <c r="JXA430" s="972"/>
      <c r="JXB430" s="972"/>
      <c r="JXC430" s="972"/>
      <c r="JXD430" s="972"/>
      <c r="JXE430" s="972"/>
      <c r="JXF430" s="972"/>
      <c r="JXG430" s="972"/>
      <c r="JXH430" s="972"/>
      <c r="JXI430" s="972"/>
      <c r="JXJ430" s="972"/>
      <c r="JXK430" s="972"/>
      <c r="JXL430" s="972"/>
      <c r="JXM430" s="972"/>
      <c r="JXN430" s="973"/>
      <c r="JXO430" s="971"/>
      <c r="JXP430" s="972"/>
      <c r="JXQ430" s="972"/>
      <c r="JXR430" s="972"/>
      <c r="JXS430" s="972"/>
      <c r="JXT430" s="972"/>
      <c r="JXU430" s="972"/>
      <c r="JXV430" s="972"/>
      <c r="JXW430" s="972"/>
      <c r="JXX430" s="972"/>
      <c r="JXY430" s="972"/>
      <c r="JXZ430" s="972"/>
      <c r="JYA430" s="972"/>
      <c r="JYB430" s="972"/>
      <c r="JYC430" s="973"/>
      <c r="JYD430" s="971"/>
      <c r="JYE430" s="972"/>
      <c r="JYF430" s="972"/>
      <c r="JYG430" s="972"/>
      <c r="JYH430" s="972"/>
      <c r="JYI430" s="972"/>
      <c r="JYJ430" s="972"/>
      <c r="JYK430" s="972"/>
      <c r="JYL430" s="972"/>
      <c r="JYM430" s="972"/>
      <c r="JYN430" s="972"/>
      <c r="JYO430" s="972"/>
      <c r="JYP430" s="972"/>
      <c r="JYQ430" s="972"/>
      <c r="JYR430" s="973"/>
      <c r="JYS430" s="971"/>
      <c r="JYT430" s="972"/>
      <c r="JYU430" s="972"/>
      <c r="JYV430" s="972"/>
      <c r="JYW430" s="972"/>
      <c r="JYX430" s="972"/>
      <c r="JYY430" s="972"/>
      <c r="JYZ430" s="972"/>
      <c r="JZA430" s="972"/>
      <c r="JZB430" s="972"/>
      <c r="JZC430" s="972"/>
      <c r="JZD430" s="972"/>
      <c r="JZE430" s="972"/>
      <c r="JZF430" s="972"/>
      <c r="JZG430" s="973"/>
      <c r="JZH430" s="971"/>
      <c r="JZI430" s="972"/>
      <c r="JZJ430" s="972"/>
      <c r="JZK430" s="972"/>
      <c r="JZL430" s="972"/>
      <c r="JZM430" s="972"/>
      <c r="JZN430" s="972"/>
      <c r="JZO430" s="972"/>
      <c r="JZP430" s="972"/>
      <c r="JZQ430" s="972"/>
      <c r="JZR430" s="972"/>
      <c r="JZS430" s="972"/>
      <c r="JZT430" s="972"/>
      <c r="JZU430" s="972"/>
      <c r="JZV430" s="973"/>
      <c r="JZW430" s="971"/>
      <c r="JZX430" s="972"/>
      <c r="JZY430" s="972"/>
      <c r="JZZ430" s="972"/>
      <c r="KAA430" s="972"/>
      <c r="KAB430" s="972"/>
      <c r="KAC430" s="972"/>
      <c r="KAD430" s="972"/>
      <c r="KAE430" s="972"/>
      <c r="KAF430" s="972"/>
      <c r="KAG430" s="972"/>
      <c r="KAH430" s="972"/>
      <c r="KAI430" s="972"/>
      <c r="KAJ430" s="972"/>
      <c r="KAK430" s="973"/>
      <c r="KAL430" s="971"/>
      <c r="KAM430" s="972"/>
      <c r="KAN430" s="972"/>
      <c r="KAO430" s="972"/>
      <c r="KAP430" s="972"/>
      <c r="KAQ430" s="972"/>
      <c r="KAR430" s="972"/>
      <c r="KAS430" s="972"/>
      <c r="KAT430" s="972"/>
      <c r="KAU430" s="972"/>
      <c r="KAV430" s="972"/>
      <c r="KAW430" s="972"/>
      <c r="KAX430" s="972"/>
      <c r="KAY430" s="972"/>
      <c r="KAZ430" s="973"/>
      <c r="KBA430" s="971"/>
      <c r="KBB430" s="972"/>
      <c r="KBC430" s="972"/>
      <c r="KBD430" s="972"/>
      <c r="KBE430" s="972"/>
      <c r="KBF430" s="972"/>
      <c r="KBG430" s="972"/>
      <c r="KBH430" s="972"/>
      <c r="KBI430" s="972"/>
      <c r="KBJ430" s="972"/>
      <c r="KBK430" s="972"/>
      <c r="KBL430" s="972"/>
      <c r="KBM430" s="972"/>
      <c r="KBN430" s="972"/>
      <c r="KBO430" s="973"/>
      <c r="KBP430" s="971"/>
      <c r="KBQ430" s="972"/>
      <c r="KBR430" s="972"/>
      <c r="KBS430" s="972"/>
      <c r="KBT430" s="972"/>
      <c r="KBU430" s="972"/>
      <c r="KBV430" s="972"/>
      <c r="KBW430" s="972"/>
      <c r="KBX430" s="972"/>
      <c r="KBY430" s="972"/>
      <c r="KBZ430" s="972"/>
      <c r="KCA430" s="972"/>
      <c r="KCB430" s="972"/>
      <c r="KCC430" s="972"/>
      <c r="KCD430" s="973"/>
      <c r="KCE430" s="971"/>
      <c r="KCF430" s="972"/>
      <c r="KCG430" s="972"/>
      <c r="KCH430" s="972"/>
      <c r="KCI430" s="972"/>
      <c r="KCJ430" s="972"/>
      <c r="KCK430" s="972"/>
      <c r="KCL430" s="972"/>
      <c r="KCM430" s="972"/>
      <c r="KCN430" s="972"/>
      <c r="KCO430" s="972"/>
      <c r="KCP430" s="972"/>
      <c r="KCQ430" s="972"/>
      <c r="KCR430" s="972"/>
      <c r="KCS430" s="973"/>
      <c r="KCT430" s="971"/>
      <c r="KCU430" s="972"/>
      <c r="KCV430" s="972"/>
      <c r="KCW430" s="972"/>
      <c r="KCX430" s="972"/>
      <c r="KCY430" s="972"/>
      <c r="KCZ430" s="972"/>
      <c r="KDA430" s="972"/>
      <c r="KDB430" s="972"/>
      <c r="KDC430" s="972"/>
      <c r="KDD430" s="972"/>
      <c r="KDE430" s="972"/>
      <c r="KDF430" s="972"/>
      <c r="KDG430" s="972"/>
      <c r="KDH430" s="973"/>
      <c r="KDI430" s="971"/>
      <c r="KDJ430" s="972"/>
      <c r="KDK430" s="972"/>
      <c r="KDL430" s="972"/>
      <c r="KDM430" s="972"/>
      <c r="KDN430" s="972"/>
      <c r="KDO430" s="972"/>
      <c r="KDP430" s="972"/>
      <c r="KDQ430" s="972"/>
      <c r="KDR430" s="972"/>
      <c r="KDS430" s="972"/>
      <c r="KDT430" s="972"/>
      <c r="KDU430" s="972"/>
      <c r="KDV430" s="972"/>
      <c r="KDW430" s="973"/>
      <c r="KDX430" s="971"/>
      <c r="KDY430" s="972"/>
      <c r="KDZ430" s="972"/>
      <c r="KEA430" s="972"/>
      <c r="KEB430" s="972"/>
      <c r="KEC430" s="972"/>
      <c r="KED430" s="972"/>
      <c r="KEE430" s="972"/>
      <c r="KEF430" s="972"/>
      <c r="KEG430" s="972"/>
      <c r="KEH430" s="972"/>
      <c r="KEI430" s="972"/>
      <c r="KEJ430" s="972"/>
      <c r="KEK430" s="972"/>
      <c r="KEL430" s="973"/>
      <c r="KEM430" s="971"/>
      <c r="KEN430" s="972"/>
      <c r="KEO430" s="972"/>
      <c r="KEP430" s="972"/>
      <c r="KEQ430" s="972"/>
      <c r="KER430" s="972"/>
      <c r="KES430" s="972"/>
      <c r="KET430" s="972"/>
      <c r="KEU430" s="972"/>
      <c r="KEV430" s="972"/>
      <c r="KEW430" s="972"/>
      <c r="KEX430" s="972"/>
      <c r="KEY430" s="972"/>
      <c r="KEZ430" s="972"/>
      <c r="KFA430" s="973"/>
      <c r="KFB430" s="971"/>
      <c r="KFC430" s="972"/>
      <c r="KFD430" s="972"/>
      <c r="KFE430" s="972"/>
      <c r="KFF430" s="972"/>
      <c r="KFG430" s="972"/>
      <c r="KFH430" s="972"/>
      <c r="KFI430" s="972"/>
      <c r="KFJ430" s="972"/>
      <c r="KFK430" s="972"/>
      <c r="KFL430" s="972"/>
      <c r="KFM430" s="972"/>
      <c r="KFN430" s="972"/>
      <c r="KFO430" s="972"/>
      <c r="KFP430" s="973"/>
      <c r="KFQ430" s="971"/>
      <c r="KFR430" s="972"/>
      <c r="KFS430" s="972"/>
      <c r="KFT430" s="972"/>
      <c r="KFU430" s="972"/>
      <c r="KFV430" s="972"/>
      <c r="KFW430" s="972"/>
      <c r="KFX430" s="972"/>
      <c r="KFY430" s="972"/>
      <c r="KFZ430" s="972"/>
      <c r="KGA430" s="972"/>
      <c r="KGB430" s="972"/>
      <c r="KGC430" s="972"/>
      <c r="KGD430" s="972"/>
      <c r="KGE430" s="973"/>
      <c r="KGF430" s="971"/>
      <c r="KGG430" s="972"/>
      <c r="KGH430" s="972"/>
      <c r="KGI430" s="972"/>
      <c r="KGJ430" s="972"/>
      <c r="KGK430" s="972"/>
      <c r="KGL430" s="972"/>
      <c r="KGM430" s="972"/>
      <c r="KGN430" s="972"/>
      <c r="KGO430" s="972"/>
      <c r="KGP430" s="972"/>
      <c r="KGQ430" s="972"/>
      <c r="KGR430" s="972"/>
      <c r="KGS430" s="972"/>
      <c r="KGT430" s="973"/>
      <c r="KGU430" s="971"/>
      <c r="KGV430" s="972"/>
      <c r="KGW430" s="972"/>
      <c r="KGX430" s="972"/>
      <c r="KGY430" s="972"/>
      <c r="KGZ430" s="972"/>
      <c r="KHA430" s="972"/>
      <c r="KHB430" s="972"/>
      <c r="KHC430" s="972"/>
      <c r="KHD430" s="972"/>
      <c r="KHE430" s="972"/>
      <c r="KHF430" s="972"/>
      <c r="KHG430" s="972"/>
      <c r="KHH430" s="972"/>
      <c r="KHI430" s="973"/>
      <c r="KHJ430" s="971"/>
      <c r="KHK430" s="972"/>
      <c r="KHL430" s="972"/>
      <c r="KHM430" s="972"/>
      <c r="KHN430" s="972"/>
      <c r="KHO430" s="972"/>
      <c r="KHP430" s="972"/>
      <c r="KHQ430" s="972"/>
      <c r="KHR430" s="972"/>
      <c r="KHS430" s="972"/>
      <c r="KHT430" s="972"/>
      <c r="KHU430" s="972"/>
      <c r="KHV430" s="972"/>
      <c r="KHW430" s="972"/>
      <c r="KHX430" s="973"/>
      <c r="KHY430" s="971"/>
      <c r="KHZ430" s="972"/>
      <c r="KIA430" s="972"/>
      <c r="KIB430" s="972"/>
      <c r="KIC430" s="972"/>
      <c r="KID430" s="972"/>
      <c r="KIE430" s="972"/>
      <c r="KIF430" s="972"/>
      <c r="KIG430" s="972"/>
      <c r="KIH430" s="972"/>
      <c r="KII430" s="972"/>
      <c r="KIJ430" s="972"/>
      <c r="KIK430" s="972"/>
      <c r="KIL430" s="972"/>
      <c r="KIM430" s="973"/>
      <c r="KIN430" s="971"/>
      <c r="KIO430" s="972"/>
      <c r="KIP430" s="972"/>
      <c r="KIQ430" s="972"/>
      <c r="KIR430" s="972"/>
      <c r="KIS430" s="972"/>
      <c r="KIT430" s="972"/>
      <c r="KIU430" s="972"/>
      <c r="KIV430" s="972"/>
      <c r="KIW430" s="972"/>
      <c r="KIX430" s="972"/>
      <c r="KIY430" s="972"/>
      <c r="KIZ430" s="972"/>
      <c r="KJA430" s="972"/>
      <c r="KJB430" s="973"/>
      <c r="KJC430" s="971"/>
      <c r="KJD430" s="972"/>
      <c r="KJE430" s="972"/>
      <c r="KJF430" s="972"/>
      <c r="KJG430" s="972"/>
      <c r="KJH430" s="972"/>
      <c r="KJI430" s="972"/>
      <c r="KJJ430" s="972"/>
      <c r="KJK430" s="972"/>
      <c r="KJL430" s="972"/>
      <c r="KJM430" s="972"/>
      <c r="KJN430" s="972"/>
      <c r="KJO430" s="972"/>
      <c r="KJP430" s="972"/>
      <c r="KJQ430" s="973"/>
      <c r="KJR430" s="971"/>
      <c r="KJS430" s="972"/>
      <c r="KJT430" s="972"/>
      <c r="KJU430" s="972"/>
      <c r="KJV430" s="972"/>
      <c r="KJW430" s="972"/>
      <c r="KJX430" s="972"/>
      <c r="KJY430" s="972"/>
      <c r="KJZ430" s="972"/>
      <c r="KKA430" s="972"/>
      <c r="KKB430" s="972"/>
      <c r="KKC430" s="972"/>
      <c r="KKD430" s="972"/>
      <c r="KKE430" s="972"/>
      <c r="KKF430" s="973"/>
      <c r="KKG430" s="971"/>
      <c r="KKH430" s="972"/>
      <c r="KKI430" s="972"/>
      <c r="KKJ430" s="972"/>
      <c r="KKK430" s="972"/>
      <c r="KKL430" s="972"/>
      <c r="KKM430" s="972"/>
      <c r="KKN430" s="972"/>
      <c r="KKO430" s="972"/>
      <c r="KKP430" s="972"/>
      <c r="KKQ430" s="972"/>
      <c r="KKR430" s="972"/>
      <c r="KKS430" s="972"/>
      <c r="KKT430" s="972"/>
      <c r="KKU430" s="973"/>
      <c r="KKV430" s="971"/>
      <c r="KKW430" s="972"/>
      <c r="KKX430" s="972"/>
      <c r="KKY430" s="972"/>
      <c r="KKZ430" s="972"/>
      <c r="KLA430" s="972"/>
      <c r="KLB430" s="972"/>
      <c r="KLC430" s="972"/>
      <c r="KLD430" s="972"/>
      <c r="KLE430" s="972"/>
      <c r="KLF430" s="972"/>
      <c r="KLG430" s="972"/>
      <c r="KLH430" s="972"/>
      <c r="KLI430" s="972"/>
      <c r="KLJ430" s="973"/>
      <c r="KLK430" s="971"/>
      <c r="KLL430" s="972"/>
      <c r="KLM430" s="972"/>
      <c r="KLN430" s="972"/>
      <c r="KLO430" s="972"/>
      <c r="KLP430" s="972"/>
      <c r="KLQ430" s="972"/>
      <c r="KLR430" s="972"/>
      <c r="KLS430" s="972"/>
      <c r="KLT430" s="972"/>
      <c r="KLU430" s="972"/>
      <c r="KLV430" s="972"/>
      <c r="KLW430" s="972"/>
      <c r="KLX430" s="972"/>
      <c r="KLY430" s="973"/>
      <c r="KLZ430" s="971"/>
      <c r="KMA430" s="972"/>
      <c r="KMB430" s="972"/>
      <c r="KMC430" s="972"/>
      <c r="KMD430" s="972"/>
      <c r="KME430" s="972"/>
      <c r="KMF430" s="972"/>
      <c r="KMG430" s="972"/>
      <c r="KMH430" s="972"/>
      <c r="KMI430" s="972"/>
      <c r="KMJ430" s="972"/>
      <c r="KMK430" s="972"/>
      <c r="KML430" s="972"/>
      <c r="KMM430" s="972"/>
      <c r="KMN430" s="973"/>
      <c r="KMO430" s="971"/>
      <c r="KMP430" s="972"/>
      <c r="KMQ430" s="972"/>
      <c r="KMR430" s="972"/>
      <c r="KMS430" s="972"/>
      <c r="KMT430" s="972"/>
      <c r="KMU430" s="972"/>
      <c r="KMV430" s="972"/>
      <c r="KMW430" s="972"/>
      <c r="KMX430" s="972"/>
      <c r="KMY430" s="972"/>
      <c r="KMZ430" s="972"/>
      <c r="KNA430" s="972"/>
      <c r="KNB430" s="972"/>
      <c r="KNC430" s="973"/>
      <c r="KND430" s="971"/>
      <c r="KNE430" s="972"/>
      <c r="KNF430" s="972"/>
      <c r="KNG430" s="972"/>
      <c r="KNH430" s="972"/>
      <c r="KNI430" s="972"/>
      <c r="KNJ430" s="972"/>
      <c r="KNK430" s="972"/>
      <c r="KNL430" s="972"/>
      <c r="KNM430" s="972"/>
      <c r="KNN430" s="972"/>
      <c r="KNO430" s="972"/>
      <c r="KNP430" s="972"/>
      <c r="KNQ430" s="972"/>
      <c r="KNR430" s="973"/>
      <c r="KNS430" s="971"/>
      <c r="KNT430" s="972"/>
      <c r="KNU430" s="972"/>
      <c r="KNV430" s="972"/>
      <c r="KNW430" s="972"/>
      <c r="KNX430" s="972"/>
      <c r="KNY430" s="972"/>
      <c r="KNZ430" s="972"/>
      <c r="KOA430" s="972"/>
      <c r="KOB430" s="972"/>
      <c r="KOC430" s="972"/>
      <c r="KOD430" s="972"/>
      <c r="KOE430" s="972"/>
      <c r="KOF430" s="972"/>
      <c r="KOG430" s="973"/>
      <c r="KOH430" s="971"/>
      <c r="KOI430" s="972"/>
      <c r="KOJ430" s="972"/>
      <c r="KOK430" s="972"/>
      <c r="KOL430" s="972"/>
      <c r="KOM430" s="972"/>
      <c r="KON430" s="972"/>
      <c r="KOO430" s="972"/>
      <c r="KOP430" s="972"/>
      <c r="KOQ430" s="972"/>
      <c r="KOR430" s="972"/>
      <c r="KOS430" s="972"/>
      <c r="KOT430" s="972"/>
      <c r="KOU430" s="972"/>
      <c r="KOV430" s="973"/>
      <c r="KOW430" s="971"/>
      <c r="KOX430" s="972"/>
      <c r="KOY430" s="972"/>
      <c r="KOZ430" s="972"/>
      <c r="KPA430" s="972"/>
      <c r="KPB430" s="972"/>
      <c r="KPC430" s="972"/>
      <c r="KPD430" s="972"/>
      <c r="KPE430" s="972"/>
      <c r="KPF430" s="972"/>
      <c r="KPG430" s="972"/>
      <c r="KPH430" s="972"/>
      <c r="KPI430" s="972"/>
      <c r="KPJ430" s="972"/>
      <c r="KPK430" s="973"/>
      <c r="KPL430" s="971"/>
      <c r="KPM430" s="972"/>
      <c r="KPN430" s="972"/>
      <c r="KPO430" s="972"/>
      <c r="KPP430" s="972"/>
      <c r="KPQ430" s="972"/>
      <c r="KPR430" s="972"/>
      <c r="KPS430" s="972"/>
      <c r="KPT430" s="972"/>
      <c r="KPU430" s="972"/>
      <c r="KPV430" s="972"/>
      <c r="KPW430" s="972"/>
      <c r="KPX430" s="972"/>
      <c r="KPY430" s="972"/>
      <c r="KPZ430" s="973"/>
      <c r="KQA430" s="971"/>
      <c r="KQB430" s="972"/>
      <c r="KQC430" s="972"/>
      <c r="KQD430" s="972"/>
      <c r="KQE430" s="972"/>
      <c r="KQF430" s="972"/>
      <c r="KQG430" s="972"/>
      <c r="KQH430" s="972"/>
      <c r="KQI430" s="972"/>
      <c r="KQJ430" s="972"/>
      <c r="KQK430" s="972"/>
      <c r="KQL430" s="972"/>
      <c r="KQM430" s="972"/>
      <c r="KQN430" s="972"/>
      <c r="KQO430" s="973"/>
      <c r="KQP430" s="971"/>
      <c r="KQQ430" s="972"/>
      <c r="KQR430" s="972"/>
      <c r="KQS430" s="972"/>
      <c r="KQT430" s="972"/>
      <c r="KQU430" s="972"/>
      <c r="KQV430" s="972"/>
      <c r="KQW430" s="972"/>
      <c r="KQX430" s="972"/>
      <c r="KQY430" s="972"/>
      <c r="KQZ430" s="972"/>
      <c r="KRA430" s="972"/>
      <c r="KRB430" s="972"/>
      <c r="KRC430" s="972"/>
      <c r="KRD430" s="973"/>
      <c r="KRE430" s="971"/>
      <c r="KRF430" s="972"/>
      <c r="KRG430" s="972"/>
      <c r="KRH430" s="972"/>
      <c r="KRI430" s="972"/>
      <c r="KRJ430" s="972"/>
      <c r="KRK430" s="972"/>
      <c r="KRL430" s="972"/>
      <c r="KRM430" s="972"/>
      <c r="KRN430" s="972"/>
      <c r="KRO430" s="972"/>
      <c r="KRP430" s="972"/>
      <c r="KRQ430" s="972"/>
      <c r="KRR430" s="972"/>
      <c r="KRS430" s="973"/>
      <c r="KRT430" s="971"/>
      <c r="KRU430" s="972"/>
      <c r="KRV430" s="972"/>
      <c r="KRW430" s="972"/>
      <c r="KRX430" s="972"/>
      <c r="KRY430" s="972"/>
      <c r="KRZ430" s="972"/>
      <c r="KSA430" s="972"/>
      <c r="KSB430" s="972"/>
      <c r="KSC430" s="972"/>
      <c r="KSD430" s="972"/>
      <c r="KSE430" s="972"/>
      <c r="KSF430" s="972"/>
      <c r="KSG430" s="972"/>
      <c r="KSH430" s="973"/>
      <c r="KSI430" s="971"/>
      <c r="KSJ430" s="972"/>
      <c r="KSK430" s="972"/>
      <c r="KSL430" s="972"/>
      <c r="KSM430" s="972"/>
      <c r="KSN430" s="972"/>
      <c r="KSO430" s="972"/>
      <c r="KSP430" s="972"/>
      <c r="KSQ430" s="972"/>
      <c r="KSR430" s="972"/>
      <c r="KSS430" s="972"/>
      <c r="KST430" s="972"/>
      <c r="KSU430" s="972"/>
      <c r="KSV430" s="972"/>
      <c r="KSW430" s="973"/>
      <c r="KSX430" s="971"/>
      <c r="KSY430" s="972"/>
      <c r="KSZ430" s="972"/>
      <c r="KTA430" s="972"/>
      <c r="KTB430" s="972"/>
      <c r="KTC430" s="972"/>
      <c r="KTD430" s="972"/>
      <c r="KTE430" s="972"/>
      <c r="KTF430" s="972"/>
      <c r="KTG430" s="972"/>
      <c r="KTH430" s="972"/>
      <c r="KTI430" s="972"/>
      <c r="KTJ430" s="972"/>
      <c r="KTK430" s="972"/>
      <c r="KTL430" s="973"/>
      <c r="KTM430" s="971"/>
      <c r="KTN430" s="972"/>
      <c r="KTO430" s="972"/>
      <c r="KTP430" s="972"/>
      <c r="KTQ430" s="972"/>
      <c r="KTR430" s="972"/>
      <c r="KTS430" s="972"/>
      <c r="KTT430" s="972"/>
      <c r="KTU430" s="972"/>
      <c r="KTV430" s="972"/>
      <c r="KTW430" s="972"/>
      <c r="KTX430" s="972"/>
      <c r="KTY430" s="972"/>
      <c r="KTZ430" s="972"/>
      <c r="KUA430" s="973"/>
      <c r="KUB430" s="971"/>
      <c r="KUC430" s="972"/>
      <c r="KUD430" s="972"/>
      <c r="KUE430" s="972"/>
      <c r="KUF430" s="972"/>
      <c r="KUG430" s="972"/>
      <c r="KUH430" s="972"/>
      <c r="KUI430" s="972"/>
      <c r="KUJ430" s="972"/>
      <c r="KUK430" s="972"/>
      <c r="KUL430" s="972"/>
      <c r="KUM430" s="972"/>
      <c r="KUN430" s="972"/>
      <c r="KUO430" s="972"/>
      <c r="KUP430" s="973"/>
      <c r="KUQ430" s="971"/>
      <c r="KUR430" s="972"/>
      <c r="KUS430" s="972"/>
      <c r="KUT430" s="972"/>
      <c r="KUU430" s="972"/>
      <c r="KUV430" s="972"/>
      <c r="KUW430" s="972"/>
      <c r="KUX430" s="972"/>
      <c r="KUY430" s="972"/>
      <c r="KUZ430" s="972"/>
      <c r="KVA430" s="972"/>
      <c r="KVB430" s="972"/>
      <c r="KVC430" s="972"/>
      <c r="KVD430" s="972"/>
      <c r="KVE430" s="973"/>
      <c r="KVF430" s="971"/>
      <c r="KVG430" s="972"/>
      <c r="KVH430" s="972"/>
      <c r="KVI430" s="972"/>
      <c r="KVJ430" s="972"/>
      <c r="KVK430" s="972"/>
      <c r="KVL430" s="972"/>
      <c r="KVM430" s="972"/>
      <c r="KVN430" s="972"/>
      <c r="KVO430" s="972"/>
      <c r="KVP430" s="972"/>
      <c r="KVQ430" s="972"/>
      <c r="KVR430" s="972"/>
      <c r="KVS430" s="972"/>
      <c r="KVT430" s="973"/>
      <c r="KVU430" s="971"/>
      <c r="KVV430" s="972"/>
      <c r="KVW430" s="972"/>
      <c r="KVX430" s="972"/>
      <c r="KVY430" s="972"/>
      <c r="KVZ430" s="972"/>
      <c r="KWA430" s="972"/>
      <c r="KWB430" s="972"/>
      <c r="KWC430" s="972"/>
      <c r="KWD430" s="972"/>
      <c r="KWE430" s="972"/>
      <c r="KWF430" s="972"/>
      <c r="KWG430" s="972"/>
      <c r="KWH430" s="972"/>
      <c r="KWI430" s="973"/>
      <c r="KWJ430" s="971"/>
      <c r="KWK430" s="972"/>
      <c r="KWL430" s="972"/>
      <c r="KWM430" s="972"/>
      <c r="KWN430" s="972"/>
      <c r="KWO430" s="972"/>
      <c r="KWP430" s="972"/>
      <c r="KWQ430" s="972"/>
      <c r="KWR430" s="972"/>
      <c r="KWS430" s="972"/>
      <c r="KWT430" s="972"/>
      <c r="KWU430" s="972"/>
      <c r="KWV430" s="972"/>
      <c r="KWW430" s="972"/>
      <c r="KWX430" s="973"/>
      <c r="KWY430" s="971"/>
      <c r="KWZ430" s="972"/>
      <c r="KXA430" s="972"/>
      <c r="KXB430" s="972"/>
      <c r="KXC430" s="972"/>
      <c r="KXD430" s="972"/>
      <c r="KXE430" s="972"/>
      <c r="KXF430" s="972"/>
      <c r="KXG430" s="972"/>
      <c r="KXH430" s="972"/>
      <c r="KXI430" s="972"/>
      <c r="KXJ430" s="972"/>
      <c r="KXK430" s="972"/>
      <c r="KXL430" s="972"/>
      <c r="KXM430" s="973"/>
      <c r="KXN430" s="971"/>
      <c r="KXO430" s="972"/>
      <c r="KXP430" s="972"/>
      <c r="KXQ430" s="972"/>
      <c r="KXR430" s="972"/>
      <c r="KXS430" s="972"/>
      <c r="KXT430" s="972"/>
      <c r="KXU430" s="972"/>
      <c r="KXV430" s="972"/>
      <c r="KXW430" s="972"/>
      <c r="KXX430" s="972"/>
      <c r="KXY430" s="972"/>
      <c r="KXZ430" s="972"/>
      <c r="KYA430" s="972"/>
      <c r="KYB430" s="973"/>
      <c r="KYC430" s="971"/>
      <c r="KYD430" s="972"/>
      <c r="KYE430" s="972"/>
      <c r="KYF430" s="972"/>
      <c r="KYG430" s="972"/>
      <c r="KYH430" s="972"/>
      <c r="KYI430" s="972"/>
      <c r="KYJ430" s="972"/>
      <c r="KYK430" s="972"/>
      <c r="KYL430" s="972"/>
      <c r="KYM430" s="972"/>
      <c r="KYN430" s="972"/>
      <c r="KYO430" s="972"/>
      <c r="KYP430" s="972"/>
      <c r="KYQ430" s="973"/>
      <c r="KYR430" s="971"/>
      <c r="KYS430" s="972"/>
      <c r="KYT430" s="972"/>
      <c r="KYU430" s="972"/>
      <c r="KYV430" s="972"/>
      <c r="KYW430" s="972"/>
      <c r="KYX430" s="972"/>
      <c r="KYY430" s="972"/>
      <c r="KYZ430" s="972"/>
      <c r="KZA430" s="972"/>
      <c r="KZB430" s="972"/>
      <c r="KZC430" s="972"/>
      <c r="KZD430" s="972"/>
      <c r="KZE430" s="972"/>
      <c r="KZF430" s="973"/>
      <c r="KZG430" s="971"/>
      <c r="KZH430" s="972"/>
      <c r="KZI430" s="972"/>
      <c r="KZJ430" s="972"/>
      <c r="KZK430" s="972"/>
      <c r="KZL430" s="972"/>
      <c r="KZM430" s="972"/>
      <c r="KZN430" s="972"/>
      <c r="KZO430" s="972"/>
      <c r="KZP430" s="972"/>
      <c r="KZQ430" s="972"/>
      <c r="KZR430" s="972"/>
      <c r="KZS430" s="972"/>
      <c r="KZT430" s="972"/>
      <c r="KZU430" s="973"/>
      <c r="KZV430" s="971"/>
      <c r="KZW430" s="972"/>
      <c r="KZX430" s="972"/>
      <c r="KZY430" s="972"/>
      <c r="KZZ430" s="972"/>
      <c r="LAA430" s="972"/>
      <c r="LAB430" s="972"/>
      <c r="LAC430" s="972"/>
      <c r="LAD430" s="972"/>
      <c r="LAE430" s="972"/>
      <c r="LAF430" s="972"/>
      <c r="LAG430" s="972"/>
      <c r="LAH430" s="972"/>
      <c r="LAI430" s="972"/>
      <c r="LAJ430" s="973"/>
      <c r="LAK430" s="971"/>
      <c r="LAL430" s="972"/>
      <c r="LAM430" s="972"/>
      <c r="LAN430" s="972"/>
      <c r="LAO430" s="972"/>
      <c r="LAP430" s="972"/>
      <c r="LAQ430" s="972"/>
      <c r="LAR430" s="972"/>
      <c r="LAS430" s="972"/>
      <c r="LAT430" s="972"/>
      <c r="LAU430" s="972"/>
      <c r="LAV430" s="972"/>
      <c r="LAW430" s="972"/>
      <c r="LAX430" s="972"/>
      <c r="LAY430" s="973"/>
      <c r="LAZ430" s="971"/>
      <c r="LBA430" s="972"/>
      <c r="LBB430" s="972"/>
      <c r="LBC430" s="972"/>
      <c r="LBD430" s="972"/>
      <c r="LBE430" s="972"/>
      <c r="LBF430" s="972"/>
      <c r="LBG430" s="972"/>
      <c r="LBH430" s="972"/>
      <c r="LBI430" s="972"/>
      <c r="LBJ430" s="972"/>
      <c r="LBK430" s="972"/>
      <c r="LBL430" s="972"/>
      <c r="LBM430" s="972"/>
      <c r="LBN430" s="973"/>
      <c r="LBO430" s="971"/>
      <c r="LBP430" s="972"/>
      <c r="LBQ430" s="972"/>
      <c r="LBR430" s="972"/>
      <c r="LBS430" s="972"/>
      <c r="LBT430" s="972"/>
      <c r="LBU430" s="972"/>
      <c r="LBV430" s="972"/>
      <c r="LBW430" s="972"/>
      <c r="LBX430" s="972"/>
      <c r="LBY430" s="972"/>
      <c r="LBZ430" s="972"/>
      <c r="LCA430" s="972"/>
      <c r="LCB430" s="972"/>
      <c r="LCC430" s="973"/>
      <c r="LCD430" s="971"/>
      <c r="LCE430" s="972"/>
      <c r="LCF430" s="972"/>
      <c r="LCG430" s="972"/>
      <c r="LCH430" s="972"/>
      <c r="LCI430" s="972"/>
      <c r="LCJ430" s="972"/>
      <c r="LCK430" s="972"/>
      <c r="LCL430" s="972"/>
      <c r="LCM430" s="972"/>
      <c r="LCN430" s="972"/>
      <c r="LCO430" s="972"/>
      <c r="LCP430" s="972"/>
      <c r="LCQ430" s="972"/>
      <c r="LCR430" s="973"/>
      <c r="LCS430" s="971"/>
      <c r="LCT430" s="972"/>
      <c r="LCU430" s="972"/>
      <c r="LCV430" s="972"/>
      <c r="LCW430" s="972"/>
      <c r="LCX430" s="972"/>
      <c r="LCY430" s="972"/>
      <c r="LCZ430" s="972"/>
      <c r="LDA430" s="972"/>
      <c r="LDB430" s="972"/>
      <c r="LDC430" s="972"/>
      <c r="LDD430" s="972"/>
      <c r="LDE430" s="972"/>
      <c r="LDF430" s="972"/>
      <c r="LDG430" s="973"/>
      <c r="LDH430" s="971"/>
      <c r="LDI430" s="972"/>
      <c r="LDJ430" s="972"/>
      <c r="LDK430" s="972"/>
      <c r="LDL430" s="972"/>
      <c r="LDM430" s="972"/>
      <c r="LDN430" s="972"/>
      <c r="LDO430" s="972"/>
      <c r="LDP430" s="972"/>
      <c r="LDQ430" s="972"/>
      <c r="LDR430" s="972"/>
      <c r="LDS430" s="972"/>
      <c r="LDT430" s="972"/>
      <c r="LDU430" s="972"/>
      <c r="LDV430" s="973"/>
      <c r="LDW430" s="971"/>
      <c r="LDX430" s="972"/>
      <c r="LDY430" s="972"/>
      <c r="LDZ430" s="972"/>
      <c r="LEA430" s="972"/>
      <c r="LEB430" s="972"/>
      <c r="LEC430" s="972"/>
      <c r="LED430" s="972"/>
      <c r="LEE430" s="972"/>
      <c r="LEF430" s="972"/>
      <c r="LEG430" s="972"/>
      <c r="LEH430" s="972"/>
      <c r="LEI430" s="972"/>
      <c r="LEJ430" s="972"/>
      <c r="LEK430" s="973"/>
      <c r="LEL430" s="971"/>
      <c r="LEM430" s="972"/>
      <c r="LEN430" s="972"/>
      <c r="LEO430" s="972"/>
      <c r="LEP430" s="972"/>
      <c r="LEQ430" s="972"/>
      <c r="LER430" s="972"/>
      <c r="LES430" s="972"/>
      <c r="LET430" s="972"/>
      <c r="LEU430" s="972"/>
      <c r="LEV430" s="972"/>
      <c r="LEW430" s="972"/>
      <c r="LEX430" s="972"/>
      <c r="LEY430" s="972"/>
      <c r="LEZ430" s="973"/>
      <c r="LFA430" s="971"/>
      <c r="LFB430" s="972"/>
      <c r="LFC430" s="972"/>
      <c r="LFD430" s="972"/>
      <c r="LFE430" s="972"/>
      <c r="LFF430" s="972"/>
      <c r="LFG430" s="972"/>
      <c r="LFH430" s="972"/>
      <c r="LFI430" s="972"/>
      <c r="LFJ430" s="972"/>
      <c r="LFK430" s="972"/>
      <c r="LFL430" s="972"/>
      <c r="LFM430" s="972"/>
      <c r="LFN430" s="972"/>
      <c r="LFO430" s="973"/>
      <c r="LFP430" s="971"/>
      <c r="LFQ430" s="972"/>
      <c r="LFR430" s="972"/>
      <c r="LFS430" s="972"/>
      <c r="LFT430" s="972"/>
      <c r="LFU430" s="972"/>
      <c r="LFV430" s="972"/>
      <c r="LFW430" s="972"/>
      <c r="LFX430" s="972"/>
      <c r="LFY430" s="972"/>
      <c r="LFZ430" s="972"/>
      <c r="LGA430" s="972"/>
      <c r="LGB430" s="972"/>
      <c r="LGC430" s="972"/>
      <c r="LGD430" s="973"/>
      <c r="LGE430" s="971"/>
      <c r="LGF430" s="972"/>
      <c r="LGG430" s="972"/>
      <c r="LGH430" s="972"/>
      <c r="LGI430" s="972"/>
      <c r="LGJ430" s="972"/>
      <c r="LGK430" s="972"/>
      <c r="LGL430" s="972"/>
      <c r="LGM430" s="972"/>
      <c r="LGN430" s="972"/>
      <c r="LGO430" s="972"/>
      <c r="LGP430" s="972"/>
      <c r="LGQ430" s="972"/>
      <c r="LGR430" s="972"/>
      <c r="LGS430" s="973"/>
      <c r="LGT430" s="971"/>
      <c r="LGU430" s="972"/>
      <c r="LGV430" s="972"/>
      <c r="LGW430" s="972"/>
      <c r="LGX430" s="972"/>
      <c r="LGY430" s="972"/>
      <c r="LGZ430" s="972"/>
      <c r="LHA430" s="972"/>
      <c r="LHB430" s="972"/>
      <c r="LHC430" s="972"/>
      <c r="LHD430" s="972"/>
      <c r="LHE430" s="972"/>
      <c r="LHF430" s="972"/>
      <c r="LHG430" s="972"/>
      <c r="LHH430" s="973"/>
      <c r="LHI430" s="971"/>
      <c r="LHJ430" s="972"/>
      <c r="LHK430" s="972"/>
      <c r="LHL430" s="972"/>
      <c r="LHM430" s="972"/>
      <c r="LHN430" s="972"/>
      <c r="LHO430" s="972"/>
      <c r="LHP430" s="972"/>
      <c r="LHQ430" s="972"/>
      <c r="LHR430" s="972"/>
      <c r="LHS430" s="972"/>
      <c r="LHT430" s="972"/>
      <c r="LHU430" s="972"/>
      <c r="LHV430" s="972"/>
      <c r="LHW430" s="973"/>
      <c r="LHX430" s="971"/>
      <c r="LHY430" s="972"/>
      <c r="LHZ430" s="972"/>
      <c r="LIA430" s="972"/>
      <c r="LIB430" s="972"/>
      <c r="LIC430" s="972"/>
      <c r="LID430" s="972"/>
      <c r="LIE430" s="972"/>
      <c r="LIF430" s="972"/>
      <c r="LIG430" s="972"/>
      <c r="LIH430" s="972"/>
      <c r="LII430" s="972"/>
      <c r="LIJ430" s="972"/>
      <c r="LIK430" s="972"/>
      <c r="LIL430" s="973"/>
      <c r="LIM430" s="971"/>
      <c r="LIN430" s="972"/>
      <c r="LIO430" s="972"/>
      <c r="LIP430" s="972"/>
      <c r="LIQ430" s="972"/>
      <c r="LIR430" s="972"/>
      <c r="LIS430" s="972"/>
      <c r="LIT430" s="972"/>
      <c r="LIU430" s="972"/>
      <c r="LIV430" s="972"/>
      <c r="LIW430" s="972"/>
      <c r="LIX430" s="972"/>
      <c r="LIY430" s="972"/>
      <c r="LIZ430" s="972"/>
      <c r="LJA430" s="973"/>
      <c r="LJB430" s="971"/>
      <c r="LJC430" s="972"/>
      <c r="LJD430" s="972"/>
      <c r="LJE430" s="972"/>
      <c r="LJF430" s="972"/>
      <c r="LJG430" s="972"/>
      <c r="LJH430" s="972"/>
      <c r="LJI430" s="972"/>
      <c r="LJJ430" s="972"/>
      <c r="LJK430" s="972"/>
      <c r="LJL430" s="972"/>
      <c r="LJM430" s="972"/>
      <c r="LJN430" s="972"/>
      <c r="LJO430" s="972"/>
      <c r="LJP430" s="973"/>
      <c r="LJQ430" s="971"/>
      <c r="LJR430" s="972"/>
      <c r="LJS430" s="972"/>
      <c r="LJT430" s="972"/>
      <c r="LJU430" s="972"/>
      <c r="LJV430" s="972"/>
      <c r="LJW430" s="972"/>
      <c r="LJX430" s="972"/>
      <c r="LJY430" s="972"/>
      <c r="LJZ430" s="972"/>
      <c r="LKA430" s="972"/>
      <c r="LKB430" s="972"/>
      <c r="LKC430" s="972"/>
      <c r="LKD430" s="972"/>
      <c r="LKE430" s="973"/>
      <c r="LKF430" s="971"/>
      <c r="LKG430" s="972"/>
      <c r="LKH430" s="972"/>
      <c r="LKI430" s="972"/>
      <c r="LKJ430" s="972"/>
      <c r="LKK430" s="972"/>
      <c r="LKL430" s="972"/>
      <c r="LKM430" s="972"/>
      <c r="LKN430" s="972"/>
      <c r="LKO430" s="972"/>
      <c r="LKP430" s="972"/>
      <c r="LKQ430" s="972"/>
      <c r="LKR430" s="972"/>
      <c r="LKS430" s="972"/>
      <c r="LKT430" s="973"/>
      <c r="LKU430" s="971"/>
      <c r="LKV430" s="972"/>
      <c r="LKW430" s="972"/>
      <c r="LKX430" s="972"/>
      <c r="LKY430" s="972"/>
      <c r="LKZ430" s="972"/>
      <c r="LLA430" s="972"/>
      <c r="LLB430" s="972"/>
      <c r="LLC430" s="972"/>
      <c r="LLD430" s="972"/>
      <c r="LLE430" s="972"/>
      <c r="LLF430" s="972"/>
      <c r="LLG430" s="972"/>
      <c r="LLH430" s="972"/>
      <c r="LLI430" s="973"/>
      <c r="LLJ430" s="971"/>
      <c r="LLK430" s="972"/>
      <c r="LLL430" s="972"/>
      <c r="LLM430" s="972"/>
      <c r="LLN430" s="972"/>
      <c r="LLO430" s="972"/>
      <c r="LLP430" s="972"/>
      <c r="LLQ430" s="972"/>
      <c r="LLR430" s="972"/>
      <c r="LLS430" s="972"/>
      <c r="LLT430" s="972"/>
      <c r="LLU430" s="972"/>
      <c r="LLV430" s="972"/>
      <c r="LLW430" s="972"/>
      <c r="LLX430" s="973"/>
      <c r="LLY430" s="971"/>
      <c r="LLZ430" s="972"/>
      <c r="LMA430" s="972"/>
      <c r="LMB430" s="972"/>
      <c r="LMC430" s="972"/>
      <c r="LMD430" s="972"/>
      <c r="LME430" s="972"/>
      <c r="LMF430" s="972"/>
      <c r="LMG430" s="972"/>
      <c r="LMH430" s="972"/>
      <c r="LMI430" s="972"/>
      <c r="LMJ430" s="972"/>
      <c r="LMK430" s="972"/>
      <c r="LML430" s="972"/>
      <c r="LMM430" s="973"/>
      <c r="LMN430" s="971"/>
      <c r="LMO430" s="972"/>
      <c r="LMP430" s="972"/>
      <c r="LMQ430" s="972"/>
      <c r="LMR430" s="972"/>
      <c r="LMS430" s="972"/>
      <c r="LMT430" s="972"/>
      <c r="LMU430" s="972"/>
      <c r="LMV430" s="972"/>
      <c r="LMW430" s="972"/>
      <c r="LMX430" s="972"/>
      <c r="LMY430" s="972"/>
      <c r="LMZ430" s="972"/>
      <c r="LNA430" s="972"/>
      <c r="LNB430" s="973"/>
      <c r="LNC430" s="971"/>
      <c r="LND430" s="972"/>
      <c r="LNE430" s="972"/>
      <c r="LNF430" s="972"/>
      <c r="LNG430" s="972"/>
      <c r="LNH430" s="972"/>
      <c r="LNI430" s="972"/>
      <c r="LNJ430" s="972"/>
      <c r="LNK430" s="972"/>
      <c r="LNL430" s="972"/>
      <c r="LNM430" s="972"/>
      <c r="LNN430" s="972"/>
      <c r="LNO430" s="972"/>
      <c r="LNP430" s="972"/>
      <c r="LNQ430" s="973"/>
      <c r="LNR430" s="971"/>
      <c r="LNS430" s="972"/>
      <c r="LNT430" s="972"/>
      <c r="LNU430" s="972"/>
      <c r="LNV430" s="972"/>
      <c r="LNW430" s="972"/>
      <c r="LNX430" s="972"/>
      <c r="LNY430" s="972"/>
      <c r="LNZ430" s="972"/>
      <c r="LOA430" s="972"/>
      <c r="LOB430" s="972"/>
      <c r="LOC430" s="972"/>
      <c r="LOD430" s="972"/>
      <c r="LOE430" s="972"/>
      <c r="LOF430" s="973"/>
      <c r="LOG430" s="971"/>
      <c r="LOH430" s="972"/>
      <c r="LOI430" s="972"/>
      <c r="LOJ430" s="972"/>
      <c r="LOK430" s="972"/>
      <c r="LOL430" s="972"/>
      <c r="LOM430" s="972"/>
      <c r="LON430" s="972"/>
      <c r="LOO430" s="972"/>
      <c r="LOP430" s="972"/>
      <c r="LOQ430" s="972"/>
      <c r="LOR430" s="972"/>
      <c r="LOS430" s="972"/>
      <c r="LOT430" s="972"/>
      <c r="LOU430" s="973"/>
      <c r="LOV430" s="971"/>
      <c r="LOW430" s="972"/>
      <c r="LOX430" s="972"/>
      <c r="LOY430" s="972"/>
      <c r="LOZ430" s="972"/>
      <c r="LPA430" s="972"/>
      <c r="LPB430" s="972"/>
      <c r="LPC430" s="972"/>
      <c r="LPD430" s="972"/>
      <c r="LPE430" s="972"/>
      <c r="LPF430" s="972"/>
      <c r="LPG430" s="972"/>
      <c r="LPH430" s="972"/>
      <c r="LPI430" s="972"/>
      <c r="LPJ430" s="973"/>
      <c r="LPK430" s="971"/>
      <c r="LPL430" s="972"/>
      <c r="LPM430" s="972"/>
      <c r="LPN430" s="972"/>
      <c r="LPO430" s="972"/>
      <c r="LPP430" s="972"/>
      <c r="LPQ430" s="972"/>
      <c r="LPR430" s="972"/>
      <c r="LPS430" s="972"/>
      <c r="LPT430" s="972"/>
      <c r="LPU430" s="972"/>
      <c r="LPV430" s="972"/>
      <c r="LPW430" s="972"/>
      <c r="LPX430" s="972"/>
      <c r="LPY430" s="973"/>
      <c r="LPZ430" s="971"/>
      <c r="LQA430" s="972"/>
      <c r="LQB430" s="972"/>
      <c r="LQC430" s="972"/>
      <c r="LQD430" s="972"/>
      <c r="LQE430" s="972"/>
      <c r="LQF430" s="972"/>
      <c r="LQG430" s="972"/>
      <c r="LQH430" s="972"/>
      <c r="LQI430" s="972"/>
      <c r="LQJ430" s="972"/>
      <c r="LQK430" s="972"/>
      <c r="LQL430" s="972"/>
      <c r="LQM430" s="972"/>
      <c r="LQN430" s="973"/>
      <c r="LQO430" s="971"/>
      <c r="LQP430" s="972"/>
      <c r="LQQ430" s="972"/>
      <c r="LQR430" s="972"/>
      <c r="LQS430" s="972"/>
      <c r="LQT430" s="972"/>
      <c r="LQU430" s="972"/>
      <c r="LQV430" s="972"/>
      <c r="LQW430" s="972"/>
      <c r="LQX430" s="972"/>
      <c r="LQY430" s="972"/>
      <c r="LQZ430" s="972"/>
      <c r="LRA430" s="972"/>
      <c r="LRB430" s="972"/>
      <c r="LRC430" s="973"/>
      <c r="LRD430" s="971"/>
      <c r="LRE430" s="972"/>
      <c r="LRF430" s="972"/>
      <c r="LRG430" s="972"/>
      <c r="LRH430" s="972"/>
      <c r="LRI430" s="972"/>
      <c r="LRJ430" s="972"/>
      <c r="LRK430" s="972"/>
      <c r="LRL430" s="972"/>
      <c r="LRM430" s="972"/>
      <c r="LRN430" s="972"/>
      <c r="LRO430" s="972"/>
      <c r="LRP430" s="972"/>
      <c r="LRQ430" s="972"/>
      <c r="LRR430" s="973"/>
      <c r="LRS430" s="971"/>
      <c r="LRT430" s="972"/>
      <c r="LRU430" s="972"/>
      <c r="LRV430" s="972"/>
      <c r="LRW430" s="972"/>
      <c r="LRX430" s="972"/>
      <c r="LRY430" s="972"/>
      <c r="LRZ430" s="972"/>
      <c r="LSA430" s="972"/>
      <c r="LSB430" s="972"/>
      <c r="LSC430" s="972"/>
      <c r="LSD430" s="972"/>
      <c r="LSE430" s="972"/>
      <c r="LSF430" s="972"/>
      <c r="LSG430" s="973"/>
      <c r="LSH430" s="971"/>
      <c r="LSI430" s="972"/>
      <c r="LSJ430" s="972"/>
      <c r="LSK430" s="972"/>
      <c r="LSL430" s="972"/>
      <c r="LSM430" s="972"/>
      <c r="LSN430" s="972"/>
      <c r="LSO430" s="972"/>
      <c r="LSP430" s="972"/>
      <c r="LSQ430" s="972"/>
      <c r="LSR430" s="972"/>
      <c r="LSS430" s="972"/>
      <c r="LST430" s="972"/>
      <c r="LSU430" s="972"/>
      <c r="LSV430" s="973"/>
      <c r="LSW430" s="971"/>
      <c r="LSX430" s="972"/>
      <c r="LSY430" s="972"/>
      <c r="LSZ430" s="972"/>
      <c r="LTA430" s="972"/>
      <c r="LTB430" s="972"/>
      <c r="LTC430" s="972"/>
      <c r="LTD430" s="972"/>
      <c r="LTE430" s="972"/>
      <c r="LTF430" s="972"/>
      <c r="LTG430" s="972"/>
      <c r="LTH430" s="972"/>
      <c r="LTI430" s="972"/>
      <c r="LTJ430" s="972"/>
      <c r="LTK430" s="973"/>
      <c r="LTL430" s="971"/>
      <c r="LTM430" s="972"/>
      <c r="LTN430" s="972"/>
      <c r="LTO430" s="972"/>
      <c r="LTP430" s="972"/>
      <c r="LTQ430" s="972"/>
      <c r="LTR430" s="972"/>
      <c r="LTS430" s="972"/>
      <c r="LTT430" s="972"/>
      <c r="LTU430" s="972"/>
      <c r="LTV430" s="972"/>
      <c r="LTW430" s="972"/>
      <c r="LTX430" s="972"/>
      <c r="LTY430" s="972"/>
      <c r="LTZ430" s="973"/>
      <c r="LUA430" s="971"/>
      <c r="LUB430" s="972"/>
      <c r="LUC430" s="972"/>
      <c r="LUD430" s="972"/>
      <c r="LUE430" s="972"/>
      <c r="LUF430" s="972"/>
      <c r="LUG430" s="972"/>
      <c r="LUH430" s="972"/>
      <c r="LUI430" s="972"/>
      <c r="LUJ430" s="972"/>
      <c r="LUK430" s="972"/>
      <c r="LUL430" s="972"/>
      <c r="LUM430" s="972"/>
      <c r="LUN430" s="972"/>
      <c r="LUO430" s="973"/>
      <c r="LUP430" s="971"/>
      <c r="LUQ430" s="972"/>
      <c r="LUR430" s="972"/>
      <c r="LUS430" s="972"/>
      <c r="LUT430" s="972"/>
      <c r="LUU430" s="972"/>
      <c r="LUV430" s="972"/>
      <c r="LUW430" s="972"/>
      <c r="LUX430" s="972"/>
      <c r="LUY430" s="972"/>
      <c r="LUZ430" s="972"/>
      <c r="LVA430" s="972"/>
      <c r="LVB430" s="972"/>
      <c r="LVC430" s="972"/>
      <c r="LVD430" s="973"/>
      <c r="LVE430" s="971"/>
      <c r="LVF430" s="972"/>
      <c r="LVG430" s="972"/>
      <c r="LVH430" s="972"/>
      <c r="LVI430" s="972"/>
      <c r="LVJ430" s="972"/>
      <c r="LVK430" s="972"/>
      <c r="LVL430" s="972"/>
      <c r="LVM430" s="972"/>
      <c r="LVN430" s="972"/>
      <c r="LVO430" s="972"/>
      <c r="LVP430" s="972"/>
      <c r="LVQ430" s="972"/>
      <c r="LVR430" s="972"/>
      <c r="LVS430" s="973"/>
      <c r="LVT430" s="971"/>
      <c r="LVU430" s="972"/>
      <c r="LVV430" s="972"/>
      <c r="LVW430" s="972"/>
      <c r="LVX430" s="972"/>
      <c r="LVY430" s="972"/>
      <c r="LVZ430" s="972"/>
      <c r="LWA430" s="972"/>
      <c r="LWB430" s="972"/>
      <c r="LWC430" s="972"/>
      <c r="LWD430" s="972"/>
      <c r="LWE430" s="972"/>
      <c r="LWF430" s="972"/>
      <c r="LWG430" s="972"/>
      <c r="LWH430" s="973"/>
      <c r="LWI430" s="971"/>
      <c r="LWJ430" s="972"/>
      <c r="LWK430" s="972"/>
      <c r="LWL430" s="972"/>
      <c r="LWM430" s="972"/>
      <c r="LWN430" s="972"/>
      <c r="LWO430" s="972"/>
      <c r="LWP430" s="972"/>
      <c r="LWQ430" s="972"/>
      <c r="LWR430" s="972"/>
      <c r="LWS430" s="972"/>
      <c r="LWT430" s="972"/>
      <c r="LWU430" s="972"/>
      <c r="LWV430" s="972"/>
      <c r="LWW430" s="973"/>
      <c r="LWX430" s="971"/>
      <c r="LWY430" s="972"/>
      <c r="LWZ430" s="972"/>
      <c r="LXA430" s="972"/>
      <c r="LXB430" s="972"/>
      <c r="LXC430" s="972"/>
      <c r="LXD430" s="972"/>
      <c r="LXE430" s="972"/>
      <c r="LXF430" s="972"/>
      <c r="LXG430" s="972"/>
      <c r="LXH430" s="972"/>
      <c r="LXI430" s="972"/>
      <c r="LXJ430" s="972"/>
      <c r="LXK430" s="972"/>
      <c r="LXL430" s="973"/>
      <c r="LXM430" s="971"/>
      <c r="LXN430" s="972"/>
      <c r="LXO430" s="972"/>
      <c r="LXP430" s="972"/>
      <c r="LXQ430" s="972"/>
      <c r="LXR430" s="972"/>
      <c r="LXS430" s="972"/>
      <c r="LXT430" s="972"/>
      <c r="LXU430" s="972"/>
      <c r="LXV430" s="972"/>
      <c r="LXW430" s="972"/>
      <c r="LXX430" s="972"/>
      <c r="LXY430" s="972"/>
      <c r="LXZ430" s="972"/>
      <c r="LYA430" s="973"/>
      <c r="LYB430" s="971"/>
      <c r="LYC430" s="972"/>
      <c r="LYD430" s="972"/>
      <c r="LYE430" s="972"/>
      <c r="LYF430" s="972"/>
      <c r="LYG430" s="972"/>
      <c r="LYH430" s="972"/>
      <c r="LYI430" s="972"/>
      <c r="LYJ430" s="972"/>
      <c r="LYK430" s="972"/>
      <c r="LYL430" s="972"/>
      <c r="LYM430" s="972"/>
      <c r="LYN430" s="972"/>
      <c r="LYO430" s="972"/>
      <c r="LYP430" s="973"/>
      <c r="LYQ430" s="971"/>
      <c r="LYR430" s="972"/>
      <c r="LYS430" s="972"/>
      <c r="LYT430" s="972"/>
      <c r="LYU430" s="972"/>
      <c r="LYV430" s="972"/>
      <c r="LYW430" s="972"/>
      <c r="LYX430" s="972"/>
      <c r="LYY430" s="972"/>
      <c r="LYZ430" s="972"/>
      <c r="LZA430" s="972"/>
      <c r="LZB430" s="972"/>
      <c r="LZC430" s="972"/>
      <c r="LZD430" s="972"/>
      <c r="LZE430" s="973"/>
      <c r="LZF430" s="971"/>
      <c r="LZG430" s="972"/>
      <c r="LZH430" s="972"/>
      <c r="LZI430" s="972"/>
      <c r="LZJ430" s="972"/>
      <c r="LZK430" s="972"/>
      <c r="LZL430" s="972"/>
      <c r="LZM430" s="972"/>
      <c r="LZN430" s="972"/>
      <c r="LZO430" s="972"/>
      <c r="LZP430" s="972"/>
      <c r="LZQ430" s="972"/>
      <c r="LZR430" s="972"/>
      <c r="LZS430" s="972"/>
      <c r="LZT430" s="973"/>
      <c r="LZU430" s="971"/>
      <c r="LZV430" s="972"/>
      <c r="LZW430" s="972"/>
      <c r="LZX430" s="972"/>
      <c r="LZY430" s="972"/>
      <c r="LZZ430" s="972"/>
      <c r="MAA430" s="972"/>
      <c r="MAB430" s="972"/>
      <c r="MAC430" s="972"/>
      <c r="MAD430" s="972"/>
      <c r="MAE430" s="972"/>
      <c r="MAF430" s="972"/>
      <c r="MAG430" s="972"/>
      <c r="MAH430" s="972"/>
      <c r="MAI430" s="973"/>
      <c r="MAJ430" s="971"/>
      <c r="MAK430" s="972"/>
      <c r="MAL430" s="972"/>
      <c r="MAM430" s="972"/>
      <c r="MAN430" s="972"/>
      <c r="MAO430" s="972"/>
      <c r="MAP430" s="972"/>
      <c r="MAQ430" s="972"/>
      <c r="MAR430" s="972"/>
      <c r="MAS430" s="972"/>
      <c r="MAT430" s="972"/>
      <c r="MAU430" s="972"/>
      <c r="MAV430" s="972"/>
      <c r="MAW430" s="972"/>
      <c r="MAX430" s="973"/>
      <c r="MAY430" s="971"/>
      <c r="MAZ430" s="972"/>
      <c r="MBA430" s="972"/>
      <c r="MBB430" s="972"/>
      <c r="MBC430" s="972"/>
      <c r="MBD430" s="972"/>
      <c r="MBE430" s="972"/>
      <c r="MBF430" s="972"/>
      <c r="MBG430" s="972"/>
      <c r="MBH430" s="972"/>
      <c r="MBI430" s="972"/>
      <c r="MBJ430" s="972"/>
      <c r="MBK430" s="972"/>
      <c r="MBL430" s="972"/>
      <c r="MBM430" s="973"/>
      <c r="MBN430" s="971"/>
      <c r="MBO430" s="972"/>
      <c r="MBP430" s="972"/>
      <c r="MBQ430" s="972"/>
      <c r="MBR430" s="972"/>
      <c r="MBS430" s="972"/>
      <c r="MBT430" s="972"/>
      <c r="MBU430" s="972"/>
      <c r="MBV430" s="972"/>
      <c r="MBW430" s="972"/>
      <c r="MBX430" s="972"/>
      <c r="MBY430" s="972"/>
      <c r="MBZ430" s="972"/>
      <c r="MCA430" s="972"/>
      <c r="MCB430" s="973"/>
      <c r="MCC430" s="971"/>
      <c r="MCD430" s="972"/>
      <c r="MCE430" s="972"/>
      <c r="MCF430" s="972"/>
      <c r="MCG430" s="972"/>
      <c r="MCH430" s="972"/>
      <c r="MCI430" s="972"/>
      <c r="MCJ430" s="972"/>
      <c r="MCK430" s="972"/>
      <c r="MCL430" s="972"/>
      <c r="MCM430" s="972"/>
      <c r="MCN430" s="972"/>
      <c r="MCO430" s="972"/>
      <c r="MCP430" s="972"/>
      <c r="MCQ430" s="973"/>
      <c r="MCR430" s="971"/>
      <c r="MCS430" s="972"/>
      <c r="MCT430" s="972"/>
      <c r="MCU430" s="972"/>
      <c r="MCV430" s="972"/>
      <c r="MCW430" s="972"/>
      <c r="MCX430" s="972"/>
      <c r="MCY430" s="972"/>
      <c r="MCZ430" s="972"/>
      <c r="MDA430" s="972"/>
      <c r="MDB430" s="972"/>
      <c r="MDC430" s="972"/>
      <c r="MDD430" s="972"/>
      <c r="MDE430" s="972"/>
      <c r="MDF430" s="973"/>
      <c r="MDG430" s="971"/>
      <c r="MDH430" s="972"/>
      <c r="MDI430" s="972"/>
      <c r="MDJ430" s="972"/>
      <c r="MDK430" s="972"/>
      <c r="MDL430" s="972"/>
      <c r="MDM430" s="972"/>
      <c r="MDN430" s="972"/>
      <c r="MDO430" s="972"/>
      <c r="MDP430" s="972"/>
      <c r="MDQ430" s="972"/>
      <c r="MDR430" s="972"/>
      <c r="MDS430" s="972"/>
      <c r="MDT430" s="972"/>
      <c r="MDU430" s="973"/>
      <c r="MDV430" s="971"/>
      <c r="MDW430" s="972"/>
      <c r="MDX430" s="972"/>
      <c r="MDY430" s="972"/>
      <c r="MDZ430" s="972"/>
      <c r="MEA430" s="972"/>
      <c r="MEB430" s="972"/>
      <c r="MEC430" s="972"/>
      <c r="MED430" s="972"/>
      <c r="MEE430" s="972"/>
      <c r="MEF430" s="972"/>
      <c r="MEG430" s="972"/>
      <c r="MEH430" s="972"/>
      <c r="MEI430" s="972"/>
      <c r="MEJ430" s="973"/>
      <c r="MEK430" s="971"/>
      <c r="MEL430" s="972"/>
      <c r="MEM430" s="972"/>
      <c r="MEN430" s="972"/>
      <c r="MEO430" s="972"/>
      <c r="MEP430" s="972"/>
      <c r="MEQ430" s="972"/>
      <c r="MER430" s="972"/>
      <c r="MES430" s="972"/>
      <c r="MET430" s="972"/>
      <c r="MEU430" s="972"/>
      <c r="MEV430" s="972"/>
      <c r="MEW430" s="972"/>
      <c r="MEX430" s="972"/>
      <c r="MEY430" s="973"/>
      <c r="MEZ430" s="971"/>
      <c r="MFA430" s="972"/>
      <c r="MFB430" s="972"/>
      <c r="MFC430" s="972"/>
      <c r="MFD430" s="972"/>
      <c r="MFE430" s="972"/>
      <c r="MFF430" s="972"/>
      <c r="MFG430" s="972"/>
      <c r="MFH430" s="972"/>
      <c r="MFI430" s="972"/>
      <c r="MFJ430" s="972"/>
      <c r="MFK430" s="972"/>
      <c r="MFL430" s="972"/>
      <c r="MFM430" s="972"/>
      <c r="MFN430" s="973"/>
      <c r="MFO430" s="971"/>
      <c r="MFP430" s="972"/>
      <c r="MFQ430" s="972"/>
      <c r="MFR430" s="972"/>
      <c r="MFS430" s="972"/>
      <c r="MFT430" s="972"/>
      <c r="MFU430" s="972"/>
      <c r="MFV430" s="972"/>
      <c r="MFW430" s="972"/>
      <c r="MFX430" s="972"/>
      <c r="MFY430" s="972"/>
      <c r="MFZ430" s="972"/>
      <c r="MGA430" s="972"/>
      <c r="MGB430" s="972"/>
      <c r="MGC430" s="973"/>
      <c r="MGD430" s="971"/>
      <c r="MGE430" s="972"/>
      <c r="MGF430" s="972"/>
      <c r="MGG430" s="972"/>
      <c r="MGH430" s="972"/>
      <c r="MGI430" s="972"/>
      <c r="MGJ430" s="972"/>
      <c r="MGK430" s="972"/>
      <c r="MGL430" s="972"/>
      <c r="MGM430" s="972"/>
      <c r="MGN430" s="972"/>
      <c r="MGO430" s="972"/>
      <c r="MGP430" s="972"/>
      <c r="MGQ430" s="972"/>
      <c r="MGR430" s="973"/>
      <c r="MGS430" s="971"/>
      <c r="MGT430" s="972"/>
      <c r="MGU430" s="972"/>
      <c r="MGV430" s="972"/>
      <c r="MGW430" s="972"/>
      <c r="MGX430" s="972"/>
      <c r="MGY430" s="972"/>
      <c r="MGZ430" s="972"/>
      <c r="MHA430" s="972"/>
      <c r="MHB430" s="972"/>
      <c r="MHC430" s="972"/>
      <c r="MHD430" s="972"/>
      <c r="MHE430" s="972"/>
      <c r="MHF430" s="972"/>
      <c r="MHG430" s="973"/>
      <c r="MHH430" s="971"/>
      <c r="MHI430" s="972"/>
      <c r="MHJ430" s="972"/>
      <c r="MHK430" s="972"/>
      <c r="MHL430" s="972"/>
      <c r="MHM430" s="972"/>
      <c r="MHN430" s="972"/>
      <c r="MHO430" s="972"/>
      <c r="MHP430" s="972"/>
      <c r="MHQ430" s="972"/>
      <c r="MHR430" s="972"/>
      <c r="MHS430" s="972"/>
      <c r="MHT430" s="972"/>
      <c r="MHU430" s="972"/>
      <c r="MHV430" s="973"/>
      <c r="MHW430" s="971"/>
      <c r="MHX430" s="972"/>
      <c r="MHY430" s="972"/>
      <c r="MHZ430" s="972"/>
      <c r="MIA430" s="972"/>
      <c r="MIB430" s="972"/>
      <c r="MIC430" s="972"/>
      <c r="MID430" s="972"/>
      <c r="MIE430" s="972"/>
      <c r="MIF430" s="972"/>
      <c r="MIG430" s="972"/>
      <c r="MIH430" s="972"/>
      <c r="MII430" s="972"/>
      <c r="MIJ430" s="972"/>
      <c r="MIK430" s="973"/>
      <c r="MIL430" s="971"/>
      <c r="MIM430" s="972"/>
      <c r="MIN430" s="972"/>
      <c r="MIO430" s="972"/>
      <c r="MIP430" s="972"/>
      <c r="MIQ430" s="972"/>
      <c r="MIR430" s="972"/>
      <c r="MIS430" s="972"/>
      <c r="MIT430" s="972"/>
      <c r="MIU430" s="972"/>
      <c r="MIV430" s="972"/>
      <c r="MIW430" s="972"/>
      <c r="MIX430" s="972"/>
      <c r="MIY430" s="972"/>
      <c r="MIZ430" s="973"/>
      <c r="MJA430" s="971"/>
      <c r="MJB430" s="972"/>
      <c r="MJC430" s="972"/>
      <c r="MJD430" s="972"/>
      <c r="MJE430" s="972"/>
      <c r="MJF430" s="972"/>
      <c r="MJG430" s="972"/>
      <c r="MJH430" s="972"/>
      <c r="MJI430" s="972"/>
      <c r="MJJ430" s="972"/>
      <c r="MJK430" s="972"/>
      <c r="MJL430" s="972"/>
      <c r="MJM430" s="972"/>
      <c r="MJN430" s="972"/>
      <c r="MJO430" s="973"/>
      <c r="MJP430" s="971"/>
      <c r="MJQ430" s="972"/>
      <c r="MJR430" s="972"/>
      <c r="MJS430" s="972"/>
      <c r="MJT430" s="972"/>
      <c r="MJU430" s="972"/>
      <c r="MJV430" s="972"/>
      <c r="MJW430" s="972"/>
      <c r="MJX430" s="972"/>
      <c r="MJY430" s="972"/>
      <c r="MJZ430" s="972"/>
      <c r="MKA430" s="972"/>
      <c r="MKB430" s="972"/>
      <c r="MKC430" s="972"/>
      <c r="MKD430" s="973"/>
      <c r="MKE430" s="971"/>
      <c r="MKF430" s="972"/>
      <c r="MKG430" s="972"/>
      <c r="MKH430" s="972"/>
      <c r="MKI430" s="972"/>
      <c r="MKJ430" s="972"/>
      <c r="MKK430" s="972"/>
      <c r="MKL430" s="972"/>
      <c r="MKM430" s="972"/>
      <c r="MKN430" s="972"/>
      <c r="MKO430" s="972"/>
      <c r="MKP430" s="972"/>
      <c r="MKQ430" s="972"/>
      <c r="MKR430" s="972"/>
      <c r="MKS430" s="973"/>
      <c r="MKT430" s="971"/>
      <c r="MKU430" s="972"/>
      <c r="MKV430" s="972"/>
      <c r="MKW430" s="972"/>
      <c r="MKX430" s="972"/>
      <c r="MKY430" s="972"/>
      <c r="MKZ430" s="972"/>
      <c r="MLA430" s="972"/>
      <c r="MLB430" s="972"/>
      <c r="MLC430" s="972"/>
      <c r="MLD430" s="972"/>
      <c r="MLE430" s="972"/>
      <c r="MLF430" s="972"/>
      <c r="MLG430" s="972"/>
      <c r="MLH430" s="973"/>
      <c r="MLI430" s="971"/>
      <c r="MLJ430" s="972"/>
      <c r="MLK430" s="972"/>
      <c r="MLL430" s="972"/>
      <c r="MLM430" s="972"/>
      <c r="MLN430" s="972"/>
      <c r="MLO430" s="972"/>
      <c r="MLP430" s="972"/>
      <c r="MLQ430" s="972"/>
      <c r="MLR430" s="972"/>
      <c r="MLS430" s="972"/>
      <c r="MLT430" s="972"/>
      <c r="MLU430" s="972"/>
      <c r="MLV430" s="972"/>
      <c r="MLW430" s="973"/>
      <c r="MLX430" s="971"/>
      <c r="MLY430" s="972"/>
      <c r="MLZ430" s="972"/>
      <c r="MMA430" s="972"/>
      <c r="MMB430" s="972"/>
      <c r="MMC430" s="972"/>
      <c r="MMD430" s="972"/>
      <c r="MME430" s="972"/>
      <c r="MMF430" s="972"/>
      <c r="MMG430" s="972"/>
      <c r="MMH430" s="972"/>
      <c r="MMI430" s="972"/>
      <c r="MMJ430" s="972"/>
      <c r="MMK430" s="972"/>
      <c r="MML430" s="973"/>
      <c r="MMM430" s="971"/>
      <c r="MMN430" s="972"/>
      <c r="MMO430" s="972"/>
      <c r="MMP430" s="972"/>
      <c r="MMQ430" s="972"/>
      <c r="MMR430" s="972"/>
      <c r="MMS430" s="972"/>
      <c r="MMT430" s="972"/>
      <c r="MMU430" s="972"/>
      <c r="MMV430" s="972"/>
      <c r="MMW430" s="972"/>
      <c r="MMX430" s="972"/>
      <c r="MMY430" s="972"/>
      <c r="MMZ430" s="972"/>
      <c r="MNA430" s="973"/>
      <c r="MNB430" s="971"/>
      <c r="MNC430" s="972"/>
      <c r="MND430" s="972"/>
      <c r="MNE430" s="972"/>
      <c r="MNF430" s="972"/>
      <c r="MNG430" s="972"/>
      <c r="MNH430" s="972"/>
      <c r="MNI430" s="972"/>
      <c r="MNJ430" s="972"/>
      <c r="MNK430" s="972"/>
      <c r="MNL430" s="972"/>
      <c r="MNM430" s="972"/>
      <c r="MNN430" s="972"/>
      <c r="MNO430" s="972"/>
      <c r="MNP430" s="973"/>
      <c r="MNQ430" s="971"/>
      <c r="MNR430" s="972"/>
      <c r="MNS430" s="972"/>
      <c r="MNT430" s="972"/>
      <c r="MNU430" s="972"/>
      <c r="MNV430" s="972"/>
      <c r="MNW430" s="972"/>
      <c r="MNX430" s="972"/>
      <c r="MNY430" s="972"/>
      <c r="MNZ430" s="972"/>
      <c r="MOA430" s="972"/>
      <c r="MOB430" s="972"/>
      <c r="MOC430" s="972"/>
      <c r="MOD430" s="972"/>
      <c r="MOE430" s="973"/>
      <c r="MOF430" s="971"/>
      <c r="MOG430" s="972"/>
      <c r="MOH430" s="972"/>
      <c r="MOI430" s="972"/>
      <c r="MOJ430" s="972"/>
      <c r="MOK430" s="972"/>
      <c r="MOL430" s="972"/>
      <c r="MOM430" s="972"/>
      <c r="MON430" s="972"/>
      <c r="MOO430" s="972"/>
      <c r="MOP430" s="972"/>
      <c r="MOQ430" s="972"/>
      <c r="MOR430" s="972"/>
      <c r="MOS430" s="972"/>
      <c r="MOT430" s="973"/>
      <c r="MOU430" s="971"/>
      <c r="MOV430" s="972"/>
      <c r="MOW430" s="972"/>
      <c r="MOX430" s="972"/>
      <c r="MOY430" s="972"/>
      <c r="MOZ430" s="972"/>
      <c r="MPA430" s="972"/>
      <c r="MPB430" s="972"/>
      <c r="MPC430" s="972"/>
      <c r="MPD430" s="972"/>
      <c r="MPE430" s="972"/>
      <c r="MPF430" s="972"/>
      <c r="MPG430" s="972"/>
      <c r="MPH430" s="972"/>
      <c r="MPI430" s="973"/>
      <c r="MPJ430" s="971"/>
      <c r="MPK430" s="972"/>
      <c r="MPL430" s="972"/>
      <c r="MPM430" s="972"/>
      <c r="MPN430" s="972"/>
      <c r="MPO430" s="972"/>
      <c r="MPP430" s="972"/>
      <c r="MPQ430" s="972"/>
      <c r="MPR430" s="972"/>
      <c r="MPS430" s="972"/>
      <c r="MPT430" s="972"/>
      <c r="MPU430" s="972"/>
      <c r="MPV430" s="972"/>
      <c r="MPW430" s="972"/>
      <c r="MPX430" s="973"/>
      <c r="MPY430" s="971"/>
      <c r="MPZ430" s="972"/>
      <c r="MQA430" s="972"/>
      <c r="MQB430" s="972"/>
      <c r="MQC430" s="972"/>
      <c r="MQD430" s="972"/>
      <c r="MQE430" s="972"/>
      <c r="MQF430" s="972"/>
      <c r="MQG430" s="972"/>
      <c r="MQH430" s="972"/>
      <c r="MQI430" s="972"/>
      <c r="MQJ430" s="972"/>
      <c r="MQK430" s="972"/>
      <c r="MQL430" s="972"/>
      <c r="MQM430" s="973"/>
      <c r="MQN430" s="971"/>
      <c r="MQO430" s="972"/>
      <c r="MQP430" s="972"/>
      <c r="MQQ430" s="972"/>
      <c r="MQR430" s="972"/>
      <c r="MQS430" s="972"/>
      <c r="MQT430" s="972"/>
      <c r="MQU430" s="972"/>
      <c r="MQV430" s="972"/>
      <c r="MQW430" s="972"/>
      <c r="MQX430" s="972"/>
      <c r="MQY430" s="972"/>
      <c r="MQZ430" s="972"/>
      <c r="MRA430" s="972"/>
      <c r="MRB430" s="973"/>
      <c r="MRC430" s="971"/>
      <c r="MRD430" s="972"/>
      <c r="MRE430" s="972"/>
      <c r="MRF430" s="972"/>
      <c r="MRG430" s="972"/>
      <c r="MRH430" s="972"/>
      <c r="MRI430" s="972"/>
      <c r="MRJ430" s="972"/>
      <c r="MRK430" s="972"/>
      <c r="MRL430" s="972"/>
      <c r="MRM430" s="972"/>
      <c r="MRN430" s="972"/>
      <c r="MRO430" s="972"/>
      <c r="MRP430" s="972"/>
      <c r="MRQ430" s="973"/>
      <c r="MRR430" s="971"/>
      <c r="MRS430" s="972"/>
      <c r="MRT430" s="972"/>
      <c r="MRU430" s="972"/>
      <c r="MRV430" s="972"/>
      <c r="MRW430" s="972"/>
      <c r="MRX430" s="972"/>
      <c r="MRY430" s="972"/>
      <c r="MRZ430" s="972"/>
      <c r="MSA430" s="972"/>
      <c r="MSB430" s="972"/>
      <c r="MSC430" s="972"/>
      <c r="MSD430" s="972"/>
      <c r="MSE430" s="972"/>
      <c r="MSF430" s="973"/>
      <c r="MSG430" s="971"/>
      <c r="MSH430" s="972"/>
      <c r="MSI430" s="972"/>
      <c r="MSJ430" s="972"/>
      <c r="MSK430" s="972"/>
      <c r="MSL430" s="972"/>
      <c r="MSM430" s="972"/>
      <c r="MSN430" s="972"/>
      <c r="MSO430" s="972"/>
      <c r="MSP430" s="972"/>
      <c r="MSQ430" s="972"/>
      <c r="MSR430" s="972"/>
      <c r="MSS430" s="972"/>
      <c r="MST430" s="972"/>
      <c r="MSU430" s="973"/>
      <c r="MSV430" s="971"/>
      <c r="MSW430" s="972"/>
      <c r="MSX430" s="972"/>
      <c r="MSY430" s="972"/>
      <c r="MSZ430" s="972"/>
      <c r="MTA430" s="972"/>
      <c r="MTB430" s="972"/>
      <c r="MTC430" s="972"/>
      <c r="MTD430" s="972"/>
      <c r="MTE430" s="972"/>
      <c r="MTF430" s="972"/>
      <c r="MTG430" s="972"/>
      <c r="MTH430" s="972"/>
      <c r="MTI430" s="972"/>
      <c r="MTJ430" s="973"/>
      <c r="MTK430" s="971"/>
      <c r="MTL430" s="972"/>
      <c r="MTM430" s="972"/>
      <c r="MTN430" s="972"/>
      <c r="MTO430" s="972"/>
      <c r="MTP430" s="972"/>
      <c r="MTQ430" s="972"/>
      <c r="MTR430" s="972"/>
      <c r="MTS430" s="972"/>
      <c r="MTT430" s="972"/>
      <c r="MTU430" s="972"/>
      <c r="MTV430" s="972"/>
      <c r="MTW430" s="972"/>
      <c r="MTX430" s="972"/>
      <c r="MTY430" s="973"/>
      <c r="MTZ430" s="971"/>
      <c r="MUA430" s="972"/>
      <c r="MUB430" s="972"/>
      <c r="MUC430" s="972"/>
      <c r="MUD430" s="972"/>
      <c r="MUE430" s="972"/>
      <c r="MUF430" s="972"/>
      <c r="MUG430" s="972"/>
      <c r="MUH430" s="972"/>
      <c r="MUI430" s="972"/>
      <c r="MUJ430" s="972"/>
      <c r="MUK430" s="972"/>
      <c r="MUL430" s="972"/>
      <c r="MUM430" s="972"/>
      <c r="MUN430" s="973"/>
      <c r="MUO430" s="971"/>
      <c r="MUP430" s="972"/>
      <c r="MUQ430" s="972"/>
      <c r="MUR430" s="972"/>
      <c r="MUS430" s="972"/>
      <c r="MUT430" s="972"/>
      <c r="MUU430" s="972"/>
      <c r="MUV430" s="972"/>
      <c r="MUW430" s="972"/>
      <c r="MUX430" s="972"/>
      <c r="MUY430" s="972"/>
      <c r="MUZ430" s="972"/>
      <c r="MVA430" s="972"/>
      <c r="MVB430" s="972"/>
      <c r="MVC430" s="973"/>
      <c r="MVD430" s="971"/>
      <c r="MVE430" s="972"/>
      <c r="MVF430" s="972"/>
      <c r="MVG430" s="972"/>
      <c r="MVH430" s="972"/>
      <c r="MVI430" s="972"/>
      <c r="MVJ430" s="972"/>
      <c r="MVK430" s="972"/>
      <c r="MVL430" s="972"/>
      <c r="MVM430" s="972"/>
      <c r="MVN430" s="972"/>
      <c r="MVO430" s="972"/>
      <c r="MVP430" s="972"/>
      <c r="MVQ430" s="972"/>
      <c r="MVR430" s="973"/>
      <c r="MVS430" s="971"/>
      <c r="MVT430" s="972"/>
      <c r="MVU430" s="972"/>
      <c r="MVV430" s="972"/>
      <c r="MVW430" s="972"/>
      <c r="MVX430" s="972"/>
      <c r="MVY430" s="972"/>
      <c r="MVZ430" s="972"/>
      <c r="MWA430" s="972"/>
      <c r="MWB430" s="972"/>
      <c r="MWC430" s="972"/>
      <c r="MWD430" s="972"/>
      <c r="MWE430" s="972"/>
      <c r="MWF430" s="972"/>
      <c r="MWG430" s="973"/>
      <c r="MWH430" s="971"/>
      <c r="MWI430" s="972"/>
      <c r="MWJ430" s="972"/>
      <c r="MWK430" s="972"/>
      <c r="MWL430" s="972"/>
      <c r="MWM430" s="972"/>
      <c r="MWN430" s="972"/>
      <c r="MWO430" s="972"/>
      <c r="MWP430" s="972"/>
      <c r="MWQ430" s="972"/>
      <c r="MWR430" s="972"/>
      <c r="MWS430" s="972"/>
      <c r="MWT430" s="972"/>
      <c r="MWU430" s="972"/>
      <c r="MWV430" s="973"/>
      <c r="MWW430" s="971"/>
      <c r="MWX430" s="972"/>
      <c r="MWY430" s="972"/>
      <c r="MWZ430" s="972"/>
      <c r="MXA430" s="972"/>
      <c r="MXB430" s="972"/>
      <c r="MXC430" s="972"/>
      <c r="MXD430" s="972"/>
      <c r="MXE430" s="972"/>
      <c r="MXF430" s="972"/>
      <c r="MXG430" s="972"/>
      <c r="MXH430" s="972"/>
      <c r="MXI430" s="972"/>
      <c r="MXJ430" s="972"/>
      <c r="MXK430" s="973"/>
      <c r="MXL430" s="971"/>
      <c r="MXM430" s="972"/>
      <c r="MXN430" s="972"/>
      <c r="MXO430" s="972"/>
      <c r="MXP430" s="972"/>
      <c r="MXQ430" s="972"/>
      <c r="MXR430" s="972"/>
      <c r="MXS430" s="972"/>
      <c r="MXT430" s="972"/>
      <c r="MXU430" s="972"/>
      <c r="MXV430" s="972"/>
      <c r="MXW430" s="972"/>
      <c r="MXX430" s="972"/>
      <c r="MXY430" s="972"/>
      <c r="MXZ430" s="973"/>
      <c r="MYA430" s="971"/>
      <c r="MYB430" s="972"/>
      <c r="MYC430" s="972"/>
      <c r="MYD430" s="972"/>
      <c r="MYE430" s="972"/>
      <c r="MYF430" s="972"/>
      <c r="MYG430" s="972"/>
      <c r="MYH430" s="972"/>
      <c r="MYI430" s="972"/>
      <c r="MYJ430" s="972"/>
      <c r="MYK430" s="972"/>
      <c r="MYL430" s="972"/>
      <c r="MYM430" s="972"/>
      <c r="MYN430" s="972"/>
      <c r="MYO430" s="973"/>
      <c r="MYP430" s="971"/>
      <c r="MYQ430" s="972"/>
      <c r="MYR430" s="972"/>
      <c r="MYS430" s="972"/>
      <c r="MYT430" s="972"/>
      <c r="MYU430" s="972"/>
      <c r="MYV430" s="972"/>
      <c r="MYW430" s="972"/>
      <c r="MYX430" s="972"/>
      <c r="MYY430" s="972"/>
      <c r="MYZ430" s="972"/>
      <c r="MZA430" s="972"/>
      <c r="MZB430" s="972"/>
      <c r="MZC430" s="972"/>
      <c r="MZD430" s="973"/>
      <c r="MZE430" s="971"/>
      <c r="MZF430" s="972"/>
      <c r="MZG430" s="972"/>
      <c r="MZH430" s="972"/>
      <c r="MZI430" s="972"/>
      <c r="MZJ430" s="972"/>
      <c r="MZK430" s="972"/>
      <c r="MZL430" s="972"/>
      <c r="MZM430" s="972"/>
      <c r="MZN430" s="972"/>
      <c r="MZO430" s="972"/>
      <c r="MZP430" s="972"/>
      <c r="MZQ430" s="972"/>
      <c r="MZR430" s="972"/>
      <c r="MZS430" s="973"/>
      <c r="MZT430" s="971"/>
      <c r="MZU430" s="972"/>
      <c r="MZV430" s="972"/>
      <c r="MZW430" s="972"/>
      <c r="MZX430" s="972"/>
      <c r="MZY430" s="972"/>
      <c r="MZZ430" s="972"/>
      <c r="NAA430" s="972"/>
      <c r="NAB430" s="972"/>
      <c r="NAC430" s="972"/>
      <c r="NAD430" s="972"/>
      <c r="NAE430" s="972"/>
      <c r="NAF430" s="972"/>
      <c r="NAG430" s="972"/>
      <c r="NAH430" s="973"/>
      <c r="NAI430" s="971"/>
      <c r="NAJ430" s="972"/>
      <c r="NAK430" s="972"/>
      <c r="NAL430" s="972"/>
      <c r="NAM430" s="972"/>
      <c r="NAN430" s="972"/>
      <c r="NAO430" s="972"/>
      <c r="NAP430" s="972"/>
      <c r="NAQ430" s="972"/>
      <c r="NAR430" s="972"/>
      <c r="NAS430" s="972"/>
      <c r="NAT430" s="972"/>
      <c r="NAU430" s="972"/>
      <c r="NAV430" s="972"/>
      <c r="NAW430" s="973"/>
      <c r="NAX430" s="971"/>
      <c r="NAY430" s="972"/>
      <c r="NAZ430" s="972"/>
      <c r="NBA430" s="972"/>
      <c r="NBB430" s="972"/>
      <c r="NBC430" s="972"/>
      <c r="NBD430" s="972"/>
      <c r="NBE430" s="972"/>
      <c r="NBF430" s="972"/>
      <c r="NBG430" s="972"/>
      <c r="NBH430" s="972"/>
      <c r="NBI430" s="972"/>
      <c r="NBJ430" s="972"/>
      <c r="NBK430" s="972"/>
      <c r="NBL430" s="973"/>
      <c r="NBM430" s="971"/>
      <c r="NBN430" s="972"/>
      <c r="NBO430" s="972"/>
      <c r="NBP430" s="972"/>
      <c r="NBQ430" s="972"/>
      <c r="NBR430" s="972"/>
      <c r="NBS430" s="972"/>
      <c r="NBT430" s="972"/>
      <c r="NBU430" s="972"/>
      <c r="NBV430" s="972"/>
      <c r="NBW430" s="972"/>
      <c r="NBX430" s="972"/>
      <c r="NBY430" s="972"/>
      <c r="NBZ430" s="972"/>
      <c r="NCA430" s="973"/>
      <c r="NCB430" s="971"/>
      <c r="NCC430" s="972"/>
      <c r="NCD430" s="972"/>
      <c r="NCE430" s="972"/>
      <c r="NCF430" s="972"/>
      <c r="NCG430" s="972"/>
      <c r="NCH430" s="972"/>
      <c r="NCI430" s="972"/>
      <c r="NCJ430" s="972"/>
      <c r="NCK430" s="972"/>
      <c r="NCL430" s="972"/>
      <c r="NCM430" s="972"/>
      <c r="NCN430" s="972"/>
      <c r="NCO430" s="972"/>
      <c r="NCP430" s="973"/>
      <c r="NCQ430" s="971"/>
      <c r="NCR430" s="972"/>
      <c r="NCS430" s="972"/>
      <c r="NCT430" s="972"/>
      <c r="NCU430" s="972"/>
      <c r="NCV430" s="972"/>
      <c r="NCW430" s="972"/>
      <c r="NCX430" s="972"/>
      <c r="NCY430" s="972"/>
      <c r="NCZ430" s="972"/>
      <c r="NDA430" s="972"/>
      <c r="NDB430" s="972"/>
      <c r="NDC430" s="972"/>
      <c r="NDD430" s="972"/>
      <c r="NDE430" s="973"/>
      <c r="NDF430" s="971"/>
      <c r="NDG430" s="972"/>
      <c r="NDH430" s="972"/>
      <c r="NDI430" s="972"/>
      <c r="NDJ430" s="972"/>
      <c r="NDK430" s="972"/>
      <c r="NDL430" s="972"/>
      <c r="NDM430" s="972"/>
      <c r="NDN430" s="972"/>
      <c r="NDO430" s="972"/>
      <c r="NDP430" s="972"/>
      <c r="NDQ430" s="972"/>
      <c r="NDR430" s="972"/>
      <c r="NDS430" s="972"/>
      <c r="NDT430" s="973"/>
      <c r="NDU430" s="971"/>
      <c r="NDV430" s="972"/>
      <c r="NDW430" s="972"/>
      <c r="NDX430" s="972"/>
      <c r="NDY430" s="972"/>
      <c r="NDZ430" s="972"/>
      <c r="NEA430" s="972"/>
      <c r="NEB430" s="972"/>
      <c r="NEC430" s="972"/>
      <c r="NED430" s="972"/>
      <c r="NEE430" s="972"/>
      <c r="NEF430" s="972"/>
      <c r="NEG430" s="972"/>
      <c r="NEH430" s="972"/>
      <c r="NEI430" s="973"/>
      <c r="NEJ430" s="971"/>
      <c r="NEK430" s="972"/>
      <c r="NEL430" s="972"/>
      <c r="NEM430" s="972"/>
      <c r="NEN430" s="972"/>
      <c r="NEO430" s="972"/>
      <c r="NEP430" s="972"/>
      <c r="NEQ430" s="972"/>
      <c r="NER430" s="972"/>
      <c r="NES430" s="972"/>
      <c r="NET430" s="972"/>
      <c r="NEU430" s="972"/>
      <c r="NEV430" s="972"/>
      <c r="NEW430" s="972"/>
      <c r="NEX430" s="973"/>
      <c r="NEY430" s="971"/>
      <c r="NEZ430" s="972"/>
      <c r="NFA430" s="972"/>
      <c r="NFB430" s="972"/>
      <c r="NFC430" s="972"/>
      <c r="NFD430" s="972"/>
      <c r="NFE430" s="972"/>
      <c r="NFF430" s="972"/>
      <c r="NFG430" s="972"/>
      <c r="NFH430" s="972"/>
      <c r="NFI430" s="972"/>
      <c r="NFJ430" s="972"/>
      <c r="NFK430" s="972"/>
      <c r="NFL430" s="972"/>
      <c r="NFM430" s="973"/>
      <c r="NFN430" s="971"/>
      <c r="NFO430" s="972"/>
      <c r="NFP430" s="972"/>
      <c r="NFQ430" s="972"/>
      <c r="NFR430" s="972"/>
      <c r="NFS430" s="972"/>
      <c r="NFT430" s="972"/>
      <c r="NFU430" s="972"/>
      <c r="NFV430" s="972"/>
      <c r="NFW430" s="972"/>
      <c r="NFX430" s="972"/>
      <c r="NFY430" s="972"/>
      <c r="NFZ430" s="972"/>
      <c r="NGA430" s="972"/>
      <c r="NGB430" s="973"/>
      <c r="NGC430" s="971"/>
      <c r="NGD430" s="972"/>
      <c r="NGE430" s="972"/>
      <c r="NGF430" s="972"/>
      <c r="NGG430" s="972"/>
      <c r="NGH430" s="972"/>
      <c r="NGI430" s="972"/>
      <c r="NGJ430" s="972"/>
      <c r="NGK430" s="972"/>
      <c r="NGL430" s="972"/>
      <c r="NGM430" s="972"/>
      <c r="NGN430" s="972"/>
      <c r="NGO430" s="972"/>
      <c r="NGP430" s="972"/>
      <c r="NGQ430" s="973"/>
      <c r="NGR430" s="971"/>
      <c r="NGS430" s="972"/>
      <c r="NGT430" s="972"/>
      <c r="NGU430" s="972"/>
      <c r="NGV430" s="972"/>
      <c r="NGW430" s="972"/>
      <c r="NGX430" s="972"/>
      <c r="NGY430" s="972"/>
      <c r="NGZ430" s="972"/>
      <c r="NHA430" s="972"/>
      <c r="NHB430" s="972"/>
      <c r="NHC430" s="972"/>
      <c r="NHD430" s="972"/>
      <c r="NHE430" s="972"/>
      <c r="NHF430" s="973"/>
      <c r="NHG430" s="971"/>
      <c r="NHH430" s="972"/>
      <c r="NHI430" s="972"/>
      <c r="NHJ430" s="972"/>
      <c r="NHK430" s="972"/>
      <c r="NHL430" s="972"/>
      <c r="NHM430" s="972"/>
      <c r="NHN430" s="972"/>
      <c r="NHO430" s="972"/>
      <c r="NHP430" s="972"/>
      <c r="NHQ430" s="972"/>
      <c r="NHR430" s="972"/>
      <c r="NHS430" s="972"/>
      <c r="NHT430" s="972"/>
      <c r="NHU430" s="973"/>
      <c r="NHV430" s="971"/>
      <c r="NHW430" s="972"/>
      <c r="NHX430" s="972"/>
      <c r="NHY430" s="972"/>
      <c r="NHZ430" s="972"/>
      <c r="NIA430" s="972"/>
      <c r="NIB430" s="972"/>
      <c r="NIC430" s="972"/>
      <c r="NID430" s="972"/>
      <c r="NIE430" s="972"/>
      <c r="NIF430" s="972"/>
      <c r="NIG430" s="972"/>
      <c r="NIH430" s="972"/>
      <c r="NII430" s="972"/>
      <c r="NIJ430" s="973"/>
      <c r="NIK430" s="971"/>
      <c r="NIL430" s="972"/>
      <c r="NIM430" s="972"/>
      <c r="NIN430" s="972"/>
      <c r="NIO430" s="972"/>
      <c r="NIP430" s="972"/>
      <c r="NIQ430" s="972"/>
      <c r="NIR430" s="972"/>
      <c r="NIS430" s="972"/>
      <c r="NIT430" s="972"/>
      <c r="NIU430" s="972"/>
      <c r="NIV430" s="972"/>
      <c r="NIW430" s="972"/>
      <c r="NIX430" s="972"/>
      <c r="NIY430" s="973"/>
      <c r="NIZ430" s="971"/>
      <c r="NJA430" s="972"/>
      <c r="NJB430" s="972"/>
      <c r="NJC430" s="972"/>
      <c r="NJD430" s="972"/>
      <c r="NJE430" s="972"/>
      <c r="NJF430" s="972"/>
      <c r="NJG430" s="972"/>
      <c r="NJH430" s="972"/>
      <c r="NJI430" s="972"/>
      <c r="NJJ430" s="972"/>
      <c r="NJK430" s="972"/>
      <c r="NJL430" s="972"/>
      <c r="NJM430" s="972"/>
      <c r="NJN430" s="973"/>
      <c r="NJO430" s="971"/>
      <c r="NJP430" s="972"/>
      <c r="NJQ430" s="972"/>
      <c r="NJR430" s="972"/>
      <c r="NJS430" s="972"/>
      <c r="NJT430" s="972"/>
      <c r="NJU430" s="972"/>
      <c r="NJV430" s="972"/>
      <c r="NJW430" s="972"/>
      <c r="NJX430" s="972"/>
      <c r="NJY430" s="972"/>
      <c r="NJZ430" s="972"/>
      <c r="NKA430" s="972"/>
      <c r="NKB430" s="972"/>
      <c r="NKC430" s="973"/>
      <c r="NKD430" s="971"/>
      <c r="NKE430" s="972"/>
      <c r="NKF430" s="972"/>
      <c r="NKG430" s="972"/>
      <c r="NKH430" s="972"/>
      <c r="NKI430" s="972"/>
      <c r="NKJ430" s="972"/>
      <c r="NKK430" s="972"/>
      <c r="NKL430" s="972"/>
      <c r="NKM430" s="972"/>
      <c r="NKN430" s="972"/>
      <c r="NKO430" s="972"/>
      <c r="NKP430" s="972"/>
      <c r="NKQ430" s="972"/>
      <c r="NKR430" s="973"/>
      <c r="NKS430" s="971"/>
      <c r="NKT430" s="972"/>
      <c r="NKU430" s="972"/>
      <c r="NKV430" s="972"/>
      <c r="NKW430" s="972"/>
      <c r="NKX430" s="972"/>
      <c r="NKY430" s="972"/>
      <c r="NKZ430" s="972"/>
      <c r="NLA430" s="972"/>
      <c r="NLB430" s="972"/>
      <c r="NLC430" s="972"/>
      <c r="NLD430" s="972"/>
      <c r="NLE430" s="972"/>
      <c r="NLF430" s="972"/>
      <c r="NLG430" s="973"/>
      <c r="NLH430" s="971"/>
      <c r="NLI430" s="972"/>
      <c r="NLJ430" s="972"/>
      <c r="NLK430" s="972"/>
      <c r="NLL430" s="972"/>
      <c r="NLM430" s="972"/>
      <c r="NLN430" s="972"/>
      <c r="NLO430" s="972"/>
      <c r="NLP430" s="972"/>
      <c r="NLQ430" s="972"/>
      <c r="NLR430" s="972"/>
      <c r="NLS430" s="972"/>
      <c r="NLT430" s="972"/>
      <c r="NLU430" s="972"/>
      <c r="NLV430" s="973"/>
      <c r="NLW430" s="971"/>
      <c r="NLX430" s="972"/>
      <c r="NLY430" s="972"/>
      <c r="NLZ430" s="972"/>
      <c r="NMA430" s="972"/>
      <c r="NMB430" s="972"/>
      <c r="NMC430" s="972"/>
      <c r="NMD430" s="972"/>
      <c r="NME430" s="972"/>
      <c r="NMF430" s="972"/>
      <c r="NMG430" s="972"/>
      <c r="NMH430" s="972"/>
      <c r="NMI430" s="972"/>
      <c r="NMJ430" s="972"/>
      <c r="NMK430" s="973"/>
      <c r="NML430" s="971"/>
      <c r="NMM430" s="972"/>
      <c r="NMN430" s="972"/>
      <c r="NMO430" s="972"/>
      <c r="NMP430" s="972"/>
      <c r="NMQ430" s="972"/>
      <c r="NMR430" s="972"/>
      <c r="NMS430" s="972"/>
      <c r="NMT430" s="972"/>
      <c r="NMU430" s="972"/>
      <c r="NMV430" s="972"/>
      <c r="NMW430" s="972"/>
      <c r="NMX430" s="972"/>
      <c r="NMY430" s="972"/>
      <c r="NMZ430" s="973"/>
      <c r="NNA430" s="971"/>
      <c r="NNB430" s="972"/>
      <c r="NNC430" s="972"/>
      <c r="NND430" s="972"/>
      <c r="NNE430" s="972"/>
      <c r="NNF430" s="972"/>
      <c r="NNG430" s="972"/>
      <c r="NNH430" s="972"/>
      <c r="NNI430" s="972"/>
      <c r="NNJ430" s="972"/>
      <c r="NNK430" s="972"/>
      <c r="NNL430" s="972"/>
      <c r="NNM430" s="972"/>
      <c r="NNN430" s="972"/>
      <c r="NNO430" s="973"/>
      <c r="NNP430" s="971"/>
      <c r="NNQ430" s="972"/>
      <c r="NNR430" s="972"/>
      <c r="NNS430" s="972"/>
      <c r="NNT430" s="972"/>
      <c r="NNU430" s="972"/>
      <c r="NNV430" s="972"/>
      <c r="NNW430" s="972"/>
      <c r="NNX430" s="972"/>
      <c r="NNY430" s="972"/>
      <c r="NNZ430" s="972"/>
      <c r="NOA430" s="972"/>
      <c r="NOB430" s="972"/>
      <c r="NOC430" s="972"/>
      <c r="NOD430" s="973"/>
      <c r="NOE430" s="971"/>
      <c r="NOF430" s="972"/>
      <c r="NOG430" s="972"/>
      <c r="NOH430" s="972"/>
      <c r="NOI430" s="972"/>
      <c r="NOJ430" s="972"/>
      <c r="NOK430" s="972"/>
      <c r="NOL430" s="972"/>
      <c r="NOM430" s="972"/>
      <c r="NON430" s="972"/>
      <c r="NOO430" s="972"/>
      <c r="NOP430" s="972"/>
      <c r="NOQ430" s="972"/>
      <c r="NOR430" s="972"/>
      <c r="NOS430" s="973"/>
      <c r="NOT430" s="971"/>
      <c r="NOU430" s="972"/>
      <c r="NOV430" s="972"/>
      <c r="NOW430" s="972"/>
      <c r="NOX430" s="972"/>
      <c r="NOY430" s="972"/>
      <c r="NOZ430" s="972"/>
      <c r="NPA430" s="972"/>
      <c r="NPB430" s="972"/>
      <c r="NPC430" s="972"/>
      <c r="NPD430" s="972"/>
      <c r="NPE430" s="972"/>
      <c r="NPF430" s="972"/>
      <c r="NPG430" s="972"/>
      <c r="NPH430" s="973"/>
      <c r="NPI430" s="971"/>
      <c r="NPJ430" s="972"/>
      <c r="NPK430" s="972"/>
      <c r="NPL430" s="972"/>
      <c r="NPM430" s="972"/>
      <c r="NPN430" s="972"/>
      <c r="NPO430" s="972"/>
      <c r="NPP430" s="972"/>
      <c r="NPQ430" s="972"/>
      <c r="NPR430" s="972"/>
      <c r="NPS430" s="972"/>
      <c r="NPT430" s="972"/>
      <c r="NPU430" s="972"/>
      <c r="NPV430" s="972"/>
      <c r="NPW430" s="973"/>
      <c r="NPX430" s="971"/>
      <c r="NPY430" s="972"/>
      <c r="NPZ430" s="972"/>
      <c r="NQA430" s="972"/>
      <c r="NQB430" s="972"/>
      <c r="NQC430" s="972"/>
      <c r="NQD430" s="972"/>
      <c r="NQE430" s="972"/>
      <c r="NQF430" s="972"/>
      <c r="NQG430" s="972"/>
      <c r="NQH430" s="972"/>
      <c r="NQI430" s="972"/>
      <c r="NQJ430" s="972"/>
      <c r="NQK430" s="972"/>
      <c r="NQL430" s="973"/>
      <c r="NQM430" s="971"/>
      <c r="NQN430" s="972"/>
      <c r="NQO430" s="972"/>
      <c r="NQP430" s="972"/>
      <c r="NQQ430" s="972"/>
      <c r="NQR430" s="972"/>
      <c r="NQS430" s="972"/>
      <c r="NQT430" s="972"/>
      <c r="NQU430" s="972"/>
      <c r="NQV430" s="972"/>
      <c r="NQW430" s="972"/>
      <c r="NQX430" s="972"/>
      <c r="NQY430" s="972"/>
      <c r="NQZ430" s="972"/>
      <c r="NRA430" s="973"/>
      <c r="NRB430" s="971"/>
      <c r="NRC430" s="972"/>
      <c r="NRD430" s="972"/>
      <c r="NRE430" s="972"/>
      <c r="NRF430" s="972"/>
      <c r="NRG430" s="972"/>
      <c r="NRH430" s="972"/>
      <c r="NRI430" s="972"/>
      <c r="NRJ430" s="972"/>
      <c r="NRK430" s="972"/>
      <c r="NRL430" s="972"/>
      <c r="NRM430" s="972"/>
      <c r="NRN430" s="972"/>
      <c r="NRO430" s="972"/>
      <c r="NRP430" s="973"/>
      <c r="NRQ430" s="971"/>
      <c r="NRR430" s="972"/>
      <c r="NRS430" s="972"/>
      <c r="NRT430" s="972"/>
      <c r="NRU430" s="972"/>
      <c r="NRV430" s="972"/>
      <c r="NRW430" s="972"/>
      <c r="NRX430" s="972"/>
      <c r="NRY430" s="972"/>
      <c r="NRZ430" s="972"/>
      <c r="NSA430" s="972"/>
      <c r="NSB430" s="972"/>
      <c r="NSC430" s="972"/>
      <c r="NSD430" s="972"/>
      <c r="NSE430" s="973"/>
      <c r="NSF430" s="971"/>
      <c r="NSG430" s="972"/>
      <c r="NSH430" s="972"/>
      <c r="NSI430" s="972"/>
      <c r="NSJ430" s="972"/>
      <c r="NSK430" s="972"/>
      <c r="NSL430" s="972"/>
      <c r="NSM430" s="972"/>
      <c r="NSN430" s="972"/>
      <c r="NSO430" s="972"/>
      <c r="NSP430" s="972"/>
      <c r="NSQ430" s="972"/>
      <c r="NSR430" s="972"/>
      <c r="NSS430" s="972"/>
      <c r="NST430" s="973"/>
      <c r="NSU430" s="971"/>
      <c r="NSV430" s="972"/>
      <c r="NSW430" s="972"/>
      <c r="NSX430" s="972"/>
      <c r="NSY430" s="972"/>
      <c r="NSZ430" s="972"/>
      <c r="NTA430" s="972"/>
      <c r="NTB430" s="972"/>
      <c r="NTC430" s="972"/>
      <c r="NTD430" s="972"/>
      <c r="NTE430" s="972"/>
      <c r="NTF430" s="972"/>
      <c r="NTG430" s="972"/>
      <c r="NTH430" s="972"/>
      <c r="NTI430" s="973"/>
      <c r="NTJ430" s="971"/>
      <c r="NTK430" s="972"/>
      <c r="NTL430" s="972"/>
      <c r="NTM430" s="972"/>
      <c r="NTN430" s="972"/>
      <c r="NTO430" s="972"/>
      <c r="NTP430" s="972"/>
      <c r="NTQ430" s="972"/>
      <c r="NTR430" s="972"/>
      <c r="NTS430" s="972"/>
      <c r="NTT430" s="972"/>
      <c r="NTU430" s="972"/>
      <c r="NTV430" s="972"/>
      <c r="NTW430" s="972"/>
      <c r="NTX430" s="973"/>
      <c r="NTY430" s="971"/>
      <c r="NTZ430" s="972"/>
      <c r="NUA430" s="972"/>
      <c r="NUB430" s="972"/>
      <c r="NUC430" s="972"/>
      <c r="NUD430" s="972"/>
      <c r="NUE430" s="972"/>
      <c r="NUF430" s="972"/>
      <c r="NUG430" s="972"/>
      <c r="NUH430" s="972"/>
      <c r="NUI430" s="972"/>
      <c r="NUJ430" s="972"/>
      <c r="NUK430" s="972"/>
      <c r="NUL430" s="972"/>
      <c r="NUM430" s="973"/>
      <c r="NUN430" s="971"/>
      <c r="NUO430" s="972"/>
      <c r="NUP430" s="972"/>
      <c r="NUQ430" s="972"/>
      <c r="NUR430" s="972"/>
      <c r="NUS430" s="972"/>
      <c r="NUT430" s="972"/>
      <c r="NUU430" s="972"/>
      <c r="NUV430" s="972"/>
      <c r="NUW430" s="972"/>
      <c r="NUX430" s="972"/>
      <c r="NUY430" s="972"/>
      <c r="NUZ430" s="972"/>
      <c r="NVA430" s="972"/>
      <c r="NVB430" s="973"/>
      <c r="NVC430" s="971"/>
      <c r="NVD430" s="972"/>
      <c r="NVE430" s="972"/>
      <c r="NVF430" s="972"/>
      <c r="NVG430" s="972"/>
      <c r="NVH430" s="972"/>
      <c r="NVI430" s="972"/>
      <c r="NVJ430" s="972"/>
      <c r="NVK430" s="972"/>
      <c r="NVL430" s="972"/>
      <c r="NVM430" s="972"/>
      <c r="NVN430" s="972"/>
      <c r="NVO430" s="972"/>
      <c r="NVP430" s="972"/>
      <c r="NVQ430" s="973"/>
      <c r="NVR430" s="971"/>
      <c r="NVS430" s="972"/>
      <c r="NVT430" s="972"/>
      <c r="NVU430" s="972"/>
      <c r="NVV430" s="972"/>
      <c r="NVW430" s="972"/>
      <c r="NVX430" s="972"/>
      <c r="NVY430" s="972"/>
      <c r="NVZ430" s="972"/>
      <c r="NWA430" s="972"/>
      <c r="NWB430" s="972"/>
      <c r="NWC430" s="972"/>
      <c r="NWD430" s="972"/>
      <c r="NWE430" s="972"/>
      <c r="NWF430" s="973"/>
      <c r="NWG430" s="971"/>
      <c r="NWH430" s="972"/>
      <c r="NWI430" s="972"/>
      <c r="NWJ430" s="972"/>
      <c r="NWK430" s="972"/>
      <c r="NWL430" s="972"/>
      <c r="NWM430" s="972"/>
      <c r="NWN430" s="972"/>
      <c r="NWO430" s="972"/>
      <c r="NWP430" s="972"/>
      <c r="NWQ430" s="972"/>
      <c r="NWR430" s="972"/>
      <c r="NWS430" s="972"/>
      <c r="NWT430" s="972"/>
      <c r="NWU430" s="973"/>
      <c r="NWV430" s="971"/>
      <c r="NWW430" s="972"/>
      <c r="NWX430" s="972"/>
      <c r="NWY430" s="972"/>
      <c r="NWZ430" s="972"/>
      <c r="NXA430" s="972"/>
      <c r="NXB430" s="972"/>
      <c r="NXC430" s="972"/>
      <c r="NXD430" s="972"/>
      <c r="NXE430" s="972"/>
      <c r="NXF430" s="972"/>
      <c r="NXG430" s="972"/>
      <c r="NXH430" s="972"/>
      <c r="NXI430" s="972"/>
      <c r="NXJ430" s="973"/>
      <c r="NXK430" s="971"/>
      <c r="NXL430" s="972"/>
      <c r="NXM430" s="972"/>
      <c r="NXN430" s="972"/>
      <c r="NXO430" s="972"/>
      <c r="NXP430" s="972"/>
      <c r="NXQ430" s="972"/>
      <c r="NXR430" s="972"/>
      <c r="NXS430" s="972"/>
      <c r="NXT430" s="972"/>
      <c r="NXU430" s="972"/>
      <c r="NXV430" s="972"/>
      <c r="NXW430" s="972"/>
      <c r="NXX430" s="972"/>
      <c r="NXY430" s="973"/>
      <c r="NXZ430" s="971"/>
      <c r="NYA430" s="972"/>
      <c r="NYB430" s="972"/>
      <c r="NYC430" s="972"/>
      <c r="NYD430" s="972"/>
      <c r="NYE430" s="972"/>
      <c r="NYF430" s="972"/>
      <c r="NYG430" s="972"/>
      <c r="NYH430" s="972"/>
      <c r="NYI430" s="972"/>
      <c r="NYJ430" s="972"/>
      <c r="NYK430" s="972"/>
      <c r="NYL430" s="972"/>
      <c r="NYM430" s="972"/>
      <c r="NYN430" s="973"/>
      <c r="NYO430" s="971"/>
      <c r="NYP430" s="972"/>
      <c r="NYQ430" s="972"/>
      <c r="NYR430" s="972"/>
      <c r="NYS430" s="972"/>
      <c r="NYT430" s="972"/>
      <c r="NYU430" s="972"/>
      <c r="NYV430" s="972"/>
      <c r="NYW430" s="972"/>
      <c r="NYX430" s="972"/>
      <c r="NYY430" s="972"/>
      <c r="NYZ430" s="972"/>
      <c r="NZA430" s="972"/>
      <c r="NZB430" s="972"/>
      <c r="NZC430" s="973"/>
      <c r="NZD430" s="971"/>
      <c r="NZE430" s="972"/>
      <c r="NZF430" s="972"/>
      <c r="NZG430" s="972"/>
      <c r="NZH430" s="972"/>
      <c r="NZI430" s="972"/>
      <c r="NZJ430" s="972"/>
      <c r="NZK430" s="972"/>
      <c r="NZL430" s="972"/>
      <c r="NZM430" s="972"/>
      <c r="NZN430" s="972"/>
      <c r="NZO430" s="972"/>
      <c r="NZP430" s="972"/>
      <c r="NZQ430" s="972"/>
      <c r="NZR430" s="973"/>
      <c r="NZS430" s="971"/>
      <c r="NZT430" s="972"/>
      <c r="NZU430" s="972"/>
      <c r="NZV430" s="972"/>
      <c r="NZW430" s="972"/>
      <c r="NZX430" s="972"/>
      <c r="NZY430" s="972"/>
      <c r="NZZ430" s="972"/>
      <c r="OAA430" s="972"/>
      <c r="OAB430" s="972"/>
      <c r="OAC430" s="972"/>
      <c r="OAD430" s="972"/>
      <c r="OAE430" s="972"/>
      <c r="OAF430" s="972"/>
      <c r="OAG430" s="973"/>
      <c r="OAH430" s="971"/>
      <c r="OAI430" s="972"/>
      <c r="OAJ430" s="972"/>
      <c r="OAK430" s="972"/>
      <c r="OAL430" s="972"/>
      <c r="OAM430" s="972"/>
      <c r="OAN430" s="972"/>
      <c r="OAO430" s="972"/>
      <c r="OAP430" s="972"/>
      <c r="OAQ430" s="972"/>
      <c r="OAR430" s="972"/>
      <c r="OAS430" s="972"/>
      <c r="OAT430" s="972"/>
      <c r="OAU430" s="972"/>
      <c r="OAV430" s="973"/>
      <c r="OAW430" s="971"/>
      <c r="OAX430" s="972"/>
      <c r="OAY430" s="972"/>
      <c r="OAZ430" s="972"/>
      <c r="OBA430" s="972"/>
      <c r="OBB430" s="972"/>
      <c r="OBC430" s="972"/>
      <c r="OBD430" s="972"/>
      <c r="OBE430" s="972"/>
      <c r="OBF430" s="972"/>
      <c r="OBG430" s="972"/>
      <c r="OBH430" s="972"/>
      <c r="OBI430" s="972"/>
      <c r="OBJ430" s="972"/>
      <c r="OBK430" s="973"/>
      <c r="OBL430" s="971"/>
      <c r="OBM430" s="972"/>
      <c r="OBN430" s="972"/>
      <c r="OBO430" s="972"/>
      <c r="OBP430" s="972"/>
      <c r="OBQ430" s="972"/>
      <c r="OBR430" s="972"/>
      <c r="OBS430" s="972"/>
      <c r="OBT430" s="972"/>
      <c r="OBU430" s="972"/>
      <c r="OBV430" s="972"/>
      <c r="OBW430" s="972"/>
      <c r="OBX430" s="972"/>
      <c r="OBY430" s="972"/>
      <c r="OBZ430" s="973"/>
      <c r="OCA430" s="971"/>
      <c r="OCB430" s="972"/>
      <c r="OCC430" s="972"/>
      <c r="OCD430" s="972"/>
      <c r="OCE430" s="972"/>
      <c r="OCF430" s="972"/>
      <c r="OCG430" s="972"/>
      <c r="OCH430" s="972"/>
      <c r="OCI430" s="972"/>
      <c r="OCJ430" s="972"/>
      <c r="OCK430" s="972"/>
      <c r="OCL430" s="972"/>
      <c r="OCM430" s="972"/>
      <c r="OCN430" s="972"/>
      <c r="OCO430" s="973"/>
      <c r="OCP430" s="971"/>
      <c r="OCQ430" s="972"/>
      <c r="OCR430" s="972"/>
      <c r="OCS430" s="972"/>
      <c r="OCT430" s="972"/>
      <c r="OCU430" s="972"/>
      <c r="OCV430" s="972"/>
      <c r="OCW430" s="972"/>
      <c r="OCX430" s="972"/>
      <c r="OCY430" s="972"/>
      <c r="OCZ430" s="972"/>
      <c r="ODA430" s="972"/>
      <c r="ODB430" s="972"/>
      <c r="ODC430" s="972"/>
      <c r="ODD430" s="973"/>
      <c r="ODE430" s="971"/>
      <c r="ODF430" s="972"/>
      <c r="ODG430" s="972"/>
      <c r="ODH430" s="972"/>
      <c r="ODI430" s="972"/>
      <c r="ODJ430" s="972"/>
      <c r="ODK430" s="972"/>
      <c r="ODL430" s="972"/>
      <c r="ODM430" s="972"/>
      <c r="ODN430" s="972"/>
      <c r="ODO430" s="972"/>
      <c r="ODP430" s="972"/>
      <c r="ODQ430" s="972"/>
      <c r="ODR430" s="972"/>
      <c r="ODS430" s="973"/>
      <c r="ODT430" s="971"/>
      <c r="ODU430" s="972"/>
      <c r="ODV430" s="972"/>
      <c r="ODW430" s="972"/>
      <c r="ODX430" s="972"/>
      <c r="ODY430" s="972"/>
      <c r="ODZ430" s="972"/>
      <c r="OEA430" s="972"/>
      <c r="OEB430" s="972"/>
      <c r="OEC430" s="972"/>
      <c r="OED430" s="972"/>
      <c r="OEE430" s="972"/>
      <c r="OEF430" s="972"/>
      <c r="OEG430" s="972"/>
      <c r="OEH430" s="973"/>
      <c r="OEI430" s="971"/>
      <c r="OEJ430" s="972"/>
      <c r="OEK430" s="972"/>
      <c r="OEL430" s="972"/>
      <c r="OEM430" s="972"/>
      <c r="OEN430" s="972"/>
      <c r="OEO430" s="972"/>
      <c r="OEP430" s="972"/>
      <c r="OEQ430" s="972"/>
      <c r="OER430" s="972"/>
      <c r="OES430" s="972"/>
      <c r="OET430" s="972"/>
      <c r="OEU430" s="972"/>
      <c r="OEV430" s="972"/>
      <c r="OEW430" s="973"/>
      <c r="OEX430" s="971"/>
      <c r="OEY430" s="972"/>
      <c r="OEZ430" s="972"/>
      <c r="OFA430" s="972"/>
      <c r="OFB430" s="972"/>
      <c r="OFC430" s="972"/>
      <c r="OFD430" s="972"/>
      <c r="OFE430" s="972"/>
      <c r="OFF430" s="972"/>
      <c r="OFG430" s="972"/>
      <c r="OFH430" s="972"/>
      <c r="OFI430" s="972"/>
      <c r="OFJ430" s="972"/>
      <c r="OFK430" s="972"/>
      <c r="OFL430" s="973"/>
      <c r="OFM430" s="971"/>
      <c r="OFN430" s="972"/>
      <c r="OFO430" s="972"/>
      <c r="OFP430" s="972"/>
      <c r="OFQ430" s="972"/>
      <c r="OFR430" s="972"/>
      <c r="OFS430" s="972"/>
      <c r="OFT430" s="972"/>
      <c r="OFU430" s="972"/>
      <c r="OFV430" s="972"/>
      <c r="OFW430" s="972"/>
      <c r="OFX430" s="972"/>
      <c r="OFY430" s="972"/>
      <c r="OFZ430" s="972"/>
      <c r="OGA430" s="973"/>
      <c r="OGB430" s="971"/>
      <c r="OGC430" s="972"/>
      <c r="OGD430" s="972"/>
      <c r="OGE430" s="972"/>
      <c r="OGF430" s="972"/>
      <c r="OGG430" s="972"/>
      <c r="OGH430" s="972"/>
      <c r="OGI430" s="972"/>
      <c r="OGJ430" s="972"/>
      <c r="OGK430" s="972"/>
      <c r="OGL430" s="972"/>
      <c r="OGM430" s="972"/>
      <c r="OGN430" s="972"/>
      <c r="OGO430" s="972"/>
      <c r="OGP430" s="973"/>
      <c r="OGQ430" s="971"/>
      <c r="OGR430" s="972"/>
      <c r="OGS430" s="972"/>
      <c r="OGT430" s="972"/>
      <c r="OGU430" s="972"/>
      <c r="OGV430" s="972"/>
      <c r="OGW430" s="972"/>
      <c r="OGX430" s="972"/>
      <c r="OGY430" s="972"/>
      <c r="OGZ430" s="972"/>
      <c r="OHA430" s="972"/>
      <c r="OHB430" s="972"/>
      <c r="OHC430" s="972"/>
      <c r="OHD430" s="972"/>
      <c r="OHE430" s="973"/>
      <c r="OHF430" s="971"/>
      <c r="OHG430" s="972"/>
      <c r="OHH430" s="972"/>
      <c r="OHI430" s="972"/>
      <c r="OHJ430" s="972"/>
      <c r="OHK430" s="972"/>
      <c r="OHL430" s="972"/>
      <c r="OHM430" s="972"/>
      <c r="OHN430" s="972"/>
      <c r="OHO430" s="972"/>
      <c r="OHP430" s="972"/>
      <c r="OHQ430" s="972"/>
      <c r="OHR430" s="972"/>
      <c r="OHS430" s="972"/>
      <c r="OHT430" s="973"/>
      <c r="OHU430" s="971"/>
      <c r="OHV430" s="972"/>
      <c r="OHW430" s="972"/>
      <c r="OHX430" s="972"/>
      <c r="OHY430" s="972"/>
      <c r="OHZ430" s="972"/>
      <c r="OIA430" s="972"/>
      <c r="OIB430" s="972"/>
      <c r="OIC430" s="972"/>
      <c r="OID430" s="972"/>
      <c r="OIE430" s="972"/>
      <c r="OIF430" s="972"/>
      <c r="OIG430" s="972"/>
      <c r="OIH430" s="972"/>
      <c r="OII430" s="973"/>
      <c r="OIJ430" s="971"/>
      <c r="OIK430" s="972"/>
      <c r="OIL430" s="972"/>
      <c r="OIM430" s="972"/>
      <c r="OIN430" s="972"/>
      <c r="OIO430" s="972"/>
      <c r="OIP430" s="972"/>
      <c r="OIQ430" s="972"/>
      <c r="OIR430" s="972"/>
      <c r="OIS430" s="972"/>
      <c r="OIT430" s="972"/>
      <c r="OIU430" s="972"/>
      <c r="OIV430" s="972"/>
      <c r="OIW430" s="972"/>
      <c r="OIX430" s="973"/>
      <c r="OIY430" s="971"/>
      <c r="OIZ430" s="972"/>
      <c r="OJA430" s="972"/>
      <c r="OJB430" s="972"/>
      <c r="OJC430" s="972"/>
      <c r="OJD430" s="972"/>
      <c r="OJE430" s="972"/>
      <c r="OJF430" s="972"/>
      <c r="OJG430" s="972"/>
      <c r="OJH430" s="972"/>
      <c r="OJI430" s="972"/>
      <c r="OJJ430" s="972"/>
      <c r="OJK430" s="972"/>
      <c r="OJL430" s="972"/>
      <c r="OJM430" s="973"/>
      <c r="OJN430" s="971"/>
      <c r="OJO430" s="972"/>
      <c r="OJP430" s="972"/>
      <c r="OJQ430" s="972"/>
      <c r="OJR430" s="972"/>
      <c r="OJS430" s="972"/>
      <c r="OJT430" s="972"/>
      <c r="OJU430" s="972"/>
      <c r="OJV430" s="972"/>
      <c r="OJW430" s="972"/>
      <c r="OJX430" s="972"/>
      <c r="OJY430" s="972"/>
      <c r="OJZ430" s="972"/>
      <c r="OKA430" s="972"/>
      <c r="OKB430" s="973"/>
      <c r="OKC430" s="971"/>
      <c r="OKD430" s="972"/>
      <c r="OKE430" s="972"/>
      <c r="OKF430" s="972"/>
      <c r="OKG430" s="972"/>
      <c r="OKH430" s="972"/>
      <c r="OKI430" s="972"/>
      <c r="OKJ430" s="972"/>
      <c r="OKK430" s="972"/>
      <c r="OKL430" s="972"/>
      <c r="OKM430" s="972"/>
      <c r="OKN430" s="972"/>
      <c r="OKO430" s="972"/>
      <c r="OKP430" s="972"/>
      <c r="OKQ430" s="973"/>
      <c r="OKR430" s="971"/>
      <c r="OKS430" s="972"/>
      <c r="OKT430" s="972"/>
      <c r="OKU430" s="972"/>
      <c r="OKV430" s="972"/>
      <c r="OKW430" s="972"/>
      <c r="OKX430" s="972"/>
      <c r="OKY430" s="972"/>
      <c r="OKZ430" s="972"/>
      <c r="OLA430" s="972"/>
      <c r="OLB430" s="972"/>
      <c r="OLC430" s="972"/>
      <c r="OLD430" s="972"/>
      <c r="OLE430" s="972"/>
      <c r="OLF430" s="973"/>
      <c r="OLG430" s="971"/>
      <c r="OLH430" s="972"/>
      <c r="OLI430" s="972"/>
      <c r="OLJ430" s="972"/>
      <c r="OLK430" s="972"/>
      <c r="OLL430" s="972"/>
      <c r="OLM430" s="972"/>
      <c r="OLN430" s="972"/>
      <c r="OLO430" s="972"/>
      <c r="OLP430" s="972"/>
      <c r="OLQ430" s="972"/>
      <c r="OLR430" s="972"/>
      <c r="OLS430" s="972"/>
      <c r="OLT430" s="972"/>
      <c r="OLU430" s="973"/>
      <c r="OLV430" s="971"/>
      <c r="OLW430" s="972"/>
      <c r="OLX430" s="972"/>
      <c r="OLY430" s="972"/>
      <c r="OLZ430" s="972"/>
      <c r="OMA430" s="972"/>
      <c r="OMB430" s="972"/>
      <c r="OMC430" s="972"/>
      <c r="OMD430" s="972"/>
      <c r="OME430" s="972"/>
      <c r="OMF430" s="972"/>
      <c r="OMG430" s="972"/>
      <c r="OMH430" s="972"/>
      <c r="OMI430" s="972"/>
      <c r="OMJ430" s="973"/>
      <c r="OMK430" s="971"/>
      <c r="OML430" s="972"/>
      <c r="OMM430" s="972"/>
      <c r="OMN430" s="972"/>
      <c r="OMO430" s="972"/>
      <c r="OMP430" s="972"/>
      <c r="OMQ430" s="972"/>
      <c r="OMR430" s="972"/>
      <c r="OMS430" s="972"/>
      <c r="OMT430" s="972"/>
      <c r="OMU430" s="972"/>
      <c r="OMV430" s="972"/>
      <c r="OMW430" s="972"/>
      <c r="OMX430" s="972"/>
      <c r="OMY430" s="973"/>
      <c r="OMZ430" s="971"/>
      <c r="ONA430" s="972"/>
      <c r="ONB430" s="972"/>
      <c r="ONC430" s="972"/>
      <c r="OND430" s="972"/>
      <c r="ONE430" s="972"/>
      <c r="ONF430" s="972"/>
      <c r="ONG430" s="972"/>
      <c r="ONH430" s="972"/>
      <c r="ONI430" s="972"/>
      <c r="ONJ430" s="972"/>
      <c r="ONK430" s="972"/>
      <c r="ONL430" s="972"/>
      <c r="ONM430" s="972"/>
      <c r="ONN430" s="973"/>
      <c r="ONO430" s="971"/>
      <c r="ONP430" s="972"/>
      <c r="ONQ430" s="972"/>
      <c r="ONR430" s="972"/>
      <c r="ONS430" s="972"/>
      <c r="ONT430" s="972"/>
      <c r="ONU430" s="972"/>
      <c r="ONV430" s="972"/>
      <c r="ONW430" s="972"/>
      <c r="ONX430" s="972"/>
      <c r="ONY430" s="972"/>
      <c r="ONZ430" s="972"/>
      <c r="OOA430" s="972"/>
      <c r="OOB430" s="972"/>
      <c r="OOC430" s="973"/>
      <c r="OOD430" s="971"/>
      <c r="OOE430" s="972"/>
      <c r="OOF430" s="972"/>
      <c r="OOG430" s="972"/>
      <c r="OOH430" s="972"/>
      <c r="OOI430" s="972"/>
      <c r="OOJ430" s="972"/>
      <c r="OOK430" s="972"/>
      <c r="OOL430" s="972"/>
      <c r="OOM430" s="972"/>
      <c r="OON430" s="972"/>
      <c r="OOO430" s="972"/>
      <c r="OOP430" s="972"/>
      <c r="OOQ430" s="972"/>
      <c r="OOR430" s="973"/>
      <c r="OOS430" s="971"/>
      <c r="OOT430" s="972"/>
      <c r="OOU430" s="972"/>
      <c r="OOV430" s="972"/>
      <c r="OOW430" s="972"/>
      <c r="OOX430" s="972"/>
      <c r="OOY430" s="972"/>
      <c r="OOZ430" s="972"/>
      <c r="OPA430" s="972"/>
      <c r="OPB430" s="972"/>
      <c r="OPC430" s="972"/>
      <c r="OPD430" s="972"/>
      <c r="OPE430" s="972"/>
      <c r="OPF430" s="972"/>
      <c r="OPG430" s="973"/>
      <c r="OPH430" s="971"/>
      <c r="OPI430" s="972"/>
      <c r="OPJ430" s="972"/>
      <c r="OPK430" s="972"/>
      <c r="OPL430" s="972"/>
      <c r="OPM430" s="972"/>
      <c r="OPN430" s="972"/>
      <c r="OPO430" s="972"/>
      <c r="OPP430" s="972"/>
      <c r="OPQ430" s="972"/>
      <c r="OPR430" s="972"/>
      <c r="OPS430" s="972"/>
      <c r="OPT430" s="972"/>
      <c r="OPU430" s="972"/>
      <c r="OPV430" s="973"/>
      <c r="OPW430" s="971"/>
      <c r="OPX430" s="972"/>
      <c r="OPY430" s="972"/>
      <c r="OPZ430" s="972"/>
      <c r="OQA430" s="972"/>
      <c r="OQB430" s="972"/>
      <c r="OQC430" s="972"/>
      <c r="OQD430" s="972"/>
      <c r="OQE430" s="972"/>
      <c r="OQF430" s="972"/>
      <c r="OQG430" s="972"/>
      <c r="OQH430" s="972"/>
      <c r="OQI430" s="972"/>
      <c r="OQJ430" s="972"/>
      <c r="OQK430" s="973"/>
      <c r="OQL430" s="971"/>
      <c r="OQM430" s="972"/>
      <c r="OQN430" s="972"/>
      <c r="OQO430" s="972"/>
      <c r="OQP430" s="972"/>
      <c r="OQQ430" s="972"/>
      <c r="OQR430" s="972"/>
      <c r="OQS430" s="972"/>
      <c r="OQT430" s="972"/>
      <c r="OQU430" s="972"/>
      <c r="OQV430" s="972"/>
      <c r="OQW430" s="972"/>
      <c r="OQX430" s="972"/>
      <c r="OQY430" s="972"/>
      <c r="OQZ430" s="973"/>
      <c r="ORA430" s="971"/>
      <c r="ORB430" s="972"/>
      <c r="ORC430" s="972"/>
      <c r="ORD430" s="972"/>
      <c r="ORE430" s="972"/>
      <c r="ORF430" s="972"/>
      <c r="ORG430" s="972"/>
      <c r="ORH430" s="972"/>
      <c r="ORI430" s="972"/>
      <c r="ORJ430" s="972"/>
      <c r="ORK430" s="972"/>
      <c r="ORL430" s="972"/>
      <c r="ORM430" s="972"/>
      <c r="ORN430" s="972"/>
      <c r="ORO430" s="973"/>
      <c r="ORP430" s="971"/>
      <c r="ORQ430" s="972"/>
      <c r="ORR430" s="972"/>
      <c r="ORS430" s="972"/>
      <c r="ORT430" s="972"/>
      <c r="ORU430" s="972"/>
      <c r="ORV430" s="972"/>
      <c r="ORW430" s="972"/>
      <c r="ORX430" s="972"/>
      <c r="ORY430" s="972"/>
      <c r="ORZ430" s="972"/>
      <c r="OSA430" s="972"/>
      <c r="OSB430" s="972"/>
      <c r="OSC430" s="972"/>
      <c r="OSD430" s="973"/>
      <c r="OSE430" s="971"/>
      <c r="OSF430" s="972"/>
      <c r="OSG430" s="972"/>
      <c r="OSH430" s="972"/>
      <c r="OSI430" s="972"/>
      <c r="OSJ430" s="972"/>
      <c r="OSK430" s="972"/>
      <c r="OSL430" s="972"/>
      <c r="OSM430" s="972"/>
      <c r="OSN430" s="972"/>
      <c r="OSO430" s="972"/>
      <c r="OSP430" s="972"/>
      <c r="OSQ430" s="972"/>
      <c r="OSR430" s="972"/>
      <c r="OSS430" s="973"/>
      <c r="OST430" s="971"/>
      <c r="OSU430" s="972"/>
      <c r="OSV430" s="972"/>
      <c r="OSW430" s="972"/>
      <c r="OSX430" s="972"/>
      <c r="OSY430" s="972"/>
      <c r="OSZ430" s="972"/>
      <c r="OTA430" s="972"/>
      <c r="OTB430" s="972"/>
      <c r="OTC430" s="972"/>
      <c r="OTD430" s="972"/>
      <c r="OTE430" s="972"/>
      <c r="OTF430" s="972"/>
      <c r="OTG430" s="972"/>
      <c r="OTH430" s="973"/>
      <c r="OTI430" s="971"/>
      <c r="OTJ430" s="972"/>
      <c r="OTK430" s="972"/>
      <c r="OTL430" s="972"/>
      <c r="OTM430" s="972"/>
      <c r="OTN430" s="972"/>
      <c r="OTO430" s="972"/>
      <c r="OTP430" s="972"/>
      <c r="OTQ430" s="972"/>
      <c r="OTR430" s="972"/>
      <c r="OTS430" s="972"/>
      <c r="OTT430" s="972"/>
      <c r="OTU430" s="972"/>
      <c r="OTV430" s="972"/>
      <c r="OTW430" s="973"/>
      <c r="OTX430" s="971"/>
      <c r="OTY430" s="972"/>
      <c r="OTZ430" s="972"/>
      <c r="OUA430" s="972"/>
      <c r="OUB430" s="972"/>
      <c r="OUC430" s="972"/>
      <c r="OUD430" s="972"/>
      <c r="OUE430" s="972"/>
      <c r="OUF430" s="972"/>
      <c r="OUG430" s="972"/>
      <c r="OUH430" s="972"/>
      <c r="OUI430" s="972"/>
      <c r="OUJ430" s="972"/>
      <c r="OUK430" s="972"/>
      <c r="OUL430" s="973"/>
      <c r="OUM430" s="971"/>
      <c r="OUN430" s="972"/>
      <c r="OUO430" s="972"/>
      <c r="OUP430" s="972"/>
      <c r="OUQ430" s="972"/>
      <c r="OUR430" s="972"/>
      <c r="OUS430" s="972"/>
      <c r="OUT430" s="972"/>
      <c r="OUU430" s="972"/>
      <c r="OUV430" s="972"/>
      <c r="OUW430" s="972"/>
      <c r="OUX430" s="972"/>
      <c r="OUY430" s="972"/>
      <c r="OUZ430" s="972"/>
      <c r="OVA430" s="973"/>
      <c r="OVB430" s="971"/>
      <c r="OVC430" s="972"/>
      <c r="OVD430" s="972"/>
      <c r="OVE430" s="972"/>
      <c r="OVF430" s="972"/>
      <c r="OVG430" s="972"/>
      <c r="OVH430" s="972"/>
      <c r="OVI430" s="972"/>
      <c r="OVJ430" s="972"/>
      <c r="OVK430" s="972"/>
      <c r="OVL430" s="972"/>
      <c r="OVM430" s="972"/>
      <c r="OVN430" s="972"/>
      <c r="OVO430" s="972"/>
      <c r="OVP430" s="973"/>
      <c r="OVQ430" s="971"/>
      <c r="OVR430" s="972"/>
      <c r="OVS430" s="972"/>
      <c r="OVT430" s="972"/>
      <c r="OVU430" s="972"/>
      <c r="OVV430" s="972"/>
      <c r="OVW430" s="972"/>
      <c r="OVX430" s="972"/>
      <c r="OVY430" s="972"/>
      <c r="OVZ430" s="972"/>
      <c r="OWA430" s="972"/>
      <c r="OWB430" s="972"/>
      <c r="OWC430" s="972"/>
      <c r="OWD430" s="972"/>
      <c r="OWE430" s="973"/>
      <c r="OWF430" s="971"/>
      <c r="OWG430" s="972"/>
      <c r="OWH430" s="972"/>
      <c r="OWI430" s="972"/>
      <c r="OWJ430" s="972"/>
      <c r="OWK430" s="972"/>
      <c r="OWL430" s="972"/>
      <c r="OWM430" s="972"/>
      <c r="OWN430" s="972"/>
      <c r="OWO430" s="972"/>
      <c r="OWP430" s="972"/>
      <c r="OWQ430" s="972"/>
      <c r="OWR430" s="972"/>
      <c r="OWS430" s="972"/>
      <c r="OWT430" s="973"/>
      <c r="OWU430" s="971"/>
      <c r="OWV430" s="972"/>
      <c r="OWW430" s="972"/>
      <c r="OWX430" s="972"/>
      <c r="OWY430" s="972"/>
      <c r="OWZ430" s="972"/>
      <c r="OXA430" s="972"/>
      <c r="OXB430" s="972"/>
      <c r="OXC430" s="972"/>
      <c r="OXD430" s="972"/>
      <c r="OXE430" s="972"/>
      <c r="OXF430" s="972"/>
      <c r="OXG430" s="972"/>
      <c r="OXH430" s="972"/>
      <c r="OXI430" s="973"/>
      <c r="OXJ430" s="971"/>
      <c r="OXK430" s="972"/>
      <c r="OXL430" s="972"/>
      <c r="OXM430" s="972"/>
      <c r="OXN430" s="972"/>
      <c r="OXO430" s="972"/>
      <c r="OXP430" s="972"/>
      <c r="OXQ430" s="972"/>
      <c r="OXR430" s="972"/>
      <c r="OXS430" s="972"/>
      <c r="OXT430" s="972"/>
      <c r="OXU430" s="972"/>
      <c r="OXV430" s="972"/>
      <c r="OXW430" s="972"/>
      <c r="OXX430" s="973"/>
      <c r="OXY430" s="971"/>
      <c r="OXZ430" s="972"/>
      <c r="OYA430" s="972"/>
      <c r="OYB430" s="972"/>
      <c r="OYC430" s="972"/>
      <c r="OYD430" s="972"/>
      <c r="OYE430" s="972"/>
      <c r="OYF430" s="972"/>
      <c r="OYG430" s="972"/>
      <c r="OYH430" s="972"/>
      <c r="OYI430" s="972"/>
      <c r="OYJ430" s="972"/>
      <c r="OYK430" s="972"/>
      <c r="OYL430" s="972"/>
      <c r="OYM430" s="973"/>
      <c r="OYN430" s="971"/>
      <c r="OYO430" s="972"/>
      <c r="OYP430" s="972"/>
      <c r="OYQ430" s="972"/>
      <c r="OYR430" s="972"/>
      <c r="OYS430" s="972"/>
      <c r="OYT430" s="972"/>
      <c r="OYU430" s="972"/>
      <c r="OYV430" s="972"/>
      <c r="OYW430" s="972"/>
      <c r="OYX430" s="972"/>
      <c r="OYY430" s="972"/>
      <c r="OYZ430" s="972"/>
      <c r="OZA430" s="972"/>
      <c r="OZB430" s="973"/>
      <c r="OZC430" s="971"/>
      <c r="OZD430" s="972"/>
      <c r="OZE430" s="972"/>
      <c r="OZF430" s="972"/>
      <c r="OZG430" s="972"/>
      <c r="OZH430" s="972"/>
      <c r="OZI430" s="972"/>
      <c r="OZJ430" s="972"/>
      <c r="OZK430" s="972"/>
      <c r="OZL430" s="972"/>
      <c r="OZM430" s="972"/>
      <c r="OZN430" s="972"/>
      <c r="OZO430" s="972"/>
      <c r="OZP430" s="972"/>
      <c r="OZQ430" s="973"/>
      <c r="OZR430" s="971"/>
      <c r="OZS430" s="972"/>
      <c r="OZT430" s="972"/>
      <c r="OZU430" s="972"/>
      <c r="OZV430" s="972"/>
      <c r="OZW430" s="972"/>
      <c r="OZX430" s="972"/>
      <c r="OZY430" s="972"/>
      <c r="OZZ430" s="972"/>
      <c r="PAA430" s="972"/>
      <c r="PAB430" s="972"/>
      <c r="PAC430" s="972"/>
      <c r="PAD430" s="972"/>
      <c r="PAE430" s="972"/>
      <c r="PAF430" s="973"/>
      <c r="PAG430" s="971"/>
      <c r="PAH430" s="972"/>
      <c r="PAI430" s="972"/>
      <c r="PAJ430" s="972"/>
      <c r="PAK430" s="972"/>
      <c r="PAL430" s="972"/>
      <c r="PAM430" s="972"/>
      <c r="PAN430" s="972"/>
      <c r="PAO430" s="972"/>
      <c r="PAP430" s="972"/>
      <c r="PAQ430" s="972"/>
      <c r="PAR430" s="972"/>
      <c r="PAS430" s="972"/>
      <c r="PAT430" s="972"/>
      <c r="PAU430" s="973"/>
      <c r="PAV430" s="971"/>
      <c r="PAW430" s="972"/>
      <c r="PAX430" s="972"/>
      <c r="PAY430" s="972"/>
      <c r="PAZ430" s="972"/>
      <c r="PBA430" s="972"/>
      <c r="PBB430" s="972"/>
      <c r="PBC430" s="972"/>
      <c r="PBD430" s="972"/>
      <c r="PBE430" s="972"/>
      <c r="PBF430" s="972"/>
      <c r="PBG430" s="972"/>
      <c r="PBH430" s="972"/>
      <c r="PBI430" s="972"/>
      <c r="PBJ430" s="973"/>
      <c r="PBK430" s="971"/>
      <c r="PBL430" s="972"/>
      <c r="PBM430" s="972"/>
      <c r="PBN430" s="972"/>
      <c r="PBO430" s="972"/>
      <c r="PBP430" s="972"/>
      <c r="PBQ430" s="972"/>
      <c r="PBR430" s="972"/>
      <c r="PBS430" s="972"/>
      <c r="PBT430" s="972"/>
      <c r="PBU430" s="972"/>
      <c r="PBV430" s="972"/>
      <c r="PBW430" s="972"/>
      <c r="PBX430" s="972"/>
      <c r="PBY430" s="973"/>
      <c r="PBZ430" s="971"/>
      <c r="PCA430" s="972"/>
      <c r="PCB430" s="972"/>
      <c r="PCC430" s="972"/>
      <c r="PCD430" s="972"/>
      <c r="PCE430" s="972"/>
      <c r="PCF430" s="972"/>
      <c r="PCG430" s="972"/>
      <c r="PCH430" s="972"/>
      <c r="PCI430" s="972"/>
      <c r="PCJ430" s="972"/>
      <c r="PCK430" s="972"/>
      <c r="PCL430" s="972"/>
      <c r="PCM430" s="972"/>
      <c r="PCN430" s="973"/>
      <c r="PCO430" s="971"/>
      <c r="PCP430" s="972"/>
      <c r="PCQ430" s="972"/>
      <c r="PCR430" s="972"/>
      <c r="PCS430" s="972"/>
      <c r="PCT430" s="972"/>
      <c r="PCU430" s="972"/>
      <c r="PCV430" s="972"/>
      <c r="PCW430" s="972"/>
      <c r="PCX430" s="972"/>
      <c r="PCY430" s="972"/>
      <c r="PCZ430" s="972"/>
      <c r="PDA430" s="972"/>
      <c r="PDB430" s="972"/>
      <c r="PDC430" s="973"/>
      <c r="PDD430" s="971"/>
      <c r="PDE430" s="972"/>
      <c r="PDF430" s="972"/>
      <c r="PDG430" s="972"/>
      <c r="PDH430" s="972"/>
      <c r="PDI430" s="972"/>
      <c r="PDJ430" s="972"/>
      <c r="PDK430" s="972"/>
      <c r="PDL430" s="972"/>
      <c r="PDM430" s="972"/>
      <c r="PDN430" s="972"/>
      <c r="PDO430" s="972"/>
      <c r="PDP430" s="972"/>
      <c r="PDQ430" s="972"/>
      <c r="PDR430" s="973"/>
      <c r="PDS430" s="971"/>
      <c r="PDT430" s="972"/>
      <c r="PDU430" s="972"/>
      <c r="PDV430" s="972"/>
      <c r="PDW430" s="972"/>
      <c r="PDX430" s="972"/>
      <c r="PDY430" s="972"/>
      <c r="PDZ430" s="972"/>
      <c r="PEA430" s="972"/>
      <c r="PEB430" s="972"/>
      <c r="PEC430" s="972"/>
      <c r="PED430" s="972"/>
      <c r="PEE430" s="972"/>
      <c r="PEF430" s="972"/>
      <c r="PEG430" s="973"/>
      <c r="PEH430" s="971"/>
      <c r="PEI430" s="972"/>
      <c r="PEJ430" s="972"/>
      <c r="PEK430" s="972"/>
      <c r="PEL430" s="972"/>
      <c r="PEM430" s="972"/>
      <c r="PEN430" s="972"/>
      <c r="PEO430" s="972"/>
      <c r="PEP430" s="972"/>
      <c r="PEQ430" s="972"/>
      <c r="PER430" s="972"/>
      <c r="PES430" s="972"/>
      <c r="PET430" s="972"/>
      <c r="PEU430" s="972"/>
      <c r="PEV430" s="973"/>
      <c r="PEW430" s="971"/>
      <c r="PEX430" s="972"/>
      <c r="PEY430" s="972"/>
      <c r="PEZ430" s="972"/>
      <c r="PFA430" s="972"/>
      <c r="PFB430" s="972"/>
      <c r="PFC430" s="972"/>
      <c r="PFD430" s="972"/>
      <c r="PFE430" s="972"/>
      <c r="PFF430" s="972"/>
      <c r="PFG430" s="972"/>
      <c r="PFH430" s="972"/>
      <c r="PFI430" s="972"/>
      <c r="PFJ430" s="972"/>
      <c r="PFK430" s="973"/>
      <c r="PFL430" s="971"/>
      <c r="PFM430" s="972"/>
      <c r="PFN430" s="972"/>
      <c r="PFO430" s="972"/>
      <c r="PFP430" s="972"/>
      <c r="PFQ430" s="972"/>
      <c r="PFR430" s="972"/>
      <c r="PFS430" s="972"/>
      <c r="PFT430" s="972"/>
      <c r="PFU430" s="972"/>
      <c r="PFV430" s="972"/>
      <c r="PFW430" s="972"/>
      <c r="PFX430" s="972"/>
      <c r="PFY430" s="972"/>
      <c r="PFZ430" s="973"/>
      <c r="PGA430" s="971"/>
      <c r="PGB430" s="972"/>
      <c r="PGC430" s="972"/>
      <c r="PGD430" s="972"/>
      <c r="PGE430" s="972"/>
      <c r="PGF430" s="972"/>
      <c r="PGG430" s="972"/>
      <c r="PGH430" s="972"/>
      <c r="PGI430" s="972"/>
      <c r="PGJ430" s="972"/>
      <c r="PGK430" s="972"/>
      <c r="PGL430" s="972"/>
      <c r="PGM430" s="972"/>
      <c r="PGN430" s="972"/>
      <c r="PGO430" s="973"/>
      <c r="PGP430" s="971"/>
      <c r="PGQ430" s="972"/>
      <c r="PGR430" s="972"/>
      <c r="PGS430" s="972"/>
      <c r="PGT430" s="972"/>
      <c r="PGU430" s="972"/>
      <c r="PGV430" s="972"/>
      <c r="PGW430" s="972"/>
      <c r="PGX430" s="972"/>
      <c r="PGY430" s="972"/>
      <c r="PGZ430" s="972"/>
      <c r="PHA430" s="972"/>
      <c r="PHB430" s="972"/>
      <c r="PHC430" s="972"/>
      <c r="PHD430" s="973"/>
      <c r="PHE430" s="971"/>
      <c r="PHF430" s="972"/>
      <c r="PHG430" s="972"/>
      <c r="PHH430" s="972"/>
      <c r="PHI430" s="972"/>
      <c r="PHJ430" s="972"/>
      <c r="PHK430" s="972"/>
      <c r="PHL430" s="972"/>
      <c r="PHM430" s="972"/>
      <c r="PHN430" s="972"/>
      <c r="PHO430" s="972"/>
      <c r="PHP430" s="972"/>
      <c r="PHQ430" s="972"/>
      <c r="PHR430" s="972"/>
      <c r="PHS430" s="973"/>
      <c r="PHT430" s="971"/>
      <c r="PHU430" s="972"/>
      <c r="PHV430" s="972"/>
      <c r="PHW430" s="972"/>
      <c r="PHX430" s="972"/>
      <c r="PHY430" s="972"/>
      <c r="PHZ430" s="972"/>
      <c r="PIA430" s="972"/>
      <c r="PIB430" s="972"/>
      <c r="PIC430" s="972"/>
      <c r="PID430" s="972"/>
      <c r="PIE430" s="972"/>
      <c r="PIF430" s="972"/>
      <c r="PIG430" s="972"/>
      <c r="PIH430" s="973"/>
      <c r="PII430" s="971"/>
      <c r="PIJ430" s="972"/>
      <c r="PIK430" s="972"/>
      <c r="PIL430" s="972"/>
      <c r="PIM430" s="972"/>
      <c r="PIN430" s="972"/>
      <c r="PIO430" s="972"/>
      <c r="PIP430" s="972"/>
      <c r="PIQ430" s="972"/>
      <c r="PIR430" s="972"/>
      <c r="PIS430" s="972"/>
      <c r="PIT430" s="972"/>
      <c r="PIU430" s="972"/>
      <c r="PIV430" s="972"/>
      <c r="PIW430" s="973"/>
      <c r="PIX430" s="971"/>
      <c r="PIY430" s="972"/>
      <c r="PIZ430" s="972"/>
      <c r="PJA430" s="972"/>
      <c r="PJB430" s="972"/>
      <c r="PJC430" s="972"/>
      <c r="PJD430" s="972"/>
      <c r="PJE430" s="972"/>
      <c r="PJF430" s="972"/>
      <c r="PJG430" s="972"/>
      <c r="PJH430" s="972"/>
      <c r="PJI430" s="972"/>
      <c r="PJJ430" s="972"/>
      <c r="PJK430" s="972"/>
      <c r="PJL430" s="973"/>
      <c r="PJM430" s="971"/>
      <c r="PJN430" s="972"/>
      <c r="PJO430" s="972"/>
      <c r="PJP430" s="972"/>
      <c r="PJQ430" s="972"/>
      <c r="PJR430" s="972"/>
      <c r="PJS430" s="972"/>
      <c r="PJT430" s="972"/>
      <c r="PJU430" s="972"/>
      <c r="PJV430" s="972"/>
      <c r="PJW430" s="972"/>
      <c r="PJX430" s="972"/>
      <c r="PJY430" s="972"/>
      <c r="PJZ430" s="972"/>
      <c r="PKA430" s="973"/>
      <c r="PKB430" s="971"/>
      <c r="PKC430" s="972"/>
      <c r="PKD430" s="972"/>
      <c r="PKE430" s="972"/>
      <c r="PKF430" s="972"/>
      <c r="PKG430" s="972"/>
      <c r="PKH430" s="972"/>
      <c r="PKI430" s="972"/>
      <c r="PKJ430" s="972"/>
      <c r="PKK430" s="972"/>
      <c r="PKL430" s="972"/>
      <c r="PKM430" s="972"/>
      <c r="PKN430" s="972"/>
      <c r="PKO430" s="972"/>
      <c r="PKP430" s="973"/>
      <c r="PKQ430" s="971"/>
      <c r="PKR430" s="972"/>
      <c r="PKS430" s="972"/>
      <c r="PKT430" s="972"/>
      <c r="PKU430" s="972"/>
      <c r="PKV430" s="972"/>
      <c r="PKW430" s="972"/>
      <c r="PKX430" s="972"/>
      <c r="PKY430" s="972"/>
      <c r="PKZ430" s="972"/>
      <c r="PLA430" s="972"/>
      <c r="PLB430" s="972"/>
      <c r="PLC430" s="972"/>
      <c r="PLD430" s="972"/>
      <c r="PLE430" s="973"/>
      <c r="PLF430" s="971"/>
      <c r="PLG430" s="972"/>
      <c r="PLH430" s="972"/>
      <c r="PLI430" s="972"/>
      <c r="PLJ430" s="972"/>
      <c r="PLK430" s="972"/>
      <c r="PLL430" s="972"/>
      <c r="PLM430" s="972"/>
      <c r="PLN430" s="972"/>
      <c r="PLO430" s="972"/>
      <c r="PLP430" s="972"/>
      <c r="PLQ430" s="972"/>
      <c r="PLR430" s="972"/>
      <c r="PLS430" s="972"/>
      <c r="PLT430" s="973"/>
      <c r="PLU430" s="971"/>
      <c r="PLV430" s="972"/>
      <c r="PLW430" s="972"/>
      <c r="PLX430" s="972"/>
      <c r="PLY430" s="972"/>
      <c r="PLZ430" s="972"/>
      <c r="PMA430" s="972"/>
      <c r="PMB430" s="972"/>
      <c r="PMC430" s="972"/>
      <c r="PMD430" s="972"/>
      <c r="PME430" s="972"/>
      <c r="PMF430" s="972"/>
      <c r="PMG430" s="972"/>
      <c r="PMH430" s="972"/>
      <c r="PMI430" s="973"/>
      <c r="PMJ430" s="971"/>
      <c r="PMK430" s="972"/>
      <c r="PML430" s="972"/>
      <c r="PMM430" s="972"/>
      <c r="PMN430" s="972"/>
      <c r="PMO430" s="972"/>
      <c r="PMP430" s="972"/>
      <c r="PMQ430" s="972"/>
      <c r="PMR430" s="972"/>
      <c r="PMS430" s="972"/>
      <c r="PMT430" s="972"/>
      <c r="PMU430" s="972"/>
      <c r="PMV430" s="972"/>
      <c r="PMW430" s="972"/>
      <c r="PMX430" s="973"/>
      <c r="PMY430" s="971"/>
      <c r="PMZ430" s="972"/>
      <c r="PNA430" s="972"/>
      <c r="PNB430" s="972"/>
      <c r="PNC430" s="972"/>
      <c r="PND430" s="972"/>
      <c r="PNE430" s="972"/>
      <c r="PNF430" s="972"/>
      <c r="PNG430" s="972"/>
      <c r="PNH430" s="972"/>
      <c r="PNI430" s="972"/>
      <c r="PNJ430" s="972"/>
      <c r="PNK430" s="972"/>
      <c r="PNL430" s="972"/>
      <c r="PNM430" s="973"/>
      <c r="PNN430" s="971"/>
      <c r="PNO430" s="972"/>
      <c r="PNP430" s="972"/>
      <c r="PNQ430" s="972"/>
      <c r="PNR430" s="972"/>
      <c r="PNS430" s="972"/>
      <c r="PNT430" s="972"/>
      <c r="PNU430" s="972"/>
      <c r="PNV430" s="972"/>
      <c r="PNW430" s="972"/>
      <c r="PNX430" s="972"/>
      <c r="PNY430" s="972"/>
      <c r="PNZ430" s="972"/>
      <c r="POA430" s="972"/>
      <c r="POB430" s="973"/>
      <c r="POC430" s="971"/>
      <c r="POD430" s="972"/>
      <c r="POE430" s="972"/>
      <c r="POF430" s="972"/>
      <c r="POG430" s="972"/>
      <c r="POH430" s="972"/>
      <c r="POI430" s="972"/>
      <c r="POJ430" s="972"/>
      <c r="POK430" s="972"/>
      <c r="POL430" s="972"/>
      <c r="POM430" s="972"/>
      <c r="PON430" s="972"/>
      <c r="POO430" s="972"/>
      <c r="POP430" s="972"/>
      <c r="POQ430" s="973"/>
      <c r="POR430" s="971"/>
      <c r="POS430" s="972"/>
      <c r="POT430" s="972"/>
      <c r="POU430" s="972"/>
      <c r="POV430" s="972"/>
      <c r="POW430" s="972"/>
      <c r="POX430" s="972"/>
      <c r="POY430" s="972"/>
      <c r="POZ430" s="972"/>
      <c r="PPA430" s="972"/>
      <c r="PPB430" s="972"/>
      <c r="PPC430" s="972"/>
      <c r="PPD430" s="972"/>
      <c r="PPE430" s="972"/>
      <c r="PPF430" s="973"/>
      <c r="PPG430" s="971"/>
      <c r="PPH430" s="972"/>
      <c r="PPI430" s="972"/>
      <c r="PPJ430" s="972"/>
      <c r="PPK430" s="972"/>
      <c r="PPL430" s="972"/>
      <c r="PPM430" s="972"/>
      <c r="PPN430" s="972"/>
      <c r="PPO430" s="972"/>
      <c r="PPP430" s="972"/>
      <c r="PPQ430" s="972"/>
      <c r="PPR430" s="972"/>
      <c r="PPS430" s="972"/>
      <c r="PPT430" s="972"/>
      <c r="PPU430" s="973"/>
      <c r="PPV430" s="971"/>
      <c r="PPW430" s="972"/>
      <c r="PPX430" s="972"/>
      <c r="PPY430" s="972"/>
      <c r="PPZ430" s="972"/>
      <c r="PQA430" s="972"/>
      <c r="PQB430" s="972"/>
      <c r="PQC430" s="972"/>
      <c r="PQD430" s="972"/>
      <c r="PQE430" s="972"/>
      <c r="PQF430" s="972"/>
      <c r="PQG430" s="972"/>
      <c r="PQH430" s="972"/>
      <c r="PQI430" s="972"/>
      <c r="PQJ430" s="973"/>
      <c r="PQK430" s="971"/>
      <c r="PQL430" s="972"/>
      <c r="PQM430" s="972"/>
      <c r="PQN430" s="972"/>
      <c r="PQO430" s="972"/>
      <c r="PQP430" s="972"/>
      <c r="PQQ430" s="972"/>
      <c r="PQR430" s="972"/>
      <c r="PQS430" s="972"/>
      <c r="PQT430" s="972"/>
      <c r="PQU430" s="972"/>
      <c r="PQV430" s="972"/>
      <c r="PQW430" s="972"/>
      <c r="PQX430" s="972"/>
      <c r="PQY430" s="973"/>
      <c r="PQZ430" s="971"/>
      <c r="PRA430" s="972"/>
      <c r="PRB430" s="972"/>
      <c r="PRC430" s="972"/>
      <c r="PRD430" s="972"/>
      <c r="PRE430" s="972"/>
      <c r="PRF430" s="972"/>
      <c r="PRG430" s="972"/>
      <c r="PRH430" s="972"/>
      <c r="PRI430" s="972"/>
      <c r="PRJ430" s="972"/>
      <c r="PRK430" s="972"/>
      <c r="PRL430" s="972"/>
      <c r="PRM430" s="972"/>
      <c r="PRN430" s="973"/>
      <c r="PRO430" s="971"/>
      <c r="PRP430" s="972"/>
      <c r="PRQ430" s="972"/>
      <c r="PRR430" s="972"/>
      <c r="PRS430" s="972"/>
      <c r="PRT430" s="972"/>
      <c r="PRU430" s="972"/>
      <c r="PRV430" s="972"/>
      <c r="PRW430" s="972"/>
      <c r="PRX430" s="972"/>
      <c r="PRY430" s="972"/>
      <c r="PRZ430" s="972"/>
      <c r="PSA430" s="972"/>
      <c r="PSB430" s="972"/>
      <c r="PSC430" s="973"/>
      <c r="PSD430" s="971"/>
      <c r="PSE430" s="972"/>
      <c r="PSF430" s="972"/>
      <c r="PSG430" s="972"/>
      <c r="PSH430" s="972"/>
      <c r="PSI430" s="972"/>
      <c r="PSJ430" s="972"/>
      <c r="PSK430" s="972"/>
      <c r="PSL430" s="972"/>
      <c r="PSM430" s="972"/>
      <c r="PSN430" s="972"/>
      <c r="PSO430" s="972"/>
      <c r="PSP430" s="972"/>
      <c r="PSQ430" s="972"/>
      <c r="PSR430" s="973"/>
      <c r="PSS430" s="971"/>
      <c r="PST430" s="972"/>
      <c r="PSU430" s="972"/>
      <c r="PSV430" s="972"/>
      <c r="PSW430" s="972"/>
      <c r="PSX430" s="972"/>
      <c r="PSY430" s="972"/>
      <c r="PSZ430" s="972"/>
      <c r="PTA430" s="972"/>
      <c r="PTB430" s="972"/>
      <c r="PTC430" s="972"/>
      <c r="PTD430" s="972"/>
      <c r="PTE430" s="972"/>
      <c r="PTF430" s="972"/>
      <c r="PTG430" s="973"/>
      <c r="PTH430" s="971"/>
      <c r="PTI430" s="972"/>
      <c r="PTJ430" s="972"/>
      <c r="PTK430" s="972"/>
      <c r="PTL430" s="972"/>
      <c r="PTM430" s="972"/>
      <c r="PTN430" s="972"/>
      <c r="PTO430" s="972"/>
      <c r="PTP430" s="972"/>
      <c r="PTQ430" s="972"/>
      <c r="PTR430" s="972"/>
      <c r="PTS430" s="972"/>
      <c r="PTT430" s="972"/>
      <c r="PTU430" s="972"/>
      <c r="PTV430" s="973"/>
      <c r="PTW430" s="971"/>
      <c r="PTX430" s="972"/>
      <c r="PTY430" s="972"/>
      <c r="PTZ430" s="972"/>
      <c r="PUA430" s="972"/>
      <c r="PUB430" s="972"/>
      <c r="PUC430" s="972"/>
      <c r="PUD430" s="972"/>
      <c r="PUE430" s="972"/>
      <c r="PUF430" s="972"/>
      <c r="PUG430" s="972"/>
      <c r="PUH430" s="972"/>
      <c r="PUI430" s="972"/>
      <c r="PUJ430" s="972"/>
      <c r="PUK430" s="973"/>
      <c r="PUL430" s="971"/>
      <c r="PUM430" s="972"/>
      <c r="PUN430" s="972"/>
      <c r="PUO430" s="972"/>
      <c r="PUP430" s="972"/>
      <c r="PUQ430" s="972"/>
      <c r="PUR430" s="972"/>
      <c r="PUS430" s="972"/>
      <c r="PUT430" s="972"/>
      <c r="PUU430" s="972"/>
      <c r="PUV430" s="972"/>
      <c r="PUW430" s="972"/>
      <c r="PUX430" s="972"/>
      <c r="PUY430" s="972"/>
      <c r="PUZ430" s="973"/>
      <c r="PVA430" s="971"/>
      <c r="PVB430" s="972"/>
      <c r="PVC430" s="972"/>
      <c r="PVD430" s="972"/>
      <c r="PVE430" s="972"/>
      <c r="PVF430" s="972"/>
      <c r="PVG430" s="972"/>
      <c r="PVH430" s="972"/>
      <c r="PVI430" s="972"/>
      <c r="PVJ430" s="972"/>
      <c r="PVK430" s="972"/>
      <c r="PVL430" s="972"/>
      <c r="PVM430" s="972"/>
      <c r="PVN430" s="972"/>
      <c r="PVO430" s="973"/>
      <c r="PVP430" s="971"/>
      <c r="PVQ430" s="972"/>
      <c r="PVR430" s="972"/>
      <c r="PVS430" s="972"/>
      <c r="PVT430" s="972"/>
      <c r="PVU430" s="972"/>
      <c r="PVV430" s="972"/>
      <c r="PVW430" s="972"/>
      <c r="PVX430" s="972"/>
      <c r="PVY430" s="972"/>
      <c r="PVZ430" s="972"/>
      <c r="PWA430" s="972"/>
      <c r="PWB430" s="972"/>
      <c r="PWC430" s="972"/>
      <c r="PWD430" s="973"/>
      <c r="PWE430" s="971"/>
      <c r="PWF430" s="972"/>
      <c r="PWG430" s="972"/>
      <c r="PWH430" s="972"/>
      <c r="PWI430" s="972"/>
      <c r="PWJ430" s="972"/>
      <c r="PWK430" s="972"/>
      <c r="PWL430" s="972"/>
      <c r="PWM430" s="972"/>
      <c r="PWN430" s="972"/>
      <c r="PWO430" s="972"/>
      <c r="PWP430" s="972"/>
      <c r="PWQ430" s="972"/>
      <c r="PWR430" s="972"/>
      <c r="PWS430" s="973"/>
      <c r="PWT430" s="971"/>
      <c r="PWU430" s="972"/>
      <c r="PWV430" s="972"/>
      <c r="PWW430" s="972"/>
      <c r="PWX430" s="972"/>
      <c r="PWY430" s="972"/>
      <c r="PWZ430" s="972"/>
      <c r="PXA430" s="972"/>
      <c r="PXB430" s="972"/>
      <c r="PXC430" s="972"/>
      <c r="PXD430" s="972"/>
      <c r="PXE430" s="972"/>
      <c r="PXF430" s="972"/>
      <c r="PXG430" s="972"/>
      <c r="PXH430" s="973"/>
      <c r="PXI430" s="971"/>
      <c r="PXJ430" s="972"/>
      <c r="PXK430" s="972"/>
      <c r="PXL430" s="972"/>
      <c r="PXM430" s="972"/>
      <c r="PXN430" s="972"/>
      <c r="PXO430" s="972"/>
      <c r="PXP430" s="972"/>
      <c r="PXQ430" s="972"/>
      <c r="PXR430" s="972"/>
      <c r="PXS430" s="972"/>
      <c r="PXT430" s="972"/>
      <c r="PXU430" s="972"/>
      <c r="PXV430" s="972"/>
      <c r="PXW430" s="973"/>
      <c r="PXX430" s="971"/>
      <c r="PXY430" s="972"/>
      <c r="PXZ430" s="972"/>
      <c r="PYA430" s="972"/>
      <c r="PYB430" s="972"/>
      <c r="PYC430" s="972"/>
      <c r="PYD430" s="972"/>
      <c r="PYE430" s="972"/>
      <c r="PYF430" s="972"/>
      <c r="PYG430" s="972"/>
      <c r="PYH430" s="972"/>
      <c r="PYI430" s="972"/>
      <c r="PYJ430" s="972"/>
      <c r="PYK430" s="972"/>
      <c r="PYL430" s="973"/>
      <c r="PYM430" s="971"/>
      <c r="PYN430" s="972"/>
      <c r="PYO430" s="972"/>
      <c r="PYP430" s="972"/>
      <c r="PYQ430" s="972"/>
      <c r="PYR430" s="972"/>
      <c r="PYS430" s="972"/>
      <c r="PYT430" s="972"/>
      <c r="PYU430" s="972"/>
      <c r="PYV430" s="972"/>
      <c r="PYW430" s="972"/>
      <c r="PYX430" s="972"/>
      <c r="PYY430" s="972"/>
      <c r="PYZ430" s="972"/>
      <c r="PZA430" s="973"/>
      <c r="PZB430" s="971"/>
      <c r="PZC430" s="972"/>
      <c r="PZD430" s="972"/>
      <c r="PZE430" s="972"/>
      <c r="PZF430" s="972"/>
      <c r="PZG430" s="972"/>
      <c r="PZH430" s="972"/>
      <c r="PZI430" s="972"/>
      <c r="PZJ430" s="972"/>
      <c r="PZK430" s="972"/>
      <c r="PZL430" s="972"/>
      <c r="PZM430" s="972"/>
      <c r="PZN430" s="972"/>
      <c r="PZO430" s="972"/>
      <c r="PZP430" s="973"/>
      <c r="PZQ430" s="971"/>
      <c r="PZR430" s="972"/>
      <c r="PZS430" s="972"/>
      <c r="PZT430" s="972"/>
      <c r="PZU430" s="972"/>
      <c r="PZV430" s="972"/>
      <c r="PZW430" s="972"/>
      <c r="PZX430" s="972"/>
      <c r="PZY430" s="972"/>
      <c r="PZZ430" s="972"/>
      <c r="QAA430" s="972"/>
      <c r="QAB430" s="972"/>
      <c r="QAC430" s="972"/>
      <c r="QAD430" s="972"/>
      <c r="QAE430" s="973"/>
      <c r="QAF430" s="971"/>
      <c r="QAG430" s="972"/>
      <c r="QAH430" s="972"/>
      <c r="QAI430" s="972"/>
      <c r="QAJ430" s="972"/>
      <c r="QAK430" s="972"/>
      <c r="QAL430" s="972"/>
      <c r="QAM430" s="972"/>
      <c r="QAN430" s="972"/>
      <c r="QAO430" s="972"/>
      <c r="QAP430" s="972"/>
      <c r="QAQ430" s="972"/>
      <c r="QAR430" s="972"/>
      <c r="QAS430" s="972"/>
      <c r="QAT430" s="973"/>
      <c r="QAU430" s="971"/>
      <c r="QAV430" s="972"/>
      <c r="QAW430" s="972"/>
      <c r="QAX430" s="972"/>
      <c r="QAY430" s="972"/>
      <c r="QAZ430" s="972"/>
      <c r="QBA430" s="972"/>
      <c r="QBB430" s="972"/>
      <c r="QBC430" s="972"/>
      <c r="QBD430" s="972"/>
      <c r="QBE430" s="972"/>
      <c r="QBF430" s="972"/>
      <c r="QBG430" s="972"/>
      <c r="QBH430" s="972"/>
      <c r="QBI430" s="973"/>
      <c r="QBJ430" s="971"/>
      <c r="QBK430" s="972"/>
      <c r="QBL430" s="972"/>
      <c r="QBM430" s="972"/>
      <c r="QBN430" s="972"/>
      <c r="QBO430" s="972"/>
      <c r="QBP430" s="972"/>
      <c r="QBQ430" s="972"/>
      <c r="QBR430" s="972"/>
      <c r="QBS430" s="972"/>
      <c r="QBT430" s="972"/>
      <c r="QBU430" s="972"/>
      <c r="QBV430" s="972"/>
      <c r="QBW430" s="972"/>
      <c r="QBX430" s="973"/>
      <c r="QBY430" s="971"/>
      <c r="QBZ430" s="972"/>
      <c r="QCA430" s="972"/>
      <c r="QCB430" s="972"/>
      <c r="QCC430" s="972"/>
      <c r="QCD430" s="972"/>
      <c r="QCE430" s="972"/>
      <c r="QCF430" s="972"/>
      <c r="QCG430" s="972"/>
      <c r="QCH430" s="972"/>
      <c r="QCI430" s="972"/>
      <c r="QCJ430" s="972"/>
      <c r="QCK430" s="972"/>
      <c r="QCL430" s="972"/>
      <c r="QCM430" s="973"/>
      <c r="QCN430" s="971"/>
      <c r="QCO430" s="972"/>
      <c r="QCP430" s="972"/>
      <c r="QCQ430" s="972"/>
      <c r="QCR430" s="972"/>
      <c r="QCS430" s="972"/>
      <c r="QCT430" s="972"/>
      <c r="QCU430" s="972"/>
      <c r="QCV430" s="972"/>
      <c r="QCW430" s="972"/>
      <c r="QCX430" s="972"/>
      <c r="QCY430" s="972"/>
      <c r="QCZ430" s="972"/>
      <c r="QDA430" s="972"/>
      <c r="QDB430" s="973"/>
      <c r="QDC430" s="971"/>
      <c r="QDD430" s="972"/>
      <c r="QDE430" s="972"/>
      <c r="QDF430" s="972"/>
      <c r="QDG430" s="972"/>
      <c r="QDH430" s="972"/>
      <c r="QDI430" s="972"/>
      <c r="QDJ430" s="972"/>
      <c r="QDK430" s="972"/>
      <c r="QDL430" s="972"/>
      <c r="QDM430" s="972"/>
      <c r="QDN430" s="972"/>
      <c r="QDO430" s="972"/>
      <c r="QDP430" s="972"/>
      <c r="QDQ430" s="973"/>
      <c r="QDR430" s="971"/>
      <c r="QDS430" s="972"/>
      <c r="QDT430" s="972"/>
      <c r="QDU430" s="972"/>
      <c r="QDV430" s="972"/>
      <c r="QDW430" s="972"/>
      <c r="QDX430" s="972"/>
      <c r="QDY430" s="972"/>
      <c r="QDZ430" s="972"/>
      <c r="QEA430" s="972"/>
      <c r="QEB430" s="972"/>
      <c r="QEC430" s="972"/>
      <c r="QED430" s="972"/>
      <c r="QEE430" s="972"/>
      <c r="QEF430" s="973"/>
      <c r="QEG430" s="971"/>
      <c r="QEH430" s="972"/>
      <c r="QEI430" s="972"/>
      <c r="QEJ430" s="972"/>
      <c r="QEK430" s="972"/>
      <c r="QEL430" s="972"/>
      <c r="QEM430" s="972"/>
      <c r="QEN430" s="972"/>
      <c r="QEO430" s="972"/>
      <c r="QEP430" s="972"/>
      <c r="QEQ430" s="972"/>
      <c r="QER430" s="972"/>
      <c r="QES430" s="972"/>
      <c r="QET430" s="972"/>
      <c r="QEU430" s="973"/>
      <c r="QEV430" s="971"/>
      <c r="QEW430" s="972"/>
      <c r="QEX430" s="972"/>
      <c r="QEY430" s="972"/>
      <c r="QEZ430" s="972"/>
      <c r="QFA430" s="972"/>
      <c r="QFB430" s="972"/>
      <c r="QFC430" s="972"/>
      <c r="QFD430" s="972"/>
      <c r="QFE430" s="972"/>
      <c r="QFF430" s="972"/>
      <c r="QFG430" s="972"/>
      <c r="QFH430" s="972"/>
      <c r="QFI430" s="972"/>
      <c r="QFJ430" s="973"/>
      <c r="QFK430" s="971"/>
      <c r="QFL430" s="972"/>
      <c r="QFM430" s="972"/>
      <c r="QFN430" s="972"/>
      <c r="QFO430" s="972"/>
      <c r="QFP430" s="972"/>
      <c r="QFQ430" s="972"/>
      <c r="QFR430" s="972"/>
      <c r="QFS430" s="972"/>
      <c r="QFT430" s="972"/>
      <c r="QFU430" s="972"/>
      <c r="QFV430" s="972"/>
      <c r="QFW430" s="972"/>
      <c r="QFX430" s="972"/>
      <c r="QFY430" s="973"/>
      <c r="QFZ430" s="971"/>
      <c r="QGA430" s="972"/>
      <c r="QGB430" s="972"/>
      <c r="QGC430" s="972"/>
      <c r="QGD430" s="972"/>
      <c r="QGE430" s="972"/>
      <c r="QGF430" s="972"/>
      <c r="QGG430" s="972"/>
      <c r="QGH430" s="972"/>
      <c r="QGI430" s="972"/>
      <c r="QGJ430" s="972"/>
      <c r="QGK430" s="972"/>
      <c r="QGL430" s="972"/>
      <c r="QGM430" s="972"/>
      <c r="QGN430" s="973"/>
      <c r="QGO430" s="971"/>
      <c r="QGP430" s="972"/>
      <c r="QGQ430" s="972"/>
      <c r="QGR430" s="972"/>
      <c r="QGS430" s="972"/>
      <c r="QGT430" s="972"/>
      <c r="QGU430" s="972"/>
      <c r="QGV430" s="972"/>
      <c r="QGW430" s="972"/>
      <c r="QGX430" s="972"/>
      <c r="QGY430" s="972"/>
      <c r="QGZ430" s="972"/>
      <c r="QHA430" s="972"/>
      <c r="QHB430" s="972"/>
      <c r="QHC430" s="973"/>
      <c r="QHD430" s="971"/>
      <c r="QHE430" s="972"/>
      <c r="QHF430" s="972"/>
      <c r="QHG430" s="972"/>
      <c r="QHH430" s="972"/>
      <c r="QHI430" s="972"/>
      <c r="QHJ430" s="972"/>
      <c r="QHK430" s="972"/>
      <c r="QHL430" s="972"/>
      <c r="QHM430" s="972"/>
      <c r="QHN430" s="972"/>
      <c r="QHO430" s="972"/>
      <c r="QHP430" s="972"/>
      <c r="QHQ430" s="972"/>
      <c r="QHR430" s="973"/>
      <c r="QHS430" s="971"/>
      <c r="QHT430" s="972"/>
      <c r="QHU430" s="972"/>
      <c r="QHV430" s="972"/>
      <c r="QHW430" s="972"/>
      <c r="QHX430" s="972"/>
      <c r="QHY430" s="972"/>
      <c r="QHZ430" s="972"/>
      <c r="QIA430" s="972"/>
      <c r="QIB430" s="972"/>
      <c r="QIC430" s="972"/>
      <c r="QID430" s="972"/>
      <c r="QIE430" s="972"/>
      <c r="QIF430" s="972"/>
      <c r="QIG430" s="973"/>
      <c r="QIH430" s="971"/>
      <c r="QII430" s="972"/>
      <c r="QIJ430" s="972"/>
      <c r="QIK430" s="972"/>
      <c r="QIL430" s="972"/>
      <c r="QIM430" s="972"/>
      <c r="QIN430" s="972"/>
      <c r="QIO430" s="972"/>
      <c r="QIP430" s="972"/>
      <c r="QIQ430" s="972"/>
      <c r="QIR430" s="972"/>
      <c r="QIS430" s="972"/>
      <c r="QIT430" s="972"/>
      <c r="QIU430" s="972"/>
      <c r="QIV430" s="973"/>
      <c r="QIW430" s="971"/>
      <c r="QIX430" s="972"/>
      <c r="QIY430" s="972"/>
      <c r="QIZ430" s="972"/>
      <c r="QJA430" s="972"/>
      <c r="QJB430" s="972"/>
      <c r="QJC430" s="972"/>
      <c r="QJD430" s="972"/>
      <c r="QJE430" s="972"/>
      <c r="QJF430" s="972"/>
      <c r="QJG430" s="972"/>
      <c r="QJH430" s="972"/>
      <c r="QJI430" s="972"/>
      <c r="QJJ430" s="972"/>
      <c r="QJK430" s="973"/>
      <c r="QJL430" s="971"/>
      <c r="QJM430" s="972"/>
      <c r="QJN430" s="972"/>
      <c r="QJO430" s="972"/>
      <c r="QJP430" s="972"/>
      <c r="QJQ430" s="972"/>
      <c r="QJR430" s="972"/>
      <c r="QJS430" s="972"/>
      <c r="QJT430" s="972"/>
      <c r="QJU430" s="972"/>
      <c r="QJV430" s="972"/>
      <c r="QJW430" s="972"/>
      <c r="QJX430" s="972"/>
      <c r="QJY430" s="972"/>
      <c r="QJZ430" s="973"/>
      <c r="QKA430" s="971"/>
      <c r="QKB430" s="972"/>
      <c r="QKC430" s="972"/>
      <c r="QKD430" s="972"/>
      <c r="QKE430" s="972"/>
      <c r="QKF430" s="972"/>
      <c r="QKG430" s="972"/>
      <c r="QKH430" s="972"/>
      <c r="QKI430" s="972"/>
      <c r="QKJ430" s="972"/>
      <c r="QKK430" s="972"/>
      <c r="QKL430" s="972"/>
      <c r="QKM430" s="972"/>
      <c r="QKN430" s="972"/>
      <c r="QKO430" s="973"/>
      <c r="QKP430" s="971"/>
      <c r="QKQ430" s="972"/>
      <c r="QKR430" s="972"/>
      <c r="QKS430" s="972"/>
      <c r="QKT430" s="972"/>
      <c r="QKU430" s="972"/>
      <c r="QKV430" s="972"/>
      <c r="QKW430" s="972"/>
      <c r="QKX430" s="972"/>
      <c r="QKY430" s="972"/>
      <c r="QKZ430" s="972"/>
      <c r="QLA430" s="972"/>
      <c r="QLB430" s="972"/>
      <c r="QLC430" s="972"/>
      <c r="QLD430" s="973"/>
      <c r="QLE430" s="971"/>
      <c r="QLF430" s="972"/>
      <c r="QLG430" s="972"/>
      <c r="QLH430" s="972"/>
      <c r="QLI430" s="972"/>
      <c r="QLJ430" s="972"/>
      <c r="QLK430" s="972"/>
      <c r="QLL430" s="972"/>
      <c r="QLM430" s="972"/>
      <c r="QLN430" s="972"/>
      <c r="QLO430" s="972"/>
      <c r="QLP430" s="972"/>
      <c r="QLQ430" s="972"/>
      <c r="QLR430" s="972"/>
      <c r="QLS430" s="973"/>
      <c r="QLT430" s="971"/>
      <c r="QLU430" s="972"/>
      <c r="QLV430" s="972"/>
      <c r="QLW430" s="972"/>
      <c r="QLX430" s="972"/>
      <c r="QLY430" s="972"/>
      <c r="QLZ430" s="972"/>
      <c r="QMA430" s="972"/>
      <c r="QMB430" s="972"/>
      <c r="QMC430" s="972"/>
      <c r="QMD430" s="972"/>
      <c r="QME430" s="972"/>
      <c r="QMF430" s="972"/>
      <c r="QMG430" s="972"/>
      <c r="QMH430" s="973"/>
      <c r="QMI430" s="971"/>
      <c r="QMJ430" s="972"/>
      <c r="QMK430" s="972"/>
      <c r="QML430" s="972"/>
      <c r="QMM430" s="972"/>
      <c r="QMN430" s="972"/>
      <c r="QMO430" s="972"/>
      <c r="QMP430" s="972"/>
      <c r="QMQ430" s="972"/>
      <c r="QMR430" s="972"/>
      <c r="QMS430" s="972"/>
      <c r="QMT430" s="972"/>
      <c r="QMU430" s="972"/>
      <c r="QMV430" s="972"/>
      <c r="QMW430" s="973"/>
      <c r="QMX430" s="971"/>
      <c r="QMY430" s="972"/>
      <c r="QMZ430" s="972"/>
      <c r="QNA430" s="972"/>
      <c r="QNB430" s="972"/>
      <c r="QNC430" s="972"/>
      <c r="QND430" s="972"/>
      <c r="QNE430" s="972"/>
      <c r="QNF430" s="972"/>
      <c r="QNG430" s="972"/>
      <c r="QNH430" s="972"/>
      <c r="QNI430" s="972"/>
      <c r="QNJ430" s="972"/>
      <c r="QNK430" s="972"/>
      <c r="QNL430" s="973"/>
      <c r="QNM430" s="971"/>
      <c r="QNN430" s="972"/>
      <c r="QNO430" s="972"/>
      <c r="QNP430" s="972"/>
      <c r="QNQ430" s="972"/>
      <c r="QNR430" s="972"/>
      <c r="QNS430" s="972"/>
      <c r="QNT430" s="972"/>
      <c r="QNU430" s="972"/>
      <c r="QNV430" s="972"/>
      <c r="QNW430" s="972"/>
      <c r="QNX430" s="972"/>
      <c r="QNY430" s="972"/>
      <c r="QNZ430" s="972"/>
      <c r="QOA430" s="973"/>
      <c r="QOB430" s="971"/>
      <c r="QOC430" s="972"/>
      <c r="QOD430" s="972"/>
      <c r="QOE430" s="972"/>
      <c r="QOF430" s="972"/>
      <c r="QOG430" s="972"/>
      <c r="QOH430" s="972"/>
      <c r="QOI430" s="972"/>
      <c r="QOJ430" s="972"/>
      <c r="QOK430" s="972"/>
      <c r="QOL430" s="972"/>
      <c r="QOM430" s="972"/>
      <c r="QON430" s="972"/>
      <c r="QOO430" s="972"/>
      <c r="QOP430" s="973"/>
      <c r="QOQ430" s="971"/>
      <c r="QOR430" s="972"/>
      <c r="QOS430" s="972"/>
      <c r="QOT430" s="972"/>
      <c r="QOU430" s="972"/>
      <c r="QOV430" s="972"/>
      <c r="QOW430" s="972"/>
      <c r="QOX430" s="972"/>
      <c r="QOY430" s="972"/>
      <c r="QOZ430" s="972"/>
      <c r="QPA430" s="972"/>
      <c r="QPB430" s="972"/>
      <c r="QPC430" s="972"/>
      <c r="QPD430" s="972"/>
      <c r="QPE430" s="973"/>
      <c r="QPF430" s="971"/>
      <c r="QPG430" s="972"/>
      <c r="QPH430" s="972"/>
      <c r="QPI430" s="972"/>
      <c r="QPJ430" s="972"/>
      <c r="QPK430" s="972"/>
      <c r="QPL430" s="972"/>
      <c r="QPM430" s="972"/>
      <c r="QPN430" s="972"/>
      <c r="QPO430" s="972"/>
      <c r="QPP430" s="972"/>
      <c r="QPQ430" s="972"/>
      <c r="QPR430" s="972"/>
      <c r="QPS430" s="972"/>
      <c r="QPT430" s="973"/>
      <c r="QPU430" s="971"/>
      <c r="QPV430" s="972"/>
      <c r="QPW430" s="972"/>
      <c r="QPX430" s="972"/>
      <c r="QPY430" s="972"/>
      <c r="QPZ430" s="972"/>
      <c r="QQA430" s="972"/>
      <c r="QQB430" s="972"/>
      <c r="QQC430" s="972"/>
      <c r="QQD430" s="972"/>
      <c r="QQE430" s="972"/>
      <c r="QQF430" s="972"/>
      <c r="QQG430" s="972"/>
      <c r="QQH430" s="972"/>
      <c r="QQI430" s="973"/>
      <c r="QQJ430" s="971"/>
      <c r="QQK430" s="972"/>
      <c r="QQL430" s="972"/>
      <c r="QQM430" s="972"/>
      <c r="QQN430" s="972"/>
      <c r="QQO430" s="972"/>
      <c r="QQP430" s="972"/>
      <c r="QQQ430" s="972"/>
      <c r="QQR430" s="972"/>
      <c r="QQS430" s="972"/>
      <c r="QQT430" s="972"/>
      <c r="QQU430" s="972"/>
      <c r="QQV430" s="972"/>
      <c r="QQW430" s="972"/>
      <c r="QQX430" s="973"/>
      <c r="QQY430" s="971"/>
      <c r="QQZ430" s="972"/>
      <c r="QRA430" s="972"/>
      <c r="QRB430" s="972"/>
      <c r="QRC430" s="972"/>
      <c r="QRD430" s="972"/>
      <c r="QRE430" s="972"/>
      <c r="QRF430" s="972"/>
      <c r="QRG430" s="972"/>
      <c r="QRH430" s="972"/>
      <c r="QRI430" s="972"/>
      <c r="QRJ430" s="972"/>
      <c r="QRK430" s="972"/>
      <c r="QRL430" s="972"/>
      <c r="QRM430" s="973"/>
      <c r="QRN430" s="971"/>
      <c r="QRO430" s="972"/>
      <c r="QRP430" s="972"/>
      <c r="QRQ430" s="972"/>
      <c r="QRR430" s="972"/>
      <c r="QRS430" s="972"/>
      <c r="QRT430" s="972"/>
      <c r="QRU430" s="972"/>
      <c r="QRV430" s="972"/>
      <c r="QRW430" s="972"/>
      <c r="QRX430" s="972"/>
      <c r="QRY430" s="972"/>
      <c r="QRZ430" s="972"/>
      <c r="QSA430" s="972"/>
      <c r="QSB430" s="973"/>
      <c r="QSC430" s="971"/>
      <c r="QSD430" s="972"/>
      <c r="QSE430" s="972"/>
      <c r="QSF430" s="972"/>
      <c r="QSG430" s="972"/>
      <c r="QSH430" s="972"/>
      <c r="QSI430" s="972"/>
      <c r="QSJ430" s="972"/>
      <c r="QSK430" s="972"/>
      <c r="QSL430" s="972"/>
      <c r="QSM430" s="972"/>
      <c r="QSN430" s="972"/>
      <c r="QSO430" s="972"/>
      <c r="QSP430" s="972"/>
      <c r="QSQ430" s="973"/>
      <c r="QSR430" s="971"/>
      <c r="QSS430" s="972"/>
      <c r="QST430" s="972"/>
      <c r="QSU430" s="972"/>
      <c r="QSV430" s="972"/>
      <c r="QSW430" s="972"/>
      <c r="QSX430" s="972"/>
      <c r="QSY430" s="972"/>
      <c r="QSZ430" s="972"/>
      <c r="QTA430" s="972"/>
      <c r="QTB430" s="972"/>
      <c r="QTC430" s="972"/>
      <c r="QTD430" s="972"/>
      <c r="QTE430" s="972"/>
      <c r="QTF430" s="973"/>
      <c r="QTG430" s="971"/>
      <c r="QTH430" s="972"/>
      <c r="QTI430" s="972"/>
      <c r="QTJ430" s="972"/>
      <c r="QTK430" s="972"/>
      <c r="QTL430" s="972"/>
      <c r="QTM430" s="972"/>
      <c r="QTN430" s="972"/>
      <c r="QTO430" s="972"/>
      <c r="QTP430" s="972"/>
      <c r="QTQ430" s="972"/>
      <c r="QTR430" s="972"/>
      <c r="QTS430" s="972"/>
      <c r="QTT430" s="972"/>
      <c r="QTU430" s="973"/>
      <c r="QTV430" s="971"/>
      <c r="QTW430" s="972"/>
      <c r="QTX430" s="972"/>
      <c r="QTY430" s="972"/>
      <c r="QTZ430" s="972"/>
      <c r="QUA430" s="972"/>
      <c r="QUB430" s="972"/>
      <c r="QUC430" s="972"/>
      <c r="QUD430" s="972"/>
      <c r="QUE430" s="972"/>
      <c r="QUF430" s="972"/>
      <c r="QUG430" s="972"/>
      <c r="QUH430" s="972"/>
      <c r="QUI430" s="972"/>
      <c r="QUJ430" s="973"/>
      <c r="QUK430" s="971"/>
      <c r="QUL430" s="972"/>
      <c r="QUM430" s="972"/>
      <c r="QUN430" s="972"/>
      <c r="QUO430" s="972"/>
      <c r="QUP430" s="972"/>
      <c r="QUQ430" s="972"/>
      <c r="QUR430" s="972"/>
      <c r="QUS430" s="972"/>
      <c r="QUT430" s="972"/>
      <c r="QUU430" s="972"/>
      <c r="QUV430" s="972"/>
      <c r="QUW430" s="972"/>
      <c r="QUX430" s="972"/>
      <c r="QUY430" s="973"/>
      <c r="QUZ430" s="971"/>
      <c r="QVA430" s="972"/>
      <c r="QVB430" s="972"/>
      <c r="QVC430" s="972"/>
      <c r="QVD430" s="972"/>
      <c r="QVE430" s="972"/>
      <c r="QVF430" s="972"/>
      <c r="QVG430" s="972"/>
      <c r="QVH430" s="972"/>
      <c r="QVI430" s="972"/>
      <c r="QVJ430" s="972"/>
      <c r="QVK430" s="972"/>
      <c r="QVL430" s="972"/>
      <c r="QVM430" s="972"/>
      <c r="QVN430" s="973"/>
      <c r="QVO430" s="971"/>
      <c r="QVP430" s="972"/>
      <c r="QVQ430" s="972"/>
      <c r="QVR430" s="972"/>
      <c r="QVS430" s="972"/>
      <c r="QVT430" s="972"/>
      <c r="QVU430" s="972"/>
      <c r="QVV430" s="972"/>
      <c r="QVW430" s="972"/>
      <c r="QVX430" s="972"/>
      <c r="QVY430" s="972"/>
      <c r="QVZ430" s="972"/>
      <c r="QWA430" s="972"/>
      <c r="QWB430" s="972"/>
      <c r="QWC430" s="973"/>
      <c r="QWD430" s="971"/>
      <c r="QWE430" s="972"/>
      <c r="QWF430" s="972"/>
      <c r="QWG430" s="972"/>
      <c r="QWH430" s="972"/>
      <c r="QWI430" s="972"/>
      <c r="QWJ430" s="972"/>
      <c r="QWK430" s="972"/>
      <c r="QWL430" s="972"/>
      <c r="QWM430" s="972"/>
      <c r="QWN430" s="972"/>
      <c r="QWO430" s="972"/>
      <c r="QWP430" s="972"/>
      <c r="QWQ430" s="972"/>
      <c r="QWR430" s="973"/>
      <c r="QWS430" s="971"/>
      <c r="QWT430" s="972"/>
      <c r="QWU430" s="972"/>
      <c r="QWV430" s="972"/>
      <c r="QWW430" s="972"/>
      <c r="QWX430" s="972"/>
      <c r="QWY430" s="972"/>
      <c r="QWZ430" s="972"/>
      <c r="QXA430" s="972"/>
      <c r="QXB430" s="972"/>
      <c r="QXC430" s="972"/>
      <c r="QXD430" s="972"/>
      <c r="QXE430" s="972"/>
      <c r="QXF430" s="972"/>
      <c r="QXG430" s="973"/>
      <c r="QXH430" s="971"/>
      <c r="QXI430" s="972"/>
      <c r="QXJ430" s="972"/>
      <c r="QXK430" s="972"/>
      <c r="QXL430" s="972"/>
      <c r="QXM430" s="972"/>
      <c r="QXN430" s="972"/>
      <c r="QXO430" s="972"/>
      <c r="QXP430" s="972"/>
      <c r="QXQ430" s="972"/>
      <c r="QXR430" s="972"/>
      <c r="QXS430" s="972"/>
      <c r="QXT430" s="972"/>
      <c r="QXU430" s="972"/>
      <c r="QXV430" s="973"/>
      <c r="QXW430" s="971"/>
      <c r="QXX430" s="972"/>
      <c r="QXY430" s="972"/>
      <c r="QXZ430" s="972"/>
      <c r="QYA430" s="972"/>
      <c r="QYB430" s="972"/>
      <c r="QYC430" s="972"/>
      <c r="QYD430" s="972"/>
      <c r="QYE430" s="972"/>
      <c r="QYF430" s="972"/>
      <c r="QYG430" s="972"/>
      <c r="QYH430" s="972"/>
      <c r="QYI430" s="972"/>
      <c r="QYJ430" s="972"/>
      <c r="QYK430" s="973"/>
      <c r="QYL430" s="971"/>
      <c r="QYM430" s="972"/>
      <c r="QYN430" s="972"/>
      <c r="QYO430" s="972"/>
      <c r="QYP430" s="972"/>
      <c r="QYQ430" s="972"/>
      <c r="QYR430" s="972"/>
      <c r="QYS430" s="972"/>
      <c r="QYT430" s="972"/>
      <c r="QYU430" s="972"/>
      <c r="QYV430" s="972"/>
      <c r="QYW430" s="972"/>
      <c r="QYX430" s="972"/>
      <c r="QYY430" s="972"/>
      <c r="QYZ430" s="973"/>
      <c r="QZA430" s="971"/>
      <c r="QZB430" s="972"/>
      <c r="QZC430" s="972"/>
      <c r="QZD430" s="972"/>
      <c r="QZE430" s="972"/>
      <c r="QZF430" s="972"/>
      <c r="QZG430" s="972"/>
      <c r="QZH430" s="972"/>
      <c r="QZI430" s="972"/>
      <c r="QZJ430" s="972"/>
      <c r="QZK430" s="972"/>
      <c r="QZL430" s="972"/>
      <c r="QZM430" s="972"/>
      <c r="QZN430" s="972"/>
      <c r="QZO430" s="973"/>
      <c r="QZP430" s="971"/>
      <c r="QZQ430" s="972"/>
      <c r="QZR430" s="972"/>
      <c r="QZS430" s="972"/>
      <c r="QZT430" s="972"/>
      <c r="QZU430" s="972"/>
      <c r="QZV430" s="972"/>
      <c r="QZW430" s="972"/>
      <c r="QZX430" s="972"/>
      <c r="QZY430" s="972"/>
      <c r="QZZ430" s="972"/>
      <c r="RAA430" s="972"/>
      <c r="RAB430" s="972"/>
      <c r="RAC430" s="972"/>
      <c r="RAD430" s="973"/>
      <c r="RAE430" s="971"/>
      <c r="RAF430" s="972"/>
      <c r="RAG430" s="972"/>
      <c r="RAH430" s="972"/>
      <c r="RAI430" s="972"/>
      <c r="RAJ430" s="972"/>
      <c r="RAK430" s="972"/>
      <c r="RAL430" s="972"/>
      <c r="RAM430" s="972"/>
      <c r="RAN430" s="972"/>
      <c r="RAO430" s="972"/>
      <c r="RAP430" s="972"/>
      <c r="RAQ430" s="972"/>
      <c r="RAR430" s="972"/>
      <c r="RAS430" s="973"/>
      <c r="RAT430" s="971"/>
      <c r="RAU430" s="972"/>
      <c r="RAV430" s="972"/>
      <c r="RAW430" s="972"/>
      <c r="RAX430" s="972"/>
      <c r="RAY430" s="972"/>
      <c r="RAZ430" s="972"/>
      <c r="RBA430" s="972"/>
      <c r="RBB430" s="972"/>
      <c r="RBC430" s="972"/>
      <c r="RBD430" s="972"/>
      <c r="RBE430" s="972"/>
      <c r="RBF430" s="972"/>
      <c r="RBG430" s="972"/>
      <c r="RBH430" s="973"/>
      <c r="RBI430" s="971"/>
      <c r="RBJ430" s="972"/>
      <c r="RBK430" s="972"/>
      <c r="RBL430" s="972"/>
      <c r="RBM430" s="972"/>
      <c r="RBN430" s="972"/>
      <c r="RBO430" s="972"/>
      <c r="RBP430" s="972"/>
      <c r="RBQ430" s="972"/>
      <c r="RBR430" s="972"/>
      <c r="RBS430" s="972"/>
      <c r="RBT430" s="972"/>
      <c r="RBU430" s="972"/>
      <c r="RBV430" s="972"/>
      <c r="RBW430" s="973"/>
      <c r="RBX430" s="971"/>
      <c r="RBY430" s="972"/>
      <c r="RBZ430" s="972"/>
      <c r="RCA430" s="972"/>
      <c r="RCB430" s="972"/>
      <c r="RCC430" s="972"/>
      <c r="RCD430" s="972"/>
      <c r="RCE430" s="972"/>
      <c r="RCF430" s="972"/>
      <c r="RCG430" s="972"/>
      <c r="RCH430" s="972"/>
      <c r="RCI430" s="972"/>
      <c r="RCJ430" s="972"/>
      <c r="RCK430" s="972"/>
      <c r="RCL430" s="973"/>
      <c r="RCM430" s="971"/>
      <c r="RCN430" s="972"/>
      <c r="RCO430" s="972"/>
      <c r="RCP430" s="972"/>
      <c r="RCQ430" s="972"/>
      <c r="RCR430" s="972"/>
      <c r="RCS430" s="972"/>
      <c r="RCT430" s="972"/>
      <c r="RCU430" s="972"/>
      <c r="RCV430" s="972"/>
      <c r="RCW430" s="972"/>
      <c r="RCX430" s="972"/>
      <c r="RCY430" s="972"/>
      <c r="RCZ430" s="972"/>
      <c r="RDA430" s="973"/>
      <c r="RDB430" s="971"/>
      <c r="RDC430" s="972"/>
      <c r="RDD430" s="972"/>
      <c r="RDE430" s="972"/>
      <c r="RDF430" s="972"/>
      <c r="RDG430" s="972"/>
      <c r="RDH430" s="972"/>
      <c r="RDI430" s="972"/>
      <c r="RDJ430" s="972"/>
      <c r="RDK430" s="972"/>
      <c r="RDL430" s="972"/>
      <c r="RDM430" s="972"/>
      <c r="RDN430" s="972"/>
      <c r="RDO430" s="972"/>
      <c r="RDP430" s="973"/>
      <c r="RDQ430" s="971"/>
      <c r="RDR430" s="972"/>
      <c r="RDS430" s="972"/>
      <c r="RDT430" s="972"/>
      <c r="RDU430" s="972"/>
      <c r="RDV430" s="972"/>
      <c r="RDW430" s="972"/>
      <c r="RDX430" s="972"/>
      <c r="RDY430" s="972"/>
      <c r="RDZ430" s="972"/>
      <c r="REA430" s="972"/>
      <c r="REB430" s="972"/>
      <c r="REC430" s="972"/>
      <c r="RED430" s="972"/>
      <c r="REE430" s="973"/>
      <c r="REF430" s="971"/>
      <c r="REG430" s="972"/>
      <c r="REH430" s="972"/>
      <c r="REI430" s="972"/>
      <c r="REJ430" s="972"/>
      <c r="REK430" s="972"/>
      <c r="REL430" s="972"/>
      <c r="REM430" s="972"/>
      <c r="REN430" s="972"/>
      <c r="REO430" s="972"/>
      <c r="REP430" s="972"/>
      <c r="REQ430" s="972"/>
      <c r="RER430" s="972"/>
      <c r="RES430" s="972"/>
      <c r="RET430" s="973"/>
      <c r="REU430" s="971"/>
      <c r="REV430" s="972"/>
      <c r="REW430" s="972"/>
      <c r="REX430" s="972"/>
      <c r="REY430" s="972"/>
      <c r="REZ430" s="972"/>
      <c r="RFA430" s="972"/>
      <c r="RFB430" s="972"/>
      <c r="RFC430" s="972"/>
      <c r="RFD430" s="972"/>
      <c r="RFE430" s="972"/>
      <c r="RFF430" s="972"/>
      <c r="RFG430" s="972"/>
      <c r="RFH430" s="972"/>
      <c r="RFI430" s="973"/>
      <c r="RFJ430" s="971"/>
      <c r="RFK430" s="972"/>
      <c r="RFL430" s="972"/>
      <c r="RFM430" s="972"/>
      <c r="RFN430" s="972"/>
      <c r="RFO430" s="972"/>
      <c r="RFP430" s="972"/>
      <c r="RFQ430" s="972"/>
      <c r="RFR430" s="972"/>
      <c r="RFS430" s="972"/>
      <c r="RFT430" s="972"/>
      <c r="RFU430" s="972"/>
      <c r="RFV430" s="972"/>
      <c r="RFW430" s="972"/>
      <c r="RFX430" s="973"/>
      <c r="RFY430" s="971"/>
      <c r="RFZ430" s="972"/>
      <c r="RGA430" s="972"/>
      <c r="RGB430" s="972"/>
      <c r="RGC430" s="972"/>
      <c r="RGD430" s="972"/>
      <c r="RGE430" s="972"/>
      <c r="RGF430" s="972"/>
      <c r="RGG430" s="972"/>
      <c r="RGH430" s="972"/>
      <c r="RGI430" s="972"/>
      <c r="RGJ430" s="972"/>
      <c r="RGK430" s="972"/>
      <c r="RGL430" s="972"/>
      <c r="RGM430" s="973"/>
      <c r="RGN430" s="971"/>
      <c r="RGO430" s="972"/>
      <c r="RGP430" s="972"/>
      <c r="RGQ430" s="972"/>
      <c r="RGR430" s="972"/>
      <c r="RGS430" s="972"/>
      <c r="RGT430" s="972"/>
      <c r="RGU430" s="972"/>
      <c r="RGV430" s="972"/>
      <c r="RGW430" s="972"/>
      <c r="RGX430" s="972"/>
      <c r="RGY430" s="972"/>
      <c r="RGZ430" s="972"/>
      <c r="RHA430" s="972"/>
      <c r="RHB430" s="973"/>
      <c r="RHC430" s="971"/>
      <c r="RHD430" s="972"/>
      <c r="RHE430" s="972"/>
      <c r="RHF430" s="972"/>
      <c r="RHG430" s="972"/>
      <c r="RHH430" s="972"/>
      <c r="RHI430" s="972"/>
      <c r="RHJ430" s="972"/>
      <c r="RHK430" s="972"/>
      <c r="RHL430" s="972"/>
      <c r="RHM430" s="972"/>
      <c r="RHN430" s="972"/>
      <c r="RHO430" s="972"/>
      <c r="RHP430" s="972"/>
      <c r="RHQ430" s="973"/>
      <c r="RHR430" s="971"/>
      <c r="RHS430" s="972"/>
      <c r="RHT430" s="972"/>
      <c r="RHU430" s="972"/>
      <c r="RHV430" s="972"/>
      <c r="RHW430" s="972"/>
      <c r="RHX430" s="972"/>
      <c r="RHY430" s="972"/>
      <c r="RHZ430" s="972"/>
      <c r="RIA430" s="972"/>
      <c r="RIB430" s="972"/>
      <c r="RIC430" s="972"/>
      <c r="RID430" s="972"/>
      <c r="RIE430" s="972"/>
      <c r="RIF430" s="973"/>
      <c r="RIG430" s="971"/>
      <c r="RIH430" s="972"/>
      <c r="RII430" s="972"/>
      <c r="RIJ430" s="972"/>
      <c r="RIK430" s="972"/>
      <c r="RIL430" s="972"/>
      <c r="RIM430" s="972"/>
      <c r="RIN430" s="972"/>
      <c r="RIO430" s="972"/>
      <c r="RIP430" s="972"/>
      <c r="RIQ430" s="972"/>
      <c r="RIR430" s="972"/>
      <c r="RIS430" s="972"/>
      <c r="RIT430" s="972"/>
      <c r="RIU430" s="973"/>
      <c r="RIV430" s="971"/>
      <c r="RIW430" s="972"/>
      <c r="RIX430" s="972"/>
      <c r="RIY430" s="972"/>
      <c r="RIZ430" s="972"/>
      <c r="RJA430" s="972"/>
      <c r="RJB430" s="972"/>
      <c r="RJC430" s="972"/>
      <c r="RJD430" s="972"/>
      <c r="RJE430" s="972"/>
      <c r="RJF430" s="972"/>
      <c r="RJG430" s="972"/>
      <c r="RJH430" s="972"/>
      <c r="RJI430" s="972"/>
      <c r="RJJ430" s="973"/>
      <c r="RJK430" s="971"/>
      <c r="RJL430" s="972"/>
      <c r="RJM430" s="972"/>
      <c r="RJN430" s="972"/>
      <c r="RJO430" s="972"/>
      <c r="RJP430" s="972"/>
      <c r="RJQ430" s="972"/>
      <c r="RJR430" s="972"/>
      <c r="RJS430" s="972"/>
      <c r="RJT430" s="972"/>
      <c r="RJU430" s="972"/>
      <c r="RJV430" s="972"/>
      <c r="RJW430" s="972"/>
      <c r="RJX430" s="972"/>
      <c r="RJY430" s="973"/>
      <c r="RJZ430" s="971"/>
      <c r="RKA430" s="972"/>
      <c r="RKB430" s="972"/>
      <c r="RKC430" s="972"/>
      <c r="RKD430" s="972"/>
      <c r="RKE430" s="972"/>
      <c r="RKF430" s="972"/>
      <c r="RKG430" s="972"/>
      <c r="RKH430" s="972"/>
      <c r="RKI430" s="972"/>
      <c r="RKJ430" s="972"/>
      <c r="RKK430" s="972"/>
      <c r="RKL430" s="972"/>
      <c r="RKM430" s="972"/>
      <c r="RKN430" s="973"/>
      <c r="RKO430" s="971"/>
      <c r="RKP430" s="972"/>
      <c r="RKQ430" s="972"/>
      <c r="RKR430" s="972"/>
      <c r="RKS430" s="972"/>
      <c r="RKT430" s="972"/>
      <c r="RKU430" s="972"/>
      <c r="RKV430" s="972"/>
      <c r="RKW430" s="972"/>
      <c r="RKX430" s="972"/>
      <c r="RKY430" s="972"/>
      <c r="RKZ430" s="972"/>
      <c r="RLA430" s="972"/>
      <c r="RLB430" s="972"/>
      <c r="RLC430" s="973"/>
      <c r="RLD430" s="971"/>
      <c r="RLE430" s="972"/>
      <c r="RLF430" s="972"/>
      <c r="RLG430" s="972"/>
      <c r="RLH430" s="972"/>
      <c r="RLI430" s="972"/>
      <c r="RLJ430" s="972"/>
      <c r="RLK430" s="972"/>
      <c r="RLL430" s="972"/>
      <c r="RLM430" s="972"/>
      <c r="RLN430" s="972"/>
      <c r="RLO430" s="972"/>
      <c r="RLP430" s="972"/>
      <c r="RLQ430" s="972"/>
      <c r="RLR430" s="973"/>
      <c r="RLS430" s="971"/>
      <c r="RLT430" s="972"/>
      <c r="RLU430" s="972"/>
      <c r="RLV430" s="972"/>
      <c r="RLW430" s="972"/>
      <c r="RLX430" s="972"/>
      <c r="RLY430" s="972"/>
      <c r="RLZ430" s="972"/>
      <c r="RMA430" s="972"/>
      <c r="RMB430" s="972"/>
      <c r="RMC430" s="972"/>
      <c r="RMD430" s="972"/>
      <c r="RME430" s="972"/>
      <c r="RMF430" s="972"/>
      <c r="RMG430" s="973"/>
      <c r="RMH430" s="971"/>
      <c r="RMI430" s="972"/>
      <c r="RMJ430" s="972"/>
      <c r="RMK430" s="972"/>
      <c r="RML430" s="972"/>
      <c r="RMM430" s="972"/>
      <c r="RMN430" s="972"/>
      <c r="RMO430" s="972"/>
      <c r="RMP430" s="972"/>
      <c r="RMQ430" s="972"/>
      <c r="RMR430" s="972"/>
      <c r="RMS430" s="972"/>
      <c r="RMT430" s="972"/>
      <c r="RMU430" s="972"/>
      <c r="RMV430" s="973"/>
      <c r="RMW430" s="971"/>
      <c r="RMX430" s="972"/>
      <c r="RMY430" s="972"/>
      <c r="RMZ430" s="972"/>
      <c r="RNA430" s="972"/>
      <c r="RNB430" s="972"/>
      <c r="RNC430" s="972"/>
      <c r="RND430" s="972"/>
      <c r="RNE430" s="972"/>
      <c r="RNF430" s="972"/>
      <c r="RNG430" s="972"/>
      <c r="RNH430" s="972"/>
      <c r="RNI430" s="972"/>
      <c r="RNJ430" s="972"/>
      <c r="RNK430" s="973"/>
      <c r="RNL430" s="971"/>
      <c r="RNM430" s="972"/>
      <c r="RNN430" s="972"/>
      <c r="RNO430" s="972"/>
      <c r="RNP430" s="972"/>
      <c r="RNQ430" s="972"/>
      <c r="RNR430" s="972"/>
      <c r="RNS430" s="972"/>
      <c r="RNT430" s="972"/>
      <c r="RNU430" s="972"/>
      <c r="RNV430" s="972"/>
      <c r="RNW430" s="972"/>
      <c r="RNX430" s="972"/>
      <c r="RNY430" s="972"/>
      <c r="RNZ430" s="973"/>
      <c r="ROA430" s="971"/>
      <c r="ROB430" s="972"/>
      <c r="ROC430" s="972"/>
      <c r="ROD430" s="972"/>
      <c r="ROE430" s="972"/>
      <c r="ROF430" s="972"/>
      <c r="ROG430" s="972"/>
      <c r="ROH430" s="972"/>
      <c r="ROI430" s="972"/>
      <c r="ROJ430" s="972"/>
      <c r="ROK430" s="972"/>
      <c r="ROL430" s="972"/>
      <c r="ROM430" s="972"/>
      <c r="RON430" s="972"/>
      <c r="ROO430" s="973"/>
      <c r="ROP430" s="971"/>
      <c r="ROQ430" s="972"/>
      <c r="ROR430" s="972"/>
      <c r="ROS430" s="972"/>
      <c r="ROT430" s="972"/>
      <c r="ROU430" s="972"/>
      <c r="ROV430" s="972"/>
      <c r="ROW430" s="972"/>
      <c r="ROX430" s="972"/>
      <c r="ROY430" s="972"/>
      <c r="ROZ430" s="972"/>
      <c r="RPA430" s="972"/>
      <c r="RPB430" s="972"/>
      <c r="RPC430" s="972"/>
      <c r="RPD430" s="973"/>
      <c r="RPE430" s="971"/>
      <c r="RPF430" s="972"/>
      <c r="RPG430" s="972"/>
      <c r="RPH430" s="972"/>
      <c r="RPI430" s="972"/>
      <c r="RPJ430" s="972"/>
      <c r="RPK430" s="972"/>
      <c r="RPL430" s="972"/>
      <c r="RPM430" s="972"/>
      <c r="RPN430" s="972"/>
      <c r="RPO430" s="972"/>
      <c r="RPP430" s="972"/>
      <c r="RPQ430" s="972"/>
      <c r="RPR430" s="972"/>
      <c r="RPS430" s="973"/>
      <c r="RPT430" s="971"/>
      <c r="RPU430" s="972"/>
      <c r="RPV430" s="972"/>
      <c r="RPW430" s="972"/>
      <c r="RPX430" s="972"/>
      <c r="RPY430" s="972"/>
      <c r="RPZ430" s="972"/>
      <c r="RQA430" s="972"/>
      <c r="RQB430" s="972"/>
      <c r="RQC430" s="972"/>
      <c r="RQD430" s="972"/>
      <c r="RQE430" s="972"/>
      <c r="RQF430" s="972"/>
      <c r="RQG430" s="972"/>
      <c r="RQH430" s="973"/>
      <c r="RQI430" s="971"/>
      <c r="RQJ430" s="972"/>
      <c r="RQK430" s="972"/>
      <c r="RQL430" s="972"/>
      <c r="RQM430" s="972"/>
      <c r="RQN430" s="972"/>
      <c r="RQO430" s="972"/>
      <c r="RQP430" s="972"/>
      <c r="RQQ430" s="972"/>
      <c r="RQR430" s="972"/>
      <c r="RQS430" s="972"/>
      <c r="RQT430" s="972"/>
      <c r="RQU430" s="972"/>
      <c r="RQV430" s="972"/>
      <c r="RQW430" s="973"/>
      <c r="RQX430" s="971"/>
      <c r="RQY430" s="972"/>
      <c r="RQZ430" s="972"/>
      <c r="RRA430" s="972"/>
      <c r="RRB430" s="972"/>
      <c r="RRC430" s="972"/>
      <c r="RRD430" s="972"/>
      <c r="RRE430" s="972"/>
      <c r="RRF430" s="972"/>
      <c r="RRG430" s="972"/>
      <c r="RRH430" s="972"/>
      <c r="RRI430" s="972"/>
      <c r="RRJ430" s="972"/>
      <c r="RRK430" s="972"/>
      <c r="RRL430" s="973"/>
      <c r="RRM430" s="971"/>
      <c r="RRN430" s="972"/>
      <c r="RRO430" s="972"/>
      <c r="RRP430" s="972"/>
      <c r="RRQ430" s="972"/>
      <c r="RRR430" s="972"/>
      <c r="RRS430" s="972"/>
      <c r="RRT430" s="972"/>
      <c r="RRU430" s="972"/>
      <c r="RRV430" s="972"/>
      <c r="RRW430" s="972"/>
      <c r="RRX430" s="972"/>
      <c r="RRY430" s="972"/>
      <c r="RRZ430" s="972"/>
      <c r="RSA430" s="973"/>
      <c r="RSB430" s="971"/>
      <c r="RSC430" s="972"/>
      <c r="RSD430" s="972"/>
      <c r="RSE430" s="972"/>
      <c r="RSF430" s="972"/>
      <c r="RSG430" s="972"/>
      <c r="RSH430" s="972"/>
      <c r="RSI430" s="972"/>
      <c r="RSJ430" s="972"/>
      <c r="RSK430" s="972"/>
      <c r="RSL430" s="972"/>
      <c r="RSM430" s="972"/>
      <c r="RSN430" s="972"/>
      <c r="RSO430" s="972"/>
      <c r="RSP430" s="973"/>
      <c r="RSQ430" s="971"/>
      <c r="RSR430" s="972"/>
      <c r="RSS430" s="972"/>
      <c r="RST430" s="972"/>
      <c r="RSU430" s="972"/>
      <c r="RSV430" s="972"/>
      <c r="RSW430" s="972"/>
      <c r="RSX430" s="972"/>
      <c r="RSY430" s="972"/>
      <c r="RSZ430" s="972"/>
      <c r="RTA430" s="972"/>
      <c r="RTB430" s="972"/>
      <c r="RTC430" s="972"/>
      <c r="RTD430" s="972"/>
      <c r="RTE430" s="973"/>
      <c r="RTF430" s="971"/>
      <c r="RTG430" s="972"/>
      <c r="RTH430" s="972"/>
      <c r="RTI430" s="972"/>
      <c r="RTJ430" s="972"/>
      <c r="RTK430" s="972"/>
      <c r="RTL430" s="972"/>
      <c r="RTM430" s="972"/>
      <c r="RTN430" s="972"/>
      <c r="RTO430" s="972"/>
      <c r="RTP430" s="972"/>
      <c r="RTQ430" s="972"/>
      <c r="RTR430" s="972"/>
      <c r="RTS430" s="972"/>
      <c r="RTT430" s="973"/>
      <c r="RTU430" s="971"/>
      <c r="RTV430" s="972"/>
      <c r="RTW430" s="972"/>
      <c r="RTX430" s="972"/>
      <c r="RTY430" s="972"/>
      <c r="RTZ430" s="972"/>
      <c r="RUA430" s="972"/>
      <c r="RUB430" s="972"/>
      <c r="RUC430" s="972"/>
      <c r="RUD430" s="972"/>
      <c r="RUE430" s="972"/>
      <c r="RUF430" s="972"/>
      <c r="RUG430" s="972"/>
      <c r="RUH430" s="972"/>
      <c r="RUI430" s="973"/>
      <c r="RUJ430" s="971"/>
      <c r="RUK430" s="972"/>
      <c r="RUL430" s="972"/>
      <c r="RUM430" s="972"/>
      <c r="RUN430" s="972"/>
      <c r="RUO430" s="972"/>
      <c r="RUP430" s="972"/>
      <c r="RUQ430" s="972"/>
      <c r="RUR430" s="972"/>
      <c r="RUS430" s="972"/>
      <c r="RUT430" s="972"/>
      <c r="RUU430" s="972"/>
      <c r="RUV430" s="972"/>
      <c r="RUW430" s="972"/>
      <c r="RUX430" s="973"/>
      <c r="RUY430" s="971"/>
      <c r="RUZ430" s="972"/>
      <c r="RVA430" s="972"/>
      <c r="RVB430" s="972"/>
      <c r="RVC430" s="972"/>
      <c r="RVD430" s="972"/>
      <c r="RVE430" s="972"/>
      <c r="RVF430" s="972"/>
      <c r="RVG430" s="972"/>
      <c r="RVH430" s="972"/>
      <c r="RVI430" s="972"/>
      <c r="RVJ430" s="972"/>
      <c r="RVK430" s="972"/>
      <c r="RVL430" s="972"/>
      <c r="RVM430" s="973"/>
      <c r="RVN430" s="971"/>
      <c r="RVO430" s="972"/>
      <c r="RVP430" s="972"/>
      <c r="RVQ430" s="972"/>
      <c r="RVR430" s="972"/>
      <c r="RVS430" s="972"/>
      <c r="RVT430" s="972"/>
      <c r="RVU430" s="972"/>
      <c r="RVV430" s="972"/>
      <c r="RVW430" s="972"/>
      <c r="RVX430" s="972"/>
      <c r="RVY430" s="972"/>
      <c r="RVZ430" s="972"/>
      <c r="RWA430" s="972"/>
      <c r="RWB430" s="973"/>
      <c r="RWC430" s="971"/>
      <c r="RWD430" s="972"/>
      <c r="RWE430" s="972"/>
      <c r="RWF430" s="972"/>
      <c r="RWG430" s="972"/>
      <c r="RWH430" s="972"/>
      <c r="RWI430" s="972"/>
      <c r="RWJ430" s="972"/>
      <c r="RWK430" s="972"/>
      <c r="RWL430" s="972"/>
      <c r="RWM430" s="972"/>
      <c r="RWN430" s="972"/>
      <c r="RWO430" s="972"/>
      <c r="RWP430" s="972"/>
      <c r="RWQ430" s="973"/>
      <c r="RWR430" s="971"/>
      <c r="RWS430" s="972"/>
      <c r="RWT430" s="972"/>
      <c r="RWU430" s="972"/>
      <c r="RWV430" s="972"/>
      <c r="RWW430" s="972"/>
      <c r="RWX430" s="972"/>
      <c r="RWY430" s="972"/>
      <c r="RWZ430" s="972"/>
      <c r="RXA430" s="972"/>
      <c r="RXB430" s="972"/>
      <c r="RXC430" s="972"/>
      <c r="RXD430" s="972"/>
      <c r="RXE430" s="972"/>
      <c r="RXF430" s="973"/>
      <c r="RXG430" s="971"/>
      <c r="RXH430" s="972"/>
      <c r="RXI430" s="972"/>
      <c r="RXJ430" s="972"/>
      <c r="RXK430" s="972"/>
      <c r="RXL430" s="972"/>
      <c r="RXM430" s="972"/>
      <c r="RXN430" s="972"/>
      <c r="RXO430" s="972"/>
      <c r="RXP430" s="972"/>
      <c r="RXQ430" s="972"/>
      <c r="RXR430" s="972"/>
      <c r="RXS430" s="972"/>
      <c r="RXT430" s="972"/>
      <c r="RXU430" s="973"/>
      <c r="RXV430" s="971"/>
      <c r="RXW430" s="972"/>
      <c r="RXX430" s="972"/>
      <c r="RXY430" s="972"/>
      <c r="RXZ430" s="972"/>
      <c r="RYA430" s="972"/>
      <c r="RYB430" s="972"/>
      <c r="RYC430" s="972"/>
      <c r="RYD430" s="972"/>
      <c r="RYE430" s="972"/>
      <c r="RYF430" s="972"/>
      <c r="RYG430" s="972"/>
      <c r="RYH430" s="972"/>
      <c r="RYI430" s="972"/>
      <c r="RYJ430" s="973"/>
      <c r="RYK430" s="971"/>
      <c r="RYL430" s="972"/>
      <c r="RYM430" s="972"/>
      <c r="RYN430" s="972"/>
      <c r="RYO430" s="972"/>
      <c r="RYP430" s="972"/>
      <c r="RYQ430" s="972"/>
      <c r="RYR430" s="972"/>
      <c r="RYS430" s="972"/>
      <c r="RYT430" s="972"/>
      <c r="RYU430" s="972"/>
      <c r="RYV430" s="972"/>
      <c r="RYW430" s="972"/>
      <c r="RYX430" s="972"/>
      <c r="RYY430" s="973"/>
      <c r="RYZ430" s="971"/>
      <c r="RZA430" s="972"/>
      <c r="RZB430" s="972"/>
      <c r="RZC430" s="972"/>
      <c r="RZD430" s="972"/>
      <c r="RZE430" s="972"/>
      <c r="RZF430" s="972"/>
      <c r="RZG430" s="972"/>
      <c r="RZH430" s="972"/>
      <c r="RZI430" s="972"/>
      <c r="RZJ430" s="972"/>
      <c r="RZK430" s="972"/>
      <c r="RZL430" s="972"/>
      <c r="RZM430" s="972"/>
      <c r="RZN430" s="973"/>
      <c r="RZO430" s="971"/>
      <c r="RZP430" s="972"/>
      <c r="RZQ430" s="972"/>
      <c r="RZR430" s="972"/>
      <c r="RZS430" s="972"/>
      <c r="RZT430" s="972"/>
      <c r="RZU430" s="972"/>
      <c r="RZV430" s="972"/>
      <c r="RZW430" s="972"/>
      <c r="RZX430" s="972"/>
      <c r="RZY430" s="972"/>
      <c r="RZZ430" s="972"/>
      <c r="SAA430" s="972"/>
      <c r="SAB430" s="972"/>
      <c r="SAC430" s="973"/>
      <c r="SAD430" s="971"/>
      <c r="SAE430" s="972"/>
      <c r="SAF430" s="972"/>
      <c r="SAG430" s="972"/>
      <c r="SAH430" s="972"/>
      <c r="SAI430" s="972"/>
      <c r="SAJ430" s="972"/>
      <c r="SAK430" s="972"/>
      <c r="SAL430" s="972"/>
      <c r="SAM430" s="972"/>
      <c r="SAN430" s="972"/>
      <c r="SAO430" s="972"/>
      <c r="SAP430" s="972"/>
      <c r="SAQ430" s="972"/>
      <c r="SAR430" s="973"/>
      <c r="SAS430" s="971"/>
      <c r="SAT430" s="972"/>
      <c r="SAU430" s="972"/>
      <c r="SAV430" s="972"/>
      <c r="SAW430" s="972"/>
      <c r="SAX430" s="972"/>
      <c r="SAY430" s="972"/>
      <c r="SAZ430" s="972"/>
      <c r="SBA430" s="972"/>
      <c r="SBB430" s="972"/>
      <c r="SBC430" s="972"/>
      <c r="SBD430" s="972"/>
      <c r="SBE430" s="972"/>
      <c r="SBF430" s="972"/>
      <c r="SBG430" s="973"/>
      <c r="SBH430" s="971"/>
      <c r="SBI430" s="972"/>
      <c r="SBJ430" s="972"/>
      <c r="SBK430" s="972"/>
      <c r="SBL430" s="972"/>
      <c r="SBM430" s="972"/>
      <c r="SBN430" s="972"/>
      <c r="SBO430" s="972"/>
      <c r="SBP430" s="972"/>
      <c r="SBQ430" s="972"/>
      <c r="SBR430" s="972"/>
      <c r="SBS430" s="972"/>
      <c r="SBT430" s="972"/>
      <c r="SBU430" s="972"/>
      <c r="SBV430" s="973"/>
      <c r="SBW430" s="971"/>
      <c r="SBX430" s="972"/>
      <c r="SBY430" s="972"/>
      <c r="SBZ430" s="972"/>
      <c r="SCA430" s="972"/>
      <c r="SCB430" s="972"/>
      <c r="SCC430" s="972"/>
      <c r="SCD430" s="972"/>
      <c r="SCE430" s="972"/>
      <c r="SCF430" s="972"/>
      <c r="SCG430" s="972"/>
      <c r="SCH430" s="972"/>
      <c r="SCI430" s="972"/>
      <c r="SCJ430" s="972"/>
      <c r="SCK430" s="973"/>
      <c r="SCL430" s="971"/>
      <c r="SCM430" s="972"/>
      <c r="SCN430" s="972"/>
      <c r="SCO430" s="972"/>
      <c r="SCP430" s="972"/>
      <c r="SCQ430" s="972"/>
      <c r="SCR430" s="972"/>
      <c r="SCS430" s="972"/>
      <c r="SCT430" s="972"/>
      <c r="SCU430" s="972"/>
      <c r="SCV430" s="972"/>
      <c r="SCW430" s="972"/>
      <c r="SCX430" s="972"/>
      <c r="SCY430" s="972"/>
      <c r="SCZ430" s="973"/>
      <c r="SDA430" s="971"/>
      <c r="SDB430" s="972"/>
      <c r="SDC430" s="972"/>
      <c r="SDD430" s="972"/>
      <c r="SDE430" s="972"/>
      <c r="SDF430" s="972"/>
      <c r="SDG430" s="972"/>
      <c r="SDH430" s="972"/>
      <c r="SDI430" s="972"/>
      <c r="SDJ430" s="972"/>
      <c r="SDK430" s="972"/>
      <c r="SDL430" s="972"/>
      <c r="SDM430" s="972"/>
      <c r="SDN430" s="972"/>
      <c r="SDO430" s="973"/>
      <c r="SDP430" s="971"/>
      <c r="SDQ430" s="972"/>
      <c r="SDR430" s="972"/>
      <c r="SDS430" s="972"/>
      <c r="SDT430" s="972"/>
      <c r="SDU430" s="972"/>
      <c r="SDV430" s="972"/>
      <c r="SDW430" s="972"/>
      <c r="SDX430" s="972"/>
      <c r="SDY430" s="972"/>
      <c r="SDZ430" s="972"/>
      <c r="SEA430" s="972"/>
      <c r="SEB430" s="972"/>
      <c r="SEC430" s="972"/>
      <c r="SED430" s="973"/>
      <c r="SEE430" s="971"/>
      <c r="SEF430" s="972"/>
      <c r="SEG430" s="972"/>
      <c r="SEH430" s="972"/>
      <c r="SEI430" s="972"/>
      <c r="SEJ430" s="972"/>
      <c r="SEK430" s="972"/>
      <c r="SEL430" s="972"/>
      <c r="SEM430" s="972"/>
      <c r="SEN430" s="972"/>
      <c r="SEO430" s="972"/>
      <c r="SEP430" s="972"/>
      <c r="SEQ430" s="972"/>
      <c r="SER430" s="972"/>
      <c r="SES430" s="973"/>
      <c r="SET430" s="971"/>
      <c r="SEU430" s="972"/>
      <c r="SEV430" s="972"/>
      <c r="SEW430" s="972"/>
      <c r="SEX430" s="972"/>
      <c r="SEY430" s="972"/>
      <c r="SEZ430" s="972"/>
      <c r="SFA430" s="972"/>
      <c r="SFB430" s="972"/>
      <c r="SFC430" s="972"/>
      <c r="SFD430" s="972"/>
      <c r="SFE430" s="972"/>
      <c r="SFF430" s="972"/>
      <c r="SFG430" s="972"/>
      <c r="SFH430" s="973"/>
      <c r="SFI430" s="971"/>
      <c r="SFJ430" s="972"/>
      <c r="SFK430" s="972"/>
      <c r="SFL430" s="972"/>
      <c r="SFM430" s="972"/>
      <c r="SFN430" s="972"/>
      <c r="SFO430" s="972"/>
      <c r="SFP430" s="972"/>
      <c r="SFQ430" s="972"/>
      <c r="SFR430" s="972"/>
      <c r="SFS430" s="972"/>
      <c r="SFT430" s="972"/>
      <c r="SFU430" s="972"/>
      <c r="SFV430" s="972"/>
      <c r="SFW430" s="973"/>
      <c r="SFX430" s="971"/>
      <c r="SFY430" s="972"/>
      <c r="SFZ430" s="972"/>
      <c r="SGA430" s="972"/>
      <c r="SGB430" s="972"/>
      <c r="SGC430" s="972"/>
      <c r="SGD430" s="972"/>
      <c r="SGE430" s="972"/>
      <c r="SGF430" s="972"/>
      <c r="SGG430" s="972"/>
      <c r="SGH430" s="972"/>
      <c r="SGI430" s="972"/>
      <c r="SGJ430" s="972"/>
      <c r="SGK430" s="972"/>
      <c r="SGL430" s="973"/>
      <c r="SGM430" s="971"/>
      <c r="SGN430" s="972"/>
      <c r="SGO430" s="972"/>
      <c r="SGP430" s="972"/>
      <c r="SGQ430" s="972"/>
      <c r="SGR430" s="972"/>
      <c r="SGS430" s="972"/>
      <c r="SGT430" s="972"/>
      <c r="SGU430" s="972"/>
      <c r="SGV430" s="972"/>
      <c r="SGW430" s="972"/>
      <c r="SGX430" s="972"/>
      <c r="SGY430" s="972"/>
      <c r="SGZ430" s="972"/>
      <c r="SHA430" s="973"/>
      <c r="SHB430" s="971"/>
      <c r="SHC430" s="972"/>
      <c r="SHD430" s="972"/>
      <c r="SHE430" s="972"/>
      <c r="SHF430" s="972"/>
      <c r="SHG430" s="972"/>
      <c r="SHH430" s="972"/>
      <c r="SHI430" s="972"/>
      <c r="SHJ430" s="972"/>
      <c r="SHK430" s="972"/>
      <c r="SHL430" s="972"/>
      <c r="SHM430" s="972"/>
      <c r="SHN430" s="972"/>
      <c r="SHO430" s="972"/>
      <c r="SHP430" s="973"/>
      <c r="SHQ430" s="971"/>
      <c r="SHR430" s="972"/>
      <c r="SHS430" s="972"/>
      <c r="SHT430" s="972"/>
      <c r="SHU430" s="972"/>
      <c r="SHV430" s="972"/>
      <c r="SHW430" s="972"/>
      <c r="SHX430" s="972"/>
      <c r="SHY430" s="972"/>
      <c r="SHZ430" s="972"/>
      <c r="SIA430" s="972"/>
      <c r="SIB430" s="972"/>
      <c r="SIC430" s="972"/>
      <c r="SID430" s="972"/>
      <c r="SIE430" s="973"/>
      <c r="SIF430" s="971"/>
      <c r="SIG430" s="972"/>
      <c r="SIH430" s="972"/>
      <c r="SII430" s="972"/>
      <c r="SIJ430" s="972"/>
      <c r="SIK430" s="972"/>
      <c r="SIL430" s="972"/>
      <c r="SIM430" s="972"/>
      <c r="SIN430" s="972"/>
      <c r="SIO430" s="972"/>
      <c r="SIP430" s="972"/>
      <c r="SIQ430" s="972"/>
      <c r="SIR430" s="972"/>
      <c r="SIS430" s="972"/>
      <c r="SIT430" s="973"/>
      <c r="SIU430" s="971"/>
      <c r="SIV430" s="972"/>
      <c r="SIW430" s="972"/>
      <c r="SIX430" s="972"/>
      <c r="SIY430" s="972"/>
      <c r="SIZ430" s="972"/>
      <c r="SJA430" s="972"/>
      <c r="SJB430" s="972"/>
      <c r="SJC430" s="972"/>
      <c r="SJD430" s="972"/>
      <c r="SJE430" s="972"/>
      <c r="SJF430" s="972"/>
      <c r="SJG430" s="972"/>
      <c r="SJH430" s="972"/>
      <c r="SJI430" s="973"/>
      <c r="SJJ430" s="971"/>
      <c r="SJK430" s="972"/>
      <c r="SJL430" s="972"/>
      <c r="SJM430" s="972"/>
      <c r="SJN430" s="972"/>
      <c r="SJO430" s="972"/>
      <c r="SJP430" s="972"/>
      <c r="SJQ430" s="972"/>
      <c r="SJR430" s="972"/>
      <c r="SJS430" s="972"/>
      <c r="SJT430" s="972"/>
      <c r="SJU430" s="972"/>
      <c r="SJV430" s="972"/>
      <c r="SJW430" s="972"/>
      <c r="SJX430" s="973"/>
      <c r="SJY430" s="971"/>
      <c r="SJZ430" s="972"/>
      <c r="SKA430" s="972"/>
      <c r="SKB430" s="972"/>
      <c r="SKC430" s="972"/>
      <c r="SKD430" s="972"/>
      <c r="SKE430" s="972"/>
      <c r="SKF430" s="972"/>
      <c r="SKG430" s="972"/>
      <c r="SKH430" s="972"/>
      <c r="SKI430" s="972"/>
      <c r="SKJ430" s="972"/>
      <c r="SKK430" s="972"/>
      <c r="SKL430" s="972"/>
      <c r="SKM430" s="973"/>
      <c r="SKN430" s="971"/>
      <c r="SKO430" s="972"/>
      <c r="SKP430" s="972"/>
      <c r="SKQ430" s="972"/>
      <c r="SKR430" s="972"/>
      <c r="SKS430" s="972"/>
      <c r="SKT430" s="972"/>
      <c r="SKU430" s="972"/>
      <c r="SKV430" s="972"/>
      <c r="SKW430" s="972"/>
      <c r="SKX430" s="972"/>
      <c r="SKY430" s="972"/>
      <c r="SKZ430" s="972"/>
      <c r="SLA430" s="972"/>
      <c r="SLB430" s="973"/>
      <c r="SLC430" s="971"/>
      <c r="SLD430" s="972"/>
      <c r="SLE430" s="972"/>
      <c r="SLF430" s="972"/>
      <c r="SLG430" s="972"/>
      <c r="SLH430" s="972"/>
      <c r="SLI430" s="972"/>
      <c r="SLJ430" s="972"/>
      <c r="SLK430" s="972"/>
      <c r="SLL430" s="972"/>
      <c r="SLM430" s="972"/>
      <c r="SLN430" s="972"/>
      <c r="SLO430" s="972"/>
      <c r="SLP430" s="972"/>
      <c r="SLQ430" s="973"/>
      <c r="SLR430" s="971"/>
      <c r="SLS430" s="972"/>
      <c r="SLT430" s="972"/>
      <c r="SLU430" s="972"/>
      <c r="SLV430" s="972"/>
      <c r="SLW430" s="972"/>
      <c r="SLX430" s="972"/>
      <c r="SLY430" s="972"/>
      <c r="SLZ430" s="972"/>
      <c r="SMA430" s="972"/>
      <c r="SMB430" s="972"/>
      <c r="SMC430" s="972"/>
      <c r="SMD430" s="972"/>
      <c r="SME430" s="972"/>
      <c r="SMF430" s="973"/>
      <c r="SMG430" s="971"/>
      <c r="SMH430" s="972"/>
      <c r="SMI430" s="972"/>
      <c r="SMJ430" s="972"/>
      <c r="SMK430" s="972"/>
      <c r="SML430" s="972"/>
      <c r="SMM430" s="972"/>
      <c r="SMN430" s="972"/>
      <c r="SMO430" s="972"/>
      <c r="SMP430" s="972"/>
      <c r="SMQ430" s="972"/>
      <c r="SMR430" s="972"/>
      <c r="SMS430" s="972"/>
      <c r="SMT430" s="972"/>
      <c r="SMU430" s="973"/>
      <c r="SMV430" s="971"/>
      <c r="SMW430" s="972"/>
      <c r="SMX430" s="972"/>
      <c r="SMY430" s="972"/>
      <c r="SMZ430" s="972"/>
      <c r="SNA430" s="972"/>
      <c r="SNB430" s="972"/>
      <c r="SNC430" s="972"/>
      <c r="SND430" s="972"/>
      <c r="SNE430" s="972"/>
      <c r="SNF430" s="972"/>
      <c r="SNG430" s="972"/>
      <c r="SNH430" s="972"/>
      <c r="SNI430" s="972"/>
      <c r="SNJ430" s="973"/>
      <c r="SNK430" s="971"/>
      <c r="SNL430" s="972"/>
      <c r="SNM430" s="972"/>
      <c r="SNN430" s="972"/>
      <c r="SNO430" s="972"/>
      <c r="SNP430" s="972"/>
      <c r="SNQ430" s="972"/>
      <c r="SNR430" s="972"/>
      <c r="SNS430" s="972"/>
      <c r="SNT430" s="972"/>
      <c r="SNU430" s="972"/>
      <c r="SNV430" s="972"/>
      <c r="SNW430" s="972"/>
      <c r="SNX430" s="972"/>
      <c r="SNY430" s="973"/>
      <c r="SNZ430" s="971"/>
      <c r="SOA430" s="972"/>
      <c r="SOB430" s="972"/>
      <c r="SOC430" s="972"/>
      <c r="SOD430" s="972"/>
      <c r="SOE430" s="972"/>
      <c r="SOF430" s="972"/>
      <c r="SOG430" s="972"/>
      <c r="SOH430" s="972"/>
      <c r="SOI430" s="972"/>
      <c r="SOJ430" s="972"/>
      <c r="SOK430" s="972"/>
      <c r="SOL430" s="972"/>
      <c r="SOM430" s="972"/>
      <c r="SON430" s="973"/>
      <c r="SOO430" s="971"/>
      <c r="SOP430" s="972"/>
      <c r="SOQ430" s="972"/>
      <c r="SOR430" s="972"/>
      <c r="SOS430" s="972"/>
      <c r="SOT430" s="972"/>
      <c r="SOU430" s="972"/>
      <c r="SOV430" s="972"/>
      <c r="SOW430" s="972"/>
      <c r="SOX430" s="972"/>
      <c r="SOY430" s="972"/>
      <c r="SOZ430" s="972"/>
      <c r="SPA430" s="972"/>
      <c r="SPB430" s="972"/>
      <c r="SPC430" s="973"/>
      <c r="SPD430" s="971"/>
      <c r="SPE430" s="972"/>
      <c r="SPF430" s="972"/>
      <c r="SPG430" s="972"/>
      <c r="SPH430" s="972"/>
      <c r="SPI430" s="972"/>
      <c r="SPJ430" s="972"/>
      <c r="SPK430" s="972"/>
      <c r="SPL430" s="972"/>
      <c r="SPM430" s="972"/>
      <c r="SPN430" s="972"/>
      <c r="SPO430" s="972"/>
      <c r="SPP430" s="972"/>
      <c r="SPQ430" s="972"/>
      <c r="SPR430" s="973"/>
      <c r="SPS430" s="971"/>
      <c r="SPT430" s="972"/>
      <c r="SPU430" s="972"/>
      <c r="SPV430" s="972"/>
      <c r="SPW430" s="972"/>
      <c r="SPX430" s="972"/>
      <c r="SPY430" s="972"/>
      <c r="SPZ430" s="972"/>
      <c r="SQA430" s="972"/>
      <c r="SQB430" s="972"/>
      <c r="SQC430" s="972"/>
      <c r="SQD430" s="972"/>
      <c r="SQE430" s="972"/>
      <c r="SQF430" s="972"/>
      <c r="SQG430" s="973"/>
      <c r="SQH430" s="971"/>
      <c r="SQI430" s="972"/>
      <c r="SQJ430" s="972"/>
      <c r="SQK430" s="972"/>
      <c r="SQL430" s="972"/>
      <c r="SQM430" s="972"/>
      <c r="SQN430" s="972"/>
      <c r="SQO430" s="972"/>
      <c r="SQP430" s="972"/>
      <c r="SQQ430" s="972"/>
      <c r="SQR430" s="972"/>
      <c r="SQS430" s="972"/>
      <c r="SQT430" s="972"/>
      <c r="SQU430" s="972"/>
      <c r="SQV430" s="973"/>
      <c r="SQW430" s="971"/>
      <c r="SQX430" s="972"/>
      <c r="SQY430" s="972"/>
      <c r="SQZ430" s="972"/>
      <c r="SRA430" s="972"/>
      <c r="SRB430" s="972"/>
      <c r="SRC430" s="972"/>
      <c r="SRD430" s="972"/>
      <c r="SRE430" s="972"/>
      <c r="SRF430" s="972"/>
      <c r="SRG430" s="972"/>
      <c r="SRH430" s="972"/>
      <c r="SRI430" s="972"/>
      <c r="SRJ430" s="972"/>
      <c r="SRK430" s="973"/>
      <c r="SRL430" s="971"/>
      <c r="SRM430" s="972"/>
      <c r="SRN430" s="972"/>
      <c r="SRO430" s="972"/>
      <c r="SRP430" s="972"/>
      <c r="SRQ430" s="972"/>
      <c r="SRR430" s="972"/>
      <c r="SRS430" s="972"/>
      <c r="SRT430" s="972"/>
      <c r="SRU430" s="972"/>
      <c r="SRV430" s="972"/>
      <c r="SRW430" s="972"/>
      <c r="SRX430" s="972"/>
      <c r="SRY430" s="972"/>
      <c r="SRZ430" s="973"/>
      <c r="SSA430" s="971"/>
      <c r="SSB430" s="972"/>
      <c r="SSC430" s="972"/>
      <c r="SSD430" s="972"/>
      <c r="SSE430" s="972"/>
      <c r="SSF430" s="972"/>
      <c r="SSG430" s="972"/>
      <c r="SSH430" s="972"/>
      <c r="SSI430" s="972"/>
      <c r="SSJ430" s="972"/>
      <c r="SSK430" s="972"/>
      <c r="SSL430" s="972"/>
      <c r="SSM430" s="972"/>
      <c r="SSN430" s="972"/>
      <c r="SSO430" s="973"/>
      <c r="SSP430" s="971"/>
      <c r="SSQ430" s="972"/>
      <c r="SSR430" s="972"/>
      <c r="SSS430" s="972"/>
      <c r="SST430" s="972"/>
      <c r="SSU430" s="972"/>
      <c r="SSV430" s="972"/>
      <c r="SSW430" s="972"/>
      <c r="SSX430" s="972"/>
      <c r="SSY430" s="972"/>
      <c r="SSZ430" s="972"/>
      <c r="STA430" s="972"/>
      <c r="STB430" s="972"/>
      <c r="STC430" s="972"/>
      <c r="STD430" s="973"/>
      <c r="STE430" s="971"/>
      <c r="STF430" s="972"/>
      <c r="STG430" s="972"/>
      <c r="STH430" s="972"/>
      <c r="STI430" s="972"/>
      <c r="STJ430" s="972"/>
      <c r="STK430" s="972"/>
      <c r="STL430" s="972"/>
      <c r="STM430" s="972"/>
      <c r="STN430" s="972"/>
      <c r="STO430" s="972"/>
      <c r="STP430" s="972"/>
      <c r="STQ430" s="972"/>
      <c r="STR430" s="972"/>
      <c r="STS430" s="973"/>
      <c r="STT430" s="971"/>
      <c r="STU430" s="972"/>
      <c r="STV430" s="972"/>
      <c r="STW430" s="972"/>
      <c r="STX430" s="972"/>
      <c r="STY430" s="972"/>
      <c r="STZ430" s="972"/>
      <c r="SUA430" s="972"/>
      <c r="SUB430" s="972"/>
      <c r="SUC430" s="972"/>
      <c r="SUD430" s="972"/>
      <c r="SUE430" s="972"/>
      <c r="SUF430" s="972"/>
      <c r="SUG430" s="972"/>
      <c r="SUH430" s="973"/>
      <c r="SUI430" s="971"/>
      <c r="SUJ430" s="972"/>
      <c r="SUK430" s="972"/>
      <c r="SUL430" s="972"/>
      <c r="SUM430" s="972"/>
      <c r="SUN430" s="972"/>
      <c r="SUO430" s="972"/>
      <c r="SUP430" s="972"/>
      <c r="SUQ430" s="972"/>
      <c r="SUR430" s="972"/>
      <c r="SUS430" s="972"/>
      <c r="SUT430" s="972"/>
      <c r="SUU430" s="972"/>
      <c r="SUV430" s="972"/>
      <c r="SUW430" s="973"/>
      <c r="SUX430" s="971"/>
      <c r="SUY430" s="972"/>
      <c r="SUZ430" s="972"/>
      <c r="SVA430" s="972"/>
      <c r="SVB430" s="972"/>
      <c r="SVC430" s="972"/>
      <c r="SVD430" s="972"/>
      <c r="SVE430" s="972"/>
      <c r="SVF430" s="972"/>
      <c r="SVG430" s="972"/>
      <c r="SVH430" s="972"/>
      <c r="SVI430" s="972"/>
      <c r="SVJ430" s="972"/>
      <c r="SVK430" s="972"/>
      <c r="SVL430" s="973"/>
      <c r="SVM430" s="971"/>
      <c r="SVN430" s="972"/>
      <c r="SVO430" s="972"/>
      <c r="SVP430" s="972"/>
      <c r="SVQ430" s="972"/>
      <c r="SVR430" s="972"/>
      <c r="SVS430" s="972"/>
      <c r="SVT430" s="972"/>
      <c r="SVU430" s="972"/>
      <c r="SVV430" s="972"/>
      <c r="SVW430" s="972"/>
      <c r="SVX430" s="972"/>
      <c r="SVY430" s="972"/>
      <c r="SVZ430" s="972"/>
      <c r="SWA430" s="973"/>
      <c r="SWB430" s="971"/>
      <c r="SWC430" s="972"/>
      <c r="SWD430" s="972"/>
      <c r="SWE430" s="972"/>
      <c r="SWF430" s="972"/>
      <c r="SWG430" s="972"/>
      <c r="SWH430" s="972"/>
      <c r="SWI430" s="972"/>
      <c r="SWJ430" s="972"/>
      <c r="SWK430" s="972"/>
      <c r="SWL430" s="972"/>
      <c r="SWM430" s="972"/>
      <c r="SWN430" s="972"/>
      <c r="SWO430" s="972"/>
      <c r="SWP430" s="973"/>
      <c r="SWQ430" s="971"/>
      <c r="SWR430" s="972"/>
      <c r="SWS430" s="972"/>
      <c r="SWT430" s="972"/>
      <c r="SWU430" s="972"/>
      <c r="SWV430" s="972"/>
      <c r="SWW430" s="972"/>
      <c r="SWX430" s="972"/>
      <c r="SWY430" s="972"/>
      <c r="SWZ430" s="972"/>
      <c r="SXA430" s="972"/>
      <c r="SXB430" s="972"/>
      <c r="SXC430" s="972"/>
      <c r="SXD430" s="972"/>
      <c r="SXE430" s="973"/>
      <c r="SXF430" s="971"/>
      <c r="SXG430" s="972"/>
      <c r="SXH430" s="972"/>
      <c r="SXI430" s="972"/>
      <c r="SXJ430" s="972"/>
      <c r="SXK430" s="972"/>
      <c r="SXL430" s="972"/>
      <c r="SXM430" s="972"/>
      <c r="SXN430" s="972"/>
      <c r="SXO430" s="972"/>
      <c r="SXP430" s="972"/>
      <c r="SXQ430" s="972"/>
      <c r="SXR430" s="972"/>
      <c r="SXS430" s="972"/>
      <c r="SXT430" s="973"/>
      <c r="SXU430" s="971"/>
      <c r="SXV430" s="972"/>
      <c r="SXW430" s="972"/>
      <c r="SXX430" s="972"/>
      <c r="SXY430" s="972"/>
      <c r="SXZ430" s="972"/>
      <c r="SYA430" s="972"/>
      <c r="SYB430" s="972"/>
      <c r="SYC430" s="972"/>
      <c r="SYD430" s="972"/>
      <c r="SYE430" s="972"/>
      <c r="SYF430" s="972"/>
      <c r="SYG430" s="972"/>
      <c r="SYH430" s="972"/>
      <c r="SYI430" s="973"/>
      <c r="SYJ430" s="971"/>
      <c r="SYK430" s="972"/>
      <c r="SYL430" s="972"/>
      <c r="SYM430" s="972"/>
      <c r="SYN430" s="972"/>
      <c r="SYO430" s="972"/>
      <c r="SYP430" s="972"/>
      <c r="SYQ430" s="972"/>
      <c r="SYR430" s="972"/>
      <c r="SYS430" s="972"/>
      <c r="SYT430" s="972"/>
      <c r="SYU430" s="972"/>
      <c r="SYV430" s="972"/>
      <c r="SYW430" s="972"/>
      <c r="SYX430" s="973"/>
      <c r="SYY430" s="971"/>
      <c r="SYZ430" s="972"/>
      <c r="SZA430" s="972"/>
      <c r="SZB430" s="972"/>
      <c r="SZC430" s="972"/>
      <c r="SZD430" s="972"/>
      <c r="SZE430" s="972"/>
      <c r="SZF430" s="972"/>
      <c r="SZG430" s="972"/>
      <c r="SZH430" s="972"/>
      <c r="SZI430" s="972"/>
      <c r="SZJ430" s="972"/>
      <c r="SZK430" s="972"/>
      <c r="SZL430" s="972"/>
      <c r="SZM430" s="973"/>
      <c r="SZN430" s="971"/>
      <c r="SZO430" s="972"/>
      <c r="SZP430" s="972"/>
      <c r="SZQ430" s="972"/>
      <c r="SZR430" s="972"/>
      <c r="SZS430" s="972"/>
      <c r="SZT430" s="972"/>
      <c r="SZU430" s="972"/>
      <c r="SZV430" s="972"/>
      <c r="SZW430" s="972"/>
      <c r="SZX430" s="972"/>
      <c r="SZY430" s="972"/>
      <c r="SZZ430" s="972"/>
      <c r="TAA430" s="972"/>
      <c r="TAB430" s="973"/>
      <c r="TAC430" s="971"/>
      <c r="TAD430" s="972"/>
      <c r="TAE430" s="972"/>
      <c r="TAF430" s="972"/>
      <c r="TAG430" s="972"/>
      <c r="TAH430" s="972"/>
      <c r="TAI430" s="972"/>
      <c r="TAJ430" s="972"/>
      <c r="TAK430" s="972"/>
      <c r="TAL430" s="972"/>
      <c r="TAM430" s="972"/>
      <c r="TAN430" s="972"/>
      <c r="TAO430" s="972"/>
      <c r="TAP430" s="972"/>
      <c r="TAQ430" s="973"/>
      <c r="TAR430" s="971"/>
      <c r="TAS430" s="972"/>
      <c r="TAT430" s="972"/>
      <c r="TAU430" s="972"/>
      <c r="TAV430" s="972"/>
      <c r="TAW430" s="972"/>
      <c r="TAX430" s="972"/>
      <c r="TAY430" s="972"/>
      <c r="TAZ430" s="972"/>
      <c r="TBA430" s="972"/>
      <c r="TBB430" s="972"/>
      <c r="TBC430" s="972"/>
      <c r="TBD430" s="972"/>
      <c r="TBE430" s="972"/>
      <c r="TBF430" s="973"/>
      <c r="TBG430" s="971"/>
      <c r="TBH430" s="972"/>
      <c r="TBI430" s="972"/>
      <c r="TBJ430" s="972"/>
      <c r="TBK430" s="972"/>
      <c r="TBL430" s="972"/>
      <c r="TBM430" s="972"/>
      <c r="TBN430" s="972"/>
      <c r="TBO430" s="972"/>
      <c r="TBP430" s="972"/>
      <c r="TBQ430" s="972"/>
      <c r="TBR430" s="972"/>
      <c r="TBS430" s="972"/>
      <c r="TBT430" s="972"/>
      <c r="TBU430" s="973"/>
      <c r="TBV430" s="971"/>
      <c r="TBW430" s="972"/>
      <c r="TBX430" s="972"/>
      <c r="TBY430" s="972"/>
      <c r="TBZ430" s="972"/>
      <c r="TCA430" s="972"/>
      <c r="TCB430" s="972"/>
      <c r="TCC430" s="972"/>
      <c r="TCD430" s="972"/>
      <c r="TCE430" s="972"/>
      <c r="TCF430" s="972"/>
      <c r="TCG430" s="972"/>
      <c r="TCH430" s="972"/>
      <c r="TCI430" s="972"/>
      <c r="TCJ430" s="973"/>
      <c r="TCK430" s="971"/>
      <c r="TCL430" s="972"/>
      <c r="TCM430" s="972"/>
      <c r="TCN430" s="972"/>
      <c r="TCO430" s="972"/>
      <c r="TCP430" s="972"/>
      <c r="TCQ430" s="972"/>
      <c r="TCR430" s="972"/>
      <c r="TCS430" s="972"/>
      <c r="TCT430" s="972"/>
      <c r="TCU430" s="972"/>
      <c r="TCV430" s="972"/>
      <c r="TCW430" s="972"/>
      <c r="TCX430" s="972"/>
      <c r="TCY430" s="973"/>
      <c r="TCZ430" s="971"/>
      <c r="TDA430" s="972"/>
      <c r="TDB430" s="972"/>
      <c r="TDC430" s="972"/>
      <c r="TDD430" s="972"/>
      <c r="TDE430" s="972"/>
      <c r="TDF430" s="972"/>
      <c r="TDG430" s="972"/>
      <c r="TDH430" s="972"/>
      <c r="TDI430" s="972"/>
      <c r="TDJ430" s="972"/>
      <c r="TDK430" s="972"/>
      <c r="TDL430" s="972"/>
      <c r="TDM430" s="972"/>
      <c r="TDN430" s="973"/>
      <c r="TDO430" s="971"/>
      <c r="TDP430" s="972"/>
      <c r="TDQ430" s="972"/>
      <c r="TDR430" s="972"/>
      <c r="TDS430" s="972"/>
      <c r="TDT430" s="972"/>
      <c r="TDU430" s="972"/>
      <c r="TDV430" s="972"/>
      <c r="TDW430" s="972"/>
      <c r="TDX430" s="972"/>
      <c r="TDY430" s="972"/>
      <c r="TDZ430" s="972"/>
      <c r="TEA430" s="972"/>
      <c r="TEB430" s="972"/>
      <c r="TEC430" s="973"/>
      <c r="TED430" s="971"/>
      <c r="TEE430" s="972"/>
      <c r="TEF430" s="972"/>
      <c r="TEG430" s="972"/>
      <c r="TEH430" s="972"/>
      <c r="TEI430" s="972"/>
      <c r="TEJ430" s="972"/>
      <c r="TEK430" s="972"/>
      <c r="TEL430" s="972"/>
      <c r="TEM430" s="972"/>
      <c r="TEN430" s="972"/>
      <c r="TEO430" s="972"/>
      <c r="TEP430" s="972"/>
      <c r="TEQ430" s="972"/>
      <c r="TER430" s="973"/>
      <c r="TES430" s="971"/>
      <c r="TET430" s="972"/>
      <c r="TEU430" s="972"/>
      <c r="TEV430" s="972"/>
      <c r="TEW430" s="972"/>
      <c r="TEX430" s="972"/>
      <c r="TEY430" s="972"/>
      <c r="TEZ430" s="972"/>
      <c r="TFA430" s="972"/>
      <c r="TFB430" s="972"/>
      <c r="TFC430" s="972"/>
      <c r="TFD430" s="972"/>
      <c r="TFE430" s="972"/>
      <c r="TFF430" s="972"/>
      <c r="TFG430" s="973"/>
      <c r="TFH430" s="971"/>
      <c r="TFI430" s="972"/>
      <c r="TFJ430" s="972"/>
      <c r="TFK430" s="972"/>
      <c r="TFL430" s="972"/>
      <c r="TFM430" s="972"/>
      <c r="TFN430" s="972"/>
      <c r="TFO430" s="972"/>
      <c r="TFP430" s="972"/>
      <c r="TFQ430" s="972"/>
      <c r="TFR430" s="972"/>
      <c r="TFS430" s="972"/>
      <c r="TFT430" s="972"/>
      <c r="TFU430" s="972"/>
      <c r="TFV430" s="973"/>
      <c r="TFW430" s="971"/>
      <c r="TFX430" s="972"/>
      <c r="TFY430" s="972"/>
      <c r="TFZ430" s="972"/>
      <c r="TGA430" s="972"/>
      <c r="TGB430" s="972"/>
      <c r="TGC430" s="972"/>
      <c r="TGD430" s="972"/>
      <c r="TGE430" s="972"/>
      <c r="TGF430" s="972"/>
      <c r="TGG430" s="972"/>
      <c r="TGH430" s="972"/>
      <c r="TGI430" s="972"/>
      <c r="TGJ430" s="972"/>
      <c r="TGK430" s="973"/>
      <c r="TGL430" s="971"/>
      <c r="TGM430" s="972"/>
      <c r="TGN430" s="972"/>
      <c r="TGO430" s="972"/>
      <c r="TGP430" s="972"/>
      <c r="TGQ430" s="972"/>
      <c r="TGR430" s="972"/>
      <c r="TGS430" s="972"/>
      <c r="TGT430" s="972"/>
      <c r="TGU430" s="972"/>
      <c r="TGV430" s="972"/>
      <c r="TGW430" s="972"/>
      <c r="TGX430" s="972"/>
      <c r="TGY430" s="972"/>
      <c r="TGZ430" s="973"/>
      <c r="THA430" s="971"/>
      <c r="THB430" s="972"/>
      <c r="THC430" s="972"/>
      <c r="THD430" s="972"/>
      <c r="THE430" s="972"/>
      <c r="THF430" s="972"/>
      <c r="THG430" s="972"/>
      <c r="THH430" s="972"/>
      <c r="THI430" s="972"/>
      <c r="THJ430" s="972"/>
      <c r="THK430" s="972"/>
      <c r="THL430" s="972"/>
      <c r="THM430" s="972"/>
      <c r="THN430" s="972"/>
      <c r="THO430" s="973"/>
      <c r="THP430" s="971"/>
      <c r="THQ430" s="972"/>
      <c r="THR430" s="972"/>
      <c r="THS430" s="972"/>
      <c r="THT430" s="972"/>
      <c r="THU430" s="972"/>
      <c r="THV430" s="972"/>
      <c r="THW430" s="972"/>
      <c r="THX430" s="972"/>
      <c r="THY430" s="972"/>
      <c r="THZ430" s="972"/>
      <c r="TIA430" s="972"/>
      <c r="TIB430" s="972"/>
      <c r="TIC430" s="972"/>
      <c r="TID430" s="973"/>
      <c r="TIE430" s="971"/>
      <c r="TIF430" s="972"/>
      <c r="TIG430" s="972"/>
      <c r="TIH430" s="972"/>
      <c r="TII430" s="972"/>
      <c r="TIJ430" s="972"/>
      <c r="TIK430" s="972"/>
      <c r="TIL430" s="972"/>
      <c r="TIM430" s="972"/>
      <c r="TIN430" s="972"/>
      <c r="TIO430" s="972"/>
      <c r="TIP430" s="972"/>
      <c r="TIQ430" s="972"/>
      <c r="TIR430" s="972"/>
      <c r="TIS430" s="973"/>
      <c r="TIT430" s="971"/>
      <c r="TIU430" s="972"/>
      <c r="TIV430" s="972"/>
      <c r="TIW430" s="972"/>
      <c r="TIX430" s="972"/>
      <c r="TIY430" s="972"/>
      <c r="TIZ430" s="972"/>
      <c r="TJA430" s="972"/>
      <c r="TJB430" s="972"/>
      <c r="TJC430" s="972"/>
      <c r="TJD430" s="972"/>
      <c r="TJE430" s="972"/>
      <c r="TJF430" s="972"/>
      <c r="TJG430" s="972"/>
      <c r="TJH430" s="973"/>
      <c r="TJI430" s="971"/>
      <c r="TJJ430" s="972"/>
      <c r="TJK430" s="972"/>
      <c r="TJL430" s="972"/>
      <c r="TJM430" s="972"/>
      <c r="TJN430" s="972"/>
      <c r="TJO430" s="972"/>
      <c r="TJP430" s="972"/>
      <c r="TJQ430" s="972"/>
      <c r="TJR430" s="972"/>
      <c r="TJS430" s="972"/>
      <c r="TJT430" s="972"/>
      <c r="TJU430" s="972"/>
      <c r="TJV430" s="972"/>
      <c r="TJW430" s="973"/>
      <c r="TJX430" s="971"/>
      <c r="TJY430" s="972"/>
      <c r="TJZ430" s="972"/>
      <c r="TKA430" s="972"/>
      <c r="TKB430" s="972"/>
      <c r="TKC430" s="972"/>
      <c r="TKD430" s="972"/>
      <c r="TKE430" s="972"/>
      <c r="TKF430" s="972"/>
      <c r="TKG430" s="972"/>
      <c r="TKH430" s="972"/>
      <c r="TKI430" s="972"/>
      <c r="TKJ430" s="972"/>
      <c r="TKK430" s="972"/>
      <c r="TKL430" s="973"/>
      <c r="TKM430" s="971"/>
      <c r="TKN430" s="972"/>
      <c r="TKO430" s="972"/>
      <c r="TKP430" s="972"/>
      <c r="TKQ430" s="972"/>
      <c r="TKR430" s="972"/>
      <c r="TKS430" s="972"/>
      <c r="TKT430" s="972"/>
      <c r="TKU430" s="972"/>
      <c r="TKV430" s="972"/>
      <c r="TKW430" s="972"/>
      <c r="TKX430" s="972"/>
      <c r="TKY430" s="972"/>
      <c r="TKZ430" s="972"/>
      <c r="TLA430" s="973"/>
      <c r="TLB430" s="971"/>
      <c r="TLC430" s="972"/>
      <c r="TLD430" s="972"/>
      <c r="TLE430" s="972"/>
      <c r="TLF430" s="972"/>
      <c r="TLG430" s="972"/>
      <c r="TLH430" s="972"/>
      <c r="TLI430" s="972"/>
      <c r="TLJ430" s="972"/>
      <c r="TLK430" s="972"/>
      <c r="TLL430" s="972"/>
      <c r="TLM430" s="972"/>
      <c r="TLN430" s="972"/>
      <c r="TLO430" s="972"/>
      <c r="TLP430" s="973"/>
      <c r="TLQ430" s="971"/>
      <c r="TLR430" s="972"/>
      <c r="TLS430" s="972"/>
      <c r="TLT430" s="972"/>
      <c r="TLU430" s="972"/>
      <c r="TLV430" s="972"/>
      <c r="TLW430" s="972"/>
      <c r="TLX430" s="972"/>
      <c r="TLY430" s="972"/>
      <c r="TLZ430" s="972"/>
      <c r="TMA430" s="972"/>
      <c r="TMB430" s="972"/>
      <c r="TMC430" s="972"/>
      <c r="TMD430" s="972"/>
      <c r="TME430" s="973"/>
      <c r="TMF430" s="971"/>
      <c r="TMG430" s="972"/>
      <c r="TMH430" s="972"/>
      <c r="TMI430" s="972"/>
      <c r="TMJ430" s="972"/>
      <c r="TMK430" s="972"/>
      <c r="TML430" s="972"/>
      <c r="TMM430" s="972"/>
      <c r="TMN430" s="972"/>
      <c r="TMO430" s="972"/>
      <c r="TMP430" s="972"/>
      <c r="TMQ430" s="972"/>
      <c r="TMR430" s="972"/>
      <c r="TMS430" s="972"/>
      <c r="TMT430" s="973"/>
      <c r="TMU430" s="971"/>
      <c r="TMV430" s="972"/>
      <c r="TMW430" s="972"/>
      <c r="TMX430" s="972"/>
      <c r="TMY430" s="972"/>
      <c r="TMZ430" s="972"/>
      <c r="TNA430" s="972"/>
      <c r="TNB430" s="972"/>
      <c r="TNC430" s="972"/>
      <c r="TND430" s="972"/>
      <c r="TNE430" s="972"/>
      <c r="TNF430" s="972"/>
      <c r="TNG430" s="972"/>
      <c r="TNH430" s="972"/>
      <c r="TNI430" s="973"/>
      <c r="TNJ430" s="971"/>
      <c r="TNK430" s="972"/>
      <c r="TNL430" s="972"/>
      <c r="TNM430" s="972"/>
      <c r="TNN430" s="972"/>
      <c r="TNO430" s="972"/>
      <c r="TNP430" s="972"/>
      <c r="TNQ430" s="972"/>
      <c r="TNR430" s="972"/>
      <c r="TNS430" s="972"/>
      <c r="TNT430" s="972"/>
      <c r="TNU430" s="972"/>
      <c r="TNV430" s="972"/>
      <c r="TNW430" s="972"/>
      <c r="TNX430" s="973"/>
      <c r="TNY430" s="971"/>
      <c r="TNZ430" s="972"/>
      <c r="TOA430" s="972"/>
      <c r="TOB430" s="972"/>
      <c r="TOC430" s="972"/>
      <c r="TOD430" s="972"/>
      <c r="TOE430" s="972"/>
      <c r="TOF430" s="972"/>
      <c r="TOG430" s="972"/>
      <c r="TOH430" s="972"/>
      <c r="TOI430" s="972"/>
      <c r="TOJ430" s="972"/>
      <c r="TOK430" s="972"/>
      <c r="TOL430" s="972"/>
      <c r="TOM430" s="973"/>
      <c r="TON430" s="971"/>
      <c r="TOO430" s="972"/>
      <c r="TOP430" s="972"/>
      <c r="TOQ430" s="972"/>
      <c r="TOR430" s="972"/>
      <c r="TOS430" s="972"/>
      <c r="TOT430" s="972"/>
      <c r="TOU430" s="972"/>
      <c r="TOV430" s="972"/>
      <c r="TOW430" s="972"/>
      <c r="TOX430" s="972"/>
      <c r="TOY430" s="972"/>
      <c r="TOZ430" s="972"/>
      <c r="TPA430" s="972"/>
      <c r="TPB430" s="973"/>
      <c r="TPC430" s="971"/>
      <c r="TPD430" s="972"/>
      <c r="TPE430" s="972"/>
      <c r="TPF430" s="972"/>
      <c r="TPG430" s="972"/>
      <c r="TPH430" s="972"/>
      <c r="TPI430" s="972"/>
      <c r="TPJ430" s="972"/>
      <c r="TPK430" s="972"/>
      <c r="TPL430" s="972"/>
      <c r="TPM430" s="972"/>
      <c r="TPN430" s="972"/>
      <c r="TPO430" s="972"/>
      <c r="TPP430" s="972"/>
      <c r="TPQ430" s="973"/>
      <c r="TPR430" s="971"/>
      <c r="TPS430" s="972"/>
      <c r="TPT430" s="972"/>
      <c r="TPU430" s="972"/>
      <c r="TPV430" s="972"/>
      <c r="TPW430" s="972"/>
      <c r="TPX430" s="972"/>
      <c r="TPY430" s="972"/>
      <c r="TPZ430" s="972"/>
      <c r="TQA430" s="972"/>
      <c r="TQB430" s="972"/>
      <c r="TQC430" s="972"/>
      <c r="TQD430" s="972"/>
      <c r="TQE430" s="972"/>
      <c r="TQF430" s="973"/>
      <c r="TQG430" s="971"/>
      <c r="TQH430" s="972"/>
      <c r="TQI430" s="972"/>
      <c r="TQJ430" s="972"/>
      <c r="TQK430" s="972"/>
      <c r="TQL430" s="972"/>
      <c r="TQM430" s="972"/>
      <c r="TQN430" s="972"/>
      <c r="TQO430" s="972"/>
      <c r="TQP430" s="972"/>
      <c r="TQQ430" s="972"/>
      <c r="TQR430" s="972"/>
      <c r="TQS430" s="972"/>
      <c r="TQT430" s="972"/>
      <c r="TQU430" s="973"/>
      <c r="TQV430" s="971"/>
      <c r="TQW430" s="972"/>
      <c r="TQX430" s="972"/>
      <c r="TQY430" s="972"/>
      <c r="TQZ430" s="972"/>
      <c r="TRA430" s="972"/>
      <c r="TRB430" s="972"/>
      <c r="TRC430" s="972"/>
      <c r="TRD430" s="972"/>
      <c r="TRE430" s="972"/>
      <c r="TRF430" s="972"/>
      <c r="TRG430" s="972"/>
      <c r="TRH430" s="972"/>
      <c r="TRI430" s="972"/>
      <c r="TRJ430" s="973"/>
      <c r="TRK430" s="971"/>
      <c r="TRL430" s="972"/>
      <c r="TRM430" s="972"/>
      <c r="TRN430" s="972"/>
      <c r="TRO430" s="972"/>
      <c r="TRP430" s="972"/>
      <c r="TRQ430" s="972"/>
      <c r="TRR430" s="972"/>
      <c r="TRS430" s="972"/>
      <c r="TRT430" s="972"/>
      <c r="TRU430" s="972"/>
      <c r="TRV430" s="972"/>
      <c r="TRW430" s="972"/>
      <c r="TRX430" s="972"/>
      <c r="TRY430" s="973"/>
      <c r="TRZ430" s="971"/>
      <c r="TSA430" s="972"/>
      <c r="TSB430" s="972"/>
      <c r="TSC430" s="972"/>
      <c r="TSD430" s="972"/>
      <c r="TSE430" s="972"/>
      <c r="TSF430" s="972"/>
      <c r="TSG430" s="972"/>
      <c r="TSH430" s="972"/>
      <c r="TSI430" s="972"/>
      <c r="TSJ430" s="972"/>
      <c r="TSK430" s="972"/>
      <c r="TSL430" s="972"/>
      <c r="TSM430" s="972"/>
      <c r="TSN430" s="973"/>
      <c r="TSO430" s="971"/>
      <c r="TSP430" s="972"/>
      <c r="TSQ430" s="972"/>
      <c r="TSR430" s="972"/>
      <c r="TSS430" s="972"/>
      <c r="TST430" s="972"/>
      <c r="TSU430" s="972"/>
      <c r="TSV430" s="972"/>
      <c r="TSW430" s="972"/>
      <c r="TSX430" s="972"/>
      <c r="TSY430" s="972"/>
      <c r="TSZ430" s="972"/>
      <c r="TTA430" s="972"/>
      <c r="TTB430" s="972"/>
      <c r="TTC430" s="973"/>
      <c r="TTD430" s="971"/>
      <c r="TTE430" s="972"/>
      <c r="TTF430" s="972"/>
      <c r="TTG430" s="972"/>
      <c r="TTH430" s="972"/>
      <c r="TTI430" s="972"/>
      <c r="TTJ430" s="972"/>
      <c r="TTK430" s="972"/>
      <c r="TTL430" s="972"/>
      <c r="TTM430" s="972"/>
      <c r="TTN430" s="972"/>
      <c r="TTO430" s="972"/>
      <c r="TTP430" s="972"/>
      <c r="TTQ430" s="972"/>
      <c r="TTR430" s="973"/>
      <c r="TTS430" s="971"/>
      <c r="TTT430" s="972"/>
      <c r="TTU430" s="972"/>
      <c r="TTV430" s="972"/>
      <c r="TTW430" s="972"/>
      <c r="TTX430" s="972"/>
      <c r="TTY430" s="972"/>
      <c r="TTZ430" s="972"/>
      <c r="TUA430" s="972"/>
      <c r="TUB430" s="972"/>
      <c r="TUC430" s="972"/>
      <c r="TUD430" s="972"/>
      <c r="TUE430" s="972"/>
      <c r="TUF430" s="972"/>
      <c r="TUG430" s="973"/>
      <c r="TUH430" s="971"/>
      <c r="TUI430" s="972"/>
      <c r="TUJ430" s="972"/>
      <c r="TUK430" s="972"/>
      <c r="TUL430" s="972"/>
      <c r="TUM430" s="972"/>
      <c r="TUN430" s="972"/>
      <c r="TUO430" s="972"/>
      <c r="TUP430" s="972"/>
      <c r="TUQ430" s="972"/>
      <c r="TUR430" s="972"/>
      <c r="TUS430" s="972"/>
      <c r="TUT430" s="972"/>
      <c r="TUU430" s="972"/>
      <c r="TUV430" s="973"/>
      <c r="TUW430" s="971"/>
      <c r="TUX430" s="972"/>
      <c r="TUY430" s="972"/>
      <c r="TUZ430" s="972"/>
      <c r="TVA430" s="972"/>
      <c r="TVB430" s="972"/>
      <c r="TVC430" s="972"/>
      <c r="TVD430" s="972"/>
      <c r="TVE430" s="972"/>
      <c r="TVF430" s="972"/>
      <c r="TVG430" s="972"/>
      <c r="TVH430" s="972"/>
      <c r="TVI430" s="972"/>
      <c r="TVJ430" s="972"/>
      <c r="TVK430" s="973"/>
      <c r="TVL430" s="971"/>
      <c r="TVM430" s="972"/>
      <c r="TVN430" s="972"/>
      <c r="TVO430" s="972"/>
      <c r="TVP430" s="972"/>
      <c r="TVQ430" s="972"/>
      <c r="TVR430" s="972"/>
      <c r="TVS430" s="972"/>
      <c r="TVT430" s="972"/>
      <c r="TVU430" s="972"/>
      <c r="TVV430" s="972"/>
      <c r="TVW430" s="972"/>
      <c r="TVX430" s="972"/>
      <c r="TVY430" s="972"/>
      <c r="TVZ430" s="973"/>
      <c r="TWA430" s="971"/>
      <c r="TWB430" s="972"/>
      <c r="TWC430" s="972"/>
      <c r="TWD430" s="972"/>
      <c r="TWE430" s="972"/>
      <c r="TWF430" s="972"/>
      <c r="TWG430" s="972"/>
      <c r="TWH430" s="972"/>
      <c r="TWI430" s="972"/>
      <c r="TWJ430" s="972"/>
      <c r="TWK430" s="972"/>
      <c r="TWL430" s="972"/>
      <c r="TWM430" s="972"/>
      <c r="TWN430" s="972"/>
      <c r="TWO430" s="973"/>
      <c r="TWP430" s="971"/>
      <c r="TWQ430" s="972"/>
      <c r="TWR430" s="972"/>
      <c r="TWS430" s="972"/>
      <c r="TWT430" s="972"/>
      <c r="TWU430" s="972"/>
      <c r="TWV430" s="972"/>
      <c r="TWW430" s="972"/>
      <c r="TWX430" s="972"/>
      <c r="TWY430" s="972"/>
      <c r="TWZ430" s="972"/>
      <c r="TXA430" s="972"/>
      <c r="TXB430" s="972"/>
      <c r="TXC430" s="972"/>
      <c r="TXD430" s="973"/>
      <c r="TXE430" s="971"/>
      <c r="TXF430" s="972"/>
      <c r="TXG430" s="972"/>
      <c r="TXH430" s="972"/>
      <c r="TXI430" s="972"/>
      <c r="TXJ430" s="972"/>
      <c r="TXK430" s="972"/>
      <c r="TXL430" s="972"/>
      <c r="TXM430" s="972"/>
      <c r="TXN430" s="972"/>
      <c r="TXO430" s="972"/>
      <c r="TXP430" s="972"/>
      <c r="TXQ430" s="972"/>
      <c r="TXR430" s="972"/>
      <c r="TXS430" s="973"/>
      <c r="TXT430" s="971"/>
      <c r="TXU430" s="972"/>
      <c r="TXV430" s="972"/>
      <c r="TXW430" s="972"/>
      <c r="TXX430" s="972"/>
      <c r="TXY430" s="972"/>
      <c r="TXZ430" s="972"/>
      <c r="TYA430" s="972"/>
      <c r="TYB430" s="972"/>
      <c r="TYC430" s="972"/>
      <c r="TYD430" s="972"/>
      <c r="TYE430" s="972"/>
      <c r="TYF430" s="972"/>
      <c r="TYG430" s="972"/>
      <c r="TYH430" s="973"/>
      <c r="TYI430" s="971"/>
      <c r="TYJ430" s="972"/>
      <c r="TYK430" s="972"/>
      <c r="TYL430" s="972"/>
      <c r="TYM430" s="972"/>
      <c r="TYN430" s="972"/>
      <c r="TYO430" s="972"/>
      <c r="TYP430" s="972"/>
      <c r="TYQ430" s="972"/>
      <c r="TYR430" s="972"/>
      <c r="TYS430" s="972"/>
      <c r="TYT430" s="972"/>
      <c r="TYU430" s="972"/>
      <c r="TYV430" s="972"/>
      <c r="TYW430" s="973"/>
      <c r="TYX430" s="971"/>
      <c r="TYY430" s="972"/>
      <c r="TYZ430" s="972"/>
      <c r="TZA430" s="972"/>
      <c r="TZB430" s="972"/>
      <c r="TZC430" s="972"/>
      <c r="TZD430" s="972"/>
      <c r="TZE430" s="972"/>
      <c r="TZF430" s="972"/>
      <c r="TZG430" s="972"/>
      <c r="TZH430" s="972"/>
      <c r="TZI430" s="972"/>
      <c r="TZJ430" s="972"/>
      <c r="TZK430" s="972"/>
      <c r="TZL430" s="973"/>
      <c r="TZM430" s="971"/>
      <c r="TZN430" s="972"/>
      <c r="TZO430" s="972"/>
      <c r="TZP430" s="972"/>
      <c r="TZQ430" s="972"/>
      <c r="TZR430" s="972"/>
      <c r="TZS430" s="972"/>
      <c r="TZT430" s="972"/>
      <c r="TZU430" s="972"/>
      <c r="TZV430" s="972"/>
      <c r="TZW430" s="972"/>
      <c r="TZX430" s="972"/>
      <c r="TZY430" s="972"/>
      <c r="TZZ430" s="972"/>
      <c r="UAA430" s="973"/>
      <c r="UAB430" s="971"/>
      <c r="UAC430" s="972"/>
      <c r="UAD430" s="972"/>
      <c r="UAE430" s="972"/>
      <c r="UAF430" s="972"/>
      <c r="UAG430" s="972"/>
      <c r="UAH430" s="972"/>
      <c r="UAI430" s="972"/>
      <c r="UAJ430" s="972"/>
      <c r="UAK430" s="972"/>
      <c r="UAL430" s="972"/>
      <c r="UAM430" s="972"/>
      <c r="UAN430" s="972"/>
      <c r="UAO430" s="972"/>
      <c r="UAP430" s="973"/>
      <c r="UAQ430" s="971"/>
      <c r="UAR430" s="972"/>
      <c r="UAS430" s="972"/>
      <c r="UAT430" s="972"/>
      <c r="UAU430" s="972"/>
      <c r="UAV430" s="972"/>
      <c r="UAW430" s="972"/>
      <c r="UAX430" s="972"/>
      <c r="UAY430" s="972"/>
      <c r="UAZ430" s="972"/>
      <c r="UBA430" s="972"/>
      <c r="UBB430" s="972"/>
      <c r="UBC430" s="972"/>
      <c r="UBD430" s="972"/>
      <c r="UBE430" s="973"/>
      <c r="UBF430" s="971"/>
      <c r="UBG430" s="972"/>
      <c r="UBH430" s="972"/>
      <c r="UBI430" s="972"/>
      <c r="UBJ430" s="972"/>
      <c r="UBK430" s="972"/>
      <c r="UBL430" s="972"/>
      <c r="UBM430" s="972"/>
      <c r="UBN430" s="972"/>
      <c r="UBO430" s="972"/>
      <c r="UBP430" s="972"/>
      <c r="UBQ430" s="972"/>
      <c r="UBR430" s="972"/>
      <c r="UBS430" s="972"/>
      <c r="UBT430" s="973"/>
      <c r="UBU430" s="971"/>
      <c r="UBV430" s="972"/>
      <c r="UBW430" s="972"/>
      <c r="UBX430" s="972"/>
      <c r="UBY430" s="972"/>
      <c r="UBZ430" s="972"/>
      <c r="UCA430" s="972"/>
      <c r="UCB430" s="972"/>
      <c r="UCC430" s="972"/>
      <c r="UCD430" s="972"/>
      <c r="UCE430" s="972"/>
      <c r="UCF430" s="972"/>
      <c r="UCG430" s="972"/>
      <c r="UCH430" s="972"/>
      <c r="UCI430" s="973"/>
      <c r="UCJ430" s="971"/>
      <c r="UCK430" s="972"/>
      <c r="UCL430" s="972"/>
      <c r="UCM430" s="972"/>
      <c r="UCN430" s="972"/>
      <c r="UCO430" s="972"/>
      <c r="UCP430" s="972"/>
      <c r="UCQ430" s="972"/>
      <c r="UCR430" s="972"/>
      <c r="UCS430" s="972"/>
      <c r="UCT430" s="972"/>
      <c r="UCU430" s="972"/>
      <c r="UCV430" s="972"/>
      <c r="UCW430" s="972"/>
      <c r="UCX430" s="973"/>
      <c r="UCY430" s="971"/>
      <c r="UCZ430" s="972"/>
      <c r="UDA430" s="972"/>
      <c r="UDB430" s="972"/>
      <c r="UDC430" s="972"/>
      <c r="UDD430" s="972"/>
      <c r="UDE430" s="972"/>
      <c r="UDF430" s="972"/>
      <c r="UDG430" s="972"/>
      <c r="UDH430" s="972"/>
      <c r="UDI430" s="972"/>
      <c r="UDJ430" s="972"/>
      <c r="UDK430" s="972"/>
      <c r="UDL430" s="972"/>
      <c r="UDM430" s="973"/>
      <c r="UDN430" s="971"/>
      <c r="UDO430" s="972"/>
      <c r="UDP430" s="972"/>
      <c r="UDQ430" s="972"/>
      <c r="UDR430" s="972"/>
      <c r="UDS430" s="972"/>
      <c r="UDT430" s="972"/>
      <c r="UDU430" s="972"/>
      <c r="UDV430" s="972"/>
      <c r="UDW430" s="972"/>
      <c r="UDX430" s="972"/>
      <c r="UDY430" s="972"/>
      <c r="UDZ430" s="972"/>
      <c r="UEA430" s="972"/>
      <c r="UEB430" s="973"/>
      <c r="UEC430" s="971"/>
      <c r="UED430" s="972"/>
      <c r="UEE430" s="972"/>
      <c r="UEF430" s="972"/>
      <c r="UEG430" s="972"/>
      <c r="UEH430" s="972"/>
      <c r="UEI430" s="972"/>
      <c r="UEJ430" s="972"/>
      <c r="UEK430" s="972"/>
      <c r="UEL430" s="972"/>
      <c r="UEM430" s="972"/>
      <c r="UEN430" s="972"/>
      <c r="UEO430" s="972"/>
      <c r="UEP430" s="972"/>
      <c r="UEQ430" s="973"/>
      <c r="UER430" s="971"/>
      <c r="UES430" s="972"/>
      <c r="UET430" s="972"/>
      <c r="UEU430" s="972"/>
      <c r="UEV430" s="972"/>
      <c r="UEW430" s="972"/>
      <c r="UEX430" s="972"/>
      <c r="UEY430" s="972"/>
      <c r="UEZ430" s="972"/>
      <c r="UFA430" s="972"/>
      <c r="UFB430" s="972"/>
      <c r="UFC430" s="972"/>
      <c r="UFD430" s="972"/>
      <c r="UFE430" s="972"/>
      <c r="UFF430" s="973"/>
      <c r="UFG430" s="971"/>
      <c r="UFH430" s="972"/>
      <c r="UFI430" s="972"/>
      <c r="UFJ430" s="972"/>
      <c r="UFK430" s="972"/>
      <c r="UFL430" s="972"/>
      <c r="UFM430" s="972"/>
      <c r="UFN430" s="972"/>
      <c r="UFO430" s="972"/>
      <c r="UFP430" s="972"/>
      <c r="UFQ430" s="972"/>
      <c r="UFR430" s="972"/>
      <c r="UFS430" s="972"/>
      <c r="UFT430" s="972"/>
      <c r="UFU430" s="973"/>
      <c r="UFV430" s="971"/>
      <c r="UFW430" s="972"/>
      <c r="UFX430" s="972"/>
      <c r="UFY430" s="972"/>
      <c r="UFZ430" s="972"/>
      <c r="UGA430" s="972"/>
      <c r="UGB430" s="972"/>
      <c r="UGC430" s="972"/>
      <c r="UGD430" s="972"/>
      <c r="UGE430" s="972"/>
      <c r="UGF430" s="972"/>
      <c r="UGG430" s="972"/>
      <c r="UGH430" s="972"/>
      <c r="UGI430" s="972"/>
      <c r="UGJ430" s="973"/>
      <c r="UGK430" s="971"/>
      <c r="UGL430" s="972"/>
      <c r="UGM430" s="972"/>
      <c r="UGN430" s="972"/>
      <c r="UGO430" s="972"/>
      <c r="UGP430" s="972"/>
      <c r="UGQ430" s="972"/>
      <c r="UGR430" s="972"/>
      <c r="UGS430" s="972"/>
      <c r="UGT430" s="972"/>
      <c r="UGU430" s="972"/>
      <c r="UGV430" s="972"/>
      <c r="UGW430" s="972"/>
      <c r="UGX430" s="972"/>
      <c r="UGY430" s="973"/>
      <c r="UGZ430" s="971"/>
      <c r="UHA430" s="972"/>
      <c r="UHB430" s="972"/>
      <c r="UHC430" s="972"/>
      <c r="UHD430" s="972"/>
      <c r="UHE430" s="972"/>
      <c r="UHF430" s="972"/>
      <c r="UHG430" s="972"/>
      <c r="UHH430" s="972"/>
      <c r="UHI430" s="972"/>
      <c r="UHJ430" s="972"/>
      <c r="UHK430" s="972"/>
      <c r="UHL430" s="972"/>
      <c r="UHM430" s="972"/>
      <c r="UHN430" s="973"/>
      <c r="UHO430" s="971"/>
      <c r="UHP430" s="972"/>
      <c r="UHQ430" s="972"/>
      <c r="UHR430" s="972"/>
      <c r="UHS430" s="972"/>
      <c r="UHT430" s="972"/>
      <c r="UHU430" s="972"/>
      <c r="UHV430" s="972"/>
      <c r="UHW430" s="972"/>
      <c r="UHX430" s="972"/>
      <c r="UHY430" s="972"/>
      <c r="UHZ430" s="972"/>
      <c r="UIA430" s="972"/>
      <c r="UIB430" s="972"/>
      <c r="UIC430" s="973"/>
      <c r="UID430" s="971"/>
      <c r="UIE430" s="972"/>
      <c r="UIF430" s="972"/>
      <c r="UIG430" s="972"/>
      <c r="UIH430" s="972"/>
      <c r="UII430" s="972"/>
      <c r="UIJ430" s="972"/>
      <c r="UIK430" s="972"/>
      <c r="UIL430" s="972"/>
      <c r="UIM430" s="972"/>
      <c r="UIN430" s="972"/>
      <c r="UIO430" s="972"/>
      <c r="UIP430" s="972"/>
      <c r="UIQ430" s="972"/>
      <c r="UIR430" s="973"/>
      <c r="UIS430" s="971"/>
      <c r="UIT430" s="972"/>
      <c r="UIU430" s="972"/>
      <c r="UIV430" s="972"/>
      <c r="UIW430" s="972"/>
      <c r="UIX430" s="972"/>
      <c r="UIY430" s="972"/>
      <c r="UIZ430" s="972"/>
      <c r="UJA430" s="972"/>
      <c r="UJB430" s="972"/>
      <c r="UJC430" s="972"/>
      <c r="UJD430" s="972"/>
      <c r="UJE430" s="972"/>
      <c r="UJF430" s="972"/>
      <c r="UJG430" s="973"/>
      <c r="UJH430" s="971"/>
      <c r="UJI430" s="972"/>
      <c r="UJJ430" s="972"/>
      <c r="UJK430" s="972"/>
      <c r="UJL430" s="972"/>
      <c r="UJM430" s="972"/>
      <c r="UJN430" s="972"/>
      <c r="UJO430" s="972"/>
      <c r="UJP430" s="972"/>
      <c r="UJQ430" s="972"/>
      <c r="UJR430" s="972"/>
      <c r="UJS430" s="972"/>
      <c r="UJT430" s="972"/>
      <c r="UJU430" s="972"/>
      <c r="UJV430" s="973"/>
      <c r="UJW430" s="971"/>
      <c r="UJX430" s="972"/>
      <c r="UJY430" s="972"/>
      <c r="UJZ430" s="972"/>
      <c r="UKA430" s="972"/>
      <c r="UKB430" s="972"/>
      <c r="UKC430" s="972"/>
      <c r="UKD430" s="972"/>
      <c r="UKE430" s="972"/>
      <c r="UKF430" s="972"/>
      <c r="UKG430" s="972"/>
      <c r="UKH430" s="972"/>
      <c r="UKI430" s="972"/>
      <c r="UKJ430" s="972"/>
      <c r="UKK430" s="973"/>
      <c r="UKL430" s="971"/>
      <c r="UKM430" s="972"/>
      <c r="UKN430" s="972"/>
      <c r="UKO430" s="972"/>
      <c r="UKP430" s="972"/>
      <c r="UKQ430" s="972"/>
      <c r="UKR430" s="972"/>
      <c r="UKS430" s="972"/>
      <c r="UKT430" s="972"/>
      <c r="UKU430" s="972"/>
      <c r="UKV430" s="972"/>
      <c r="UKW430" s="972"/>
      <c r="UKX430" s="972"/>
      <c r="UKY430" s="972"/>
      <c r="UKZ430" s="973"/>
      <c r="ULA430" s="971"/>
      <c r="ULB430" s="972"/>
      <c r="ULC430" s="972"/>
      <c r="ULD430" s="972"/>
      <c r="ULE430" s="972"/>
      <c r="ULF430" s="972"/>
      <c r="ULG430" s="972"/>
      <c r="ULH430" s="972"/>
      <c r="ULI430" s="972"/>
      <c r="ULJ430" s="972"/>
      <c r="ULK430" s="972"/>
      <c r="ULL430" s="972"/>
      <c r="ULM430" s="972"/>
      <c r="ULN430" s="972"/>
      <c r="ULO430" s="973"/>
      <c r="ULP430" s="971"/>
      <c r="ULQ430" s="972"/>
      <c r="ULR430" s="972"/>
      <c r="ULS430" s="972"/>
      <c r="ULT430" s="972"/>
      <c r="ULU430" s="972"/>
      <c r="ULV430" s="972"/>
      <c r="ULW430" s="972"/>
      <c r="ULX430" s="972"/>
      <c r="ULY430" s="972"/>
      <c r="ULZ430" s="972"/>
      <c r="UMA430" s="972"/>
      <c r="UMB430" s="972"/>
      <c r="UMC430" s="972"/>
      <c r="UMD430" s="973"/>
      <c r="UME430" s="971"/>
      <c r="UMF430" s="972"/>
      <c r="UMG430" s="972"/>
      <c r="UMH430" s="972"/>
      <c r="UMI430" s="972"/>
      <c r="UMJ430" s="972"/>
      <c r="UMK430" s="972"/>
      <c r="UML430" s="972"/>
      <c r="UMM430" s="972"/>
      <c r="UMN430" s="972"/>
      <c r="UMO430" s="972"/>
      <c r="UMP430" s="972"/>
      <c r="UMQ430" s="972"/>
      <c r="UMR430" s="972"/>
      <c r="UMS430" s="973"/>
      <c r="UMT430" s="971"/>
      <c r="UMU430" s="972"/>
      <c r="UMV430" s="972"/>
      <c r="UMW430" s="972"/>
      <c r="UMX430" s="972"/>
      <c r="UMY430" s="972"/>
      <c r="UMZ430" s="972"/>
      <c r="UNA430" s="972"/>
      <c r="UNB430" s="972"/>
      <c r="UNC430" s="972"/>
      <c r="UND430" s="972"/>
      <c r="UNE430" s="972"/>
      <c r="UNF430" s="972"/>
      <c r="UNG430" s="972"/>
      <c r="UNH430" s="973"/>
      <c r="UNI430" s="971"/>
      <c r="UNJ430" s="972"/>
      <c r="UNK430" s="972"/>
      <c r="UNL430" s="972"/>
      <c r="UNM430" s="972"/>
      <c r="UNN430" s="972"/>
      <c r="UNO430" s="972"/>
      <c r="UNP430" s="972"/>
      <c r="UNQ430" s="972"/>
      <c r="UNR430" s="972"/>
      <c r="UNS430" s="972"/>
      <c r="UNT430" s="972"/>
      <c r="UNU430" s="972"/>
      <c r="UNV430" s="972"/>
      <c r="UNW430" s="973"/>
      <c r="UNX430" s="971"/>
      <c r="UNY430" s="972"/>
      <c r="UNZ430" s="972"/>
      <c r="UOA430" s="972"/>
      <c r="UOB430" s="972"/>
      <c r="UOC430" s="972"/>
      <c r="UOD430" s="972"/>
      <c r="UOE430" s="972"/>
      <c r="UOF430" s="972"/>
      <c r="UOG430" s="972"/>
      <c r="UOH430" s="972"/>
      <c r="UOI430" s="972"/>
      <c r="UOJ430" s="972"/>
      <c r="UOK430" s="972"/>
      <c r="UOL430" s="973"/>
      <c r="UOM430" s="971"/>
      <c r="UON430" s="972"/>
      <c r="UOO430" s="972"/>
      <c r="UOP430" s="972"/>
      <c r="UOQ430" s="972"/>
      <c r="UOR430" s="972"/>
      <c r="UOS430" s="972"/>
      <c r="UOT430" s="972"/>
      <c r="UOU430" s="972"/>
      <c r="UOV430" s="972"/>
      <c r="UOW430" s="972"/>
      <c r="UOX430" s="972"/>
      <c r="UOY430" s="972"/>
      <c r="UOZ430" s="972"/>
      <c r="UPA430" s="973"/>
      <c r="UPB430" s="971"/>
      <c r="UPC430" s="972"/>
      <c r="UPD430" s="972"/>
      <c r="UPE430" s="972"/>
      <c r="UPF430" s="972"/>
      <c r="UPG430" s="972"/>
      <c r="UPH430" s="972"/>
      <c r="UPI430" s="972"/>
      <c r="UPJ430" s="972"/>
      <c r="UPK430" s="972"/>
      <c r="UPL430" s="972"/>
      <c r="UPM430" s="972"/>
      <c r="UPN430" s="972"/>
      <c r="UPO430" s="972"/>
      <c r="UPP430" s="973"/>
      <c r="UPQ430" s="971"/>
      <c r="UPR430" s="972"/>
      <c r="UPS430" s="972"/>
      <c r="UPT430" s="972"/>
      <c r="UPU430" s="972"/>
      <c r="UPV430" s="972"/>
      <c r="UPW430" s="972"/>
      <c r="UPX430" s="972"/>
      <c r="UPY430" s="972"/>
      <c r="UPZ430" s="972"/>
      <c r="UQA430" s="972"/>
      <c r="UQB430" s="972"/>
      <c r="UQC430" s="972"/>
      <c r="UQD430" s="972"/>
      <c r="UQE430" s="973"/>
      <c r="UQF430" s="971"/>
      <c r="UQG430" s="972"/>
      <c r="UQH430" s="972"/>
      <c r="UQI430" s="972"/>
      <c r="UQJ430" s="972"/>
      <c r="UQK430" s="972"/>
      <c r="UQL430" s="972"/>
      <c r="UQM430" s="972"/>
      <c r="UQN430" s="972"/>
      <c r="UQO430" s="972"/>
      <c r="UQP430" s="972"/>
      <c r="UQQ430" s="972"/>
      <c r="UQR430" s="972"/>
      <c r="UQS430" s="972"/>
      <c r="UQT430" s="973"/>
      <c r="UQU430" s="971"/>
      <c r="UQV430" s="972"/>
      <c r="UQW430" s="972"/>
      <c r="UQX430" s="972"/>
      <c r="UQY430" s="972"/>
      <c r="UQZ430" s="972"/>
      <c r="URA430" s="972"/>
      <c r="URB430" s="972"/>
      <c r="URC430" s="972"/>
      <c r="URD430" s="972"/>
      <c r="URE430" s="972"/>
      <c r="URF430" s="972"/>
      <c r="URG430" s="972"/>
      <c r="URH430" s="972"/>
      <c r="URI430" s="973"/>
      <c r="URJ430" s="971"/>
      <c r="URK430" s="972"/>
      <c r="URL430" s="972"/>
      <c r="URM430" s="972"/>
      <c r="URN430" s="972"/>
      <c r="URO430" s="972"/>
      <c r="URP430" s="972"/>
      <c r="URQ430" s="972"/>
      <c r="URR430" s="972"/>
      <c r="URS430" s="972"/>
      <c r="URT430" s="972"/>
      <c r="URU430" s="972"/>
      <c r="URV430" s="972"/>
      <c r="URW430" s="972"/>
      <c r="URX430" s="973"/>
      <c r="URY430" s="971"/>
      <c r="URZ430" s="972"/>
      <c r="USA430" s="972"/>
      <c r="USB430" s="972"/>
      <c r="USC430" s="972"/>
      <c r="USD430" s="972"/>
      <c r="USE430" s="972"/>
      <c r="USF430" s="972"/>
      <c r="USG430" s="972"/>
      <c r="USH430" s="972"/>
      <c r="USI430" s="972"/>
      <c r="USJ430" s="972"/>
      <c r="USK430" s="972"/>
      <c r="USL430" s="972"/>
      <c r="USM430" s="973"/>
      <c r="USN430" s="971"/>
      <c r="USO430" s="972"/>
      <c r="USP430" s="972"/>
      <c r="USQ430" s="972"/>
      <c r="USR430" s="972"/>
      <c r="USS430" s="972"/>
      <c r="UST430" s="972"/>
      <c r="USU430" s="972"/>
      <c r="USV430" s="972"/>
      <c r="USW430" s="972"/>
      <c r="USX430" s="972"/>
      <c r="USY430" s="972"/>
      <c r="USZ430" s="972"/>
      <c r="UTA430" s="972"/>
      <c r="UTB430" s="973"/>
      <c r="UTC430" s="971"/>
      <c r="UTD430" s="972"/>
      <c r="UTE430" s="972"/>
      <c r="UTF430" s="972"/>
      <c r="UTG430" s="972"/>
      <c r="UTH430" s="972"/>
      <c r="UTI430" s="972"/>
      <c r="UTJ430" s="972"/>
      <c r="UTK430" s="972"/>
      <c r="UTL430" s="972"/>
      <c r="UTM430" s="972"/>
      <c r="UTN430" s="972"/>
      <c r="UTO430" s="972"/>
      <c r="UTP430" s="972"/>
      <c r="UTQ430" s="973"/>
      <c r="UTR430" s="971"/>
      <c r="UTS430" s="972"/>
      <c r="UTT430" s="972"/>
      <c r="UTU430" s="972"/>
      <c r="UTV430" s="972"/>
      <c r="UTW430" s="972"/>
      <c r="UTX430" s="972"/>
      <c r="UTY430" s="972"/>
      <c r="UTZ430" s="972"/>
      <c r="UUA430" s="972"/>
      <c r="UUB430" s="972"/>
      <c r="UUC430" s="972"/>
      <c r="UUD430" s="972"/>
      <c r="UUE430" s="972"/>
      <c r="UUF430" s="973"/>
      <c r="UUG430" s="971"/>
      <c r="UUH430" s="972"/>
      <c r="UUI430" s="972"/>
      <c r="UUJ430" s="972"/>
      <c r="UUK430" s="972"/>
      <c r="UUL430" s="972"/>
      <c r="UUM430" s="972"/>
      <c r="UUN430" s="972"/>
      <c r="UUO430" s="972"/>
      <c r="UUP430" s="972"/>
      <c r="UUQ430" s="972"/>
      <c r="UUR430" s="972"/>
      <c r="UUS430" s="972"/>
      <c r="UUT430" s="972"/>
      <c r="UUU430" s="973"/>
      <c r="UUV430" s="971"/>
      <c r="UUW430" s="972"/>
      <c r="UUX430" s="972"/>
      <c r="UUY430" s="972"/>
      <c r="UUZ430" s="972"/>
      <c r="UVA430" s="972"/>
      <c r="UVB430" s="972"/>
      <c r="UVC430" s="972"/>
      <c r="UVD430" s="972"/>
      <c r="UVE430" s="972"/>
      <c r="UVF430" s="972"/>
      <c r="UVG430" s="972"/>
      <c r="UVH430" s="972"/>
      <c r="UVI430" s="972"/>
      <c r="UVJ430" s="973"/>
      <c r="UVK430" s="971"/>
      <c r="UVL430" s="972"/>
      <c r="UVM430" s="972"/>
      <c r="UVN430" s="972"/>
      <c r="UVO430" s="972"/>
      <c r="UVP430" s="972"/>
      <c r="UVQ430" s="972"/>
      <c r="UVR430" s="972"/>
      <c r="UVS430" s="972"/>
      <c r="UVT430" s="972"/>
      <c r="UVU430" s="972"/>
      <c r="UVV430" s="972"/>
      <c r="UVW430" s="972"/>
      <c r="UVX430" s="972"/>
      <c r="UVY430" s="973"/>
      <c r="UVZ430" s="971"/>
      <c r="UWA430" s="972"/>
      <c r="UWB430" s="972"/>
      <c r="UWC430" s="972"/>
      <c r="UWD430" s="972"/>
      <c r="UWE430" s="972"/>
      <c r="UWF430" s="972"/>
      <c r="UWG430" s="972"/>
      <c r="UWH430" s="972"/>
      <c r="UWI430" s="972"/>
      <c r="UWJ430" s="972"/>
      <c r="UWK430" s="972"/>
      <c r="UWL430" s="972"/>
      <c r="UWM430" s="972"/>
      <c r="UWN430" s="973"/>
      <c r="UWO430" s="971"/>
      <c r="UWP430" s="972"/>
      <c r="UWQ430" s="972"/>
      <c r="UWR430" s="972"/>
      <c r="UWS430" s="972"/>
      <c r="UWT430" s="972"/>
      <c r="UWU430" s="972"/>
      <c r="UWV430" s="972"/>
      <c r="UWW430" s="972"/>
      <c r="UWX430" s="972"/>
      <c r="UWY430" s="972"/>
      <c r="UWZ430" s="972"/>
      <c r="UXA430" s="972"/>
      <c r="UXB430" s="972"/>
      <c r="UXC430" s="973"/>
      <c r="UXD430" s="971"/>
      <c r="UXE430" s="972"/>
      <c r="UXF430" s="972"/>
      <c r="UXG430" s="972"/>
      <c r="UXH430" s="972"/>
      <c r="UXI430" s="972"/>
      <c r="UXJ430" s="972"/>
      <c r="UXK430" s="972"/>
      <c r="UXL430" s="972"/>
      <c r="UXM430" s="972"/>
      <c r="UXN430" s="972"/>
      <c r="UXO430" s="972"/>
      <c r="UXP430" s="972"/>
      <c r="UXQ430" s="972"/>
      <c r="UXR430" s="973"/>
      <c r="UXS430" s="971"/>
      <c r="UXT430" s="972"/>
      <c r="UXU430" s="972"/>
      <c r="UXV430" s="972"/>
      <c r="UXW430" s="972"/>
      <c r="UXX430" s="972"/>
      <c r="UXY430" s="972"/>
      <c r="UXZ430" s="972"/>
      <c r="UYA430" s="972"/>
      <c r="UYB430" s="972"/>
      <c r="UYC430" s="972"/>
      <c r="UYD430" s="972"/>
      <c r="UYE430" s="972"/>
      <c r="UYF430" s="972"/>
      <c r="UYG430" s="973"/>
      <c r="UYH430" s="971"/>
      <c r="UYI430" s="972"/>
      <c r="UYJ430" s="972"/>
      <c r="UYK430" s="972"/>
      <c r="UYL430" s="972"/>
      <c r="UYM430" s="972"/>
      <c r="UYN430" s="972"/>
      <c r="UYO430" s="972"/>
      <c r="UYP430" s="972"/>
      <c r="UYQ430" s="972"/>
      <c r="UYR430" s="972"/>
      <c r="UYS430" s="972"/>
      <c r="UYT430" s="972"/>
      <c r="UYU430" s="972"/>
      <c r="UYV430" s="973"/>
      <c r="UYW430" s="971"/>
      <c r="UYX430" s="972"/>
      <c r="UYY430" s="972"/>
      <c r="UYZ430" s="972"/>
      <c r="UZA430" s="972"/>
      <c r="UZB430" s="972"/>
      <c r="UZC430" s="972"/>
      <c r="UZD430" s="972"/>
      <c r="UZE430" s="972"/>
      <c r="UZF430" s="972"/>
      <c r="UZG430" s="972"/>
      <c r="UZH430" s="972"/>
      <c r="UZI430" s="972"/>
      <c r="UZJ430" s="972"/>
      <c r="UZK430" s="973"/>
      <c r="UZL430" s="971"/>
      <c r="UZM430" s="972"/>
      <c r="UZN430" s="972"/>
      <c r="UZO430" s="972"/>
      <c r="UZP430" s="972"/>
      <c r="UZQ430" s="972"/>
      <c r="UZR430" s="972"/>
      <c r="UZS430" s="972"/>
      <c r="UZT430" s="972"/>
      <c r="UZU430" s="972"/>
      <c r="UZV430" s="972"/>
      <c r="UZW430" s="972"/>
      <c r="UZX430" s="972"/>
      <c r="UZY430" s="972"/>
      <c r="UZZ430" s="973"/>
      <c r="VAA430" s="971"/>
      <c r="VAB430" s="972"/>
      <c r="VAC430" s="972"/>
      <c r="VAD430" s="972"/>
      <c r="VAE430" s="972"/>
      <c r="VAF430" s="972"/>
      <c r="VAG430" s="972"/>
      <c r="VAH430" s="972"/>
      <c r="VAI430" s="972"/>
      <c r="VAJ430" s="972"/>
      <c r="VAK430" s="972"/>
      <c r="VAL430" s="972"/>
      <c r="VAM430" s="972"/>
      <c r="VAN430" s="972"/>
      <c r="VAO430" s="973"/>
      <c r="VAP430" s="971"/>
      <c r="VAQ430" s="972"/>
      <c r="VAR430" s="972"/>
      <c r="VAS430" s="972"/>
      <c r="VAT430" s="972"/>
      <c r="VAU430" s="972"/>
      <c r="VAV430" s="972"/>
      <c r="VAW430" s="972"/>
      <c r="VAX430" s="972"/>
      <c r="VAY430" s="972"/>
      <c r="VAZ430" s="972"/>
      <c r="VBA430" s="972"/>
      <c r="VBB430" s="972"/>
      <c r="VBC430" s="972"/>
      <c r="VBD430" s="973"/>
      <c r="VBE430" s="971"/>
      <c r="VBF430" s="972"/>
      <c r="VBG430" s="972"/>
      <c r="VBH430" s="972"/>
      <c r="VBI430" s="972"/>
      <c r="VBJ430" s="972"/>
      <c r="VBK430" s="972"/>
      <c r="VBL430" s="972"/>
      <c r="VBM430" s="972"/>
      <c r="VBN430" s="972"/>
      <c r="VBO430" s="972"/>
      <c r="VBP430" s="972"/>
      <c r="VBQ430" s="972"/>
      <c r="VBR430" s="972"/>
      <c r="VBS430" s="973"/>
      <c r="VBT430" s="971"/>
      <c r="VBU430" s="972"/>
      <c r="VBV430" s="972"/>
      <c r="VBW430" s="972"/>
      <c r="VBX430" s="972"/>
      <c r="VBY430" s="972"/>
      <c r="VBZ430" s="972"/>
      <c r="VCA430" s="972"/>
      <c r="VCB430" s="972"/>
      <c r="VCC430" s="972"/>
      <c r="VCD430" s="972"/>
      <c r="VCE430" s="972"/>
      <c r="VCF430" s="972"/>
      <c r="VCG430" s="972"/>
      <c r="VCH430" s="973"/>
      <c r="VCI430" s="971"/>
      <c r="VCJ430" s="972"/>
      <c r="VCK430" s="972"/>
      <c r="VCL430" s="972"/>
      <c r="VCM430" s="972"/>
      <c r="VCN430" s="972"/>
      <c r="VCO430" s="972"/>
      <c r="VCP430" s="972"/>
      <c r="VCQ430" s="972"/>
      <c r="VCR430" s="972"/>
      <c r="VCS430" s="972"/>
      <c r="VCT430" s="972"/>
      <c r="VCU430" s="972"/>
      <c r="VCV430" s="972"/>
      <c r="VCW430" s="973"/>
      <c r="VCX430" s="971"/>
      <c r="VCY430" s="972"/>
      <c r="VCZ430" s="972"/>
      <c r="VDA430" s="972"/>
      <c r="VDB430" s="972"/>
      <c r="VDC430" s="972"/>
      <c r="VDD430" s="972"/>
      <c r="VDE430" s="972"/>
      <c r="VDF430" s="972"/>
      <c r="VDG430" s="972"/>
      <c r="VDH430" s="972"/>
      <c r="VDI430" s="972"/>
      <c r="VDJ430" s="972"/>
      <c r="VDK430" s="972"/>
      <c r="VDL430" s="973"/>
      <c r="VDM430" s="971"/>
      <c r="VDN430" s="972"/>
      <c r="VDO430" s="972"/>
      <c r="VDP430" s="972"/>
      <c r="VDQ430" s="972"/>
      <c r="VDR430" s="972"/>
      <c r="VDS430" s="972"/>
      <c r="VDT430" s="972"/>
      <c r="VDU430" s="972"/>
      <c r="VDV430" s="972"/>
      <c r="VDW430" s="972"/>
      <c r="VDX430" s="972"/>
      <c r="VDY430" s="972"/>
      <c r="VDZ430" s="972"/>
      <c r="VEA430" s="973"/>
      <c r="VEB430" s="971"/>
      <c r="VEC430" s="972"/>
      <c r="VED430" s="972"/>
      <c r="VEE430" s="972"/>
      <c r="VEF430" s="972"/>
      <c r="VEG430" s="972"/>
      <c r="VEH430" s="972"/>
      <c r="VEI430" s="972"/>
      <c r="VEJ430" s="972"/>
      <c r="VEK430" s="972"/>
      <c r="VEL430" s="972"/>
      <c r="VEM430" s="972"/>
      <c r="VEN430" s="972"/>
      <c r="VEO430" s="972"/>
      <c r="VEP430" s="973"/>
      <c r="VEQ430" s="971"/>
      <c r="VER430" s="972"/>
      <c r="VES430" s="972"/>
      <c r="VET430" s="972"/>
      <c r="VEU430" s="972"/>
      <c r="VEV430" s="972"/>
      <c r="VEW430" s="972"/>
      <c r="VEX430" s="972"/>
      <c r="VEY430" s="972"/>
      <c r="VEZ430" s="972"/>
      <c r="VFA430" s="972"/>
      <c r="VFB430" s="972"/>
      <c r="VFC430" s="972"/>
      <c r="VFD430" s="972"/>
      <c r="VFE430" s="973"/>
      <c r="VFF430" s="971"/>
      <c r="VFG430" s="972"/>
      <c r="VFH430" s="972"/>
      <c r="VFI430" s="972"/>
      <c r="VFJ430" s="972"/>
      <c r="VFK430" s="972"/>
      <c r="VFL430" s="972"/>
      <c r="VFM430" s="972"/>
      <c r="VFN430" s="972"/>
      <c r="VFO430" s="972"/>
      <c r="VFP430" s="972"/>
      <c r="VFQ430" s="972"/>
      <c r="VFR430" s="972"/>
      <c r="VFS430" s="972"/>
      <c r="VFT430" s="973"/>
      <c r="VFU430" s="971"/>
      <c r="VFV430" s="972"/>
      <c r="VFW430" s="972"/>
      <c r="VFX430" s="972"/>
      <c r="VFY430" s="972"/>
      <c r="VFZ430" s="972"/>
      <c r="VGA430" s="972"/>
      <c r="VGB430" s="972"/>
      <c r="VGC430" s="972"/>
      <c r="VGD430" s="972"/>
      <c r="VGE430" s="972"/>
      <c r="VGF430" s="972"/>
      <c r="VGG430" s="972"/>
      <c r="VGH430" s="972"/>
      <c r="VGI430" s="973"/>
      <c r="VGJ430" s="971"/>
      <c r="VGK430" s="972"/>
      <c r="VGL430" s="972"/>
      <c r="VGM430" s="972"/>
      <c r="VGN430" s="972"/>
      <c r="VGO430" s="972"/>
      <c r="VGP430" s="972"/>
      <c r="VGQ430" s="972"/>
      <c r="VGR430" s="972"/>
      <c r="VGS430" s="972"/>
      <c r="VGT430" s="972"/>
      <c r="VGU430" s="972"/>
      <c r="VGV430" s="972"/>
      <c r="VGW430" s="972"/>
      <c r="VGX430" s="973"/>
      <c r="VGY430" s="971"/>
      <c r="VGZ430" s="972"/>
      <c r="VHA430" s="972"/>
      <c r="VHB430" s="972"/>
      <c r="VHC430" s="972"/>
      <c r="VHD430" s="972"/>
      <c r="VHE430" s="972"/>
      <c r="VHF430" s="972"/>
      <c r="VHG430" s="972"/>
      <c r="VHH430" s="972"/>
      <c r="VHI430" s="972"/>
      <c r="VHJ430" s="972"/>
      <c r="VHK430" s="972"/>
      <c r="VHL430" s="972"/>
      <c r="VHM430" s="973"/>
      <c r="VHN430" s="971"/>
      <c r="VHO430" s="972"/>
      <c r="VHP430" s="972"/>
      <c r="VHQ430" s="972"/>
      <c r="VHR430" s="972"/>
      <c r="VHS430" s="972"/>
      <c r="VHT430" s="972"/>
      <c r="VHU430" s="972"/>
      <c r="VHV430" s="972"/>
      <c r="VHW430" s="972"/>
      <c r="VHX430" s="972"/>
      <c r="VHY430" s="972"/>
      <c r="VHZ430" s="972"/>
      <c r="VIA430" s="972"/>
      <c r="VIB430" s="973"/>
      <c r="VIC430" s="971"/>
      <c r="VID430" s="972"/>
      <c r="VIE430" s="972"/>
      <c r="VIF430" s="972"/>
      <c r="VIG430" s="972"/>
      <c r="VIH430" s="972"/>
      <c r="VII430" s="972"/>
      <c r="VIJ430" s="972"/>
      <c r="VIK430" s="972"/>
      <c r="VIL430" s="972"/>
      <c r="VIM430" s="972"/>
      <c r="VIN430" s="972"/>
      <c r="VIO430" s="972"/>
      <c r="VIP430" s="972"/>
      <c r="VIQ430" s="973"/>
      <c r="VIR430" s="971"/>
      <c r="VIS430" s="972"/>
      <c r="VIT430" s="972"/>
      <c r="VIU430" s="972"/>
      <c r="VIV430" s="972"/>
      <c r="VIW430" s="972"/>
      <c r="VIX430" s="972"/>
      <c r="VIY430" s="972"/>
      <c r="VIZ430" s="972"/>
      <c r="VJA430" s="972"/>
      <c r="VJB430" s="972"/>
      <c r="VJC430" s="972"/>
      <c r="VJD430" s="972"/>
      <c r="VJE430" s="972"/>
      <c r="VJF430" s="973"/>
      <c r="VJG430" s="971"/>
      <c r="VJH430" s="972"/>
      <c r="VJI430" s="972"/>
      <c r="VJJ430" s="972"/>
      <c r="VJK430" s="972"/>
      <c r="VJL430" s="972"/>
      <c r="VJM430" s="972"/>
      <c r="VJN430" s="972"/>
      <c r="VJO430" s="972"/>
      <c r="VJP430" s="972"/>
      <c r="VJQ430" s="972"/>
      <c r="VJR430" s="972"/>
      <c r="VJS430" s="972"/>
      <c r="VJT430" s="972"/>
      <c r="VJU430" s="973"/>
      <c r="VJV430" s="971"/>
      <c r="VJW430" s="972"/>
      <c r="VJX430" s="972"/>
      <c r="VJY430" s="972"/>
      <c r="VJZ430" s="972"/>
      <c r="VKA430" s="972"/>
      <c r="VKB430" s="972"/>
      <c r="VKC430" s="972"/>
      <c r="VKD430" s="972"/>
      <c r="VKE430" s="972"/>
      <c r="VKF430" s="972"/>
      <c r="VKG430" s="972"/>
      <c r="VKH430" s="972"/>
      <c r="VKI430" s="972"/>
      <c r="VKJ430" s="973"/>
      <c r="VKK430" s="971"/>
      <c r="VKL430" s="972"/>
      <c r="VKM430" s="972"/>
      <c r="VKN430" s="972"/>
      <c r="VKO430" s="972"/>
      <c r="VKP430" s="972"/>
      <c r="VKQ430" s="972"/>
      <c r="VKR430" s="972"/>
      <c r="VKS430" s="972"/>
      <c r="VKT430" s="972"/>
      <c r="VKU430" s="972"/>
      <c r="VKV430" s="972"/>
      <c r="VKW430" s="972"/>
      <c r="VKX430" s="972"/>
      <c r="VKY430" s="973"/>
      <c r="VKZ430" s="971"/>
      <c r="VLA430" s="972"/>
      <c r="VLB430" s="972"/>
      <c r="VLC430" s="972"/>
      <c r="VLD430" s="972"/>
      <c r="VLE430" s="972"/>
      <c r="VLF430" s="972"/>
      <c r="VLG430" s="972"/>
      <c r="VLH430" s="972"/>
      <c r="VLI430" s="972"/>
      <c r="VLJ430" s="972"/>
      <c r="VLK430" s="972"/>
      <c r="VLL430" s="972"/>
      <c r="VLM430" s="972"/>
      <c r="VLN430" s="973"/>
      <c r="VLO430" s="971"/>
      <c r="VLP430" s="972"/>
      <c r="VLQ430" s="972"/>
      <c r="VLR430" s="972"/>
      <c r="VLS430" s="972"/>
      <c r="VLT430" s="972"/>
      <c r="VLU430" s="972"/>
      <c r="VLV430" s="972"/>
      <c r="VLW430" s="972"/>
      <c r="VLX430" s="972"/>
      <c r="VLY430" s="972"/>
      <c r="VLZ430" s="972"/>
      <c r="VMA430" s="972"/>
      <c r="VMB430" s="972"/>
      <c r="VMC430" s="973"/>
      <c r="VMD430" s="971"/>
      <c r="VME430" s="972"/>
      <c r="VMF430" s="972"/>
      <c r="VMG430" s="972"/>
      <c r="VMH430" s="972"/>
      <c r="VMI430" s="972"/>
      <c r="VMJ430" s="972"/>
      <c r="VMK430" s="972"/>
      <c r="VML430" s="972"/>
      <c r="VMM430" s="972"/>
      <c r="VMN430" s="972"/>
      <c r="VMO430" s="972"/>
      <c r="VMP430" s="972"/>
      <c r="VMQ430" s="972"/>
      <c r="VMR430" s="973"/>
      <c r="VMS430" s="971"/>
      <c r="VMT430" s="972"/>
      <c r="VMU430" s="972"/>
      <c r="VMV430" s="972"/>
      <c r="VMW430" s="972"/>
      <c r="VMX430" s="972"/>
      <c r="VMY430" s="972"/>
      <c r="VMZ430" s="972"/>
      <c r="VNA430" s="972"/>
      <c r="VNB430" s="972"/>
      <c r="VNC430" s="972"/>
      <c r="VND430" s="972"/>
      <c r="VNE430" s="972"/>
      <c r="VNF430" s="972"/>
      <c r="VNG430" s="973"/>
      <c r="VNH430" s="971"/>
      <c r="VNI430" s="972"/>
      <c r="VNJ430" s="972"/>
      <c r="VNK430" s="972"/>
      <c r="VNL430" s="972"/>
      <c r="VNM430" s="972"/>
      <c r="VNN430" s="972"/>
      <c r="VNO430" s="972"/>
      <c r="VNP430" s="972"/>
      <c r="VNQ430" s="972"/>
      <c r="VNR430" s="972"/>
      <c r="VNS430" s="972"/>
      <c r="VNT430" s="972"/>
      <c r="VNU430" s="972"/>
      <c r="VNV430" s="973"/>
      <c r="VNW430" s="971"/>
      <c r="VNX430" s="972"/>
      <c r="VNY430" s="972"/>
      <c r="VNZ430" s="972"/>
      <c r="VOA430" s="972"/>
      <c r="VOB430" s="972"/>
      <c r="VOC430" s="972"/>
      <c r="VOD430" s="972"/>
      <c r="VOE430" s="972"/>
      <c r="VOF430" s="972"/>
      <c r="VOG430" s="972"/>
      <c r="VOH430" s="972"/>
      <c r="VOI430" s="972"/>
      <c r="VOJ430" s="972"/>
      <c r="VOK430" s="973"/>
      <c r="VOL430" s="971"/>
      <c r="VOM430" s="972"/>
      <c r="VON430" s="972"/>
      <c r="VOO430" s="972"/>
      <c r="VOP430" s="972"/>
      <c r="VOQ430" s="972"/>
      <c r="VOR430" s="972"/>
      <c r="VOS430" s="972"/>
      <c r="VOT430" s="972"/>
      <c r="VOU430" s="972"/>
      <c r="VOV430" s="972"/>
      <c r="VOW430" s="972"/>
      <c r="VOX430" s="972"/>
      <c r="VOY430" s="972"/>
      <c r="VOZ430" s="973"/>
      <c r="VPA430" s="971"/>
      <c r="VPB430" s="972"/>
      <c r="VPC430" s="972"/>
      <c r="VPD430" s="972"/>
      <c r="VPE430" s="972"/>
      <c r="VPF430" s="972"/>
      <c r="VPG430" s="972"/>
      <c r="VPH430" s="972"/>
      <c r="VPI430" s="972"/>
      <c r="VPJ430" s="972"/>
      <c r="VPK430" s="972"/>
      <c r="VPL430" s="972"/>
      <c r="VPM430" s="972"/>
      <c r="VPN430" s="972"/>
      <c r="VPO430" s="973"/>
      <c r="VPP430" s="971"/>
      <c r="VPQ430" s="972"/>
      <c r="VPR430" s="972"/>
      <c r="VPS430" s="972"/>
      <c r="VPT430" s="972"/>
      <c r="VPU430" s="972"/>
      <c r="VPV430" s="972"/>
      <c r="VPW430" s="972"/>
      <c r="VPX430" s="972"/>
      <c r="VPY430" s="972"/>
      <c r="VPZ430" s="972"/>
      <c r="VQA430" s="972"/>
      <c r="VQB430" s="972"/>
      <c r="VQC430" s="972"/>
      <c r="VQD430" s="973"/>
      <c r="VQE430" s="971"/>
      <c r="VQF430" s="972"/>
      <c r="VQG430" s="972"/>
      <c r="VQH430" s="972"/>
      <c r="VQI430" s="972"/>
      <c r="VQJ430" s="972"/>
      <c r="VQK430" s="972"/>
      <c r="VQL430" s="972"/>
      <c r="VQM430" s="972"/>
      <c r="VQN430" s="972"/>
      <c r="VQO430" s="972"/>
      <c r="VQP430" s="972"/>
      <c r="VQQ430" s="972"/>
      <c r="VQR430" s="972"/>
      <c r="VQS430" s="973"/>
      <c r="VQT430" s="971"/>
      <c r="VQU430" s="972"/>
      <c r="VQV430" s="972"/>
      <c r="VQW430" s="972"/>
      <c r="VQX430" s="972"/>
      <c r="VQY430" s="972"/>
      <c r="VQZ430" s="972"/>
      <c r="VRA430" s="972"/>
      <c r="VRB430" s="972"/>
      <c r="VRC430" s="972"/>
      <c r="VRD430" s="972"/>
      <c r="VRE430" s="972"/>
      <c r="VRF430" s="972"/>
      <c r="VRG430" s="972"/>
      <c r="VRH430" s="973"/>
      <c r="VRI430" s="971"/>
      <c r="VRJ430" s="972"/>
      <c r="VRK430" s="972"/>
      <c r="VRL430" s="972"/>
      <c r="VRM430" s="972"/>
      <c r="VRN430" s="972"/>
      <c r="VRO430" s="972"/>
      <c r="VRP430" s="972"/>
      <c r="VRQ430" s="972"/>
      <c r="VRR430" s="972"/>
      <c r="VRS430" s="972"/>
      <c r="VRT430" s="972"/>
      <c r="VRU430" s="972"/>
      <c r="VRV430" s="972"/>
      <c r="VRW430" s="973"/>
      <c r="VRX430" s="971"/>
      <c r="VRY430" s="972"/>
      <c r="VRZ430" s="972"/>
      <c r="VSA430" s="972"/>
      <c r="VSB430" s="972"/>
      <c r="VSC430" s="972"/>
      <c r="VSD430" s="972"/>
      <c r="VSE430" s="972"/>
      <c r="VSF430" s="972"/>
      <c r="VSG430" s="972"/>
      <c r="VSH430" s="972"/>
      <c r="VSI430" s="972"/>
      <c r="VSJ430" s="972"/>
      <c r="VSK430" s="972"/>
      <c r="VSL430" s="973"/>
      <c r="VSM430" s="971"/>
      <c r="VSN430" s="972"/>
      <c r="VSO430" s="972"/>
      <c r="VSP430" s="972"/>
      <c r="VSQ430" s="972"/>
      <c r="VSR430" s="972"/>
      <c r="VSS430" s="972"/>
      <c r="VST430" s="972"/>
      <c r="VSU430" s="972"/>
      <c r="VSV430" s="972"/>
      <c r="VSW430" s="972"/>
      <c r="VSX430" s="972"/>
      <c r="VSY430" s="972"/>
      <c r="VSZ430" s="972"/>
      <c r="VTA430" s="973"/>
      <c r="VTB430" s="971"/>
      <c r="VTC430" s="972"/>
      <c r="VTD430" s="972"/>
      <c r="VTE430" s="972"/>
      <c r="VTF430" s="972"/>
      <c r="VTG430" s="972"/>
      <c r="VTH430" s="972"/>
      <c r="VTI430" s="972"/>
      <c r="VTJ430" s="972"/>
      <c r="VTK430" s="972"/>
      <c r="VTL430" s="972"/>
      <c r="VTM430" s="972"/>
      <c r="VTN430" s="972"/>
      <c r="VTO430" s="972"/>
      <c r="VTP430" s="973"/>
      <c r="VTQ430" s="971"/>
      <c r="VTR430" s="972"/>
      <c r="VTS430" s="972"/>
      <c r="VTT430" s="972"/>
      <c r="VTU430" s="972"/>
      <c r="VTV430" s="972"/>
      <c r="VTW430" s="972"/>
      <c r="VTX430" s="972"/>
      <c r="VTY430" s="972"/>
      <c r="VTZ430" s="972"/>
      <c r="VUA430" s="972"/>
      <c r="VUB430" s="972"/>
      <c r="VUC430" s="972"/>
      <c r="VUD430" s="972"/>
      <c r="VUE430" s="973"/>
      <c r="VUF430" s="971"/>
      <c r="VUG430" s="972"/>
      <c r="VUH430" s="972"/>
      <c r="VUI430" s="972"/>
      <c r="VUJ430" s="972"/>
      <c r="VUK430" s="972"/>
      <c r="VUL430" s="972"/>
      <c r="VUM430" s="972"/>
      <c r="VUN430" s="972"/>
      <c r="VUO430" s="972"/>
      <c r="VUP430" s="972"/>
      <c r="VUQ430" s="972"/>
      <c r="VUR430" s="972"/>
      <c r="VUS430" s="972"/>
      <c r="VUT430" s="973"/>
      <c r="VUU430" s="971"/>
      <c r="VUV430" s="972"/>
      <c r="VUW430" s="972"/>
      <c r="VUX430" s="972"/>
      <c r="VUY430" s="972"/>
      <c r="VUZ430" s="972"/>
      <c r="VVA430" s="972"/>
      <c r="VVB430" s="972"/>
      <c r="VVC430" s="972"/>
      <c r="VVD430" s="972"/>
      <c r="VVE430" s="972"/>
      <c r="VVF430" s="972"/>
      <c r="VVG430" s="972"/>
      <c r="VVH430" s="972"/>
      <c r="VVI430" s="973"/>
      <c r="VVJ430" s="971"/>
      <c r="VVK430" s="972"/>
      <c r="VVL430" s="972"/>
      <c r="VVM430" s="972"/>
      <c r="VVN430" s="972"/>
      <c r="VVO430" s="972"/>
      <c r="VVP430" s="972"/>
      <c r="VVQ430" s="972"/>
      <c r="VVR430" s="972"/>
      <c r="VVS430" s="972"/>
      <c r="VVT430" s="972"/>
      <c r="VVU430" s="972"/>
      <c r="VVV430" s="972"/>
      <c r="VVW430" s="972"/>
      <c r="VVX430" s="973"/>
      <c r="VVY430" s="971"/>
      <c r="VVZ430" s="972"/>
      <c r="VWA430" s="972"/>
      <c r="VWB430" s="972"/>
      <c r="VWC430" s="972"/>
      <c r="VWD430" s="972"/>
      <c r="VWE430" s="972"/>
      <c r="VWF430" s="972"/>
      <c r="VWG430" s="972"/>
      <c r="VWH430" s="972"/>
      <c r="VWI430" s="972"/>
      <c r="VWJ430" s="972"/>
      <c r="VWK430" s="972"/>
      <c r="VWL430" s="972"/>
      <c r="VWM430" s="973"/>
      <c r="VWN430" s="971"/>
      <c r="VWO430" s="972"/>
      <c r="VWP430" s="972"/>
      <c r="VWQ430" s="972"/>
      <c r="VWR430" s="972"/>
      <c r="VWS430" s="972"/>
      <c r="VWT430" s="972"/>
      <c r="VWU430" s="972"/>
      <c r="VWV430" s="972"/>
      <c r="VWW430" s="972"/>
      <c r="VWX430" s="972"/>
      <c r="VWY430" s="972"/>
      <c r="VWZ430" s="972"/>
      <c r="VXA430" s="972"/>
      <c r="VXB430" s="973"/>
      <c r="VXC430" s="971"/>
      <c r="VXD430" s="972"/>
      <c r="VXE430" s="972"/>
      <c r="VXF430" s="972"/>
      <c r="VXG430" s="972"/>
      <c r="VXH430" s="972"/>
      <c r="VXI430" s="972"/>
      <c r="VXJ430" s="972"/>
      <c r="VXK430" s="972"/>
      <c r="VXL430" s="972"/>
      <c r="VXM430" s="972"/>
      <c r="VXN430" s="972"/>
      <c r="VXO430" s="972"/>
      <c r="VXP430" s="972"/>
      <c r="VXQ430" s="973"/>
      <c r="VXR430" s="971"/>
      <c r="VXS430" s="972"/>
      <c r="VXT430" s="972"/>
      <c r="VXU430" s="972"/>
      <c r="VXV430" s="972"/>
      <c r="VXW430" s="972"/>
      <c r="VXX430" s="972"/>
      <c r="VXY430" s="972"/>
      <c r="VXZ430" s="972"/>
      <c r="VYA430" s="972"/>
      <c r="VYB430" s="972"/>
      <c r="VYC430" s="972"/>
      <c r="VYD430" s="972"/>
      <c r="VYE430" s="972"/>
      <c r="VYF430" s="973"/>
      <c r="VYG430" s="971"/>
      <c r="VYH430" s="972"/>
      <c r="VYI430" s="972"/>
      <c r="VYJ430" s="972"/>
      <c r="VYK430" s="972"/>
      <c r="VYL430" s="972"/>
      <c r="VYM430" s="972"/>
      <c r="VYN430" s="972"/>
      <c r="VYO430" s="972"/>
      <c r="VYP430" s="972"/>
      <c r="VYQ430" s="972"/>
      <c r="VYR430" s="972"/>
      <c r="VYS430" s="972"/>
      <c r="VYT430" s="972"/>
      <c r="VYU430" s="973"/>
      <c r="VYV430" s="971"/>
      <c r="VYW430" s="972"/>
      <c r="VYX430" s="972"/>
      <c r="VYY430" s="972"/>
      <c r="VYZ430" s="972"/>
      <c r="VZA430" s="972"/>
      <c r="VZB430" s="972"/>
      <c r="VZC430" s="972"/>
      <c r="VZD430" s="972"/>
      <c r="VZE430" s="972"/>
      <c r="VZF430" s="972"/>
      <c r="VZG430" s="972"/>
      <c r="VZH430" s="972"/>
      <c r="VZI430" s="972"/>
      <c r="VZJ430" s="973"/>
      <c r="VZK430" s="971"/>
      <c r="VZL430" s="972"/>
      <c r="VZM430" s="972"/>
      <c r="VZN430" s="972"/>
      <c r="VZO430" s="972"/>
      <c r="VZP430" s="972"/>
      <c r="VZQ430" s="972"/>
      <c r="VZR430" s="972"/>
      <c r="VZS430" s="972"/>
      <c r="VZT430" s="972"/>
      <c r="VZU430" s="972"/>
      <c r="VZV430" s="972"/>
      <c r="VZW430" s="972"/>
      <c r="VZX430" s="972"/>
      <c r="VZY430" s="973"/>
      <c r="VZZ430" s="971"/>
      <c r="WAA430" s="972"/>
      <c r="WAB430" s="972"/>
      <c r="WAC430" s="972"/>
      <c r="WAD430" s="972"/>
      <c r="WAE430" s="972"/>
      <c r="WAF430" s="972"/>
      <c r="WAG430" s="972"/>
      <c r="WAH430" s="972"/>
      <c r="WAI430" s="972"/>
      <c r="WAJ430" s="972"/>
      <c r="WAK430" s="972"/>
      <c r="WAL430" s="972"/>
      <c r="WAM430" s="972"/>
      <c r="WAN430" s="973"/>
      <c r="WAO430" s="971"/>
      <c r="WAP430" s="972"/>
      <c r="WAQ430" s="972"/>
      <c r="WAR430" s="972"/>
      <c r="WAS430" s="972"/>
      <c r="WAT430" s="972"/>
      <c r="WAU430" s="972"/>
      <c r="WAV430" s="972"/>
      <c r="WAW430" s="972"/>
      <c r="WAX430" s="972"/>
      <c r="WAY430" s="972"/>
      <c r="WAZ430" s="972"/>
      <c r="WBA430" s="972"/>
      <c r="WBB430" s="972"/>
      <c r="WBC430" s="973"/>
      <c r="WBD430" s="971"/>
      <c r="WBE430" s="972"/>
      <c r="WBF430" s="972"/>
      <c r="WBG430" s="972"/>
      <c r="WBH430" s="972"/>
      <c r="WBI430" s="972"/>
      <c r="WBJ430" s="972"/>
      <c r="WBK430" s="972"/>
      <c r="WBL430" s="972"/>
      <c r="WBM430" s="972"/>
      <c r="WBN430" s="972"/>
      <c r="WBO430" s="972"/>
      <c r="WBP430" s="972"/>
      <c r="WBQ430" s="972"/>
      <c r="WBR430" s="973"/>
      <c r="WBS430" s="971"/>
      <c r="WBT430" s="972"/>
      <c r="WBU430" s="972"/>
      <c r="WBV430" s="972"/>
      <c r="WBW430" s="972"/>
      <c r="WBX430" s="972"/>
      <c r="WBY430" s="972"/>
      <c r="WBZ430" s="972"/>
      <c r="WCA430" s="972"/>
      <c r="WCB430" s="972"/>
      <c r="WCC430" s="972"/>
      <c r="WCD430" s="972"/>
      <c r="WCE430" s="972"/>
      <c r="WCF430" s="972"/>
      <c r="WCG430" s="973"/>
      <c r="WCH430" s="971"/>
      <c r="WCI430" s="972"/>
      <c r="WCJ430" s="972"/>
      <c r="WCK430" s="972"/>
      <c r="WCL430" s="972"/>
      <c r="WCM430" s="972"/>
      <c r="WCN430" s="972"/>
      <c r="WCO430" s="972"/>
      <c r="WCP430" s="972"/>
      <c r="WCQ430" s="972"/>
      <c r="WCR430" s="972"/>
      <c r="WCS430" s="972"/>
      <c r="WCT430" s="972"/>
      <c r="WCU430" s="972"/>
      <c r="WCV430" s="973"/>
      <c r="WCW430" s="971"/>
      <c r="WCX430" s="972"/>
      <c r="WCY430" s="972"/>
      <c r="WCZ430" s="972"/>
      <c r="WDA430" s="972"/>
      <c r="WDB430" s="972"/>
      <c r="WDC430" s="972"/>
      <c r="WDD430" s="972"/>
      <c r="WDE430" s="972"/>
      <c r="WDF430" s="972"/>
      <c r="WDG430" s="972"/>
      <c r="WDH430" s="972"/>
      <c r="WDI430" s="972"/>
      <c r="WDJ430" s="972"/>
      <c r="WDK430" s="973"/>
      <c r="WDL430" s="971"/>
      <c r="WDM430" s="972"/>
      <c r="WDN430" s="972"/>
      <c r="WDO430" s="972"/>
      <c r="WDP430" s="972"/>
      <c r="WDQ430" s="972"/>
      <c r="WDR430" s="972"/>
      <c r="WDS430" s="972"/>
      <c r="WDT430" s="972"/>
      <c r="WDU430" s="972"/>
      <c r="WDV430" s="972"/>
      <c r="WDW430" s="972"/>
      <c r="WDX430" s="972"/>
      <c r="WDY430" s="972"/>
      <c r="WDZ430" s="973"/>
      <c r="WEA430" s="971"/>
      <c r="WEB430" s="972"/>
      <c r="WEC430" s="972"/>
      <c r="WED430" s="972"/>
      <c r="WEE430" s="972"/>
      <c r="WEF430" s="972"/>
      <c r="WEG430" s="972"/>
      <c r="WEH430" s="972"/>
      <c r="WEI430" s="972"/>
      <c r="WEJ430" s="972"/>
      <c r="WEK430" s="972"/>
      <c r="WEL430" s="972"/>
      <c r="WEM430" s="972"/>
      <c r="WEN430" s="972"/>
      <c r="WEO430" s="973"/>
      <c r="WEP430" s="971"/>
      <c r="WEQ430" s="972"/>
      <c r="WER430" s="972"/>
      <c r="WES430" s="972"/>
      <c r="WET430" s="972"/>
      <c r="WEU430" s="972"/>
      <c r="WEV430" s="972"/>
      <c r="WEW430" s="972"/>
      <c r="WEX430" s="972"/>
      <c r="WEY430" s="972"/>
      <c r="WEZ430" s="972"/>
      <c r="WFA430" s="972"/>
      <c r="WFB430" s="972"/>
      <c r="WFC430" s="972"/>
      <c r="WFD430" s="973"/>
      <c r="WFE430" s="971"/>
      <c r="WFF430" s="972"/>
      <c r="WFG430" s="972"/>
      <c r="WFH430" s="972"/>
      <c r="WFI430" s="972"/>
      <c r="WFJ430" s="972"/>
      <c r="WFK430" s="972"/>
      <c r="WFL430" s="972"/>
      <c r="WFM430" s="972"/>
      <c r="WFN430" s="972"/>
      <c r="WFO430" s="972"/>
      <c r="WFP430" s="972"/>
      <c r="WFQ430" s="972"/>
      <c r="WFR430" s="972"/>
      <c r="WFS430" s="973"/>
      <c r="WFT430" s="971"/>
      <c r="WFU430" s="972"/>
      <c r="WFV430" s="972"/>
      <c r="WFW430" s="972"/>
      <c r="WFX430" s="972"/>
      <c r="WFY430" s="972"/>
      <c r="WFZ430" s="972"/>
      <c r="WGA430" s="972"/>
      <c r="WGB430" s="972"/>
      <c r="WGC430" s="972"/>
      <c r="WGD430" s="972"/>
      <c r="WGE430" s="972"/>
      <c r="WGF430" s="972"/>
      <c r="WGG430" s="972"/>
      <c r="WGH430" s="973"/>
      <c r="WGI430" s="971"/>
      <c r="WGJ430" s="972"/>
      <c r="WGK430" s="972"/>
      <c r="WGL430" s="972"/>
      <c r="WGM430" s="972"/>
      <c r="WGN430" s="972"/>
      <c r="WGO430" s="972"/>
      <c r="WGP430" s="972"/>
      <c r="WGQ430" s="972"/>
      <c r="WGR430" s="972"/>
      <c r="WGS430" s="972"/>
      <c r="WGT430" s="972"/>
      <c r="WGU430" s="972"/>
      <c r="WGV430" s="972"/>
      <c r="WGW430" s="973"/>
      <c r="WGX430" s="971"/>
      <c r="WGY430" s="972"/>
      <c r="WGZ430" s="972"/>
      <c r="WHA430" s="972"/>
      <c r="WHB430" s="972"/>
      <c r="WHC430" s="972"/>
      <c r="WHD430" s="972"/>
      <c r="WHE430" s="972"/>
      <c r="WHF430" s="972"/>
      <c r="WHG430" s="972"/>
      <c r="WHH430" s="972"/>
      <c r="WHI430" s="972"/>
      <c r="WHJ430" s="972"/>
      <c r="WHK430" s="972"/>
      <c r="WHL430" s="973"/>
      <c r="WHM430" s="971"/>
      <c r="WHN430" s="972"/>
      <c r="WHO430" s="972"/>
      <c r="WHP430" s="972"/>
      <c r="WHQ430" s="972"/>
      <c r="WHR430" s="972"/>
      <c r="WHS430" s="972"/>
      <c r="WHT430" s="972"/>
      <c r="WHU430" s="972"/>
      <c r="WHV430" s="972"/>
      <c r="WHW430" s="972"/>
      <c r="WHX430" s="972"/>
      <c r="WHY430" s="972"/>
      <c r="WHZ430" s="972"/>
      <c r="WIA430" s="973"/>
      <c r="WIB430" s="971"/>
      <c r="WIC430" s="972"/>
      <c r="WID430" s="972"/>
      <c r="WIE430" s="972"/>
      <c r="WIF430" s="972"/>
      <c r="WIG430" s="972"/>
      <c r="WIH430" s="972"/>
      <c r="WII430" s="972"/>
      <c r="WIJ430" s="972"/>
      <c r="WIK430" s="972"/>
      <c r="WIL430" s="972"/>
      <c r="WIM430" s="972"/>
      <c r="WIN430" s="972"/>
      <c r="WIO430" s="972"/>
      <c r="WIP430" s="973"/>
      <c r="WIQ430" s="971"/>
      <c r="WIR430" s="972"/>
      <c r="WIS430" s="972"/>
      <c r="WIT430" s="972"/>
      <c r="WIU430" s="972"/>
      <c r="WIV430" s="972"/>
      <c r="WIW430" s="972"/>
      <c r="WIX430" s="972"/>
      <c r="WIY430" s="972"/>
      <c r="WIZ430" s="972"/>
      <c r="WJA430" s="972"/>
      <c r="WJB430" s="972"/>
      <c r="WJC430" s="972"/>
      <c r="WJD430" s="972"/>
      <c r="WJE430" s="973"/>
      <c r="WJF430" s="971"/>
      <c r="WJG430" s="972"/>
      <c r="WJH430" s="972"/>
      <c r="WJI430" s="972"/>
      <c r="WJJ430" s="972"/>
      <c r="WJK430" s="972"/>
      <c r="WJL430" s="972"/>
      <c r="WJM430" s="972"/>
      <c r="WJN430" s="972"/>
      <c r="WJO430" s="972"/>
      <c r="WJP430" s="972"/>
      <c r="WJQ430" s="972"/>
      <c r="WJR430" s="972"/>
      <c r="WJS430" s="972"/>
      <c r="WJT430" s="973"/>
      <c r="WJU430" s="971"/>
      <c r="WJV430" s="972"/>
      <c r="WJW430" s="972"/>
      <c r="WJX430" s="972"/>
      <c r="WJY430" s="972"/>
      <c r="WJZ430" s="972"/>
      <c r="WKA430" s="972"/>
      <c r="WKB430" s="972"/>
      <c r="WKC430" s="972"/>
      <c r="WKD430" s="972"/>
      <c r="WKE430" s="972"/>
      <c r="WKF430" s="972"/>
      <c r="WKG430" s="972"/>
      <c r="WKH430" s="972"/>
      <c r="WKI430" s="973"/>
      <c r="WKJ430" s="971"/>
      <c r="WKK430" s="972"/>
      <c r="WKL430" s="972"/>
      <c r="WKM430" s="972"/>
      <c r="WKN430" s="972"/>
      <c r="WKO430" s="972"/>
      <c r="WKP430" s="972"/>
      <c r="WKQ430" s="972"/>
      <c r="WKR430" s="972"/>
      <c r="WKS430" s="972"/>
      <c r="WKT430" s="972"/>
      <c r="WKU430" s="972"/>
      <c r="WKV430" s="972"/>
      <c r="WKW430" s="972"/>
      <c r="WKX430" s="973"/>
      <c r="WKY430" s="971"/>
      <c r="WKZ430" s="972"/>
      <c r="WLA430" s="972"/>
      <c r="WLB430" s="972"/>
      <c r="WLC430" s="972"/>
      <c r="WLD430" s="972"/>
      <c r="WLE430" s="972"/>
      <c r="WLF430" s="972"/>
      <c r="WLG430" s="972"/>
      <c r="WLH430" s="972"/>
      <c r="WLI430" s="972"/>
      <c r="WLJ430" s="972"/>
      <c r="WLK430" s="972"/>
      <c r="WLL430" s="972"/>
      <c r="WLM430" s="973"/>
      <c r="WLN430" s="971"/>
      <c r="WLO430" s="972"/>
      <c r="WLP430" s="972"/>
      <c r="WLQ430" s="972"/>
      <c r="WLR430" s="972"/>
      <c r="WLS430" s="972"/>
      <c r="WLT430" s="972"/>
      <c r="WLU430" s="972"/>
      <c r="WLV430" s="972"/>
      <c r="WLW430" s="972"/>
      <c r="WLX430" s="972"/>
      <c r="WLY430" s="972"/>
      <c r="WLZ430" s="972"/>
      <c r="WMA430" s="972"/>
      <c r="WMB430" s="973"/>
      <c r="WMC430" s="971"/>
      <c r="WMD430" s="972"/>
      <c r="WME430" s="972"/>
      <c r="WMF430" s="972"/>
      <c r="WMG430" s="972"/>
      <c r="WMH430" s="972"/>
      <c r="WMI430" s="972"/>
      <c r="WMJ430" s="972"/>
      <c r="WMK430" s="972"/>
      <c r="WML430" s="972"/>
      <c r="WMM430" s="972"/>
      <c r="WMN430" s="972"/>
      <c r="WMO430" s="972"/>
      <c r="WMP430" s="972"/>
      <c r="WMQ430" s="973"/>
      <c r="WMR430" s="971"/>
      <c r="WMS430" s="972"/>
      <c r="WMT430" s="972"/>
      <c r="WMU430" s="972"/>
      <c r="WMV430" s="972"/>
      <c r="WMW430" s="972"/>
      <c r="WMX430" s="972"/>
      <c r="WMY430" s="972"/>
      <c r="WMZ430" s="972"/>
      <c r="WNA430" s="972"/>
      <c r="WNB430" s="972"/>
      <c r="WNC430" s="972"/>
      <c r="WND430" s="972"/>
      <c r="WNE430" s="972"/>
      <c r="WNF430" s="973"/>
      <c r="WNG430" s="971"/>
      <c r="WNH430" s="972"/>
      <c r="WNI430" s="972"/>
      <c r="WNJ430" s="972"/>
      <c r="WNK430" s="972"/>
      <c r="WNL430" s="972"/>
      <c r="WNM430" s="972"/>
      <c r="WNN430" s="972"/>
      <c r="WNO430" s="972"/>
      <c r="WNP430" s="972"/>
      <c r="WNQ430" s="972"/>
      <c r="WNR430" s="972"/>
      <c r="WNS430" s="972"/>
      <c r="WNT430" s="972"/>
      <c r="WNU430" s="973"/>
      <c r="WNV430" s="971"/>
      <c r="WNW430" s="972"/>
      <c r="WNX430" s="972"/>
      <c r="WNY430" s="972"/>
      <c r="WNZ430" s="972"/>
      <c r="WOA430" s="972"/>
      <c r="WOB430" s="972"/>
      <c r="WOC430" s="972"/>
      <c r="WOD430" s="972"/>
      <c r="WOE430" s="972"/>
      <c r="WOF430" s="972"/>
      <c r="WOG430" s="972"/>
      <c r="WOH430" s="972"/>
      <c r="WOI430" s="972"/>
      <c r="WOJ430" s="973"/>
      <c r="WOK430" s="971"/>
      <c r="WOL430" s="972"/>
      <c r="WOM430" s="972"/>
      <c r="WON430" s="972"/>
      <c r="WOO430" s="972"/>
      <c r="WOP430" s="972"/>
      <c r="WOQ430" s="972"/>
      <c r="WOR430" s="972"/>
      <c r="WOS430" s="972"/>
      <c r="WOT430" s="972"/>
      <c r="WOU430" s="972"/>
      <c r="WOV430" s="972"/>
      <c r="WOW430" s="972"/>
      <c r="WOX430" s="972"/>
      <c r="WOY430" s="973"/>
      <c r="WOZ430" s="971"/>
      <c r="WPA430" s="972"/>
      <c r="WPB430" s="972"/>
      <c r="WPC430" s="972"/>
      <c r="WPD430" s="972"/>
      <c r="WPE430" s="972"/>
      <c r="WPF430" s="972"/>
      <c r="WPG430" s="972"/>
      <c r="WPH430" s="972"/>
      <c r="WPI430" s="972"/>
      <c r="WPJ430" s="972"/>
      <c r="WPK430" s="972"/>
      <c r="WPL430" s="972"/>
      <c r="WPM430" s="972"/>
      <c r="WPN430" s="973"/>
      <c r="WPO430" s="971"/>
      <c r="WPP430" s="972"/>
      <c r="WPQ430" s="972"/>
      <c r="WPR430" s="972"/>
      <c r="WPS430" s="972"/>
      <c r="WPT430" s="972"/>
      <c r="WPU430" s="972"/>
      <c r="WPV430" s="972"/>
      <c r="WPW430" s="972"/>
      <c r="WPX430" s="972"/>
      <c r="WPY430" s="972"/>
      <c r="WPZ430" s="972"/>
      <c r="WQA430" s="972"/>
      <c r="WQB430" s="972"/>
      <c r="WQC430" s="973"/>
      <c r="WQD430" s="971"/>
      <c r="WQE430" s="972"/>
      <c r="WQF430" s="972"/>
      <c r="WQG430" s="972"/>
      <c r="WQH430" s="972"/>
      <c r="WQI430" s="972"/>
      <c r="WQJ430" s="972"/>
      <c r="WQK430" s="972"/>
      <c r="WQL430" s="972"/>
      <c r="WQM430" s="972"/>
      <c r="WQN430" s="972"/>
      <c r="WQO430" s="972"/>
      <c r="WQP430" s="972"/>
      <c r="WQQ430" s="972"/>
      <c r="WQR430" s="973"/>
      <c r="WQS430" s="971"/>
      <c r="WQT430" s="972"/>
      <c r="WQU430" s="972"/>
      <c r="WQV430" s="972"/>
      <c r="WQW430" s="972"/>
      <c r="WQX430" s="972"/>
      <c r="WQY430" s="972"/>
      <c r="WQZ430" s="972"/>
      <c r="WRA430" s="972"/>
      <c r="WRB430" s="972"/>
      <c r="WRC430" s="972"/>
      <c r="WRD430" s="972"/>
      <c r="WRE430" s="972"/>
      <c r="WRF430" s="972"/>
      <c r="WRG430" s="973"/>
      <c r="WRH430" s="971"/>
      <c r="WRI430" s="972"/>
      <c r="WRJ430" s="972"/>
      <c r="WRK430" s="972"/>
      <c r="WRL430" s="972"/>
      <c r="WRM430" s="972"/>
      <c r="WRN430" s="972"/>
      <c r="WRO430" s="972"/>
      <c r="WRP430" s="972"/>
      <c r="WRQ430" s="972"/>
      <c r="WRR430" s="972"/>
      <c r="WRS430" s="972"/>
      <c r="WRT430" s="972"/>
      <c r="WRU430" s="972"/>
      <c r="WRV430" s="973"/>
      <c r="WRW430" s="971"/>
      <c r="WRX430" s="972"/>
      <c r="WRY430" s="972"/>
      <c r="WRZ430" s="972"/>
      <c r="WSA430" s="972"/>
      <c r="WSB430" s="972"/>
      <c r="WSC430" s="972"/>
      <c r="WSD430" s="972"/>
      <c r="WSE430" s="972"/>
      <c r="WSF430" s="972"/>
      <c r="WSG430" s="972"/>
      <c r="WSH430" s="972"/>
      <c r="WSI430" s="972"/>
      <c r="WSJ430" s="972"/>
      <c r="WSK430" s="973"/>
      <c r="WSL430" s="971"/>
      <c r="WSM430" s="972"/>
      <c r="WSN430" s="972"/>
      <c r="WSO430" s="972"/>
      <c r="WSP430" s="972"/>
      <c r="WSQ430" s="972"/>
      <c r="WSR430" s="972"/>
      <c r="WSS430" s="972"/>
      <c r="WST430" s="972"/>
      <c r="WSU430" s="972"/>
      <c r="WSV430" s="972"/>
      <c r="WSW430" s="972"/>
      <c r="WSX430" s="972"/>
      <c r="WSY430" s="972"/>
      <c r="WSZ430" s="973"/>
      <c r="WTA430" s="971"/>
      <c r="WTB430" s="972"/>
      <c r="WTC430" s="972"/>
      <c r="WTD430" s="972"/>
      <c r="WTE430" s="972"/>
      <c r="WTF430" s="972"/>
      <c r="WTG430" s="972"/>
      <c r="WTH430" s="972"/>
      <c r="WTI430" s="972"/>
      <c r="WTJ430" s="972"/>
      <c r="WTK430" s="972"/>
      <c r="WTL430" s="972"/>
      <c r="WTM430" s="972"/>
      <c r="WTN430" s="972"/>
      <c r="WTO430" s="973"/>
      <c r="WTP430" s="971"/>
      <c r="WTQ430" s="972"/>
      <c r="WTR430" s="972"/>
      <c r="WTS430" s="972"/>
      <c r="WTT430" s="972"/>
      <c r="WTU430" s="972"/>
      <c r="WTV430" s="972"/>
      <c r="WTW430" s="972"/>
      <c r="WTX430" s="972"/>
      <c r="WTY430" s="972"/>
      <c r="WTZ430" s="972"/>
      <c r="WUA430" s="972"/>
      <c r="WUB430" s="972"/>
      <c r="WUC430" s="972"/>
      <c r="WUD430" s="973"/>
      <c r="WUE430" s="971"/>
      <c r="WUF430" s="972"/>
      <c r="WUG430" s="972"/>
      <c r="WUH430" s="972"/>
      <c r="WUI430" s="972"/>
      <c r="WUJ430" s="972"/>
      <c r="WUK430" s="972"/>
      <c r="WUL430" s="972"/>
      <c r="WUM430" s="972"/>
      <c r="WUN430" s="972"/>
      <c r="WUO430" s="972"/>
      <c r="WUP430" s="972"/>
      <c r="WUQ430" s="972"/>
      <c r="WUR430" s="972"/>
      <c r="WUS430" s="973"/>
      <c r="WUT430" s="971"/>
      <c r="WUU430" s="972"/>
      <c r="WUV430" s="972"/>
      <c r="WUW430" s="972"/>
      <c r="WUX430" s="972"/>
      <c r="WUY430" s="972"/>
      <c r="WUZ430" s="972"/>
      <c r="WVA430" s="972"/>
      <c r="WVB430" s="972"/>
      <c r="WVC430" s="972"/>
      <c r="WVD430" s="972"/>
      <c r="WVE430" s="972"/>
      <c r="WVF430" s="972"/>
      <c r="WVG430" s="972"/>
      <c r="WVH430" s="973"/>
      <c r="WVI430" s="971"/>
      <c r="WVJ430" s="972"/>
      <c r="WVK430" s="972"/>
      <c r="WVL430" s="972"/>
      <c r="WVM430" s="972"/>
      <c r="WVN430" s="972"/>
      <c r="WVO430" s="972"/>
      <c r="WVP430" s="972"/>
      <c r="WVQ430" s="972"/>
      <c r="WVR430" s="972"/>
      <c r="WVS430" s="972"/>
      <c r="WVT430" s="972"/>
      <c r="WVU430" s="972"/>
      <c r="WVV430" s="972"/>
      <c r="WVW430" s="973"/>
      <c r="WVX430" s="971"/>
      <c r="WVY430" s="972"/>
      <c r="WVZ430" s="972"/>
      <c r="WWA430" s="972"/>
      <c r="WWB430" s="972"/>
      <c r="WWC430" s="972"/>
      <c r="WWD430" s="972"/>
      <c r="WWE430" s="972"/>
      <c r="WWF430" s="972"/>
      <c r="WWG430" s="972"/>
      <c r="WWH430" s="972"/>
      <c r="WWI430" s="972"/>
      <c r="WWJ430" s="972"/>
      <c r="WWK430" s="972"/>
      <c r="WWL430" s="973"/>
      <c r="WWM430" s="971"/>
      <c r="WWN430" s="972"/>
      <c r="WWO430" s="972"/>
      <c r="WWP430" s="972"/>
      <c r="WWQ430" s="972"/>
      <c r="WWR430" s="972"/>
      <c r="WWS430" s="972"/>
      <c r="WWT430" s="972"/>
      <c r="WWU430" s="972"/>
      <c r="WWV430" s="972"/>
      <c r="WWW430" s="972"/>
      <c r="WWX430" s="972"/>
      <c r="WWY430" s="972"/>
      <c r="WWZ430" s="972"/>
      <c r="WXA430" s="973"/>
      <c r="WXB430" s="971"/>
      <c r="WXC430" s="972"/>
      <c r="WXD430" s="972"/>
      <c r="WXE430" s="972"/>
      <c r="WXF430" s="972"/>
      <c r="WXG430" s="972"/>
      <c r="WXH430" s="972"/>
      <c r="WXI430" s="972"/>
      <c r="WXJ430" s="972"/>
      <c r="WXK430" s="972"/>
      <c r="WXL430" s="972"/>
      <c r="WXM430" s="972"/>
      <c r="WXN430" s="972"/>
      <c r="WXO430" s="972"/>
      <c r="WXP430" s="973"/>
      <c r="WXQ430" s="971"/>
      <c r="WXR430" s="972"/>
      <c r="WXS430" s="972"/>
      <c r="WXT430" s="972"/>
      <c r="WXU430" s="972"/>
      <c r="WXV430" s="972"/>
      <c r="WXW430" s="972"/>
      <c r="WXX430" s="972"/>
      <c r="WXY430" s="972"/>
      <c r="WXZ430" s="972"/>
      <c r="WYA430" s="972"/>
      <c r="WYB430" s="972"/>
      <c r="WYC430" s="972"/>
      <c r="WYD430" s="972"/>
      <c r="WYE430" s="973"/>
      <c r="WYF430" s="971"/>
      <c r="WYG430" s="972"/>
      <c r="WYH430" s="972"/>
      <c r="WYI430" s="972"/>
      <c r="WYJ430" s="972"/>
      <c r="WYK430" s="972"/>
      <c r="WYL430" s="972"/>
      <c r="WYM430" s="972"/>
      <c r="WYN430" s="972"/>
      <c r="WYO430" s="972"/>
      <c r="WYP430" s="972"/>
      <c r="WYQ430" s="972"/>
      <c r="WYR430" s="972"/>
      <c r="WYS430" s="972"/>
      <c r="WYT430" s="973"/>
      <c r="WYU430" s="971"/>
      <c r="WYV430" s="972"/>
      <c r="WYW430" s="972"/>
      <c r="WYX430" s="972"/>
      <c r="WYY430" s="972"/>
      <c r="WYZ430" s="972"/>
      <c r="WZA430" s="972"/>
      <c r="WZB430" s="972"/>
      <c r="WZC430" s="972"/>
      <c r="WZD430" s="972"/>
      <c r="WZE430" s="972"/>
      <c r="WZF430" s="972"/>
      <c r="WZG430" s="972"/>
      <c r="WZH430" s="972"/>
      <c r="WZI430" s="973"/>
      <c r="WZJ430" s="971"/>
      <c r="WZK430" s="972"/>
      <c r="WZL430" s="972"/>
      <c r="WZM430" s="972"/>
      <c r="WZN430" s="972"/>
      <c r="WZO430" s="972"/>
      <c r="WZP430" s="972"/>
      <c r="WZQ430" s="972"/>
      <c r="WZR430" s="972"/>
      <c r="WZS430" s="972"/>
      <c r="WZT430" s="972"/>
      <c r="WZU430" s="972"/>
      <c r="WZV430" s="972"/>
      <c r="WZW430" s="972"/>
      <c r="WZX430" s="973"/>
      <c r="WZY430" s="971"/>
      <c r="WZZ430" s="972"/>
      <c r="XAA430" s="972"/>
      <c r="XAB430" s="972"/>
      <c r="XAC430" s="972"/>
      <c r="XAD430" s="972"/>
      <c r="XAE430" s="972"/>
      <c r="XAF430" s="972"/>
      <c r="XAG430" s="972"/>
      <c r="XAH430" s="972"/>
      <c r="XAI430" s="972"/>
      <c r="XAJ430" s="972"/>
      <c r="XAK430" s="972"/>
      <c r="XAL430" s="972"/>
      <c r="XAM430" s="973"/>
      <c r="XAN430" s="971"/>
      <c r="XAO430" s="972"/>
      <c r="XAP430" s="972"/>
      <c r="XAQ430" s="972"/>
      <c r="XAR430" s="972"/>
      <c r="XAS430" s="972"/>
      <c r="XAT430" s="972"/>
      <c r="XAU430" s="972"/>
      <c r="XAV430" s="972"/>
      <c r="XAW430" s="972"/>
      <c r="XAX430" s="972"/>
      <c r="XAY430" s="972"/>
      <c r="XAZ430" s="972"/>
      <c r="XBA430" s="972"/>
      <c r="XBB430" s="973"/>
      <c r="XBC430" s="971"/>
      <c r="XBD430" s="972"/>
      <c r="XBE430" s="972"/>
      <c r="XBF430" s="972"/>
      <c r="XBG430" s="972"/>
      <c r="XBH430" s="972"/>
      <c r="XBI430" s="972"/>
      <c r="XBJ430" s="972"/>
      <c r="XBK430" s="972"/>
      <c r="XBL430" s="972"/>
      <c r="XBM430" s="972"/>
      <c r="XBN430" s="972"/>
      <c r="XBO430" s="972"/>
      <c r="XBP430" s="972"/>
      <c r="XBQ430" s="973"/>
      <c r="XBR430" s="971"/>
      <c r="XBS430" s="972"/>
      <c r="XBT430" s="972"/>
      <c r="XBU430" s="972"/>
      <c r="XBV430" s="972"/>
      <c r="XBW430" s="972"/>
      <c r="XBX430" s="972"/>
      <c r="XBY430" s="972"/>
      <c r="XBZ430" s="972"/>
      <c r="XCA430" s="972"/>
      <c r="XCB430" s="972"/>
      <c r="XCC430" s="972"/>
      <c r="XCD430" s="972"/>
      <c r="XCE430" s="972"/>
      <c r="XCF430" s="973"/>
      <c r="XCG430" s="971"/>
      <c r="XCH430" s="972"/>
      <c r="XCI430" s="972"/>
      <c r="XCJ430" s="972"/>
      <c r="XCK430" s="972"/>
      <c r="XCL430" s="972"/>
      <c r="XCM430" s="972"/>
      <c r="XCN430" s="972"/>
      <c r="XCO430" s="972"/>
      <c r="XCP430" s="972"/>
      <c r="XCQ430" s="972"/>
      <c r="XCR430" s="972"/>
      <c r="XCS430" s="972"/>
      <c r="XCT430" s="972"/>
      <c r="XCU430" s="973"/>
      <c r="XCV430" s="971"/>
      <c r="XCW430" s="972"/>
      <c r="XCX430" s="972"/>
      <c r="XCY430" s="972"/>
      <c r="XCZ430" s="972"/>
      <c r="XDA430" s="972"/>
      <c r="XDB430" s="972"/>
      <c r="XDC430" s="972"/>
      <c r="XDD430" s="972"/>
      <c r="XDE430" s="972"/>
      <c r="XDF430" s="972"/>
      <c r="XDG430" s="972"/>
      <c r="XDH430" s="972"/>
      <c r="XDI430" s="972"/>
      <c r="XDJ430" s="973"/>
      <c r="XDK430" s="971"/>
      <c r="XDL430" s="972"/>
      <c r="XDM430" s="972"/>
      <c r="XDN430" s="972"/>
      <c r="XDO430" s="972"/>
      <c r="XDP430" s="972"/>
      <c r="XDQ430" s="972"/>
      <c r="XDR430" s="972"/>
      <c r="XDS430" s="972"/>
      <c r="XDT430" s="972"/>
      <c r="XDU430" s="972"/>
      <c r="XDV430" s="972"/>
      <c r="XDW430" s="972"/>
      <c r="XDX430" s="972"/>
      <c r="XDY430" s="973"/>
      <c r="XDZ430" s="971"/>
      <c r="XEA430" s="972"/>
      <c r="XEB430" s="972"/>
      <c r="XEC430" s="972"/>
      <c r="XED430" s="972"/>
      <c r="XEE430" s="972"/>
      <c r="XEF430" s="972"/>
      <c r="XEG430" s="972"/>
      <c r="XEH430" s="972"/>
      <c r="XEI430" s="972"/>
      <c r="XEJ430" s="972"/>
      <c r="XEK430" s="972"/>
      <c r="XEL430" s="972"/>
      <c r="XEM430" s="972"/>
      <c r="XEN430" s="973"/>
      <c r="XEO430" s="971"/>
      <c r="XEP430" s="972"/>
      <c r="XEQ430" s="972"/>
      <c r="XER430" s="972"/>
    </row>
    <row r="431" spans="2:16372" s="2" customFormat="1" ht="17.25" customHeight="1">
      <c r="B431" s="952"/>
      <c r="C431" s="952"/>
      <c r="D431" s="952"/>
      <c r="E431" s="952"/>
      <c r="F431" s="743" t="s">
        <v>46</v>
      </c>
      <c r="G431" s="743" t="s">
        <v>47</v>
      </c>
      <c r="H431" s="946"/>
      <c r="I431" s="946"/>
      <c r="J431" s="946"/>
    </row>
    <row r="432" spans="2:16372" s="2" customFormat="1" ht="52.5" customHeight="1">
      <c r="B432" s="949" t="s">
        <v>2049</v>
      </c>
      <c r="C432" s="1052" t="s">
        <v>1324</v>
      </c>
      <c r="D432" s="1050" t="s">
        <v>2050</v>
      </c>
      <c r="E432" s="781" t="s">
        <v>2052</v>
      </c>
      <c r="F432" s="752">
        <v>44287</v>
      </c>
      <c r="G432" s="752">
        <v>44301</v>
      </c>
      <c r="H432" s="1051" t="s">
        <v>1326</v>
      </c>
      <c r="I432" s="856" t="s">
        <v>2060</v>
      </c>
      <c r="J432" s="975">
        <v>1849446.7</v>
      </c>
    </row>
    <row r="433" spans="2:10" s="2" customFormat="1" ht="52.5" customHeight="1">
      <c r="B433" s="949"/>
      <c r="C433" s="1052"/>
      <c r="D433" s="1050"/>
      <c r="E433" s="781" t="s">
        <v>2053</v>
      </c>
      <c r="F433" s="752">
        <v>44302</v>
      </c>
      <c r="G433" s="752">
        <v>44347</v>
      </c>
      <c r="H433" s="1051"/>
      <c r="I433" s="856" t="s">
        <v>1327</v>
      </c>
      <c r="J433" s="976"/>
    </row>
    <row r="434" spans="2:10" s="2" customFormat="1" ht="52.5" customHeight="1">
      <c r="B434" s="949"/>
      <c r="C434" s="1052"/>
      <c r="D434" s="1050"/>
      <c r="E434" s="781" t="s">
        <v>2054</v>
      </c>
      <c r="F434" s="752">
        <v>44348</v>
      </c>
      <c r="G434" s="752">
        <v>44355</v>
      </c>
      <c r="H434" s="1051"/>
      <c r="I434" s="763" t="s">
        <v>2061</v>
      </c>
      <c r="J434" s="976"/>
    </row>
    <row r="435" spans="2:10" s="2" customFormat="1" ht="52.5" customHeight="1">
      <c r="B435" s="949"/>
      <c r="C435" s="1052"/>
      <c r="D435" s="1050"/>
      <c r="E435" s="763" t="s">
        <v>2055</v>
      </c>
      <c r="F435" s="750">
        <v>44356</v>
      </c>
      <c r="G435" s="750">
        <v>44358</v>
      </c>
      <c r="H435" s="1051"/>
      <c r="I435" s="781" t="s">
        <v>2062</v>
      </c>
      <c r="J435" s="976"/>
    </row>
    <row r="436" spans="2:10" s="2" customFormat="1" ht="52.5" customHeight="1">
      <c r="B436" s="949"/>
      <c r="C436" s="1053" t="s">
        <v>1325</v>
      </c>
      <c r="D436" s="1050" t="s">
        <v>2051</v>
      </c>
      <c r="E436" s="751" t="s">
        <v>2056</v>
      </c>
      <c r="F436" s="752">
        <v>44348</v>
      </c>
      <c r="G436" s="752">
        <v>44392</v>
      </c>
      <c r="H436" s="1051"/>
      <c r="I436" s="856" t="s">
        <v>2063</v>
      </c>
      <c r="J436" s="976"/>
    </row>
    <row r="437" spans="2:10" s="2" customFormat="1" ht="52.5" customHeight="1">
      <c r="B437" s="949"/>
      <c r="C437" s="1053"/>
      <c r="D437" s="1050"/>
      <c r="E437" s="751" t="s">
        <v>2057</v>
      </c>
      <c r="F437" s="752">
        <v>44393</v>
      </c>
      <c r="G437" s="752">
        <v>44530</v>
      </c>
      <c r="H437" s="1051"/>
      <c r="I437" s="856" t="s">
        <v>2064</v>
      </c>
      <c r="J437" s="976"/>
    </row>
    <row r="438" spans="2:10" s="2" customFormat="1" ht="52.5" customHeight="1">
      <c r="B438" s="949"/>
      <c r="C438" s="1053"/>
      <c r="D438" s="1050"/>
      <c r="E438" s="751" t="s">
        <v>2058</v>
      </c>
      <c r="F438" s="752">
        <v>44531</v>
      </c>
      <c r="G438" s="752">
        <v>44550</v>
      </c>
      <c r="H438" s="1051"/>
      <c r="I438" s="856" t="s">
        <v>2065</v>
      </c>
      <c r="J438" s="976"/>
    </row>
    <row r="439" spans="2:10" s="2" customFormat="1" ht="52.5" customHeight="1">
      <c r="B439" s="949"/>
      <c r="C439" s="1053"/>
      <c r="D439" s="1050"/>
      <c r="E439" s="751" t="s">
        <v>2059</v>
      </c>
      <c r="F439" s="750">
        <v>44551</v>
      </c>
      <c r="G439" s="750">
        <v>44561</v>
      </c>
      <c r="H439" s="1051"/>
      <c r="I439" s="856" t="s">
        <v>2066</v>
      </c>
      <c r="J439" s="976"/>
    </row>
    <row r="440" spans="2:10" s="2" customFormat="1" ht="29.25" customHeight="1">
      <c r="B440" s="742" t="s">
        <v>16</v>
      </c>
      <c r="C440" s="741"/>
      <c r="D440" s="950" t="s">
        <v>33</v>
      </c>
      <c r="E440" s="950"/>
      <c r="F440" s="950"/>
      <c r="G440" s="950"/>
      <c r="H440" s="950"/>
      <c r="I440" s="950"/>
      <c r="J440" s="950"/>
    </row>
    <row r="441" spans="2:10" s="2" customFormat="1" ht="31.5" customHeight="1">
      <c r="B441" s="951" t="s">
        <v>4</v>
      </c>
      <c r="C441" s="951"/>
      <c r="D441" s="951"/>
      <c r="E441" s="951"/>
      <c r="F441" s="951"/>
      <c r="G441" s="951"/>
      <c r="H441" s="951"/>
      <c r="I441" s="787" t="s">
        <v>59</v>
      </c>
      <c r="J441" s="808" t="s">
        <v>1073</v>
      </c>
    </row>
    <row r="442" spans="2:10" s="2" customFormat="1" ht="24.75" customHeight="1">
      <c r="B442" s="952" t="s">
        <v>0</v>
      </c>
      <c r="C442" s="952" t="s">
        <v>255</v>
      </c>
      <c r="D442" s="952" t="s">
        <v>2</v>
      </c>
      <c r="E442" s="952" t="s">
        <v>60</v>
      </c>
      <c r="F442" s="946" t="s">
        <v>51</v>
      </c>
      <c r="G442" s="952"/>
      <c r="H442" s="946" t="s">
        <v>52</v>
      </c>
      <c r="I442" s="946" t="s">
        <v>62</v>
      </c>
      <c r="J442" s="946" t="s">
        <v>1074</v>
      </c>
    </row>
    <row r="443" spans="2:10" s="2" customFormat="1" ht="25.5" customHeight="1">
      <c r="B443" s="952"/>
      <c r="C443" s="952"/>
      <c r="D443" s="952"/>
      <c r="E443" s="952"/>
      <c r="F443" s="743" t="s">
        <v>46</v>
      </c>
      <c r="G443" s="743" t="s">
        <v>47</v>
      </c>
      <c r="H443" s="946"/>
      <c r="I443" s="946"/>
      <c r="J443" s="946"/>
    </row>
    <row r="444" spans="2:10" s="2" customFormat="1" ht="77.25" customHeight="1">
      <c r="B444" s="1054" t="s">
        <v>2067</v>
      </c>
      <c r="C444" s="1055" t="s">
        <v>1328</v>
      </c>
      <c r="D444" s="981" t="s">
        <v>2068</v>
      </c>
      <c r="E444" s="776" t="s">
        <v>2069</v>
      </c>
      <c r="F444" s="750" t="s">
        <v>1329</v>
      </c>
      <c r="G444" s="750" t="s">
        <v>1330</v>
      </c>
      <c r="H444" s="1051" t="s">
        <v>1331</v>
      </c>
      <c r="I444" s="857" t="s">
        <v>2075</v>
      </c>
      <c r="J444" s="961">
        <v>1438458.55</v>
      </c>
    </row>
    <row r="445" spans="2:10" s="2" customFormat="1" ht="93.75" customHeight="1">
      <c r="B445" s="1054"/>
      <c r="C445" s="1055"/>
      <c r="D445" s="981"/>
      <c r="E445" s="776" t="s">
        <v>2070</v>
      </c>
      <c r="F445" s="750" t="s">
        <v>1329</v>
      </c>
      <c r="G445" s="750" t="s">
        <v>1330</v>
      </c>
      <c r="H445" s="1051"/>
      <c r="I445" s="944" t="s">
        <v>2076</v>
      </c>
      <c r="J445" s="962"/>
    </row>
    <row r="446" spans="2:10" s="2" customFormat="1" ht="78" customHeight="1">
      <c r="B446" s="1054"/>
      <c r="C446" s="1055"/>
      <c r="D446" s="981"/>
      <c r="E446" s="776" t="s">
        <v>2071</v>
      </c>
      <c r="F446" s="750">
        <v>44207</v>
      </c>
      <c r="G446" s="750">
        <v>44377</v>
      </c>
      <c r="H446" s="1051"/>
      <c r="I446" s="944" t="s">
        <v>2077</v>
      </c>
      <c r="J446" s="962"/>
    </row>
    <row r="447" spans="2:10" s="2" customFormat="1" ht="135" customHeight="1">
      <c r="B447" s="1054"/>
      <c r="C447" s="1055"/>
      <c r="D447" s="981"/>
      <c r="E447" s="776" t="s">
        <v>2072</v>
      </c>
      <c r="F447" s="750">
        <v>44228</v>
      </c>
      <c r="G447" s="750">
        <v>44316</v>
      </c>
      <c r="H447" s="1051"/>
      <c r="I447" s="751" t="s">
        <v>2078</v>
      </c>
      <c r="J447" s="962"/>
    </row>
    <row r="448" spans="2:10" s="2" customFormat="1" ht="61.5" customHeight="1">
      <c r="B448" s="1054"/>
      <c r="C448" s="1055"/>
      <c r="D448" s="981"/>
      <c r="E448" s="776" t="s">
        <v>2073</v>
      </c>
      <c r="F448" s="750">
        <v>44228</v>
      </c>
      <c r="G448" s="750">
        <v>44316</v>
      </c>
      <c r="H448" s="1051"/>
      <c r="I448" s="751" t="s">
        <v>2079</v>
      </c>
      <c r="J448" s="962"/>
    </row>
    <row r="449" spans="2:10" s="2" customFormat="1" ht="84" customHeight="1">
      <c r="B449" s="1054"/>
      <c r="C449" s="1055"/>
      <c r="D449" s="981"/>
      <c r="E449" s="776" t="s">
        <v>2074</v>
      </c>
      <c r="F449" s="750" t="s">
        <v>1329</v>
      </c>
      <c r="G449" s="750" t="s">
        <v>1330</v>
      </c>
      <c r="H449" s="1051"/>
      <c r="I449" s="751" t="s">
        <v>2080</v>
      </c>
      <c r="J449" s="962"/>
    </row>
    <row r="450" spans="2:10" s="2" customFormat="1" ht="29.25" customHeight="1">
      <c r="B450" s="742" t="s">
        <v>16</v>
      </c>
      <c r="C450" s="741"/>
      <c r="D450" s="950" t="s">
        <v>33</v>
      </c>
      <c r="E450" s="950"/>
      <c r="F450" s="950"/>
      <c r="G450" s="950"/>
      <c r="H450" s="950"/>
      <c r="I450" s="950"/>
      <c r="J450" s="950"/>
    </row>
    <row r="451" spans="2:10" s="2" customFormat="1" ht="31.5" customHeight="1">
      <c r="B451" s="951" t="s">
        <v>4</v>
      </c>
      <c r="C451" s="951"/>
      <c r="D451" s="951"/>
      <c r="E451" s="951"/>
      <c r="F451" s="951"/>
      <c r="G451" s="951"/>
      <c r="H451" s="951"/>
      <c r="I451" s="787" t="s">
        <v>59</v>
      </c>
      <c r="J451" s="808" t="s">
        <v>1073</v>
      </c>
    </row>
    <row r="452" spans="2:10" s="2" customFormat="1" ht="24.75" customHeight="1">
      <c r="B452" s="952" t="s">
        <v>0</v>
      </c>
      <c r="C452" s="952" t="s">
        <v>255</v>
      </c>
      <c r="D452" s="952" t="s">
        <v>2</v>
      </c>
      <c r="E452" s="952" t="s">
        <v>60</v>
      </c>
      <c r="F452" s="946" t="s">
        <v>51</v>
      </c>
      <c r="G452" s="952"/>
      <c r="H452" s="946" t="s">
        <v>52</v>
      </c>
      <c r="I452" s="946" t="s">
        <v>62</v>
      </c>
      <c r="J452" s="946" t="s">
        <v>1074</v>
      </c>
    </row>
    <row r="453" spans="2:10" s="2" customFormat="1" ht="19.5" customHeight="1">
      <c r="B453" s="952"/>
      <c r="C453" s="952"/>
      <c r="D453" s="952"/>
      <c r="E453" s="952"/>
      <c r="F453" s="743" t="s">
        <v>46</v>
      </c>
      <c r="G453" s="743" t="s">
        <v>47</v>
      </c>
      <c r="H453" s="946"/>
      <c r="I453" s="946"/>
      <c r="J453" s="946"/>
    </row>
    <row r="454" spans="2:10" s="2" customFormat="1" ht="60.75" customHeight="1">
      <c r="B454" s="979" t="s">
        <v>2081</v>
      </c>
      <c r="C454" s="1056" t="s">
        <v>1332</v>
      </c>
      <c r="D454" s="981" t="s">
        <v>2082</v>
      </c>
      <c r="E454" s="776" t="s">
        <v>2083</v>
      </c>
      <c r="F454" s="750">
        <v>44348</v>
      </c>
      <c r="G454" s="750">
        <v>44362</v>
      </c>
      <c r="H454" s="1051" t="s">
        <v>1333</v>
      </c>
      <c r="I454" s="751" t="s">
        <v>2088</v>
      </c>
      <c r="J454" s="975">
        <v>1541205.59</v>
      </c>
    </row>
    <row r="455" spans="2:10" s="2" customFormat="1" ht="69" customHeight="1">
      <c r="B455" s="979"/>
      <c r="C455" s="1057"/>
      <c r="D455" s="981"/>
      <c r="E455" s="776" t="s">
        <v>2084</v>
      </c>
      <c r="F455" s="750">
        <v>44363</v>
      </c>
      <c r="G455" s="938">
        <v>44377</v>
      </c>
      <c r="H455" s="1051"/>
      <c r="I455" s="751" t="s">
        <v>2089</v>
      </c>
      <c r="J455" s="976"/>
    </row>
    <row r="456" spans="2:10" s="2" customFormat="1" ht="54" customHeight="1">
      <c r="B456" s="979"/>
      <c r="C456" s="1057"/>
      <c r="D456" s="981"/>
      <c r="E456" s="776" t="s">
        <v>2085</v>
      </c>
      <c r="F456" s="750">
        <v>44378</v>
      </c>
      <c r="G456" s="750">
        <v>44407</v>
      </c>
      <c r="H456" s="1051"/>
      <c r="I456" s="751" t="s">
        <v>2090</v>
      </c>
      <c r="J456" s="976"/>
    </row>
    <row r="457" spans="2:10" s="2" customFormat="1" ht="61.5" customHeight="1">
      <c r="B457" s="979"/>
      <c r="C457" s="1057"/>
      <c r="D457" s="981"/>
      <c r="E457" s="776" t="s">
        <v>2086</v>
      </c>
      <c r="F457" s="750">
        <v>44409</v>
      </c>
      <c r="G457" s="750">
        <v>44423</v>
      </c>
      <c r="H457" s="1051"/>
      <c r="I457" s="915" t="s">
        <v>2091</v>
      </c>
      <c r="J457" s="976"/>
    </row>
    <row r="458" spans="2:10" s="2" customFormat="1" ht="57" customHeight="1">
      <c r="B458" s="979"/>
      <c r="C458" s="1057"/>
      <c r="D458" s="981"/>
      <c r="E458" s="776" t="s">
        <v>2087</v>
      </c>
      <c r="F458" s="750">
        <v>44424</v>
      </c>
      <c r="G458" s="750">
        <v>44438</v>
      </c>
      <c r="H458" s="1051"/>
      <c r="I458" s="751" t="s">
        <v>2092</v>
      </c>
      <c r="J458" s="976"/>
    </row>
    <row r="459" spans="2:10" s="2" customFormat="1" ht="15.75" customHeight="1">
      <c r="B459" s="1058"/>
      <c r="C459" s="1058"/>
      <c r="D459" s="1058"/>
      <c r="E459" s="1058"/>
      <c r="F459" s="1058"/>
      <c r="G459" s="1058"/>
      <c r="H459" s="1058"/>
      <c r="I459" s="1058"/>
      <c r="J459" s="1058"/>
    </row>
    <row r="460" spans="2:10" s="2" customFormat="1" ht="65.25" customHeight="1">
      <c r="B460" s="979" t="s">
        <v>2093</v>
      </c>
      <c r="C460" s="980" t="s">
        <v>1334</v>
      </c>
      <c r="D460" s="981" t="s">
        <v>2094</v>
      </c>
      <c r="E460" s="776" t="s">
        <v>2095</v>
      </c>
      <c r="F460" s="858" t="s">
        <v>1335</v>
      </c>
      <c r="G460" s="858" t="s">
        <v>1336</v>
      </c>
      <c r="H460" s="980" t="s">
        <v>1337</v>
      </c>
      <c r="I460" s="810" t="s">
        <v>2099</v>
      </c>
      <c r="J460" s="975">
        <f t="shared" ref="J460" si="6">$J$454</f>
        <v>1541205.59</v>
      </c>
    </row>
    <row r="461" spans="2:10" s="2" customFormat="1" ht="72.75" customHeight="1">
      <c r="B461" s="979"/>
      <c r="C461" s="980"/>
      <c r="D461" s="981"/>
      <c r="E461" s="776" t="s">
        <v>2096</v>
      </c>
      <c r="F461" s="859">
        <v>44229</v>
      </c>
      <c r="G461" s="860">
        <v>44234</v>
      </c>
      <c r="H461" s="980"/>
      <c r="I461" s="810" t="s">
        <v>2100</v>
      </c>
      <c r="J461" s="976"/>
    </row>
    <row r="462" spans="2:10" s="2" customFormat="1" ht="46.5" customHeight="1">
      <c r="B462" s="979"/>
      <c r="C462" s="980"/>
      <c r="D462" s="981"/>
      <c r="E462" s="776" t="s">
        <v>2097</v>
      </c>
      <c r="F462" s="860">
        <v>44235</v>
      </c>
      <c r="G462" s="861" t="s">
        <v>1338</v>
      </c>
      <c r="H462" s="980"/>
      <c r="I462" s="810" t="s">
        <v>2101</v>
      </c>
      <c r="J462" s="976"/>
    </row>
    <row r="463" spans="2:10" s="2" customFormat="1" ht="82.5" customHeight="1">
      <c r="B463" s="979"/>
      <c r="C463" s="980"/>
      <c r="D463" s="981"/>
      <c r="E463" s="776" t="s">
        <v>2098</v>
      </c>
      <c r="F463" s="750">
        <v>44247</v>
      </c>
      <c r="G463" s="750" t="s">
        <v>1339</v>
      </c>
      <c r="H463" s="980"/>
      <c r="I463" s="810" t="s">
        <v>2102</v>
      </c>
      <c r="J463" s="976"/>
    </row>
    <row r="464" spans="2:10" s="2" customFormat="1" ht="15.75" customHeight="1">
      <c r="B464" s="1058"/>
      <c r="C464" s="1058"/>
      <c r="D464" s="1058"/>
      <c r="E464" s="1058"/>
      <c r="F464" s="1058"/>
      <c r="G464" s="1058"/>
      <c r="H464" s="1058"/>
      <c r="I464" s="1058"/>
      <c r="J464" s="1058"/>
    </row>
    <row r="465" spans="2:10" s="2" customFormat="1" ht="95.25" customHeight="1">
      <c r="B465" s="979" t="s">
        <v>2103</v>
      </c>
      <c r="C465" s="1059" t="s">
        <v>1340</v>
      </c>
      <c r="D465" s="764" t="s">
        <v>2104</v>
      </c>
      <c r="E465" s="777" t="s">
        <v>2106</v>
      </c>
      <c r="F465" s="750" t="s">
        <v>1341</v>
      </c>
      <c r="G465" s="750" t="s">
        <v>1342</v>
      </c>
      <c r="H465" s="1051" t="s">
        <v>1343</v>
      </c>
      <c r="I465" s="862" t="s">
        <v>2108</v>
      </c>
      <c r="J465" s="1060">
        <v>924723.35</v>
      </c>
    </row>
    <row r="466" spans="2:10" s="2" customFormat="1" ht="99" customHeight="1">
      <c r="B466" s="979"/>
      <c r="C466" s="1059"/>
      <c r="D466" s="764" t="s">
        <v>2105</v>
      </c>
      <c r="E466" s="777" t="s">
        <v>2107</v>
      </c>
      <c r="F466" s="750">
        <v>44434</v>
      </c>
      <c r="G466" s="750">
        <v>44437</v>
      </c>
      <c r="H466" s="1051"/>
      <c r="I466" s="862" t="s">
        <v>2109</v>
      </c>
      <c r="J466" s="955"/>
    </row>
    <row r="467" spans="2:10" s="2" customFormat="1" ht="16.5" customHeight="1">
      <c r="B467" s="813" t="s">
        <v>11</v>
      </c>
      <c r="C467" s="799"/>
      <c r="D467" s="950" t="s">
        <v>3</v>
      </c>
      <c r="E467" s="950"/>
      <c r="F467" s="950"/>
      <c r="G467" s="950"/>
      <c r="H467" s="950"/>
      <c r="I467" s="950"/>
      <c r="J467" s="950"/>
    </row>
    <row r="468" spans="2:10" s="2" customFormat="1" ht="30" customHeight="1">
      <c r="B468" s="742" t="s">
        <v>16</v>
      </c>
      <c r="C468" s="741"/>
      <c r="D468" s="950" t="s">
        <v>17</v>
      </c>
      <c r="E468" s="950"/>
      <c r="F468" s="950"/>
      <c r="G468" s="950"/>
      <c r="H468" s="950"/>
      <c r="I468" s="950"/>
      <c r="J468" s="950"/>
    </row>
    <row r="469" spans="2:10" s="2" customFormat="1" ht="32.25" customHeight="1">
      <c r="B469" s="951" t="s">
        <v>4</v>
      </c>
      <c r="C469" s="951"/>
      <c r="D469" s="951"/>
      <c r="E469" s="951"/>
      <c r="F469" s="951"/>
      <c r="G469" s="951"/>
      <c r="H469" s="951"/>
      <c r="I469" s="787" t="s">
        <v>59</v>
      </c>
      <c r="J469" s="808" t="s">
        <v>1073</v>
      </c>
    </row>
    <row r="470" spans="2:10" s="2" customFormat="1" ht="27" customHeight="1">
      <c r="B470" s="952" t="s">
        <v>0</v>
      </c>
      <c r="C470" s="952" t="s">
        <v>255</v>
      </c>
      <c r="D470" s="952" t="s">
        <v>2</v>
      </c>
      <c r="E470" s="952" t="s">
        <v>60</v>
      </c>
      <c r="F470" s="946" t="s">
        <v>51</v>
      </c>
      <c r="G470" s="946"/>
      <c r="H470" s="946" t="s">
        <v>52</v>
      </c>
      <c r="I470" s="946" t="s">
        <v>62</v>
      </c>
      <c r="J470" s="946" t="s">
        <v>1074</v>
      </c>
    </row>
    <row r="471" spans="2:10" s="2" customFormat="1" ht="21.75" customHeight="1">
      <c r="B471" s="952"/>
      <c r="C471" s="952"/>
      <c r="D471" s="952"/>
      <c r="E471" s="952"/>
      <c r="F471" s="745" t="s">
        <v>46</v>
      </c>
      <c r="G471" s="745" t="s">
        <v>47</v>
      </c>
      <c r="H471" s="946"/>
      <c r="I471" s="946"/>
      <c r="J471" s="946"/>
    </row>
    <row r="472" spans="2:10" s="2" customFormat="1" ht="73.5" customHeight="1">
      <c r="B472" s="965" t="s">
        <v>2110</v>
      </c>
      <c r="C472" s="986" t="s">
        <v>1344</v>
      </c>
      <c r="D472" s="985" t="s">
        <v>2111</v>
      </c>
      <c r="E472" s="760" t="s">
        <v>2113</v>
      </c>
      <c r="F472" s="748">
        <v>44201</v>
      </c>
      <c r="G472" s="748">
        <v>44211</v>
      </c>
      <c r="H472" s="801" t="s">
        <v>901</v>
      </c>
      <c r="I472" s="849" t="s">
        <v>2682</v>
      </c>
      <c r="J472" s="1013">
        <v>1243758.45</v>
      </c>
    </row>
    <row r="473" spans="2:10" s="2" customFormat="1" ht="72" customHeight="1">
      <c r="B473" s="965"/>
      <c r="C473" s="986"/>
      <c r="D473" s="985"/>
      <c r="E473" s="760" t="s">
        <v>2114</v>
      </c>
      <c r="F473" s="748">
        <v>44214</v>
      </c>
      <c r="G473" s="748">
        <v>44347</v>
      </c>
      <c r="H473" s="895" t="s">
        <v>901</v>
      </c>
      <c r="I473" s="884" t="s">
        <v>2683</v>
      </c>
      <c r="J473" s="1012"/>
    </row>
    <row r="474" spans="2:10" s="2" customFormat="1" ht="106.5" customHeight="1">
      <c r="B474" s="965"/>
      <c r="C474" s="986"/>
      <c r="D474" s="985" t="s">
        <v>2112</v>
      </c>
      <c r="E474" s="760" t="s">
        <v>2115</v>
      </c>
      <c r="F474" s="748">
        <v>44348</v>
      </c>
      <c r="G474" s="748">
        <v>44358</v>
      </c>
      <c r="H474" s="801" t="s">
        <v>901</v>
      </c>
      <c r="I474" s="849" t="s">
        <v>2684</v>
      </c>
      <c r="J474" s="1012"/>
    </row>
    <row r="475" spans="2:10" s="2" customFormat="1" ht="99.75" customHeight="1">
      <c r="B475" s="965"/>
      <c r="C475" s="986"/>
      <c r="D475" s="985"/>
      <c r="E475" s="760" t="s">
        <v>2116</v>
      </c>
      <c r="F475" s="748">
        <v>44361</v>
      </c>
      <c r="G475" s="748">
        <v>44498</v>
      </c>
      <c r="H475" s="801" t="s">
        <v>901</v>
      </c>
      <c r="I475" s="884" t="s">
        <v>2685</v>
      </c>
      <c r="J475" s="1012"/>
    </row>
    <row r="476" spans="2:10" s="2" customFormat="1" ht="16.5" customHeight="1">
      <c r="B476" s="969"/>
      <c r="C476" s="969"/>
      <c r="D476" s="969"/>
      <c r="E476" s="969"/>
      <c r="F476" s="969"/>
      <c r="G476" s="969"/>
      <c r="H476" s="969"/>
      <c r="I476" s="969"/>
      <c r="J476" s="969"/>
    </row>
    <row r="477" spans="2:10" s="2" customFormat="1" ht="63.75" customHeight="1">
      <c r="B477" s="965" t="s">
        <v>2117</v>
      </c>
      <c r="C477" s="939" t="s">
        <v>1345</v>
      </c>
      <c r="D477" s="1061" t="s">
        <v>2118</v>
      </c>
      <c r="E477" s="786" t="s">
        <v>2119</v>
      </c>
      <c r="F477" s="757">
        <v>44207</v>
      </c>
      <c r="G477" s="757">
        <v>44211</v>
      </c>
      <c r="H477" s="783" t="s">
        <v>926</v>
      </c>
      <c r="I477" s="849" t="s">
        <v>2123</v>
      </c>
      <c r="J477" s="1100">
        <f t="shared" ref="J477" si="7">$J$514</f>
        <v>161246.01999999999</v>
      </c>
    </row>
    <row r="478" spans="2:10" s="2" customFormat="1" ht="69" customHeight="1">
      <c r="B478" s="965"/>
      <c r="C478" s="939"/>
      <c r="D478" s="1061"/>
      <c r="E478" s="786" t="s">
        <v>2120</v>
      </c>
      <c r="F478" s="757">
        <v>44214</v>
      </c>
      <c r="G478" s="757">
        <v>44218</v>
      </c>
      <c r="H478" s="783" t="s">
        <v>926</v>
      </c>
      <c r="I478" s="849" t="s">
        <v>2124</v>
      </c>
      <c r="J478" s="1101"/>
    </row>
    <row r="479" spans="2:10" s="2" customFormat="1" ht="59.25" customHeight="1">
      <c r="B479" s="965"/>
      <c r="C479" s="939"/>
      <c r="D479" s="1061"/>
      <c r="E479" s="786" t="s">
        <v>2121</v>
      </c>
      <c r="F479" s="757">
        <v>44222</v>
      </c>
      <c r="G479" s="757">
        <v>44239</v>
      </c>
      <c r="H479" s="783" t="s">
        <v>926</v>
      </c>
      <c r="I479" s="849" t="s">
        <v>2125</v>
      </c>
      <c r="J479" s="1101"/>
    </row>
    <row r="480" spans="2:10" s="2" customFormat="1" ht="113.25" customHeight="1">
      <c r="B480" s="965"/>
      <c r="C480" s="939"/>
      <c r="D480" s="1061"/>
      <c r="E480" s="786" t="s">
        <v>2122</v>
      </c>
      <c r="F480" s="757">
        <v>44242</v>
      </c>
      <c r="G480" s="757">
        <v>44253</v>
      </c>
      <c r="H480" s="916" t="s">
        <v>1043</v>
      </c>
      <c r="I480" s="849" t="s">
        <v>2126</v>
      </c>
      <c r="J480" s="1101"/>
    </row>
    <row r="481" spans="2:10" s="2" customFormat="1" ht="72" customHeight="1">
      <c r="B481" s="965"/>
      <c r="C481" s="939"/>
      <c r="D481" s="1061"/>
      <c r="E481" s="786" t="s">
        <v>2127</v>
      </c>
      <c r="F481" s="757">
        <v>44256</v>
      </c>
      <c r="G481" s="757">
        <v>44260</v>
      </c>
      <c r="H481" s="783" t="s">
        <v>1044</v>
      </c>
      <c r="I481" s="849" t="s">
        <v>2128</v>
      </c>
      <c r="J481" s="1101"/>
    </row>
    <row r="482" spans="2:10" s="2" customFormat="1" ht="51" customHeight="1">
      <c r="B482" s="965"/>
      <c r="C482" s="939"/>
      <c r="D482" s="1061"/>
      <c r="E482" s="786" t="s">
        <v>2129</v>
      </c>
      <c r="F482" s="757">
        <v>44263</v>
      </c>
      <c r="G482" s="757">
        <v>44264</v>
      </c>
      <c r="H482" s="916" t="s">
        <v>1045</v>
      </c>
      <c r="I482" s="849" t="s">
        <v>2132</v>
      </c>
      <c r="J482" s="1101"/>
    </row>
    <row r="483" spans="2:10" s="2" customFormat="1" ht="75" customHeight="1">
      <c r="B483" s="965"/>
      <c r="C483" s="939"/>
      <c r="D483" s="1061"/>
      <c r="E483" s="786" t="s">
        <v>2130</v>
      </c>
      <c r="F483" s="757" t="s">
        <v>1346</v>
      </c>
      <c r="G483" s="757" t="s">
        <v>1347</v>
      </c>
      <c r="H483" s="783" t="s">
        <v>926</v>
      </c>
      <c r="I483" s="849" t="s">
        <v>2131</v>
      </c>
      <c r="J483" s="1102"/>
    </row>
    <row r="484" spans="2:10" s="2" customFormat="1" ht="30" customHeight="1">
      <c r="B484" s="742" t="s">
        <v>16</v>
      </c>
      <c r="C484" s="741"/>
      <c r="D484" s="950" t="s">
        <v>17</v>
      </c>
      <c r="E484" s="950"/>
      <c r="F484" s="950"/>
      <c r="G484" s="950"/>
      <c r="H484" s="950"/>
      <c r="I484" s="950"/>
      <c r="J484" s="950"/>
    </row>
    <row r="485" spans="2:10" s="2" customFormat="1" ht="27.75" customHeight="1">
      <c r="B485" s="951" t="s">
        <v>4</v>
      </c>
      <c r="C485" s="951"/>
      <c r="D485" s="951"/>
      <c r="E485" s="951"/>
      <c r="F485" s="951"/>
      <c r="G485" s="951"/>
      <c r="H485" s="951"/>
      <c r="I485" s="787" t="s">
        <v>59</v>
      </c>
      <c r="J485" s="808" t="s">
        <v>1073</v>
      </c>
    </row>
    <row r="486" spans="2:10" s="2" customFormat="1" ht="27" customHeight="1">
      <c r="B486" s="952" t="s">
        <v>0</v>
      </c>
      <c r="C486" s="952" t="s">
        <v>255</v>
      </c>
      <c r="D486" s="952" t="s">
        <v>2</v>
      </c>
      <c r="E486" s="952" t="s">
        <v>60</v>
      </c>
      <c r="F486" s="946" t="s">
        <v>51</v>
      </c>
      <c r="G486" s="946"/>
      <c r="H486" s="946" t="s">
        <v>52</v>
      </c>
      <c r="I486" s="946" t="s">
        <v>62</v>
      </c>
      <c r="J486" s="946" t="s">
        <v>1074</v>
      </c>
    </row>
    <row r="487" spans="2:10" s="2" customFormat="1" ht="21.75" customHeight="1">
      <c r="B487" s="952"/>
      <c r="C487" s="952"/>
      <c r="D487" s="952"/>
      <c r="E487" s="952"/>
      <c r="F487" s="745" t="s">
        <v>46</v>
      </c>
      <c r="G487" s="745" t="s">
        <v>47</v>
      </c>
      <c r="H487" s="946"/>
      <c r="I487" s="946"/>
      <c r="J487" s="946"/>
    </row>
    <row r="488" spans="2:10" s="2" customFormat="1" ht="69" customHeight="1">
      <c r="B488" s="965" t="s">
        <v>2117</v>
      </c>
      <c r="C488" s="939"/>
      <c r="D488" s="1061" t="s">
        <v>2133</v>
      </c>
      <c r="E488" s="786" t="s">
        <v>2134</v>
      </c>
      <c r="F488" s="757">
        <v>44361</v>
      </c>
      <c r="G488" s="757">
        <v>44365</v>
      </c>
      <c r="H488" s="916" t="s">
        <v>926</v>
      </c>
      <c r="I488" s="849" t="s">
        <v>2141</v>
      </c>
      <c r="J488" s="1100">
        <f t="shared" ref="J488" si="8">$J$514</f>
        <v>161246.01999999999</v>
      </c>
    </row>
    <row r="489" spans="2:10" s="2" customFormat="1" ht="78" customHeight="1">
      <c r="B489" s="965"/>
      <c r="C489" s="939"/>
      <c r="D489" s="1061"/>
      <c r="E489" s="786" t="s">
        <v>2135</v>
      </c>
      <c r="F489" s="757">
        <v>44368</v>
      </c>
      <c r="G489" s="757">
        <v>44372</v>
      </c>
      <c r="H489" s="916" t="s">
        <v>926</v>
      </c>
      <c r="I489" s="849" t="s">
        <v>2142</v>
      </c>
      <c r="J489" s="1101"/>
    </row>
    <row r="490" spans="2:10" s="2" customFormat="1" ht="57.75" customHeight="1">
      <c r="B490" s="965"/>
      <c r="C490" s="939"/>
      <c r="D490" s="1061"/>
      <c r="E490" s="786" t="s">
        <v>2136</v>
      </c>
      <c r="F490" s="757">
        <v>44375</v>
      </c>
      <c r="G490" s="757">
        <v>44386</v>
      </c>
      <c r="H490" s="916" t="s">
        <v>926</v>
      </c>
      <c r="I490" s="849" t="s">
        <v>2143</v>
      </c>
      <c r="J490" s="1101"/>
    </row>
    <row r="491" spans="2:10" s="2" customFormat="1" ht="96" customHeight="1">
      <c r="B491" s="965"/>
      <c r="C491" s="939"/>
      <c r="D491" s="1061"/>
      <c r="E491" s="786" t="s">
        <v>2137</v>
      </c>
      <c r="F491" s="757">
        <v>44389</v>
      </c>
      <c r="G491" s="757">
        <v>44400</v>
      </c>
      <c r="H491" s="916" t="s">
        <v>1043</v>
      </c>
      <c r="I491" s="849" t="s">
        <v>2144</v>
      </c>
      <c r="J491" s="1101"/>
    </row>
    <row r="492" spans="2:10" s="2" customFormat="1" ht="78" customHeight="1">
      <c r="B492" s="965"/>
      <c r="C492" s="939"/>
      <c r="D492" s="1061"/>
      <c r="E492" s="786" t="s">
        <v>2138</v>
      </c>
      <c r="F492" s="757">
        <v>44403</v>
      </c>
      <c r="G492" s="757">
        <v>44407</v>
      </c>
      <c r="H492" s="916" t="s">
        <v>1044</v>
      </c>
      <c r="I492" s="849" t="s">
        <v>2145</v>
      </c>
      <c r="J492" s="1101"/>
    </row>
    <row r="493" spans="2:10" s="2" customFormat="1" ht="80.25" customHeight="1">
      <c r="B493" s="965"/>
      <c r="C493" s="939"/>
      <c r="D493" s="1061"/>
      <c r="E493" s="786" t="s">
        <v>2139</v>
      </c>
      <c r="F493" s="757">
        <v>44410</v>
      </c>
      <c r="G493" s="757">
        <v>44411</v>
      </c>
      <c r="H493" s="916" t="s">
        <v>1045</v>
      </c>
      <c r="I493" s="849" t="s">
        <v>2146</v>
      </c>
      <c r="J493" s="1101"/>
    </row>
    <row r="494" spans="2:10" s="2" customFormat="1" ht="71.25" customHeight="1">
      <c r="B494" s="965"/>
      <c r="C494" s="939"/>
      <c r="D494" s="1061"/>
      <c r="E494" s="786" t="s">
        <v>2140</v>
      </c>
      <c r="F494" s="757" t="s">
        <v>1348</v>
      </c>
      <c r="G494" s="757" t="s">
        <v>1347</v>
      </c>
      <c r="H494" s="916" t="s">
        <v>926</v>
      </c>
      <c r="I494" s="849" t="s">
        <v>2147</v>
      </c>
      <c r="J494" s="1101"/>
    </row>
    <row r="495" spans="2:10" s="2" customFormat="1" ht="66.75" customHeight="1">
      <c r="B495" s="965"/>
      <c r="C495" s="939"/>
      <c r="D495" s="1061" t="s">
        <v>2148</v>
      </c>
      <c r="E495" s="786" t="s">
        <v>2149</v>
      </c>
      <c r="F495" s="757">
        <v>44417</v>
      </c>
      <c r="G495" s="757">
        <v>44421</v>
      </c>
      <c r="H495" s="916" t="s">
        <v>926</v>
      </c>
      <c r="I495" s="849" t="s">
        <v>2156</v>
      </c>
      <c r="J495" s="1101"/>
    </row>
    <row r="496" spans="2:10" s="2" customFormat="1" ht="69" customHeight="1">
      <c r="B496" s="965"/>
      <c r="C496" s="939"/>
      <c r="D496" s="1061"/>
      <c r="E496" s="786" t="s">
        <v>2155</v>
      </c>
      <c r="F496" s="757">
        <v>44425</v>
      </c>
      <c r="G496" s="757">
        <v>44428</v>
      </c>
      <c r="H496" s="916" t="s">
        <v>926</v>
      </c>
      <c r="I496" s="849" t="s">
        <v>2157</v>
      </c>
      <c r="J496" s="1101"/>
    </row>
    <row r="497" spans="2:10" s="2" customFormat="1" ht="59.25" customHeight="1">
      <c r="B497" s="965"/>
      <c r="C497" s="939"/>
      <c r="D497" s="1061"/>
      <c r="E497" s="786" t="s">
        <v>2150</v>
      </c>
      <c r="F497" s="757">
        <v>44431</v>
      </c>
      <c r="G497" s="757">
        <v>44442</v>
      </c>
      <c r="H497" s="916" t="s">
        <v>926</v>
      </c>
      <c r="I497" s="849" t="s">
        <v>2158</v>
      </c>
      <c r="J497" s="1101"/>
    </row>
    <row r="498" spans="2:10" s="2" customFormat="1" ht="98.25" customHeight="1">
      <c r="B498" s="965"/>
      <c r="C498" s="939"/>
      <c r="D498" s="1061"/>
      <c r="E498" s="786" t="s">
        <v>2151</v>
      </c>
      <c r="F498" s="757">
        <v>44445</v>
      </c>
      <c r="G498" s="757">
        <v>44456</v>
      </c>
      <c r="H498" s="916" t="s">
        <v>927</v>
      </c>
      <c r="I498" s="849" t="s">
        <v>2159</v>
      </c>
      <c r="J498" s="1101"/>
    </row>
    <row r="499" spans="2:10" s="2" customFormat="1" ht="60.75" customHeight="1">
      <c r="B499" s="965"/>
      <c r="C499" s="939"/>
      <c r="D499" s="1061"/>
      <c r="E499" s="786" t="s">
        <v>2152</v>
      </c>
      <c r="F499" s="757">
        <v>44459</v>
      </c>
      <c r="G499" s="757">
        <v>44462</v>
      </c>
      <c r="H499" s="916" t="s">
        <v>926</v>
      </c>
      <c r="I499" s="849" t="s">
        <v>2160</v>
      </c>
      <c r="J499" s="1101"/>
    </row>
    <row r="500" spans="2:10" s="2" customFormat="1" ht="86.25" customHeight="1">
      <c r="B500" s="965"/>
      <c r="C500" s="939"/>
      <c r="D500" s="1061"/>
      <c r="E500" s="786" t="s">
        <v>2153</v>
      </c>
      <c r="F500" s="757">
        <v>44466</v>
      </c>
      <c r="G500" s="757">
        <v>44467</v>
      </c>
      <c r="H500" s="916" t="s">
        <v>2686</v>
      </c>
      <c r="I500" s="849" t="s">
        <v>2161</v>
      </c>
      <c r="J500" s="1101"/>
    </row>
    <row r="501" spans="2:10" s="2" customFormat="1" ht="71.25" customHeight="1">
      <c r="B501" s="965"/>
      <c r="C501" s="939"/>
      <c r="D501" s="1061"/>
      <c r="E501" s="786" t="s">
        <v>2154</v>
      </c>
      <c r="F501" s="757" t="s">
        <v>1349</v>
      </c>
      <c r="G501" s="757" t="s">
        <v>1347</v>
      </c>
      <c r="H501" s="916" t="s">
        <v>1066</v>
      </c>
      <c r="I501" s="849" t="s">
        <v>2162</v>
      </c>
      <c r="J501" s="1102"/>
    </row>
    <row r="502" spans="2:10" s="2" customFormat="1" ht="30" customHeight="1">
      <c r="B502" s="742" t="s">
        <v>16</v>
      </c>
      <c r="C502" s="741"/>
      <c r="D502" s="950" t="s">
        <v>17</v>
      </c>
      <c r="E502" s="950"/>
      <c r="F502" s="950"/>
      <c r="G502" s="950"/>
      <c r="H502" s="950"/>
      <c r="I502" s="950"/>
      <c r="J502" s="950"/>
    </row>
    <row r="503" spans="2:10" s="2" customFormat="1" ht="27.75" customHeight="1">
      <c r="B503" s="951" t="s">
        <v>4</v>
      </c>
      <c r="C503" s="951"/>
      <c r="D503" s="951"/>
      <c r="E503" s="951"/>
      <c r="F503" s="951"/>
      <c r="G503" s="951"/>
      <c r="H503" s="951"/>
      <c r="I503" s="787" t="s">
        <v>59</v>
      </c>
      <c r="J503" s="808" t="s">
        <v>1073</v>
      </c>
    </row>
    <row r="504" spans="2:10" s="2" customFormat="1" ht="27" customHeight="1">
      <c r="B504" s="952" t="s">
        <v>0</v>
      </c>
      <c r="C504" s="952" t="s">
        <v>255</v>
      </c>
      <c r="D504" s="952" t="s">
        <v>2</v>
      </c>
      <c r="E504" s="952" t="s">
        <v>60</v>
      </c>
      <c r="F504" s="946" t="s">
        <v>51</v>
      </c>
      <c r="G504" s="946"/>
      <c r="H504" s="946" t="s">
        <v>52</v>
      </c>
      <c r="I504" s="946" t="s">
        <v>62</v>
      </c>
      <c r="J504" s="946" t="s">
        <v>1074</v>
      </c>
    </row>
    <row r="505" spans="2:10" s="2" customFormat="1" ht="21.75" customHeight="1">
      <c r="B505" s="952"/>
      <c r="C505" s="952"/>
      <c r="D505" s="952"/>
      <c r="E505" s="952"/>
      <c r="F505" s="745" t="s">
        <v>46</v>
      </c>
      <c r="G505" s="745" t="s">
        <v>47</v>
      </c>
      <c r="H505" s="946"/>
      <c r="I505" s="946"/>
      <c r="J505" s="946"/>
    </row>
    <row r="506" spans="2:10" s="2" customFormat="1" ht="59.25" customHeight="1">
      <c r="B506" s="965" t="s">
        <v>2117</v>
      </c>
      <c r="C506" s="939"/>
      <c r="D506" s="1061" t="s">
        <v>2163</v>
      </c>
      <c r="E506" s="786" t="s">
        <v>2164</v>
      </c>
      <c r="F506" s="757">
        <v>44473</v>
      </c>
      <c r="G506" s="757">
        <v>44477</v>
      </c>
      <c r="H506" s="783" t="s">
        <v>926</v>
      </c>
      <c r="I506" s="849" t="s">
        <v>2171</v>
      </c>
      <c r="J506" s="1100">
        <f t="shared" ref="J506" si="9">$J$514</f>
        <v>161246.01999999999</v>
      </c>
    </row>
    <row r="507" spans="2:10" s="2" customFormat="1" ht="62.25" customHeight="1">
      <c r="B507" s="965"/>
      <c r="C507" s="939"/>
      <c r="D507" s="1061"/>
      <c r="E507" s="786" t="s">
        <v>2170</v>
      </c>
      <c r="F507" s="757">
        <v>44480</v>
      </c>
      <c r="G507" s="757">
        <v>44484</v>
      </c>
      <c r="H507" s="783" t="s">
        <v>926</v>
      </c>
      <c r="I507" s="849" t="s">
        <v>2172</v>
      </c>
      <c r="J507" s="1101"/>
    </row>
    <row r="508" spans="2:10" s="2" customFormat="1" ht="57" customHeight="1">
      <c r="B508" s="965"/>
      <c r="C508" s="939"/>
      <c r="D508" s="1061"/>
      <c r="E508" s="786" t="s">
        <v>2165</v>
      </c>
      <c r="F508" s="757">
        <v>44487</v>
      </c>
      <c r="G508" s="757">
        <v>44498</v>
      </c>
      <c r="H508" s="783" t="s">
        <v>926</v>
      </c>
      <c r="I508" s="849" t="s">
        <v>2173</v>
      </c>
      <c r="J508" s="1101"/>
    </row>
    <row r="509" spans="2:10" s="2" customFormat="1" ht="73.5" customHeight="1">
      <c r="B509" s="965"/>
      <c r="C509" s="939"/>
      <c r="D509" s="1061"/>
      <c r="E509" s="786" t="s">
        <v>2166</v>
      </c>
      <c r="F509" s="757">
        <v>44501</v>
      </c>
      <c r="G509" s="757">
        <v>44512</v>
      </c>
      <c r="H509" s="783" t="s">
        <v>927</v>
      </c>
      <c r="I509" s="849" t="s">
        <v>2174</v>
      </c>
      <c r="J509" s="1101"/>
    </row>
    <row r="510" spans="2:10" s="2" customFormat="1" ht="81" customHeight="1">
      <c r="B510" s="965"/>
      <c r="C510" s="939"/>
      <c r="D510" s="1061"/>
      <c r="E510" s="786" t="s">
        <v>2167</v>
      </c>
      <c r="F510" s="757">
        <v>44515</v>
      </c>
      <c r="G510" s="757">
        <v>44519</v>
      </c>
      <c r="H510" s="783" t="s">
        <v>926</v>
      </c>
      <c r="I510" s="849" t="s">
        <v>2175</v>
      </c>
      <c r="J510" s="1101"/>
    </row>
    <row r="511" spans="2:10" s="2" customFormat="1" ht="62.25" customHeight="1">
      <c r="B511" s="965"/>
      <c r="C511" s="939"/>
      <c r="D511" s="1061"/>
      <c r="E511" s="786" t="s">
        <v>2168</v>
      </c>
      <c r="F511" s="757">
        <v>44522</v>
      </c>
      <c r="G511" s="757">
        <v>44523</v>
      </c>
      <c r="H511" s="916" t="s">
        <v>2686</v>
      </c>
      <c r="I511" s="849" t="s">
        <v>2176</v>
      </c>
      <c r="J511" s="1101"/>
    </row>
    <row r="512" spans="2:10" s="2" customFormat="1" ht="63" customHeight="1">
      <c r="B512" s="965"/>
      <c r="C512" s="939"/>
      <c r="D512" s="1061"/>
      <c r="E512" s="786" t="s">
        <v>2169</v>
      </c>
      <c r="F512" s="757" t="s">
        <v>1350</v>
      </c>
      <c r="G512" s="757" t="s">
        <v>1347</v>
      </c>
      <c r="H512" s="783" t="s">
        <v>1066</v>
      </c>
      <c r="I512" s="849" t="s">
        <v>2177</v>
      </c>
      <c r="J512" s="1102"/>
    </row>
    <row r="513" spans="2:10" s="2" customFormat="1" ht="15.75" customHeight="1">
      <c r="B513" s="969"/>
      <c r="C513" s="969"/>
      <c r="D513" s="969"/>
      <c r="E513" s="969"/>
      <c r="F513" s="969"/>
      <c r="G513" s="969"/>
      <c r="H513" s="969"/>
      <c r="I513" s="969"/>
      <c r="J513" s="969"/>
    </row>
    <row r="514" spans="2:10" s="2" customFormat="1" ht="97.5" customHeight="1">
      <c r="B514" s="965" t="s">
        <v>2178</v>
      </c>
      <c r="C514" s="957" t="s">
        <v>1351</v>
      </c>
      <c r="D514" s="1061" t="s">
        <v>2179</v>
      </c>
      <c r="E514" s="786" t="s">
        <v>2181</v>
      </c>
      <c r="F514" s="748">
        <v>44256</v>
      </c>
      <c r="G514" s="748">
        <v>44260</v>
      </c>
      <c r="H514" s="783" t="s">
        <v>2180</v>
      </c>
      <c r="I514" s="849" t="s">
        <v>2187</v>
      </c>
      <c r="J514" s="1013">
        <v>161246.01999999999</v>
      </c>
    </row>
    <row r="515" spans="2:10" s="2" customFormat="1" ht="108" customHeight="1">
      <c r="B515" s="965"/>
      <c r="C515" s="957"/>
      <c r="D515" s="1061"/>
      <c r="E515" s="786" t="s">
        <v>2182</v>
      </c>
      <c r="F515" s="748">
        <v>44263</v>
      </c>
      <c r="G515" s="748">
        <v>44274</v>
      </c>
      <c r="H515" s="783" t="s">
        <v>2180</v>
      </c>
      <c r="I515" s="849" t="s">
        <v>2188</v>
      </c>
      <c r="J515" s="1012"/>
    </row>
    <row r="516" spans="2:10" s="2" customFormat="1" ht="79.5" customHeight="1">
      <c r="B516" s="965"/>
      <c r="C516" s="957"/>
      <c r="D516" s="1061"/>
      <c r="E516" s="786" t="s">
        <v>2183</v>
      </c>
      <c r="F516" s="748">
        <v>44277</v>
      </c>
      <c r="G516" s="748">
        <v>44281</v>
      </c>
      <c r="H516" s="783" t="s">
        <v>926</v>
      </c>
      <c r="I516" s="849" t="s">
        <v>2189</v>
      </c>
      <c r="J516" s="1012"/>
    </row>
    <row r="517" spans="2:10" s="2" customFormat="1" ht="70.5" customHeight="1">
      <c r="B517" s="965"/>
      <c r="C517" s="957"/>
      <c r="D517" s="1061"/>
      <c r="E517" s="786" t="s">
        <v>2184</v>
      </c>
      <c r="F517" s="748">
        <v>44284</v>
      </c>
      <c r="G517" s="748">
        <v>44302</v>
      </c>
      <c r="H517" s="783" t="s">
        <v>926</v>
      </c>
      <c r="I517" s="849" t="s">
        <v>2190</v>
      </c>
      <c r="J517" s="1012"/>
    </row>
    <row r="518" spans="2:10" s="2" customFormat="1" ht="75.75" customHeight="1">
      <c r="B518" s="965"/>
      <c r="C518" s="957"/>
      <c r="D518" s="1061"/>
      <c r="E518" s="786" t="s">
        <v>2185</v>
      </c>
      <c r="F518" s="748">
        <v>44305</v>
      </c>
      <c r="G518" s="748">
        <v>44316</v>
      </c>
      <c r="H518" s="916" t="s">
        <v>927</v>
      </c>
      <c r="I518" s="849" t="s">
        <v>2191</v>
      </c>
      <c r="J518" s="1012"/>
    </row>
    <row r="519" spans="2:10" s="2" customFormat="1" ht="108.75" customHeight="1">
      <c r="B519" s="965"/>
      <c r="C519" s="957"/>
      <c r="D519" s="1061"/>
      <c r="E519" s="786" t="s">
        <v>2186</v>
      </c>
      <c r="F519" s="748">
        <v>44319</v>
      </c>
      <c r="G519" s="748">
        <v>44320</v>
      </c>
      <c r="H519" s="783" t="s">
        <v>1065</v>
      </c>
      <c r="I519" s="849" t="s">
        <v>2192</v>
      </c>
      <c r="J519" s="1012"/>
    </row>
    <row r="520" spans="2:10" s="2" customFormat="1" ht="30" customHeight="1">
      <c r="B520" s="742" t="s">
        <v>16</v>
      </c>
      <c r="C520" s="741"/>
      <c r="D520" s="950" t="s">
        <v>17</v>
      </c>
      <c r="E520" s="950"/>
      <c r="F520" s="950"/>
      <c r="G520" s="950"/>
      <c r="H520" s="950"/>
      <c r="I520" s="950"/>
      <c r="J520" s="950"/>
    </row>
    <row r="521" spans="2:10" s="2" customFormat="1" ht="27.75" customHeight="1">
      <c r="B521" s="951" t="s">
        <v>4</v>
      </c>
      <c r="C521" s="951"/>
      <c r="D521" s="951"/>
      <c r="E521" s="951"/>
      <c r="F521" s="951"/>
      <c r="G521" s="951"/>
      <c r="H521" s="951"/>
      <c r="I521" s="787" t="s">
        <v>59</v>
      </c>
      <c r="J521" s="808" t="s">
        <v>1073</v>
      </c>
    </row>
    <row r="522" spans="2:10" s="2" customFormat="1" ht="27" customHeight="1">
      <c r="B522" s="952" t="s">
        <v>0</v>
      </c>
      <c r="C522" s="952" t="s">
        <v>255</v>
      </c>
      <c r="D522" s="952" t="s">
        <v>2</v>
      </c>
      <c r="E522" s="952" t="s">
        <v>60</v>
      </c>
      <c r="F522" s="946" t="s">
        <v>51</v>
      </c>
      <c r="G522" s="946"/>
      <c r="H522" s="946" t="s">
        <v>52</v>
      </c>
      <c r="I522" s="946" t="s">
        <v>62</v>
      </c>
      <c r="J522" s="946" t="s">
        <v>1074</v>
      </c>
    </row>
    <row r="523" spans="2:10" s="2" customFormat="1" ht="21.75" customHeight="1">
      <c r="B523" s="952"/>
      <c r="C523" s="952"/>
      <c r="D523" s="952"/>
      <c r="E523" s="952"/>
      <c r="F523" s="745" t="s">
        <v>46</v>
      </c>
      <c r="G523" s="745" t="s">
        <v>47</v>
      </c>
      <c r="H523" s="946"/>
      <c r="I523" s="946"/>
      <c r="J523" s="946"/>
    </row>
    <row r="524" spans="2:10" s="2" customFormat="1" ht="75.75" hidden="1" customHeight="1">
      <c r="B524" s="1062" t="s">
        <v>2193</v>
      </c>
      <c r="C524" s="893" t="s">
        <v>1351</v>
      </c>
      <c r="D524" s="1061" t="s">
        <v>2194</v>
      </c>
      <c r="E524" s="786" t="s">
        <v>2195</v>
      </c>
      <c r="F524" s="749">
        <v>44202</v>
      </c>
      <c r="G524" s="749">
        <v>44211</v>
      </c>
      <c r="H524" s="916" t="s">
        <v>927</v>
      </c>
      <c r="I524" s="849" t="s">
        <v>2199</v>
      </c>
      <c r="J524" s="1012"/>
    </row>
    <row r="525" spans="2:10" s="2" customFormat="1" ht="81" hidden="1" customHeight="1">
      <c r="B525" s="1062"/>
      <c r="C525" s="893"/>
      <c r="D525" s="1061"/>
      <c r="E525" s="786" t="s">
        <v>2196</v>
      </c>
      <c r="F525" s="749">
        <v>44214</v>
      </c>
      <c r="G525" s="749">
        <v>44218</v>
      </c>
      <c r="H525" s="783" t="s">
        <v>926</v>
      </c>
      <c r="I525" s="849" t="s">
        <v>2200</v>
      </c>
      <c r="J525" s="1012"/>
    </row>
    <row r="526" spans="2:10" s="2" customFormat="1" ht="101.25" hidden="1" customHeight="1">
      <c r="B526" s="1062"/>
      <c r="C526" s="893"/>
      <c r="D526" s="1061"/>
      <c r="E526" s="786" t="s">
        <v>2197</v>
      </c>
      <c r="F526" s="749">
        <v>44221</v>
      </c>
      <c r="G526" s="749">
        <v>44222</v>
      </c>
      <c r="H526" s="783" t="s">
        <v>1065</v>
      </c>
      <c r="I526" s="849" t="s">
        <v>2201</v>
      </c>
      <c r="J526" s="1012"/>
    </row>
    <row r="527" spans="2:10" s="2" customFormat="1" ht="56.25" hidden="1" customHeight="1">
      <c r="B527" s="1062"/>
      <c r="C527" s="893"/>
      <c r="D527" s="1061"/>
      <c r="E527" s="786" t="s">
        <v>2198</v>
      </c>
      <c r="F527" s="749">
        <v>44222</v>
      </c>
      <c r="G527" s="749">
        <v>44316</v>
      </c>
      <c r="H527" s="783" t="s">
        <v>926</v>
      </c>
      <c r="I527" s="849" t="s">
        <v>2202</v>
      </c>
      <c r="J527" s="1012"/>
    </row>
    <row r="528" spans="2:10" s="2" customFormat="1" ht="17.25" hidden="1" customHeight="1">
      <c r="B528" s="969"/>
      <c r="C528" s="969"/>
      <c r="D528" s="969"/>
      <c r="E528" s="969"/>
      <c r="F528" s="969"/>
      <c r="G528" s="969"/>
      <c r="H528" s="969"/>
      <c r="I528" s="969"/>
      <c r="J528" s="969"/>
    </row>
    <row r="529" spans="2:10" s="2" customFormat="1" ht="69" customHeight="1">
      <c r="B529" s="949" t="s">
        <v>2203</v>
      </c>
      <c r="C529" s="957" t="s">
        <v>1352</v>
      </c>
      <c r="D529" s="968" t="s">
        <v>2204</v>
      </c>
      <c r="E529" s="865" t="s">
        <v>2205</v>
      </c>
      <c r="F529" s="863" t="s">
        <v>1353</v>
      </c>
      <c r="G529" s="863" t="s">
        <v>1354</v>
      </c>
      <c r="H529" s="864" t="s">
        <v>2218</v>
      </c>
      <c r="I529" s="872" t="s">
        <v>2687</v>
      </c>
      <c r="J529" s="1013">
        <v>947625.48</v>
      </c>
    </row>
    <row r="530" spans="2:10" s="2" customFormat="1" ht="60" customHeight="1">
      <c r="B530" s="949"/>
      <c r="C530" s="957"/>
      <c r="D530" s="968"/>
      <c r="E530" s="865" t="s">
        <v>2206</v>
      </c>
      <c r="F530" s="863" t="s">
        <v>1353</v>
      </c>
      <c r="G530" s="863" t="s">
        <v>1354</v>
      </c>
      <c r="H530" s="864" t="s">
        <v>2218</v>
      </c>
      <c r="I530" s="872" t="s">
        <v>2688</v>
      </c>
      <c r="J530" s="1012"/>
    </row>
    <row r="531" spans="2:10" s="2" customFormat="1" ht="63.75" customHeight="1">
      <c r="B531" s="949"/>
      <c r="C531" s="957"/>
      <c r="D531" s="968"/>
      <c r="E531" s="865" t="s">
        <v>2207</v>
      </c>
      <c r="F531" s="863" t="s">
        <v>1353</v>
      </c>
      <c r="G531" s="863" t="s">
        <v>1354</v>
      </c>
      <c r="H531" s="864" t="s">
        <v>2218</v>
      </c>
      <c r="I531" s="872" t="s">
        <v>2689</v>
      </c>
      <c r="J531" s="1012"/>
    </row>
    <row r="532" spans="2:10" s="2" customFormat="1" ht="108.75" customHeight="1">
      <c r="B532" s="949"/>
      <c r="C532" s="957"/>
      <c r="D532" s="968"/>
      <c r="E532" s="865" t="s">
        <v>2208</v>
      </c>
      <c r="F532" s="863" t="s">
        <v>1353</v>
      </c>
      <c r="G532" s="863" t="s">
        <v>1354</v>
      </c>
      <c r="H532" s="917" t="s">
        <v>2219</v>
      </c>
      <c r="I532" s="918" t="s">
        <v>2690</v>
      </c>
      <c r="J532" s="1012"/>
    </row>
    <row r="533" spans="2:10" s="2" customFormat="1" ht="16.5" customHeight="1">
      <c r="B533" s="969"/>
      <c r="C533" s="969"/>
      <c r="D533" s="969"/>
      <c r="E533" s="969"/>
      <c r="F533" s="969"/>
      <c r="G533" s="969"/>
      <c r="H533" s="969"/>
      <c r="I533" s="969"/>
      <c r="J533" s="969"/>
    </row>
    <row r="534" spans="2:10" s="2" customFormat="1" ht="67.5" customHeight="1">
      <c r="B534" s="949" t="s">
        <v>2209</v>
      </c>
      <c r="C534" s="957" t="s">
        <v>1355</v>
      </c>
      <c r="D534" s="970" t="s">
        <v>2210</v>
      </c>
      <c r="E534" s="889" t="s">
        <v>2691</v>
      </c>
      <c r="F534" s="748">
        <v>44200</v>
      </c>
      <c r="G534" s="748">
        <v>44222</v>
      </c>
      <c r="H534" s="864" t="s">
        <v>2218</v>
      </c>
      <c r="I534" s="872" t="s">
        <v>2214</v>
      </c>
      <c r="J534" s="1013">
        <f t="shared" ref="J534" si="10">$J$529</f>
        <v>947625.48</v>
      </c>
    </row>
    <row r="535" spans="2:10" s="2" customFormat="1" ht="75.75" customHeight="1">
      <c r="B535" s="949"/>
      <c r="C535" s="957"/>
      <c r="D535" s="970"/>
      <c r="E535" s="760" t="s">
        <v>2211</v>
      </c>
      <c r="F535" s="748">
        <v>44200</v>
      </c>
      <c r="G535" s="748">
        <v>44222</v>
      </c>
      <c r="H535" s="864" t="s">
        <v>2218</v>
      </c>
      <c r="I535" s="872" t="s">
        <v>2215</v>
      </c>
      <c r="J535" s="1012"/>
    </row>
    <row r="536" spans="2:10" s="2" customFormat="1" ht="66.75" customHeight="1">
      <c r="B536" s="949"/>
      <c r="C536" s="957"/>
      <c r="D536" s="970"/>
      <c r="E536" s="760" t="s">
        <v>2212</v>
      </c>
      <c r="F536" s="748">
        <v>44223</v>
      </c>
      <c r="G536" s="748">
        <v>44242</v>
      </c>
      <c r="H536" s="864" t="s">
        <v>949</v>
      </c>
      <c r="I536" s="872" t="s">
        <v>2216</v>
      </c>
      <c r="J536" s="1012"/>
    </row>
    <row r="537" spans="2:10" s="2" customFormat="1" ht="85.5" customHeight="1">
      <c r="B537" s="949"/>
      <c r="C537" s="957"/>
      <c r="D537" s="970"/>
      <c r="E537" s="760" t="s">
        <v>2213</v>
      </c>
      <c r="F537" s="748">
        <v>44245</v>
      </c>
      <c r="G537" s="748">
        <v>44249</v>
      </c>
      <c r="H537" s="864" t="s">
        <v>949</v>
      </c>
      <c r="I537" s="918" t="s">
        <v>2217</v>
      </c>
      <c r="J537" s="1012"/>
    </row>
    <row r="538" spans="2:10" s="2" customFormat="1" ht="30" customHeight="1">
      <c r="B538" s="742" t="s">
        <v>16</v>
      </c>
      <c r="C538" s="741"/>
      <c r="D538" s="950" t="s">
        <v>17</v>
      </c>
      <c r="E538" s="950"/>
      <c r="F538" s="950"/>
      <c r="G538" s="950"/>
      <c r="H538" s="950"/>
      <c r="I538" s="950"/>
      <c r="J538" s="950"/>
    </row>
    <row r="539" spans="2:10" s="2" customFormat="1" ht="27.75" customHeight="1">
      <c r="B539" s="951" t="s">
        <v>4</v>
      </c>
      <c r="C539" s="951"/>
      <c r="D539" s="951"/>
      <c r="E539" s="951"/>
      <c r="F539" s="951"/>
      <c r="G539" s="951"/>
      <c r="H539" s="951"/>
      <c r="I539" s="787" t="s">
        <v>59</v>
      </c>
      <c r="J539" s="808" t="s">
        <v>1073</v>
      </c>
    </row>
    <row r="540" spans="2:10" s="2" customFormat="1" ht="27" customHeight="1">
      <c r="B540" s="952" t="s">
        <v>0</v>
      </c>
      <c r="C540" s="952" t="s">
        <v>255</v>
      </c>
      <c r="D540" s="952" t="s">
        <v>2</v>
      </c>
      <c r="E540" s="952" t="s">
        <v>60</v>
      </c>
      <c r="F540" s="946" t="s">
        <v>51</v>
      </c>
      <c r="G540" s="946"/>
      <c r="H540" s="946" t="s">
        <v>52</v>
      </c>
      <c r="I540" s="946" t="s">
        <v>62</v>
      </c>
      <c r="J540" s="946" t="s">
        <v>1074</v>
      </c>
    </row>
    <row r="541" spans="2:10" s="2" customFormat="1" ht="21.75" customHeight="1">
      <c r="B541" s="952"/>
      <c r="C541" s="952"/>
      <c r="D541" s="952"/>
      <c r="E541" s="952"/>
      <c r="F541" s="745" t="s">
        <v>46</v>
      </c>
      <c r="G541" s="745" t="s">
        <v>47</v>
      </c>
      <c r="H541" s="946"/>
      <c r="I541" s="946"/>
      <c r="J541" s="946"/>
    </row>
    <row r="542" spans="2:10" s="2" customFormat="1" ht="75" customHeight="1">
      <c r="B542" s="949" t="s">
        <v>2220</v>
      </c>
      <c r="C542" s="949"/>
      <c r="D542" s="1063" t="s">
        <v>2221</v>
      </c>
      <c r="E542" s="940" t="s">
        <v>2222</v>
      </c>
      <c r="F542" s="748">
        <v>44228</v>
      </c>
      <c r="G542" s="748">
        <v>44245</v>
      </c>
      <c r="H542" s="864" t="s">
        <v>949</v>
      </c>
      <c r="I542" s="872" t="s">
        <v>2225</v>
      </c>
      <c r="J542" s="1012"/>
    </row>
    <row r="543" spans="2:10" s="2" customFormat="1" ht="81" customHeight="1">
      <c r="B543" s="949"/>
      <c r="C543" s="949"/>
      <c r="D543" s="1063"/>
      <c r="E543" s="940" t="s">
        <v>2223</v>
      </c>
      <c r="F543" s="748">
        <v>44246</v>
      </c>
      <c r="G543" s="748">
        <v>44252</v>
      </c>
      <c r="H543" s="864" t="s">
        <v>949</v>
      </c>
      <c r="I543" s="872" t="s">
        <v>2226</v>
      </c>
      <c r="J543" s="1012"/>
    </row>
    <row r="544" spans="2:10" s="2" customFormat="1" ht="84" customHeight="1">
      <c r="B544" s="949"/>
      <c r="C544" s="949"/>
      <c r="D544" s="1063"/>
      <c r="E544" s="940" t="s">
        <v>2224</v>
      </c>
      <c r="F544" s="748">
        <v>44246</v>
      </c>
      <c r="G544" s="748">
        <v>44286</v>
      </c>
      <c r="H544" s="864" t="s">
        <v>950</v>
      </c>
      <c r="I544" s="872" t="s">
        <v>2227</v>
      </c>
      <c r="J544" s="1012"/>
    </row>
    <row r="545" spans="2:10" s="2" customFormat="1" ht="82.5" customHeight="1">
      <c r="B545" s="949"/>
      <c r="C545" s="949"/>
      <c r="D545" s="1064" t="s">
        <v>2228</v>
      </c>
      <c r="E545" s="866" t="s">
        <v>2229</v>
      </c>
      <c r="F545" s="748">
        <v>44291</v>
      </c>
      <c r="G545" s="748">
        <v>44315</v>
      </c>
      <c r="H545" s="868" t="s">
        <v>951</v>
      </c>
      <c r="I545" s="872" t="s">
        <v>2234</v>
      </c>
      <c r="J545" s="1012"/>
    </row>
    <row r="546" spans="2:10" s="2" customFormat="1" ht="99.75" customHeight="1">
      <c r="B546" s="949"/>
      <c r="C546" s="949"/>
      <c r="D546" s="1064"/>
      <c r="E546" s="867" t="s">
        <v>2230</v>
      </c>
      <c r="F546" s="748">
        <v>44319</v>
      </c>
      <c r="G546" s="748">
        <v>44454</v>
      </c>
      <c r="H546" s="868" t="s">
        <v>1356</v>
      </c>
      <c r="I546" s="918" t="s">
        <v>2235</v>
      </c>
      <c r="J546" s="1012"/>
    </row>
    <row r="547" spans="2:10" s="2" customFormat="1" ht="63" customHeight="1">
      <c r="B547" s="949"/>
      <c r="C547" s="949"/>
      <c r="D547" s="1064" t="s">
        <v>2231</v>
      </c>
      <c r="E547" s="940" t="s">
        <v>2232</v>
      </c>
      <c r="F547" s="748">
        <v>44291</v>
      </c>
      <c r="G547" s="748">
        <v>44302</v>
      </c>
      <c r="H547" s="864" t="s">
        <v>949</v>
      </c>
      <c r="I547" s="872" t="s">
        <v>2236</v>
      </c>
      <c r="J547" s="1012"/>
    </row>
    <row r="548" spans="2:10" s="2" customFormat="1" ht="75" customHeight="1">
      <c r="B548" s="949"/>
      <c r="C548" s="949"/>
      <c r="D548" s="1064"/>
      <c r="E548" s="940" t="s">
        <v>2233</v>
      </c>
      <c r="F548" s="748">
        <v>44305</v>
      </c>
      <c r="G548" s="748">
        <v>44309</v>
      </c>
      <c r="H548" s="864" t="s">
        <v>949</v>
      </c>
      <c r="I548" s="872" t="s">
        <v>2237</v>
      </c>
      <c r="J548" s="1012"/>
    </row>
    <row r="549" spans="2:10" s="2" customFormat="1" ht="61.5" customHeight="1">
      <c r="B549" s="949"/>
      <c r="C549" s="949"/>
      <c r="D549" s="1064" t="s">
        <v>2238</v>
      </c>
      <c r="E549" s="940" t="s">
        <v>2240</v>
      </c>
      <c r="F549" s="748">
        <v>44329</v>
      </c>
      <c r="G549" s="748">
        <v>44330</v>
      </c>
      <c r="H549" s="868" t="s">
        <v>1356</v>
      </c>
      <c r="I549" s="872" t="s">
        <v>2245</v>
      </c>
      <c r="J549" s="1012"/>
    </row>
    <row r="550" spans="2:10" s="2" customFormat="1" ht="73.5" customHeight="1">
      <c r="B550" s="949"/>
      <c r="C550" s="949"/>
      <c r="D550" s="1064"/>
      <c r="E550" s="940" t="s">
        <v>2241</v>
      </c>
      <c r="F550" s="748">
        <v>44333</v>
      </c>
      <c r="G550" s="748">
        <v>44342</v>
      </c>
      <c r="H550" s="868" t="s">
        <v>1356</v>
      </c>
      <c r="I550" s="872" t="s">
        <v>2246</v>
      </c>
      <c r="J550" s="1012"/>
    </row>
    <row r="551" spans="2:10" s="2" customFormat="1" ht="81.75" customHeight="1">
      <c r="B551" s="949"/>
      <c r="C551" s="949"/>
      <c r="D551" s="1064" t="s">
        <v>2239</v>
      </c>
      <c r="E551" s="940" t="s">
        <v>2242</v>
      </c>
      <c r="F551" s="748">
        <v>44357</v>
      </c>
      <c r="G551" s="748">
        <v>44358</v>
      </c>
      <c r="H551" s="868" t="s">
        <v>1356</v>
      </c>
      <c r="I551" s="872" t="s">
        <v>2247</v>
      </c>
      <c r="J551" s="1012"/>
    </row>
    <row r="552" spans="2:10" s="2" customFormat="1" ht="76.5" customHeight="1">
      <c r="B552" s="949"/>
      <c r="C552" s="949"/>
      <c r="D552" s="1064"/>
      <c r="E552" s="940" t="s">
        <v>2243</v>
      </c>
      <c r="F552" s="748">
        <v>44361</v>
      </c>
      <c r="G552" s="748">
        <v>44365</v>
      </c>
      <c r="H552" s="868" t="s">
        <v>1356</v>
      </c>
      <c r="I552" s="872" t="s">
        <v>2248</v>
      </c>
      <c r="J552" s="1012"/>
    </row>
    <row r="553" spans="2:10" s="2" customFormat="1" ht="101.25" customHeight="1">
      <c r="B553" s="949"/>
      <c r="C553" s="949"/>
      <c r="D553" s="1064"/>
      <c r="E553" s="940" t="s">
        <v>2244</v>
      </c>
      <c r="F553" s="748">
        <v>44369</v>
      </c>
      <c r="G553" s="748">
        <v>44369</v>
      </c>
      <c r="H553" s="864" t="s">
        <v>949</v>
      </c>
      <c r="I553" s="872" t="s">
        <v>2249</v>
      </c>
      <c r="J553" s="1012"/>
    </row>
    <row r="554" spans="2:10" s="2" customFormat="1" ht="34.5" customHeight="1">
      <c r="B554" s="742" t="s">
        <v>16</v>
      </c>
      <c r="C554" s="741"/>
      <c r="D554" s="950" t="s">
        <v>17</v>
      </c>
      <c r="E554" s="950"/>
      <c r="F554" s="950"/>
      <c r="G554" s="950"/>
      <c r="H554" s="950"/>
      <c r="I554" s="950"/>
      <c r="J554" s="950"/>
    </row>
    <row r="555" spans="2:10" ht="32.25" customHeight="1">
      <c r="B555" s="951" t="s">
        <v>4</v>
      </c>
      <c r="C555" s="951"/>
      <c r="D555" s="951"/>
      <c r="E555" s="951"/>
      <c r="F555" s="951"/>
      <c r="G555" s="951"/>
      <c r="H555" s="951"/>
      <c r="I555" s="787" t="s">
        <v>59</v>
      </c>
      <c r="J555" s="808" t="s">
        <v>1073</v>
      </c>
    </row>
    <row r="556" spans="2:10" ht="25.5" customHeight="1">
      <c r="B556" s="952" t="s">
        <v>0</v>
      </c>
      <c r="C556" s="952" t="s">
        <v>255</v>
      </c>
      <c r="D556" s="952" t="s">
        <v>2</v>
      </c>
      <c r="E556" s="952" t="s">
        <v>60</v>
      </c>
      <c r="F556" s="946" t="s">
        <v>51</v>
      </c>
      <c r="G556" s="946"/>
      <c r="H556" s="946" t="s">
        <v>52</v>
      </c>
      <c r="I556" s="946" t="s">
        <v>62</v>
      </c>
      <c r="J556" s="946" t="s">
        <v>1074</v>
      </c>
    </row>
    <row r="557" spans="2:10" ht="20.25" customHeight="1">
      <c r="B557" s="952"/>
      <c r="C557" s="952"/>
      <c r="D557" s="952"/>
      <c r="E557" s="952"/>
      <c r="F557" s="745" t="s">
        <v>46</v>
      </c>
      <c r="G557" s="745" t="s">
        <v>47</v>
      </c>
      <c r="H557" s="946"/>
      <c r="I557" s="946"/>
      <c r="J557" s="946"/>
    </row>
    <row r="558" spans="2:10" ht="63" customHeight="1">
      <c r="B558" s="949" t="s">
        <v>2250</v>
      </c>
      <c r="C558" s="1065" t="s">
        <v>1357</v>
      </c>
      <c r="D558" s="1066" t="s">
        <v>2251</v>
      </c>
      <c r="E558" s="869" t="s">
        <v>2252</v>
      </c>
      <c r="F558" s="870">
        <v>44319</v>
      </c>
      <c r="G558" s="870">
        <v>44330</v>
      </c>
      <c r="H558" s="871" t="s">
        <v>1358</v>
      </c>
      <c r="I558" s="872" t="s">
        <v>2265</v>
      </c>
      <c r="J558" s="961">
        <f t="shared" ref="J558" si="11">$J$534</f>
        <v>947625.48</v>
      </c>
    </row>
    <row r="559" spans="2:10" ht="80.25" customHeight="1">
      <c r="B559" s="949"/>
      <c r="C559" s="1065"/>
      <c r="D559" s="1066"/>
      <c r="E559" s="869" t="s">
        <v>2253</v>
      </c>
      <c r="F559" s="870">
        <v>44319</v>
      </c>
      <c r="G559" s="870">
        <v>44330</v>
      </c>
      <c r="H559" s="871" t="s">
        <v>1359</v>
      </c>
      <c r="I559" s="872" t="s">
        <v>2266</v>
      </c>
      <c r="J559" s="962"/>
    </row>
    <row r="560" spans="2:10" ht="76.5" customHeight="1">
      <c r="B560" s="949"/>
      <c r="C560" s="1065"/>
      <c r="D560" s="1066"/>
      <c r="E560" s="869" t="s">
        <v>2254</v>
      </c>
      <c r="F560" s="870">
        <v>44333</v>
      </c>
      <c r="G560" s="870">
        <v>44344</v>
      </c>
      <c r="H560" s="919" t="s">
        <v>1360</v>
      </c>
      <c r="I560" s="872" t="s">
        <v>2267</v>
      </c>
      <c r="J560" s="962"/>
    </row>
    <row r="561" spans="2:10" ht="63.75" customHeight="1">
      <c r="B561" s="949"/>
      <c r="C561" s="1065"/>
      <c r="D561" s="1066"/>
      <c r="E561" s="869" t="s">
        <v>2255</v>
      </c>
      <c r="F561" s="870">
        <v>44347</v>
      </c>
      <c r="G561" s="870">
        <v>44320</v>
      </c>
      <c r="H561" s="919" t="s">
        <v>971</v>
      </c>
      <c r="I561" s="872" t="s">
        <v>2268</v>
      </c>
      <c r="J561" s="962"/>
    </row>
    <row r="562" spans="2:10" ht="73.5" customHeight="1">
      <c r="B562" s="949"/>
      <c r="C562" s="1065"/>
      <c r="D562" s="1066" t="s">
        <v>2256</v>
      </c>
      <c r="E562" s="869" t="s">
        <v>2257</v>
      </c>
      <c r="F562" s="870">
        <v>44378</v>
      </c>
      <c r="G562" s="870">
        <v>44383</v>
      </c>
      <c r="H562" s="919" t="s">
        <v>1360</v>
      </c>
      <c r="I562" s="872" t="s">
        <v>2269</v>
      </c>
      <c r="J562" s="962"/>
    </row>
    <row r="563" spans="2:10" ht="73.5" customHeight="1">
      <c r="B563" s="949"/>
      <c r="C563" s="1065"/>
      <c r="D563" s="1066"/>
      <c r="E563" s="869" t="s">
        <v>2258</v>
      </c>
      <c r="F563" s="870">
        <v>44382</v>
      </c>
      <c r="G563" s="870">
        <v>44390</v>
      </c>
      <c r="H563" s="919" t="s">
        <v>1360</v>
      </c>
      <c r="I563" s="872" t="s">
        <v>2270</v>
      </c>
      <c r="J563" s="962"/>
    </row>
    <row r="564" spans="2:10" ht="72" customHeight="1">
      <c r="B564" s="949"/>
      <c r="C564" s="1065"/>
      <c r="D564" s="1066"/>
      <c r="E564" s="869" t="s">
        <v>2259</v>
      </c>
      <c r="F564" s="870">
        <v>44391</v>
      </c>
      <c r="G564" s="870">
        <v>44405</v>
      </c>
      <c r="H564" s="919" t="s">
        <v>1360</v>
      </c>
      <c r="I564" s="872" t="s">
        <v>2271</v>
      </c>
      <c r="J564" s="962"/>
    </row>
    <row r="565" spans="2:10" ht="85.5" customHeight="1">
      <c r="B565" s="949"/>
      <c r="C565" s="1065"/>
      <c r="D565" s="1066" t="s">
        <v>2260</v>
      </c>
      <c r="E565" s="869" t="s">
        <v>2261</v>
      </c>
      <c r="F565" s="870">
        <v>44391</v>
      </c>
      <c r="G565" s="870">
        <v>44405</v>
      </c>
      <c r="H565" s="871" t="s">
        <v>972</v>
      </c>
      <c r="I565" s="872" t="s">
        <v>2272</v>
      </c>
      <c r="J565" s="962"/>
    </row>
    <row r="566" spans="2:10" ht="60.75" customHeight="1">
      <c r="B566" s="949"/>
      <c r="C566" s="1065"/>
      <c r="D566" s="1066"/>
      <c r="E566" s="869" t="s">
        <v>2262</v>
      </c>
      <c r="F566" s="870">
        <v>44398</v>
      </c>
      <c r="G566" s="870">
        <v>44405</v>
      </c>
      <c r="H566" s="919" t="s">
        <v>973</v>
      </c>
      <c r="I566" s="872" t="s">
        <v>2273</v>
      </c>
      <c r="J566" s="962"/>
    </row>
    <row r="567" spans="2:10" ht="135.75" customHeight="1">
      <c r="B567" s="949"/>
      <c r="C567" s="1065"/>
      <c r="D567" s="1066"/>
      <c r="E567" s="869" t="s">
        <v>2263</v>
      </c>
      <c r="F567" s="870">
        <v>44406</v>
      </c>
      <c r="G567" s="870">
        <v>44414</v>
      </c>
      <c r="H567" s="919" t="s">
        <v>970</v>
      </c>
      <c r="I567" s="872" t="s">
        <v>2274</v>
      </c>
      <c r="J567" s="962"/>
    </row>
    <row r="568" spans="2:10" ht="117.75" customHeight="1">
      <c r="B568" s="949"/>
      <c r="C568" s="1065"/>
      <c r="D568" s="1066"/>
      <c r="E568" s="869" t="s">
        <v>2264</v>
      </c>
      <c r="F568" s="870">
        <v>44417</v>
      </c>
      <c r="G568" s="870">
        <v>44420</v>
      </c>
      <c r="H568" s="920" t="s">
        <v>1361</v>
      </c>
      <c r="I568" s="873" t="s">
        <v>2275</v>
      </c>
      <c r="J568" s="962"/>
    </row>
    <row r="569" spans="2:10" s="2" customFormat="1" ht="32.25" customHeight="1">
      <c r="B569" s="742" t="s">
        <v>16</v>
      </c>
      <c r="C569" s="741"/>
      <c r="D569" s="950" t="s">
        <v>17</v>
      </c>
      <c r="E569" s="950"/>
      <c r="F569" s="950"/>
      <c r="G569" s="950"/>
      <c r="H569" s="950"/>
      <c r="I569" s="950"/>
      <c r="J569" s="950"/>
    </row>
    <row r="570" spans="2:10" ht="32.25" customHeight="1">
      <c r="B570" s="951" t="s">
        <v>4</v>
      </c>
      <c r="C570" s="951"/>
      <c r="D570" s="951"/>
      <c r="E570" s="951"/>
      <c r="F570" s="951"/>
      <c r="G570" s="951"/>
      <c r="H570" s="951"/>
      <c r="I570" s="787" t="s">
        <v>59</v>
      </c>
      <c r="J570" s="808" t="s">
        <v>1073</v>
      </c>
    </row>
    <row r="571" spans="2:10" ht="25.5" customHeight="1">
      <c r="B571" s="952" t="s">
        <v>0</v>
      </c>
      <c r="C571" s="952" t="s">
        <v>255</v>
      </c>
      <c r="D571" s="952" t="s">
        <v>2</v>
      </c>
      <c r="E571" s="952" t="s">
        <v>60</v>
      </c>
      <c r="F571" s="946" t="s">
        <v>51</v>
      </c>
      <c r="G571" s="946"/>
      <c r="H571" s="946" t="s">
        <v>52</v>
      </c>
      <c r="I571" s="946" t="s">
        <v>62</v>
      </c>
      <c r="J571" s="946" t="s">
        <v>1074</v>
      </c>
    </row>
    <row r="572" spans="2:10" ht="20.25" customHeight="1">
      <c r="B572" s="952"/>
      <c r="C572" s="952"/>
      <c r="D572" s="952"/>
      <c r="E572" s="952"/>
      <c r="F572" s="745" t="s">
        <v>46</v>
      </c>
      <c r="G572" s="745" t="s">
        <v>47</v>
      </c>
      <c r="H572" s="946"/>
      <c r="I572" s="946"/>
      <c r="J572" s="946"/>
    </row>
    <row r="573" spans="2:10" ht="64.5" customHeight="1">
      <c r="B573" s="949" t="s">
        <v>2276</v>
      </c>
      <c r="C573" s="986" t="s">
        <v>1362</v>
      </c>
      <c r="D573" s="967" t="s">
        <v>2277</v>
      </c>
      <c r="E573" s="771" t="s">
        <v>2278</v>
      </c>
      <c r="F573" s="748">
        <v>44200</v>
      </c>
      <c r="G573" s="748" t="s">
        <v>1363</v>
      </c>
      <c r="H573" s="795" t="s">
        <v>1364</v>
      </c>
      <c r="I573" s="872" t="s">
        <v>2288</v>
      </c>
      <c r="J573" s="961">
        <v>1539891.41</v>
      </c>
    </row>
    <row r="574" spans="2:10" ht="73.5" customHeight="1">
      <c r="B574" s="949"/>
      <c r="C574" s="986"/>
      <c r="D574" s="967"/>
      <c r="E574" s="771" t="s">
        <v>2279</v>
      </c>
      <c r="F574" s="748">
        <v>44200</v>
      </c>
      <c r="G574" s="748" t="s">
        <v>1363</v>
      </c>
      <c r="H574" s="795" t="s">
        <v>1365</v>
      </c>
      <c r="I574" s="872" t="s">
        <v>2289</v>
      </c>
      <c r="J574" s="962"/>
    </row>
    <row r="575" spans="2:10" ht="64.5" customHeight="1">
      <c r="B575" s="949"/>
      <c r="C575" s="986"/>
      <c r="D575" s="967"/>
      <c r="E575" s="771" t="s">
        <v>2280</v>
      </c>
      <c r="F575" s="748" t="s">
        <v>1366</v>
      </c>
      <c r="G575" s="748">
        <v>44223</v>
      </c>
      <c r="H575" s="907" t="s">
        <v>1367</v>
      </c>
      <c r="I575" s="872" t="s">
        <v>2290</v>
      </c>
      <c r="J575" s="962"/>
    </row>
    <row r="576" spans="2:10" ht="60" customHeight="1">
      <c r="B576" s="949"/>
      <c r="C576" s="986"/>
      <c r="D576" s="985" t="s">
        <v>2281</v>
      </c>
      <c r="E576" s="760" t="s">
        <v>2282</v>
      </c>
      <c r="F576" s="749">
        <v>44228</v>
      </c>
      <c r="G576" s="749">
        <v>44239</v>
      </c>
      <c r="H576" s="758" t="s">
        <v>1368</v>
      </c>
      <c r="I576" s="872" t="s">
        <v>2291</v>
      </c>
      <c r="J576" s="962"/>
    </row>
    <row r="577" spans="2:10" ht="62.25" customHeight="1">
      <c r="B577" s="949"/>
      <c r="C577" s="986"/>
      <c r="D577" s="985"/>
      <c r="E577" s="760" t="s">
        <v>2283</v>
      </c>
      <c r="F577" s="749" t="s">
        <v>1293</v>
      </c>
      <c r="G577" s="749" t="s">
        <v>1198</v>
      </c>
      <c r="H577" s="907" t="s">
        <v>1369</v>
      </c>
      <c r="I577" s="872" t="s">
        <v>2292</v>
      </c>
      <c r="J577" s="962"/>
    </row>
    <row r="578" spans="2:10" ht="75.75" customHeight="1">
      <c r="B578" s="949"/>
      <c r="C578" s="986"/>
      <c r="D578" s="985"/>
      <c r="E578" s="760" t="s">
        <v>2284</v>
      </c>
      <c r="F578" s="749" t="s">
        <v>1293</v>
      </c>
      <c r="G578" s="749" t="s">
        <v>1198</v>
      </c>
      <c r="H578" s="795" t="s">
        <v>1364</v>
      </c>
      <c r="I578" s="872" t="s">
        <v>2293</v>
      </c>
      <c r="J578" s="962"/>
    </row>
    <row r="579" spans="2:10" ht="108.75" customHeight="1">
      <c r="B579" s="949"/>
      <c r="C579" s="986"/>
      <c r="D579" s="970" t="s">
        <v>2285</v>
      </c>
      <c r="E579" s="760" t="s">
        <v>2286</v>
      </c>
      <c r="F579" s="749" t="s">
        <v>1293</v>
      </c>
      <c r="G579" s="749" t="s">
        <v>1370</v>
      </c>
      <c r="H579" s="907" t="s">
        <v>1371</v>
      </c>
      <c r="I579" s="872" t="s">
        <v>2294</v>
      </c>
      <c r="J579" s="962"/>
    </row>
    <row r="580" spans="2:10" ht="91.5" customHeight="1">
      <c r="B580" s="949"/>
      <c r="C580" s="986"/>
      <c r="D580" s="970"/>
      <c r="E580" s="760" t="s">
        <v>2287</v>
      </c>
      <c r="F580" s="749" t="s">
        <v>1293</v>
      </c>
      <c r="G580" s="749" t="s">
        <v>1370</v>
      </c>
      <c r="H580" s="795" t="s">
        <v>1372</v>
      </c>
      <c r="I580" s="872" t="s">
        <v>2295</v>
      </c>
      <c r="J580" s="962"/>
    </row>
    <row r="581" spans="2:10" s="2" customFormat="1" ht="32.25" customHeight="1">
      <c r="B581" s="742" t="s">
        <v>16</v>
      </c>
      <c r="C581" s="741"/>
      <c r="D581" s="950" t="s">
        <v>17</v>
      </c>
      <c r="E581" s="950"/>
      <c r="F581" s="950"/>
      <c r="G581" s="950"/>
      <c r="H581" s="950"/>
      <c r="I581" s="950"/>
      <c r="J581" s="950"/>
    </row>
    <row r="582" spans="2:10" ht="32.25" customHeight="1">
      <c r="B582" s="951" t="s">
        <v>4</v>
      </c>
      <c r="C582" s="951"/>
      <c r="D582" s="951"/>
      <c r="E582" s="951"/>
      <c r="F582" s="951"/>
      <c r="G582" s="951"/>
      <c r="H582" s="951"/>
      <c r="I582" s="787" t="s">
        <v>59</v>
      </c>
      <c r="J582" s="808" t="s">
        <v>1073</v>
      </c>
    </row>
    <row r="583" spans="2:10" ht="25.5" customHeight="1">
      <c r="B583" s="952" t="s">
        <v>0</v>
      </c>
      <c r="C583" s="952" t="s">
        <v>255</v>
      </c>
      <c r="D583" s="952" t="s">
        <v>2</v>
      </c>
      <c r="E583" s="952" t="s">
        <v>60</v>
      </c>
      <c r="F583" s="946" t="s">
        <v>51</v>
      </c>
      <c r="G583" s="946"/>
      <c r="H583" s="946" t="s">
        <v>52</v>
      </c>
      <c r="I583" s="946" t="s">
        <v>62</v>
      </c>
      <c r="J583" s="946" t="s">
        <v>1074</v>
      </c>
    </row>
    <row r="584" spans="2:10" ht="20.25" customHeight="1">
      <c r="B584" s="952"/>
      <c r="C584" s="952"/>
      <c r="D584" s="952"/>
      <c r="E584" s="952"/>
      <c r="F584" s="745" t="s">
        <v>46</v>
      </c>
      <c r="G584" s="745" t="s">
        <v>47</v>
      </c>
      <c r="H584" s="946"/>
      <c r="I584" s="946"/>
      <c r="J584" s="946"/>
    </row>
    <row r="585" spans="2:10" ht="87.75" customHeight="1">
      <c r="B585" s="949" t="s">
        <v>2296</v>
      </c>
      <c r="C585" s="986" t="s">
        <v>1373</v>
      </c>
      <c r="D585" s="970" t="s">
        <v>2297</v>
      </c>
      <c r="E585" s="760" t="s">
        <v>2298</v>
      </c>
      <c r="F585" s="749" t="s">
        <v>1374</v>
      </c>
      <c r="G585" s="749" t="s">
        <v>1198</v>
      </c>
      <c r="H585" s="907" t="s">
        <v>1006</v>
      </c>
      <c r="I585" s="872" t="s">
        <v>2300</v>
      </c>
      <c r="J585" s="961">
        <v>947625.48</v>
      </c>
    </row>
    <row r="586" spans="2:10" ht="110.25" customHeight="1">
      <c r="B586" s="949"/>
      <c r="C586" s="986"/>
      <c r="D586" s="970"/>
      <c r="E586" s="760" t="s">
        <v>2299</v>
      </c>
      <c r="F586" s="749" t="s">
        <v>1374</v>
      </c>
      <c r="G586" s="749" t="s">
        <v>1198</v>
      </c>
      <c r="H586" s="907" t="s">
        <v>1375</v>
      </c>
      <c r="I586" s="918" t="s">
        <v>2301</v>
      </c>
      <c r="J586" s="962"/>
    </row>
    <row r="587" spans="2:10" ht="122.25" customHeight="1">
      <c r="B587" s="949"/>
      <c r="C587" s="986"/>
      <c r="D587" s="970" t="s">
        <v>2302</v>
      </c>
      <c r="E587" s="760" t="s">
        <v>2303</v>
      </c>
      <c r="F587" s="749" t="s">
        <v>1374</v>
      </c>
      <c r="G587" s="749" t="s">
        <v>1198</v>
      </c>
      <c r="H587" s="795" t="s">
        <v>1376</v>
      </c>
      <c r="I587" s="872" t="s">
        <v>2305</v>
      </c>
      <c r="J587" s="962"/>
    </row>
    <row r="588" spans="2:10" ht="109.5" customHeight="1">
      <c r="B588" s="949"/>
      <c r="C588" s="986"/>
      <c r="D588" s="970"/>
      <c r="E588" s="760" t="s">
        <v>2304</v>
      </c>
      <c r="F588" s="749" t="s">
        <v>1374</v>
      </c>
      <c r="G588" s="749" t="s">
        <v>1198</v>
      </c>
      <c r="H588" s="907" t="s">
        <v>1377</v>
      </c>
      <c r="I588" s="872" t="s">
        <v>2306</v>
      </c>
      <c r="J588" s="962"/>
    </row>
    <row r="589" spans="2:10" ht="98.25" customHeight="1">
      <c r="B589" s="949"/>
      <c r="C589" s="986"/>
      <c r="D589" s="967" t="s">
        <v>2307</v>
      </c>
      <c r="E589" s="760" t="s">
        <v>2308</v>
      </c>
      <c r="F589" s="749">
        <v>44200</v>
      </c>
      <c r="G589" s="749">
        <v>44214</v>
      </c>
      <c r="H589" s="907" t="s">
        <v>1378</v>
      </c>
      <c r="I589" s="872" t="s">
        <v>2311</v>
      </c>
      <c r="J589" s="962"/>
    </row>
    <row r="590" spans="2:10" ht="81" customHeight="1">
      <c r="B590" s="949"/>
      <c r="C590" s="986"/>
      <c r="D590" s="967"/>
      <c r="E590" s="760" t="s">
        <v>2309</v>
      </c>
      <c r="F590" s="749">
        <v>44215</v>
      </c>
      <c r="G590" s="749">
        <v>44225</v>
      </c>
      <c r="H590" s="795" t="s">
        <v>1018</v>
      </c>
      <c r="I590" s="872" t="s">
        <v>2312</v>
      </c>
      <c r="J590" s="962"/>
    </row>
    <row r="591" spans="2:10" ht="67.5" customHeight="1">
      <c r="B591" s="949"/>
      <c r="C591" s="986"/>
      <c r="D591" s="967"/>
      <c r="E591" s="771" t="s">
        <v>2310</v>
      </c>
      <c r="F591" s="748">
        <v>44228</v>
      </c>
      <c r="G591" s="748">
        <v>44228</v>
      </c>
      <c r="H591" s="795" t="s">
        <v>1018</v>
      </c>
      <c r="I591" s="872" t="s">
        <v>2313</v>
      </c>
      <c r="J591" s="962"/>
    </row>
    <row r="592" spans="2:10" ht="15.75" customHeight="1">
      <c r="B592" s="960"/>
      <c r="C592" s="960"/>
      <c r="D592" s="960"/>
      <c r="E592" s="960"/>
      <c r="F592" s="960"/>
      <c r="G592" s="960"/>
      <c r="H592" s="960"/>
      <c r="I592" s="960"/>
      <c r="J592" s="960"/>
    </row>
    <row r="593" spans="1:58" ht="77.25" customHeight="1">
      <c r="B593" s="949" t="s">
        <v>2314</v>
      </c>
      <c r="C593" s="986" t="s">
        <v>1379</v>
      </c>
      <c r="D593" s="970" t="s">
        <v>2315</v>
      </c>
      <c r="E593" s="889" t="s">
        <v>2316</v>
      </c>
      <c r="F593" s="870">
        <v>44391</v>
      </c>
      <c r="G593" s="870">
        <v>44405</v>
      </c>
      <c r="H593" s="795" t="s">
        <v>1380</v>
      </c>
      <c r="I593" s="842" t="s">
        <v>2322</v>
      </c>
      <c r="J593" s="961">
        <v>710719.11</v>
      </c>
    </row>
    <row r="594" spans="1:58" ht="72" customHeight="1">
      <c r="B594" s="949"/>
      <c r="C594" s="986"/>
      <c r="D594" s="970"/>
      <c r="E594" s="760" t="s">
        <v>2317</v>
      </c>
      <c r="F594" s="870">
        <v>44405</v>
      </c>
      <c r="G594" s="748">
        <v>44412</v>
      </c>
      <c r="H594" s="795" t="s">
        <v>1381</v>
      </c>
      <c r="I594" s="842" t="s">
        <v>2323</v>
      </c>
      <c r="J594" s="962"/>
    </row>
    <row r="595" spans="1:58" ht="72.75" customHeight="1">
      <c r="B595" s="949"/>
      <c r="C595" s="986"/>
      <c r="D595" s="985" t="s">
        <v>2318</v>
      </c>
      <c r="E595" s="760" t="s">
        <v>2319</v>
      </c>
      <c r="F595" s="748">
        <v>44413</v>
      </c>
      <c r="G595" s="748">
        <v>44418</v>
      </c>
      <c r="H595" s="795" t="s">
        <v>1382</v>
      </c>
      <c r="I595" s="842" t="s">
        <v>2324</v>
      </c>
      <c r="J595" s="962"/>
    </row>
    <row r="596" spans="1:58" ht="62.25" customHeight="1">
      <c r="B596" s="949"/>
      <c r="C596" s="986"/>
      <c r="D596" s="985"/>
      <c r="E596" s="760" t="s">
        <v>2320</v>
      </c>
      <c r="F596" s="748">
        <v>44419</v>
      </c>
      <c r="G596" s="748">
        <v>44421</v>
      </c>
      <c r="H596" s="795" t="s">
        <v>1383</v>
      </c>
      <c r="I596" s="842" t="s">
        <v>2325</v>
      </c>
      <c r="J596" s="962"/>
    </row>
    <row r="597" spans="1:58" s="382" customFormat="1" ht="73.5" customHeight="1">
      <c r="A597" s="247"/>
      <c r="B597" s="949"/>
      <c r="C597" s="986"/>
      <c r="D597" s="985"/>
      <c r="E597" s="760" t="s">
        <v>2321</v>
      </c>
      <c r="F597" s="748">
        <v>44422</v>
      </c>
      <c r="G597" s="748">
        <v>44422</v>
      </c>
      <c r="H597" s="795" t="s">
        <v>1382</v>
      </c>
      <c r="I597" s="842" t="s">
        <v>2326</v>
      </c>
      <c r="J597" s="962"/>
      <c r="K597" s="255"/>
      <c r="L597" s="255"/>
      <c r="M597" s="255"/>
      <c r="N597" s="255"/>
      <c r="O597" s="255"/>
      <c r="P597" s="255"/>
      <c r="Q597" s="255"/>
      <c r="R597" s="255"/>
      <c r="S597" s="255"/>
      <c r="T597" s="255"/>
      <c r="U597" s="255"/>
      <c r="V597" s="255"/>
      <c r="W597" s="255"/>
      <c r="X597" s="255"/>
      <c r="Y597" s="255"/>
      <c r="Z597" s="255"/>
      <c r="AA597" s="255"/>
      <c r="AB597" s="255"/>
      <c r="AC597" s="255"/>
      <c r="AD597" s="255"/>
      <c r="AE597" s="255"/>
      <c r="AF597" s="255"/>
      <c r="AG597" s="255"/>
      <c r="AH597" s="255"/>
      <c r="AI597" s="255"/>
      <c r="AJ597" s="255"/>
      <c r="AK597" s="255"/>
      <c r="AL597" s="255"/>
      <c r="AM597" s="255"/>
      <c r="AN597" s="255"/>
      <c r="AO597" s="255"/>
      <c r="AP597" s="255"/>
      <c r="AQ597" s="255"/>
      <c r="AR597" s="255"/>
      <c r="AS597" s="255"/>
      <c r="AT597" s="255"/>
      <c r="AU597" s="255"/>
      <c r="AV597" s="255"/>
      <c r="AW597" s="255"/>
      <c r="AX597" s="255"/>
      <c r="AY597" s="255"/>
      <c r="AZ597" s="255"/>
      <c r="BA597" s="255"/>
      <c r="BB597" s="255"/>
      <c r="BC597" s="255"/>
      <c r="BD597" s="255"/>
      <c r="BE597" s="255"/>
      <c r="BF597" s="255"/>
    </row>
    <row r="598" spans="1:58" s="2" customFormat="1" ht="25.5" customHeight="1">
      <c r="B598" s="742" t="s">
        <v>1384</v>
      </c>
      <c r="C598" s="746"/>
      <c r="D598" s="950" t="s">
        <v>28</v>
      </c>
      <c r="E598" s="950"/>
      <c r="F598" s="950"/>
      <c r="G598" s="950"/>
      <c r="H598" s="950"/>
      <c r="I598" s="950"/>
      <c r="J598" s="950"/>
      <c r="K598" s="1"/>
      <c r="L598" s="1"/>
      <c r="M598" s="1"/>
      <c r="N598" s="1"/>
      <c r="O598" s="1"/>
      <c r="P598" s="1"/>
      <c r="Q598" s="1"/>
      <c r="R598" s="1"/>
      <c r="S598" s="1"/>
      <c r="T598" s="1"/>
      <c r="U598" s="1"/>
      <c r="V598" s="1"/>
      <c r="W598" s="1"/>
      <c r="X598" s="1"/>
    </row>
    <row r="599" spans="1:58" s="2" customFormat="1" ht="27" customHeight="1">
      <c r="B599" s="742" t="s">
        <v>16</v>
      </c>
      <c r="C599" s="741"/>
      <c r="D599" s="950" t="s">
        <v>17</v>
      </c>
      <c r="E599" s="950"/>
      <c r="F599" s="950"/>
      <c r="G599" s="950"/>
      <c r="H599" s="950"/>
      <c r="I599" s="950"/>
      <c r="J599" s="950"/>
      <c r="K599" s="1"/>
      <c r="L599" s="1"/>
      <c r="M599" s="1"/>
      <c r="N599" s="1"/>
      <c r="O599" s="1"/>
      <c r="P599" s="1"/>
      <c r="Q599" s="1"/>
      <c r="R599" s="1"/>
      <c r="S599" s="1"/>
      <c r="T599" s="1"/>
      <c r="U599" s="1"/>
      <c r="V599" s="1"/>
      <c r="W599" s="1"/>
      <c r="X599" s="1"/>
    </row>
    <row r="600" spans="1:58" s="2" customFormat="1" ht="27.75" customHeight="1">
      <c r="B600" s="951" t="s">
        <v>4</v>
      </c>
      <c r="C600" s="951"/>
      <c r="D600" s="951"/>
      <c r="E600" s="951"/>
      <c r="F600" s="951"/>
      <c r="G600" s="951"/>
      <c r="H600" s="951"/>
      <c r="I600" s="787" t="s">
        <v>59</v>
      </c>
      <c r="J600" s="808" t="s">
        <v>1073</v>
      </c>
      <c r="K600" s="1"/>
      <c r="L600" s="1"/>
      <c r="M600" s="1"/>
      <c r="N600" s="1"/>
      <c r="O600" s="1"/>
      <c r="P600" s="1"/>
      <c r="Q600" s="1"/>
      <c r="R600" s="1"/>
      <c r="S600" s="1"/>
      <c r="T600" s="1"/>
      <c r="U600" s="1"/>
      <c r="V600" s="1"/>
      <c r="W600" s="1"/>
      <c r="X600" s="1"/>
    </row>
    <row r="601" spans="1:58" s="2" customFormat="1" ht="24" customHeight="1">
      <c r="B601" s="952" t="s">
        <v>0</v>
      </c>
      <c r="C601" s="952" t="s">
        <v>255</v>
      </c>
      <c r="D601" s="952" t="s">
        <v>2</v>
      </c>
      <c r="E601" s="952" t="s">
        <v>60</v>
      </c>
      <c r="F601" s="946" t="s">
        <v>51</v>
      </c>
      <c r="G601" s="946"/>
      <c r="H601" s="946" t="s">
        <v>52</v>
      </c>
      <c r="I601" s="946" t="s">
        <v>62</v>
      </c>
      <c r="J601" s="946" t="s">
        <v>1074</v>
      </c>
      <c r="K601" s="1"/>
      <c r="L601" s="1"/>
      <c r="M601" s="1"/>
      <c r="N601" s="1"/>
      <c r="O601" s="1"/>
      <c r="P601" s="1"/>
      <c r="Q601" s="1"/>
      <c r="R601" s="1"/>
      <c r="S601" s="1"/>
      <c r="T601" s="1"/>
      <c r="U601" s="1"/>
      <c r="V601" s="1"/>
      <c r="W601" s="1"/>
      <c r="X601" s="1"/>
    </row>
    <row r="602" spans="1:58" s="2" customFormat="1" ht="19.5" customHeight="1">
      <c r="B602" s="952"/>
      <c r="C602" s="952"/>
      <c r="D602" s="952"/>
      <c r="E602" s="952"/>
      <c r="F602" s="745" t="s">
        <v>46</v>
      </c>
      <c r="G602" s="745" t="s">
        <v>47</v>
      </c>
      <c r="H602" s="946"/>
      <c r="I602" s="946"/>
      <c r="J602" s="946"/>
      <c r="K602" s="1"/>
      <c r="L602" s="1"/>
      <c r="M602" s="1"/>
      <c r="N602" s="1"/>
      <c r="O602" s="1"/>
      <c r="P602" s="1"/>
      <c r="Q602" s="1"/>
      <c r="R602" s="1"/>
      <c r="S602" s="1"/>
      <c r="T602" s="1"/>
      <c r="U602" s="1"/>
      <c r="V602" s="1"/>
      <c r="W602" s="1"/>
      <c r="X602" s="1"/>
    </row>
    <row r="603" spans="1:58" s="2" customFormat="1" ht="76.5" customHeight="1">
      <c r="B603" s="949" t="s">
        <v>2327</v>
      </c>
      <c r="C603" s="963" t="s">
        <v>1385</v>
      </c>
      <c r="D603" s="948" t="s">
        <v>2328</v>
      </c>
      <c r="E603" s="790" t="s">
        <v>2329</v>
      </c>
      <c r="F603" s="803">
        <v>44348</v>
      </c>
      <c r="G603" s="803">
        <v>44362</v>
      </c>
      <c r="H603" s="792" t="s">
        <v>1386</v>
      </c>
      <c r="I603" s="885" t="s">
        <v>2339</v>
      </c>
      <c r="J603" s="961">
        <v>913727.43</v>
      </c>
      <c r="K603" s="1"/>
      <c r="L603" s="1"/>
      <c r="M603" s="1"/>
      <c r="N603" s="1"/>
      <c r="O603" s="1"/>
      <c r="P603" s="1"/>
      <c r="Q603" s="1"/>
      <c r="R603" s="1"/>
      <c r="S603" s="1"/>
      <c r="T603" s="1"/>
      <c r="U603" s="1"/>
      <c r="V603" s="1"/>
      <c r="W603" s="1"/>
      <c r="X603" s="1"/>
    </row>
    <row r="604" spans="1:58" s="2" customFormat="1" ht="97.5" customHeight="1">
      <c r="B604" s="949"/>
      <c r="C604" s="963"/>
      <c r="D604" s="948"/>
      <c r="E604" s="800" t="s">
        <v>2330</v>
      </c>
      <c r="F604" s="803">
        <v>44363</v>
      </c>
      <c r="G604" s="803">
        <v>44372</v>
      </c>
      <c r="H604" s="921" t="s">
        <v>1387</v>
      </c>
      <c r="I604" s="885" t="s">
        <v>2340</v>
      </c>
      <c r="J604" s="962"/>
      <c r="K604" s="1"/>
      <c r="L604" s="1"/>
      <c r="M604" s="1"/>
      <c r="N604" s="1"/>
      <c r="O604" s="1"/>
      <c r="P604" s="1"/>
      <c r="Q604" s="1"/>
      <c r="R604" s="1"/>
      <c r="S604" s="1"/>
      <c r="T604" s="1"/>
      <c r="U604" s="1"/>
      <c r="V604" s="1"/>
      <c r="W604" s="1"/>
      <c r="X604" s="1"/>
    </row>
    <row r="605" spans="1:58" s="2" customFormat="1" ht="99.75" customHeight="1">
      <c r="B605" s="949"/>
      <c r="C605" s="963"/>
      <c r="D605" s="948"/>
      <c r="E605" s="832" t="s">
        <v>2331</v>
      </c>
      <c r="F605" s="803">
        <v>44373</v>
      </c>
      <c r="G605" s="803">
        <v>44392</v>
      </c>
      <c r="H605" s="895" t="s">
        <v>1388</v>
      </c>
      <c r="I605" s="809" t="s">
        <v>2341</v>
      </c>
      <c r="J605" s="962"/>
      <c r="K605" s="1"/>
      <c r="L605" s="1"/>
      <c r="M605" s="1"/>
      <c r="N605" s="1"/>
      <c r="O605" s="1"/>
      <c r="P605" s="1"/>
      <c r="Q605" s="1"/>
      <c r="R605" s="1"/>
      <c r="S605" s="1"/>
      <c r="T605" s="1"/>
      <c r="U605" s="1"/>
      <c r="V605" s="1"/>
      <c r="W605" s="1"/>
      <c r="X605" s="1"/>
    </row>
    <row r="606" spans="1:58" s="2" customFormat="1" ht="84" customHeight="1">
      <c r="B606" s="949"/>
      <c r="C606" s="963"/>
      <c r="D606" s="948"/>
      <c r="E606" s="832" t="s">
        <v>2332</v>
      </c>
      <c r="F606" s="803">
        <v>44393</v>
      </c>
      <c r="G606" s="803">
        <v>44397</v>
      </c>
      <c r="H606" s="801" t="s">
        <v>1389</v>
      </c>
      <c r="I606" s="809" t="s">
        <v>2342</v>
      </c>
      <c r="J606" s="962"/>
      <c r="K606" s="1"/>
      <c r="L606" s="1"/>
      <c r="M606" s="1"/>
      <c r="N606" s="1"/>
      <c r="O606" s="1"/>
      <c r="P606" s="1"/>
      <c r="Q606" s="1"/>
      <c r="R606" s="1"/>
      <c r="S606" s="1"/>
      <c r="T606" s="1"/>
      <c r="U606" s="1"/>
      <c r="V606" s="1"/>
      <c r="W606" s="1"/>
      <c r="X606" s="1"/>
    </row>
    <row r="607" spans="1:58" s="2" customFormat="1" ht="91.5" customHeight="1">
      <c r="B607" s="949"/>
      <c r="C607" s="963"/>
      <c r="D607" s="948"/>
      <c r="E607" s="832" t="s">
        <v>2337</v>
      </c>
      <c r="F607" s="803">
        <v>44398</v>
      </c>
      <c r="G607" s="803">
        <v>44407</v>
      </c>
      <c r="H607" s="801" t="s">
        <v>1390</v>
      </c>
      <c r="I607" s="811" t="s">
        <v>2338</v>
      </c>
      <c r="J607" s="962"/>
      <c r="K607" s="1"/>
      <c r="L607" s="1"/>
      <c r="M607" s="1"/>
      <c r="N607" s="1"/>
      <c r="O607" s="1"/>
      <c r="P607" s="1"/>
      <c r="Q607" s="1"/>
      <c r="R607" s="1"/>
      <c r="S607" s="1"/>
      <c r="T607" s="1"/>
      <c r="U607" s="1"/>
      <c r="V607" s="1"/>
      <c r="W607" s="1"/>
      <c r="X607" s="1"/>
    </row>
    <row r="608" spans="1:58" s="2" customFormat="1" ht="99.75" customHeight="1">
      <c r="B608" s="949"/>
      <c r="C608" s="963"/>
      <c r="D608" s="762" t="s">
        <v>2333</v>
      </c>
      <c r="E608" s="800" t="s">
        <v>2334</v>
      </c>
      <c r="F608" s="803">
        <v>44409</v>
      </c>
      <c r="G608" s="803">
        <v>44460</v>
      </c>
      <c r="H608" s="895" t="s">
        <v>1391</v>
      </c>
      <c r="I608" s="809" t="s">
        <v>2343</v>
      </c>
      <c r="J608" s="962"/>
      <c r="K608" s="1"/>
      <c r="L608" s="1"/>
      <c r="M608" s="1"/>
      <c r="N608" s="1"/>
      <c r="O608" s="1"/>
      <c r="P608" s="1"/>
      <c r="Q608" s="1"/>
      <c r="R608" s="1"/>
      <c r="S608" s="1"/>
      <c r="T608" s="1"/>
      <c r="U608" s="1"/>
      <c r="V608" s="1"/>
      <c r="W608" s="1"/>
      <c r="X608" s="1"/>
    </row>
    <row r="609" spans="2:24" s="2" customFormat="1" ht="80.25" customHeight="1">
      <c r="B609" s="949"/>
      <c r="C609" s="963"/>
      <c r="D609" s="760" t="s">
        <v>2335</v>
      </c>
      <c r="E609" s="784" t="s">
        <v>2336</v>
      </c>
      <c r="F609" s="752">
        <v>44466</v>
      </c>
      <c r="G609" s="752" t="s">
        <v>1392</v>
      </c>
      <c r="H609" s="801" t="s">
        <v>1393</v>
      </c>
      <c r="I609" s="790" t="s">
        <v>2344</v>
      </c>
      <c r="J609" s="962"/>
      <c r="K609" s="1"/>
      <c r="L609" s="1"/>
      <c r="M609" s="1"/>
      <c r="N609" s="1"/>
      <c r="O609" s="1"/>
      <c r="P609" s="1"/>
      <c r="Q609" s="1"/>
      <c r="R609" s="1"/>
      <c r="S609" s="1"/>
      <c r="T609" s="1"/>
      <c r="U609" s="1"/>
      <c r="V609" s="1"/>
      <c r="W609" s="1"/>
      <c r="X609" s="1"/>
    </row>
    <row r="610" spans="2:24" s="2" customFormat="1" ht="17.25" customHeight="1">
      <c r="B610" s="964"/>
      <c r="C610" s="964"/>
      <c r="D610" s="964"/>
      <c r="E610" s="964"/>
      <c r="F610" s="964"/>
      <c r="G610" s="964"/>
      <c r="H610" s="964"/>
      <c r="I610" s="964"/>
      <c r="J610" s="964"/>
      <c r="K610" s="1"/>
      <c r="L610" s="1"/>
      <c r="M610" s="1"/>
      <c r="N610" s="1"/>
      <c r="O610" s="1"/>
      <c r="P610" s="1"/>
      <c r="Q610" s="1"/>
      <c r="R610" s="1"/>
      <c r="S610" s="1"/>
      <c r="T610" s="1"/>
      <c r="U610" s="1"/>
      <c r="V610" s="1"/>
      <c r="W610" s="1"/>
      <c r="X610" s="1"/>
    </row>
    <row r="611" spans="2:24" s="2" customFormat="1" ht="69.75" customHeight="1">
      <c r="B611" s="965" t="s">
        <v>2345</v>
      </c>
      <c r="C611" s="966" t="s">
        <v>1394</v>
      </c>
      <c r="D611" s="967" t="s">
        <v>2346</v>
      </c>
      <c r="E611" s="784" t="s">
        <v>2347</v>
      </c>
      <c r="F611" s="1019" t="s">
        <v>1395</v>
      </c>
      <c r="G611" s="1019" t="s">
        <v>1354</v>
      </c>
      <c r="H611" s="1020" t="s">
        <v>1396</v>
      </c>
      <c r="I611" s="849" t="s">
        <v>2349</v>
      </c>
      <c r="J611" s="961">
        <v>300407.34000000003</v>
      </c>
      <c r="K611" s="1"/>
      <c r="L611" s="1"/>
      <c r="M611" s="1"/>
      <c r="N611" s="1"/>
      <c r="O611" s="1"/>
      <c r="P611" s="1"/>
      <c r="Q611" s="1"/>
      <c r="R611" s="1"/>
      <c r="S611" s="1"/>
      <c r="T611" s="1"/>
      <c r="U611" s="1"/>
      <c r="V611" s="1"/>
      <c r="W611" s="1"/>
      <c r="X611" s="1"/>
    </row>
    <row r="612" spans="2:24" s="2" customFormat="1" ht="70.5" customHeight="1">
      <c r="B612" s="965"/>
      <c r="C612" s="966"/>
      <c r="D612" s="967"/>
      <c r="E612" s="790" t="s">
        <v>2348</v>
      </c>
      <c r="F612" s="1019"/>
      <c r="G612" s="1019"/>
      <c r="H612" s="1020"/>
      <c r="I612" s="849" t="s">
        <v>2350</v>
      </c>
      <c r="J612" s="962"/>
      <c r="K612" s="1"/>
      <c r="L612" s="1"/>
      <c r="M612" s="1"/>
      <c r="N612" s="1"/>
      <c r="O612" s="1"/>
      <c r="P612" s="1"/>
      <c r="Q612" s="1"/>
      <c r="R612" s="1"/>
      <c r="S612" s="1"/>
      <c r="T612" s="1"/>
      <c r="U612" s="1"/>
      <c r="V612" s="1"/>
      <c r="W612" s="1"/>
      <c r="X612" s="1"/>
    </row>
    <row r="613" spans="2:24" s="2" customFormat="1" ht="27" customHeight="1">
      <c r="B613" s="742" t="s">
        <v>16</v>
      </c>
      <c r="C613" s="741"/>
      <c r="D613" s="950" t="s">
        <v>17</v>
      </c>
      <c r="E613" s="950"/>
      <c r="F613" s="950"/>
      <c r="G613" s="950"/>
      <c r="H613" s="950"/>
      <c r="I613" s="950"/>
      <c r="J613" s="950"/>
      <c r="K613" s="1"/>
      <c r="L613" s="1"/>
      <c r="M613" s="1"/>
      <c r="N613" s="1"/>
      <c r="O613" s="1"/>
      <c r="P613" s="1"/>
      <c r="Q613" s="1"/>
      <c r="R613" s="1"/>
      <c r="S613" s="1"/>
      <c r="T613" s="1"/>
      <c r="U613" s="1"/>
      <c r="V613" s="1"/>
      <c r="W613" s="1"/>
      <c r="X613" s="1"/>
    </row>
    <row r="614" spans="2:24" s="2" customFormat="1" ht="27.75" customHeight="1">
      <c r="B614" s="951" t="s">
        <v>4</v>
      </c>
      <c r="C614" s="951"/>
      <c r="D614" s="951"/>
      <c r="E614" s="951"/>
      <c r="F614" s="951"/>
      <c r="G614" s="951"/>
      <c r="H614" s="951"/>
      <c r="I614" s="787" t="s">
        <v>59</v>
      </c>
      <c r="J614" s="808" t="s">
        <v>1073</v>
      </c>
      <c r="K614" s="1"/>
      <c r="L614" s="1"/>
      <c r="M614" s="1"/>
      <c r="N614" s="1"/>
      <c r="O614" s="1"/>
      <c r="P614" s="1"/>
      <c r="Q614" s="1"/>
      <c r="R614" s="1"/>
      <c r="S614" s="1"/>
      <c r="T614" s="1"/>
      <c r="U614" s="1"/>
      <c r="V614" s="1"/>
      <c r="W614" s="1"/>
      <c r="X614" s="1"/>
    </row>
    <row r="615" spans="2:24" s="2" customFormat="1" ht="24" customHeight="1">
      <c r="B615" s="952" t="s">
        <v>0</v>
      </c>
      <c r="C615" s="952" t="s">
        <v>255</v>
      </c>
      <c r="D615" s="952" t="s">
        <v>2</v>
      </c>
      <c r="E615" s="952" t="s">
        <v>60</v>
      </c>
      <c r="F615" s="946" t="s">
        <v>51</v>
      </c>
      <c r="G615" s="946"/>
      <c r="H615" s="946" t="s">
        <v>52</v>
      </c>
      <c r="I615" s="946" t="s">
        <v>62</v>
      </c>
      <c r="J615" s="946" t="s">
        <v>1074</v>
      </c>
      <c r="K615" s="1"/>
      <c r="L615" s="1"/>
      <c r="M615" s="1"/>
      <c r="N615" s="1"/>
      <c r="O615" s="1"/>
      <c r="P615" s="1"/>
      <c r="Q615" s="1"/>
      <c r="R615" s="1"/>
      <c r="S615" s="1"/>
      <c r="T615" s="1"/>
      <c r="U615" s="1"/>
      <c r="V615" s="1"/>
      <c r="W615" s="1"/>
      <c r="X615" s="1"/>
    </row>
    <row r="616" spans="2:24" s="2" customFormat="1" ht="19.5" customHeight="1">
      <c r="B616" s="952"/>
      <c r="C616" s="952"/>
      <c r="D616" s="952"/>
      <c r="E616" s="952"/>
      <c r="F616" s="745" t="s">
        <v>46</v>
      </c>
      <c r="G616" s="745" t="s">
        <v>47</v>
      </c>
      <c r="H616" s="946"/>
      <c r="I616" s="946"/>
      <c r="J616" s="946"/>
      <c r="K616" s="1"/>
      <c r="L616" s="1"/>
      <c r="M616" s="1"/>
      <c r="N616" s="1"/>
      <c r="O616" s="1"/>
      <c r="P616" s="1"/>
      <c r="Q616" s="1"/>
      <c r="R616" s="1"/>
      <c r="S616" s="1"/>
      <c r="T616" s="1"/>
      <c r="U616" s="1"/>
      <c r="V616" s="1"/>
      <c r="W616" s="1"/>
      <c r="X616" s="1"/>
    </row>
    <row r="617" spans="2:24" s="2" customFormat="1" ht="93" customHeight="1">
      <c r="B617" s="949" t="s">
        <v>2351</v>
      </c>
      <c r="C617" s="986" t="s">
        <v>1397</v>
      </c>
      <c r="D617" s="1067" t="s">
        <v>2352</v>
      </c>
      <c r="E617" s="798" t="s">
        <v>2353</v>
      </c>
      <c r="F617" s="803">
        <v>44287</v>
      </c>
      <c r="G617" s="803">
        <v>44304</v>
      </c>
      <c r="H617" s="845" t="s">
        <v>1398</v>
      </c>
      <c r="I617" s="842" t="s">
        <v>2361</v>
      </c>
      <c r="J617" s="961">
        <v>376240.71</v>
      </c>
      <c r="K617" s="1"/>
      <c r="L617" s="1"/>
      <c r="M617" s="1"/>
      <c r="N617" s="1"/>
      <c r="O617" s="1"/>
      <c r="P617" s="1"/>
      <c r="Q617" s="1"/>
      <c r="R617" s="1"/>
      <c r="S617" s="1"/>
      <c r="T617" s="1"/>
      <c r="U617" s="1"/>
      <c r="V617" s="1"/>
      <c r="W617" s="1"/>
      <c r="X617" s="1"/>
    </row>
    <row r="618" spans="2:24" s="2" customFormat="1" ht="49.5" customHeight="1">
      <c r="B618" s="949"/>
      <c r="C618" s="986"/>
      <c r="D618" s="1067"/>
      <c r="E618" s="798" t="s">
        <v>2354</v>
      </c>
      <c r="F618" s="803">
        <v>44305</v>
      </c>
      <c r="G618" s="803" t="s">
        <v>1399</v>
      </c>
      <c r="H618" s="874" t="s">
        <v>1400</v>
      </c>
      <c r="I618" s="842" t="s">
        <v>2362</v>
      </c>
      <c r="J618" s="962"/>
      <c r="K618" s="1"/>
      <c r="L618" s="1"/>
      <c r="M618" s="1"/>
      <c r="N618" s="1"/>
      <c r="O618" s="1"/>
      <c r="P618" s="1"/>
      <c r="Q618" s="1"/>
      <c r="R618" s="1"/>
      <c r="S618" s="1"/>
      <c r="T618" s="1"/>
      <c r="U618" s="1"/>
      <c r="V618" s="1"/>
      <c r="W618" s="1"/>
      <c r="X618" s="1"/>
    </row>
    <row r="619" spans="2:24" s="2" customFormat="1" ht="100.5" customHeight="1">
      <c r="B619" s="949"/>
      <c r="C619" s="986"/>
      <c r="D619" s="1067"/>
      <c r="E619" s="798" t="s">
        <v>2355</v>
      </c>
      <c r="F619" s="803">
        <v>44317</v>
      </c>
      <c r="G619" s="803">
        <v>44326</v>
      </c>
      <c r="H619" s="874" t="s">
        <v>1401</v>
      </c>
      <c r="I619" s="842" t="s">
        <v>2363</v>
      </c>
      <c r="J619" s="962"/>
      <c r="K619" s="1"/>
      <c r="L619" s="1"/>
      <c r="M619" s="1"/>
      <c r="N619" s="1"/>
      <c r="O619" s="1"/>
      <c r="P619" s="1"/>
      <c r="Q619" s="1"/>
      <c r="R619" s="1"/>
      <c r="S619" s="1"/>
      <c r="T619" s="1"/>
      <c r="U619" s="1"/>
      <c r="V619" s="1"/>
      <c r="W619" s="1"/>
      <c r="X619" s="1"/>
    </row>
    <row r="620" spans="2:24" s="2" customFormat="1" ht="49.5" customHeight="1">
      <c r="B620" s="949"/>
      <c r="C620" s="986"/>
      <c r="D620" s="1067"/>
      <c r="E620" s="798" t="s">
        <v>2356</v>
      </c>
      <c r="F620" s="803">
        <v>44327</v>
      </c>
      <c r="G620" s="803">
        <v>44331</v>
      </c>
      <c r="H620" s="875" t="s">
        <v>1402</v>
      </c>
      <c r="I620" s="929" t="s">
        <v>2364</v>
      </c>
      <c r="J620" s="962"/>
      <c r="K620" s="1"/>
      <c r="L620" s="1"/>
      <c r="M620" s="1"/>
      <c r="N620" s="1"/>
      <c r="O620" s="1"/>
      <c r="P620" s="1"/>
      <c r="Q620" s="1"/>
      <c r="R620" s="1"/>
      <c r="S620" s="1"/>
      <c r="T620" s="1"/>
      <c r="U620" s="1"/>
      <c r="V620" s="1"/>
      <c r="W620" s="1"/>
      <c r="X620" s="1"/>
    </row>
    <row r="621" spans="2:24" s="2" customFormat="1" ht="86.25" customHeight="1">
      <c r="B621" s="949"/>
      <c r="C621" s="986"/>
      <c r="D621" s="1067" t="s">
        <v>2357</v>
      </c>
      <c r="E621" s="798" t="s">
        <v>2358</v>
      </c>
      <c r="F621" s="803">
        <v>44332</v>
      </c>
      <c r="G621" s="803">
        <v>44341</v>
      </c>
      <c r="H621" s="874" t="s">
        <v>1403</v>
      </c>
      <c r="I621" s="842" t="s">
        <v>2365</v>
      </c>
      <c r="J621" s="962"/>
      <c r="K621" s="1"/>
      <c r="L621" s="1"/>
      <c r="M621" s="1"/>
      <c r="N621" s="1"/>
      <c r="O621" s="1"/>
      <c r="P621" s="1"/>
      <c r="Q621" s="1"/>
      <c r="R621" s="1"/>
      <c r="S621" s="1"/>
      <c r="T621" s="1"/>
      <c r="U621" s="1"/>
      <c r="V621" s="1"/>
      <c r="W621" s="1"/>
      <c r="X621" s="1"/>
    </row>
    <row r="622" spans="2:24" s="2" customFormat="1" ht="105" customHeight="1">
      <c r="B622" s="949"/>
      <c r="C622" s="986"/>
      <c r="D622" s="1067"/>
      <c r="E622" s="798" t="s">
        <v>2359</v>
      </c>
      <c r="F622" s="803" t="s">
        <v>1404</v>
      </c>
      <c r="G622" s="803" t="s">
        <v>1405</v>
      </c>
      <c r="H622" s="874" t="s">
        <v>1403</v>
      </c>
      <c r="I622" s="842" t="s">
        <v>2366</v>
      </c>
      <c r="J622" s="962"/>
      <c r="K622" s="1"/>
      <c r="L622" s="1"/>
      <c r="M622" s="1"/>
      <c r="N622" s="1"/>
      <c r="O622" s="1"/>
      <c r="P622" s="1"/>
      <c r="Q622" s="1"/>
      <c r="R622" s="1"/>
      <c r="S622" s="1"/>
      <c r="T622" s="1"/>
      <c r="U622" s="1"/>
      <c r="V622" s="1"/>
      <c r="W622" s="1"/>
      <c r="X622" s="1"/>
    </row>
    <row r="623" spans="2:24" s="2" customFormat="1" ht="65.25" customHeight="1">
      <c r="B623" s="949"/>
      <c r="C623" s="986"/>
      <c r="D623" s="1067"/>
      <c r="E623" s="798" t="s">
        <v>2360</v>
      </c>
      <c r="F623" s="803">
        <v>44531</v>
      </c>
      <c r="G623" s="803">
        <v>44545</v>
      </c>
      <c r="H623" s="845" t="s">
        <v>1406</v>
      </c>
      <c r="I623" s="842" t="s">
        <v>2367</v>
      </c>
      <c r="J623" s="962"/>
      <c r="K623" s="1"/>
      <c r="L623" s="1"/>
      <c r="M623" s="1"/>
      <c r="N623" s="1"/>
      <c r="O623" s="1"/>
      <c r="P623" s="1"/>
      <c r="Q623" s="1"/>
      <c r="R623" s="1"/>
      <c r="S623" s="1"/>
      <c r="T623" s="1"/>
      <c r="U623" s="1"/>
      <c r="V623" s="1"/>
      <c r="W623" s="1"/>
      <c r="X623" s="1"/>
    </row>
    <row r="624" spans="2:24" ht="18.75" customHeight="1">
      <c r="B624" s="742" t="s">
        <v>1384</v>
      </c>
      <c r="C624" s="746"/>
      <c r="D624" s="950" t="s">
        <v>75</v>
      </c>
      <c r="E624" s="950"/>
      <c r="F624" s="950"/>
      <c r="G624" s="950"/>
      <c r="H624" s="950"/>
      <c r="I624" s="950"/>
      <c r="J624" s="950"/>
    </row>
    <row r="625" spans="2:24" ht="32.25" customHeight="1">
      <c r="B625" s="742" t="s">
        <v>16</v>
      </c>
      <c r="C625" s="741"/>
      <c r="D625" s="950" t="s">
        <v>17</v>
      </c>
      <c r="E625" s="950"/>
      <c r="F625" s="950"/>
      <c r="G625" s="950"/>
      <c r="H625" s="950"/>
      <c r="I625" s="950"/>
      <c r="J625" s="950"/>
    </row>
    <row r="626" spans="2:24" s="2" customFormat="1" ht="30" customHeight="1">
      <c r="B626" s="951" t="s">
        <v>4</v>
      </c>
      <c r="C626" s="951"/>
      <c r="D626" s="951"/>
      <c r="E626" s="951"/>
      <c r="F626" s="951"/>
      <c r="G626" s="951"/>
      <c r="H626" s="951"/>
      <c r="I626" s="787" t="s">
        <v>59</v>
      </c>
      <c r="J626" s="808" t="s">
        <v>1073</v>
      </c>
      <c r="K626" s="1"/>
      <c r="L626" s="1"/>
      <c r="M626" s="1"/>
      <c r="N626" s="1"/>
      <c r="O626" s="1"/>
      <c r="P626" s="1"/>
      <c r="Q626" s="1"/>
      <c r="R626" s="1"/>
      <c r="S626" s="1"/>
      <c r="T626" s="1"/>
      <c r="U626" s="1"/>
      <c r="V626" s="1"/>
      <c r="W626" s="1"/>
      <c r="X626" s="1"/>
    </row>
    <row r="627" spans="2:24" s="2" customFormat="1" ht="28.5" customHeight="1">
      <c r="B627" s="952" t="s">
        <v>0</v>
      </c>
      <c r="C627" s="952" t="s">
        <v>255</v>
      </c>
      <c r="D627" s="952" t="s">
        <v>2</v>
      </c>
      <c r="E627" s="952" t="s">
        <v>60</v>
      </c>
      <c r="F627" s="953" t="s">
        <v>51</v>
      </c>
      <c r="G627" s="953"/>
      <c r="H627" s="946" t="s">
        <v>52</v>
      </c>
      <c r="I627" s="946" t="s">
        <v>62</v>
      </c>
      <c r="J627" s="946" t="s">
        <v>1074</v>
      </c>
      <c r="K627" s="1"/>
      <c r="L627" s="1"/>
      <c r="M627" s="1"/>
      <c r="N627" s="1"/>
      <c r="O627" s="1"/>
      <c r="P627" s="1"/>
      <c r="Q627" s="1"/>
      <c r="R627" s="1"/>
      <c r="S627" s="1"/>
      <c r="T627" s="1"/>
      <c r="U627" s="1"/>
      <c r="V627" s="1"/>
      <c r="W627" s="1"/>
      <c r="X627" s="1"/>
    </row>
    <row r="628" spans="2:24" s="2" customFormat="1" ht="19.5" customHeight="1">
      <c r="B628" s="952"/>
      <c r="C628" s="952"/>
      <c r="D628" s="952"/>
      <c r="E628" s="952"/>
      <c r="F628" s="745" t="s">
        <v>46</v>
      </c>
      <c r="G628" s="745" t="s">
        <v>47</v>
      </c>
      <c r="H628" s="946"/>
      <c r="I628" s="946"/>
      <c r="J628" s="946"/>
      <c r="K628" s="1"/>
      <c r="L628" s="1"/>
      <c r="M628" s="1"/>
      <c r="N628" s="1"/>
      <c r="O628" s="1"/>
      <c r="P628" s="1"/>
      <c r="Q628" s="1"/>
      <c r="R628" s="1"/>
      <c r="S628" s="1"/>
      <c r="T628" s="1"/>
      <c r="U628" s="1"/>
      <c r="V628" s="1"/>
      <c r="W628" s="1"/>
      <c r="X628" s="1"/>
    </row>
    <row r="629" spans="2:24" s="2" customFormat="1" ht="87.75" customHeight="1">
      <c r="B629" s="1047" t="s">
        <v>2368</v>
      </c>
      <c r="C629" s="897" t="s">
        <v>1060</v>
      </c>
      <c r="D629" s="959" t="s">
        <v>2369</v>
      </c>
      <c r="E629" s="922" t="s">
        <v>2372</v>
      </c>
      <c r="F629" s="803">
        <v>44389</v>
      </c>
      <c r="G629" s="803">
        <v>44425</v>
      </c>
      <c r="H629" s="977" t="s">
        <v>1413</v>
      </c>
      <c r="I629" s="925" t="s">
        <v>2375</v>
      </c>
      <c r="J629" s="1103">
        <v>2866654.86</v>
      </c>
      <c r="K629" s="1"/>
      <c r="L629" s="1"/>
      <c r="M629" s="1"/>
      <c r="N629" s="1"/>
      <c r="O629" s="1"/>
      <c r="P629" s="1"/>
      <c r="Q629" s="1"/>
      <c r="R629" s="1"/>
      <c r="S629" s="1"/>
      <c r="T629" s="1"/>
      <c r="U629" s="1"/>
      <c r="V629" s="1"/>
      <c r="W629" s="1"/>
      <c r="X629" s="1"/>
    </row>
    <row r="630" spans="2:24" s="2" customFormat="1" ht="75.75" customHeight="1">
      <c r="B630" s="1047"/>
      <c r="C630" s="897"/>
      <c r="D630" s="959"/>
      <c r="E630" s="794" t="s">
        <v>2373</v>
      </c>
      <c r="F630" s="803">
        <v>44427</v>
      </c>
      <c r="G630" s="803">
        <v>44428</v>
      </c>
      <c r="H630" s="977"/>
      <c r="I630" s="849" t="s">
        <v>2376</v>
      </c>
      <c r="J630" s="1104"/>
      <c r="K630" s="1"/>
      <c r="L630" s="1"/>
      <c r="M630" s="1"/>
      <c r="N630" s="1"/>
      <c r="O630" s="1"/>
      <c r="P630" s="1"/>
      <c r="Q630" s="1"/>
      <c r="R630" s="1"/>
      <c r="S630" s="1"/>
      <c r="T630" s="1"/>
      <c r="U630" s="1"/>
      <c r="V630" s="1"/>
      <c r="W630" s="1"/>
      <c r="X630" s="1"/>
    </row>
    <row r="631" spans="2:24" s="2" customFormat="1" ht="77.25" customHeight="1">
      <c r="B631" s="1047"/>
      <c r="C631" s="897"/>
      <c r="D631" s="959"/>
      <c r="E631" s="794" t="s">
        <v>2374</v>
      </c>
      <c r="F631" s="803">
        <v>44431</v>
      </c>
      <c r="G631" s="803">
        <v>44433</v>
      </c>
      <c r="H631" s="923" t="s">
        <v>1414</v>
      </c>
      <c r="I631" s="849" t="s">
        <v>2377</v>
      </c>
      <c r="J631" s="1105"/>
      <c r="K631" s="1"/>
      <c r="L631" s="1"/>
      <c r="M631" s="1"/>
      <c r="N631" s="1"/>
      <c r="O631" s="1"/>
      <c r="P631" s="1"/>
      <c r="Q631" s="1"/>
      <c r="R631" s="1"/>
      <c r="S631" s="1"/>
      <c r="T631" s="1"/>
      <c r="U631" s="1"/>
      <c r="V631" s="1"/>
      <c r="W631" s="1"/>
      <c r="X631" s="1"/>
    </row>
    <row r="632" spans="2:24" ht="32.25" customHeight="1">
      <c r="B632" s="742" t="s">
        <v>16</v>
      </c>
      <c r="C632" s="741"/>
      <c r="D632" s="950" t="s">
        <v>17</v>
      </c>
      <c r="E632" s="950"/>
      <c r="F632" s="950"/>
      <c r="G632" s="950"/>
      <c r="H632" s="950"/>
      <c r="I632" s="950"/>
      <c r="J632" s="950"/>
    </row>
    <row r="633" spans="2:24" s="2" customFormat="1" ht="30" customHeight="1">
      <c r="B633" s="951" t="s">
        <v>4</v>
      </c>
      <c r="C633" s="951"/>
      <c r="D633" s="951"/>
      <c r="E633" s="951"/>
      <c r="F633" s="951"/>
      <c r="G633" s="951"/>
      <c r="H633" s="951"/>
      <c r="I633" s="787" t="s">
        <v>59</v>
      </c>
      <c r="J633" s="808" t="s">
        <v>1073</v>
      </c>
      <c r="K633" s="1"/>
      <c r="L633" s="1"/>
      <c r="M633" s="1"/>
      <c r="N633" s="1"/>
      <c r="O633" s="1"/>
      <c r="P633" s="1"/>
      <c r="Q633" s="1"/>
      <c r="R633" s="1"/>
      <c r="S633" s="1"/>
      <c r="T633" s="1"/>
      <c r="U633" s="1"/>
      <c r="V633" s="1"/>
      <c r="W633" s="1"/>
      <c r="X633" s="1"/>
    </row>
    <row r="634" spans="2:24" s="2" customFormat="1" ht="28.5" customHeight="1">
      <c r="B634" s="952" t="s">
        <v>0</v>
      </c>
      <c r="C634" s="952" t="s">
        <v>255</v>
      </c>
      <c r="D634" s="952" t="s">
        <v>2</v>
      </c>
      <c r="E634" s="952" t="s">
        <v>60</v>
      </c>
      <c r="F634" s="953" t="s">
        <v>51</v>
      </c>
      <c r="G634" s="953"/>
      <c r="H634" s="946" t="s">
        <v>52</v>
      </c>
      <c r="I634" s="946" t="s">
        <v>62</v>
      </c>
      <c r="J634" s="946" t="s">
        <v>1074</v>
      </c>
      <c r="K634" s="1"/>
      <c r="L634" s="1"/>
      <c r="M634" s="1"/>
      <c r="N634" s="1"/>
      <c r="O634" s="1"/>
      <c r="P634" s="1"/>
      <c r="Q634" s="1"/>
      <c r="R634" s="1"/>
      <c r="S634" s="1"/>
      <c r="T634" s="1"/>
      <c r="U634" s="1"/>
      <c r="V634" s="1"/>
      <c r="W634" s="1"/>
      <c r="X634" s="1"/>
    </row>
    <row r="635" spans="2:24" s="2" customFormat="1" ht="19.5" customHeight="1">
      <c r="B635" s="952"/>
      <c r="C635" s="952"/>
      <c r="D635" s="952"/>
      <c r="E635" s="952"/>
      <c r="F635" s="745" t="s">
        <v>46</v>
      </c>
      <c r="G635" s="745" t="s">
        <v>47</v>
      </c>
      <c r="H635" s="946"/>
      <c r="I635" s="946"/>
      <c r="J635" s="946"/>
      <c r="K635" s="1"/>
      <c r="L635" s="1"/>
      <c r="M635" s="1"/>
      <c r="N635" s="1"/>
      <c r="O635" s="1"/>
      <c r="P635" s="1"/>
      <c r="Q635" s="1"/>
      <c r="R635" s="1"/>
      <c r="S635" s="1"/>
      <c r="T635" s="1"/>
      <c r="U635" s="1"/>
      <c r="V635" s="1"/>
      <c r="W635" s="1"/>
      <c r="X635" s="1"/>
    </row>
    <row r="636" spans="2:24" s="2" customFormat="1" ht="74.25" customHeight="1">
      <c r="B636" s="1047" t="s">
        <v>2368</v>
      </c>
      <c r="C636" s="897"/>
      <c r="D636" s="948" t="s">
        <v>2370</v>
      </c>
      <c r="E636" s="794" t="s">
        <v>2378</v>
      </c>
      <c r="F636" s="803">
        <v>44434</v>
      </c>
      <c r="G636" s="803">
        <v>44434</v>
      </c>
      <c r="H636" s="924" t="s">
        <v>1415</v>
      </c>
      <c r="I636" s="849" t="s">
        <v>2380</v>
      </c>
      <c r="J636" s="1103">
        <v>2866654.86</v>
      </c>
      <c r="K636" s="1"/>
      <c r="L636" s="1"/>
      <c r="M636" s="1"/>
      <c r="N636" s="1"/>
      <c r="O636" s="1"/>
      <c r="P636" s="1"/>
      <c r="Q636" s="1"/>
      <c r="R636" s="1"/>
      <c r="S636" s="1"/>
      <c r="T636" s="1"/>
      <c r="U636" s="1"/>
      <c r="V636" s="1"/>
      <c r="W636" s="1"/>
      <c r="X636" s="1"/>
    </row>
    <row r="637" spans="2:24" s="2" customFormat="1" ht="73.5" customHeight="1">
      <c r="B637" s="1047"/>
      <c r="C637" s="897"/>
      <c r="D637" s="948"/>
      <c r="E637" s="794" t="s">
        <v>2379</v>
      </c>
      <c r="F637" s="803">
        <v>44435</v>
      </c>
      <c r="G637" s="803">
        <v>44438</v>
      </c>
      <c r="H637" s="924" t="s">
        <v>1416</v>
      </c>
      <c r="I637" s="849" t="s">
        <v>2381</v>
      </c>
      <c r="J637" s="1104"/>
      <c r="K637" s="1"/>
      <c r="L637" s="1"/>
      <c r="M637" s="1"/>
      <c r="N637" s="1"/>
      <c r="O637" s="1"/>
      <c r="P637" s="1"/>
      <c r="Q637" s="1"/>
      <c r="R637" s="1"/>
      <c r="S637" s="1"/>
      <c r="T637" s="1"/>
      <c r="U637" s="1"/>
      <c r="V637" s="1"/>
      <c r="W637" s="1"/>
      <c r="X637" s="1"/>
    </row>
    <row r="638" spans="2:24" s="2" customFormat="1" ht="73.5" customHeight="1">
      <c r="B638" s="1047"/>
      <c r="C638" s="897"/>
      <c r="D638" s="948" t="s">
        <v>2371</v>
      </c>
      <c r="E638" s="794" t="s">
        <v>2382</v>
      </c>
      <c r="F638" s="803" t="s">
        <v>1407</v>
      </c>
      <c r="G638" s="803" t="s">
        <v>1408</v>
      </c>
      <c r="H638" s="797" t="s">
        <v>1061</v>
      </c>
      <c r="I638" s="849" t="s">
        <v>2385</v>
      </c>
      <c r="J638" s="1104"/>
      <c r="K638" s="1"/>
      <c r="L638" s="1"/>
      <c r="M638" s="1"/>
      <c r="N638" s="1"/>
      <c r="O638" s="1"/>
      <c r="P638" s="1"/>
      <c r="Q638" s="1"/>
      <c r="R638" s="1"/>
      <c r="S638" s="1"/>
      <c r="T638" s="1"/>
      <c r="U638" s="1"/>
      <c r="V638" s="1"/>
      <c r="W638" s="1"/>
      <c r="X638" s="1"/>
    </row>
    <row r="639" spans="2:24" s="2" customFormat="1" ht="66.75" customHeight="1">
      <c r="B639" s="1047"/>
      <c r="C639" s="897"/>
      <c r="D639" s="948"/>
      <c r="E639" s="794" t="s">
        <v>2383</v>
      </c>
      <c r="F639" s="803" t="s">
        <v>1409</v>
      </c>
      <c r="G639" s="803" t="s">
        <v>1410</v>
      </c>
      <c r="H639" s="796" t="s">
        <v>1417</v>
      </c>
      <c r="I639" s="876" t="s">
        <v>2386</v>
      </c>
      <c r="J639" s="1104"/>
      <c r="K639" s="1"/>
      <c r="L639" s="1"/>
      <c r="M639" s="1"/>
      <c r="N639" s="1"/>
      <c r="O639" s="1"/>
      <c r="P639" s="1"/>
      <c r="Q639" s="1"/>
      <c r="R639" s="1"/>
      <c r="S639" s="1"/>
      <c r="T639" s="1"/>
      <c r="U639" s="1"/>
      <c r="V639" s="1"/>
      <c r="W639" s="1"/>
      <c r="X639" s="1"/>
    </row>
    <row r="640" spans="2:24" s="2" customFormat="1" ht="90" customHeight="1">
      <c r="B640" s="1047"/>
      <c r="C640" s="897"/>
      <c r="D640" s="948"/>
      <c r="E640" s="794" t="s">
        <v>2384</v>
      </c>
      <c r="F640" s="803" t="s">
        <v>1411</v>
      </c>
      <c r="G640" s="803" t="s">
        <v>1412</v>
      </c>
      <c r="H640" s="924" t="s">
        <v>1418</v>
      </c>
      <c r="I640" s="877" t="s">
        <v>2387</v>
      </c>
      <c r="J640" s="1105"/>
      <c r="K640" s="1"/>
      <c r="L640" s="1"/>
      <c r="M640" s="1"/>
      <c r="N640" s="1"/>
      <c r="O640" s="1"/>
      <c r="P640" s="1"/>
      <c r="Q640" s="1"/>
      <c r="R640" s="1"/>
      <c r="S640" s="1"/>
      <c r="T640" s="1"/>
      <c r="U640" s="1"/>
      <c r="V640" s="1"/>
      <c r="W640" s="1"/>
      <c r="X640" s="1"/>
    </row>
    <row r="641" spans="2:24" s="2" customFormat="1" ht="16.5" customHeight="1">
      <c r="B641" s="969"/>
      <c r="C641" s="969"/>
      <c r="D641" s="969"/>
      <c r="E641" s="969"/>
      <c r="F641" s="969"/>
      <c r="G641" s="969"/>
      <c r="H641" s="969"/>
      <c r="I641" s="969"/>
      <c r="J641" s="969"/>
      <c r="K641" s="1"/>
      <c r="L641" s="1"/>
      <c r="M641" s="1"/>
      <c r="N641" s="1"/>
      <c r="O641" s="1"/>
      <c r="P641" s="1"/>
      <c r="Q641" s="1"/>
      <c r="R641" s="1"/>
      <c r="S641" s="1"/>
      <c r="T641" s="1"/>
      <c r="U641" s="1"/>
      <c r="V641" s="1"/>
      <c r="W641" s="1"/>
      <c r="X641" s="1"/>
    </row>
    <row r="642" spans="2:24" s="2" customFormat="1" ht="51" customHeight="1">
      <c r="B642" s="1047" t="s">
        <v>2388</v>
      </c>
      <c r="C642" s="978" t="s">
        <v>1419</v>
      </c>
      <c r="D642" s="959" t="s">
        <v>2389</v>
      </c>
      <c r="E642" s="794" t="s">
        <v>2391</v>
      </c>
      <c r="F642" s="803">
        <v>44378</v>
      </c>
      <c r="G642" s="803">
        <v>44391</v>
      </c>
      <c r="H642" s="881" t="s">
        <v>1420</v>
      </c>
      <c r="I642" s="849" t="s">
        <v>2395</v>
      </c>
      <c r="J642" s="961">
        <v>2023521.08</v>
      </c>
      <c r="K642" s="1"/>
      <c r="L642" s="1"/>
      <c r="M642" s="1"/>
      <c r="N642" s="1"/>
      <c r="O642" s="1"/>
      <c r="P642" s="1"/>
      <c r="Q642" s="1"/>
      <c r="R642" s="1"/>
      <c r="S642" s="1"/>
      <c r="T642" s="1"/>
      <c r="U642" s="1"/>
      <c r="V642" s="1"/>
      <c r="W642" s="1"/>
      <c r="X642" s="1"/>
    </row>
    <row r="643" spans="2:24" s="2" customFormat="1" ht="88.5" customHeight="1">
      <c r="B643" s="1047"/>
      <c r="C643" s="1008"/>
      <c r="D643" s="959"/>
      <c r="E643" s="794" t="s">
        <v>2392</v>
      </c>
      <c r="F643" s="803">
        <v>44392</v>
      </c>
      <c r="G643" s="803">
        <v>44399</v>
      </c>
      <c r="H643" s="796" t="s">
        <v>1421</v>
      </c>
      <c r="I643" s="876" t="s">
        <v>2396</v>
      </c>
      <c r="J643" s="962"/>
      <c r="K643" s="1"/>
      <c r="L643" s="1"/>
      <c r="M643" s="1"/>
      <c r="N643" s="1"/>
      <c r="O643" s="1"/>
      <c r="P643" s="1"/>
      <c r="Q643" s="1"/>
      <c r="R643" s="1"/>
      <c r="S643" s="1"/>
      <c r="T643" s="1"/>
      <c r="U643" s="1"/>
      <c r="V643" s="1"/>
      <c r="W643" s="1"/>
      <c r="X643" s="1"/>
    </row>
    <row r="644" spans="2:24" s="2" customFormat="1" ht="65.25" customHeight="1">
      <c r="B644" s="1047"/>
      <c r="C644" s="1008"/>
      <c r="D644" s="959" t="s">
        <v>2390</v>
      </c>
      <c r="E644" s="794" t="s">
        <v>2393</v>
      </c>
      <c r="F644" s="803">
        <v>44400</v>
      </c>
      <c r="G644" s="803">
        <v>44407</v>
      </c>
      <c r="H644" s="956" t="s">
        <v>1420</v>
      </c>
      <c r="I644" s="877" t="s">
        <v>2397</v>
      </c>
      <c r="J644" s="962"/>
      <c r="K644" s="1"/>
      <c r="L644" s="1"/>
      <c r="M644" s="1"/>
      <c r="N644" s="1"/>
      <c r="O644" s="1"/>
      <c r="P644" s="1"/>
      <c r="Q644" s="1"/>
      <c r="R644" s="1"/>
      <c r="S644" s="1"/>
      <c r="T644" s="1"/>
      <c r="U644" s="1"/>
      <c r="V644" s="1"/>
      <c r="W644" s="1"/>
      <c r="X644" s="1"/>
    </row>
    <row r="645" spans="2:24" s="2" customFormat="1" ht="57" customHeight="1">
      <c r="B645" s="1047"/>
      <c r="C645" s="1008"/>
      <c r="D645" s="959"/>
      <c r="E645" s="794" t="s">
        <v>2394</v>
      </c>
      <c r="F645" s="803" t="s">
        <v>1427</v>
      </c>
      <c r="G645" s="803" t="s">
        <v>1412</v>
      </c>
      <c r="H645" s="956"/>
      <c r="I645" s="877" t="s">
        <v>2398</v>
      </c>
      <c r="J645" s="962"/>
      <c r="K645" s="1"/>
      <c r="L645" s="1"/>
      <c r="M645" s="1"/>
      <c r="N645" s="1"/>
      <c r="O645" s="1"/>
      <c r="P645" s="1"/>
      <c r="Q645" s="1"/>
      <c r="R645" s="1"/>
      <c r="S645" s="1"/>
      <c r="T645" s="1"/>
      <c r="U645" s="1"/>
      <c r="V645" s="1"/>
      <c r="W645" s="1"/>
      <c r="X645" s="1"/>
    </row>
    <row r="646" spans="2:24" s="2" customFormat="1" ht="15" customHeight="1">
      <c r="B646" s="969"/>
      <c r="C646" s="969"/>
      <c r="D646" s="969"/>
      <c r="E646" s="969"/>
      <c r="F646" s="969"/>
      <c r="G646" s="969"/>
      <c r="H646" s="969"/>
      <c r="I646" s="969"/>
      <c r="J646" s="969"/>
      <c r="K646" s="1"/>
      <c r="L646" s="1"/>
      <c r="M646" s="1"/>
      <c r="N646" s="1"/>
      <c r="O646" s="1"/>
      <c r="P646" s="1"/>
      <c r="Q646" s="1"/>
      <c r="R646" s="1"/>
      <c r="S646" s="1"/>
      <c r="T646" s="1"/>
      <c r="U646" s="1"/>
      <c r="V646" s="1"/>
      <c r="W646" s="1"/>
      <c r="X646" s="1"/>
    </row>
    <row r="647" spans="2:24" s="2" customFormat="1" ht="51" customHeight="1">
      <c r="B647" s="949" t="s">
        <v>2399</v>
      </c>
      <c r="C647" s="978" t="s">
        <v>1422</v>
      </c>
      <c r="D647" s="1068" t="s">
        <v>2400</v>
      </c>
      <c r="E647" s="887" t="s">
        <v>2402</v>
      </c>
      <c r="F647" s="803">
        <v>44206</v>
      </c>
      <c r="G647" s="803">
        <v>44221</v>
      </c>
      <c r="H647" s="1069" t="s">
        <v>1423</v>
      </c>
      <c r="I647" s="809" t="s">
        <v>2408</v>
      </c>
      <c r="J647" s="961">
        <v>674507.02500000002</v>
      </c>
      <c r="K647" s="1"/>
      <c r="L647" s="1"/>
      <c r="M647" s="1"/>
      <c r="N647" s="1"/>
      <c r="O647" s="1"/>
      <c r="P647" s="1"/>
      <c r="Q647" s="1"/>
      <c r="R647" s="1"/>
      <c r="S647" s="1"/>
      <c r="T647" s="1"/>
      <c r="U647" s="1"/>
      <c r="V647" s="1"/>
      <c r="W647" s="1"/>
      <c r="X647" s="1"/>
    </row>
    <row r="648" spans="2:24" s="2" customFormat="1" ht="51" customHeight="1">
      <c r="B648" s="949"/>
      <c r="C648" s="978"/>
      <c r="D648" s="1068"/>
      <c r="E648" s="887" t="s">
        <v>2403</v>
      </c>
      <c r="F648" s="803">
        <v>44222</v>
      </c>
      <c r="G648" s="803">
        <v>44225</v>
      </c>
      <c r="H648" s="956"/>
      <c r="I648" s="809" t="s">
        <v>2409</v>
      </c>
      <c r="J648" s="962"/>
      <c r="K648" s="1"/>
      <c r="L648" s="1"/>
      <c r="M648" s="1"/>
      <c r="N648" s="1"/>
      <c r="O648" s="1"/>
      <c r="P648" s="1"/>
      <c r="Q648" s="1"/>
      <c r="R648" s="1"/>
      <c r="S648" s="1"/>
      <c r="T648" s="1"/>
      <c r="U648" s="1"/>
      <c r="V648" s="1"/>
      <c r="W648" s="1"/>
      <c r="X648" s="1"/>
    </row>
    <row r="649" spans="2:24" s="2" customFormat="1" ht="36" customHeight="1">
      <c r="B649" s="949"/>
      <c r="C649" s="978"/>
      <c r="D649" s="1068"/>
      <c r="E649" s="832" t="s">
        <v>2406</v>
      </c>
      <c r="F649" s="803">
        <v>44226</v>
      </c>
      <c r="G649" s="803">
        <v>44227</v>
      </c>
      <c r="H649" s="956"/>
      <c r="I649" s="809" t="s">
        <v>2410</v>
      </c>
      <c r="J649" s="962"/>
      <c r="K649" s="1"/>
      <c r="L649" s="1"/>
      <c r="M649" s="1"/>
      <c r="N649" s="1"/>
      <c r="O649" s="1"/>
      <c r="P649" s="1"/>
      <c r="Q649" s="1"/>
      <c r="R649" s="1"/>
      <c r="S649" s="1"/>
      <c r="T649" s="1"/>
      <c r="U649" s="1"/>
      <c r="V649" s="1"/>
      <c r="W649" s="1"/>
      <c r="X649" s="1"/>
    </row>
    <row r="650" spans="2:24" s="2" customFormat="1" ht="72" customHeight="1">
      <c r="B650" s="949"/>
      <c r="C650" s="978"/>
      <c r="D650" s="948" t="s">
        <v>2401</v>
      </c>
      <c r="E650" s="794" t="s">
        <v>2404</v>
      </c>
      <c r="F650" s="803">
        <v>44237</v>
      </c>
      <c r="G650" s="803">
        <v>44540</v>
      </c>
      <c r="H650" s="956"/>
      <c r="I650" s="809" t="s">
        <v>2411</v>
      </c>
      <c r="J650" s="962"/>
      <c r="K650" s="1"/>
      <c r="L650" s="1"/>
      <c r="M650" s="1"/>
      <c r="N650" s="1"/>
      <c r="O650" s="1"/>
      <c r="P650" s="1"/>
      <c r="Q650" s="1"/>
      <c r="R650" s="1"/>
      <c r="S650" s="1"/>
      <c r="T650" s="1"/>
      <c r="U650" s="1"/>
      <c r="V650" s="1"/>
      <c r="W650" s="1"/>
      <c r="X650" s="1"/>
    </row>
    <row r="651" spans="2:24" s="2" customFormat="1" ht="62.25" customHeight="1">
      <c r="B651" s="949"/>
      <c r="C651" s="978"/>
      <c r="D651" s="948"/>
      <c r="E651" s="800" t="s">
        <v>2405</v>
      </c>
      <c r="F651" s="803">
        <v>44347</v>
      </c>
      <c r="G651" s="803">
        <v>44351</v>
      </c>
      <c r="H651" s="956"/>
      <c r="I651" s="904" t="s">
        <v>2413</v>
      </c>
      <c r="J651" s="962"/>
      <c r="K651" s="1"/>
      <c r="L651" s="1"/>
      <c r="M651" s="1"/>
      <c r="N651" s="1"/>
      <c r="O651" s="1"/>
      <c r="P651" s="1"/>
      <c r="Q651" s="1"/>
      <c r="R651" s="1"/>
      <c r="S651" s="1"/>
      <c r="T651" s="1"/>
      <c r="U651" s="1"/>
      <c r="V651" s="1"/>
      <c r="W651" s="1"/>
      <c r="X651" s="1"/>
    </row>
    <row r="652" spans="2:24" s="2" customFormat="1" ht="111.75" customHeight="1">
      <c r="B652" s="949"/>
      <c r="C652" s="978"/>
      <c r="D652" s="948"/>
      <c r="E652" s="922" t="s">
        <v>2407</v>
      </c>
      <c r="F652" s="803" t="s">
        <v>1424</v>
      </c>
      <c r="G652" s="803" t="s">
        <v>1425</v>
      </c>
      <c r="H652" s="881" t="s">
        <v>1426</v>
      </c>
      <c r="I652" s="809" t="s">
        <v>2412</v>
      </c>
      <c r="J652" s="962"/>
      <c r="K652" s="1"/>
      <c r="L652" s="1"/>
      <c r="M652" s="1"/>
      <c r="N652" s="1"/>
      <c r="O652" s="1"/>
      <c r="P652" s="1"/>
      <c r="Q652" s="1"/>
      <c r="R652" s="1"/>
      <c r="S652" s="1"/>
      <c r="T652" s="1"/>
      <c r="U652" s="1"/>
      <c r="V652" s="1"/>
      <c r="W652" s="1"/>
      <c r="X652" s="1"/>
    </row>
    <row r="653" spans="2:24" ht="32.25" customHeight="1">
      <c r="B653" s="742" t="s">
        <v>16</v>
      </c>
      <c r="C653" s="741"/>
      <c r="D653" s="950" t="s">
        <v>17</v>
      </c>
      <c r="E653" s="950"/>
      <c r="F653" s="950"/>
      <c r="G653" s="950"/>
      <c r="H653" s="950"/>
      <c r="I653" s="950"/>
      <c r="J653" s="950"/>
    </row>
    <row r="654" spans="2:24" s="2" customFormat="1" ht="30" customHeight="1">
      <c r="B654" s="951" t="s">
        <v>4</v>
      </c>
      <c r="C654" s="951"/>
      <c r="D654" s="951"/>
      <c r="E654" s="951"/>
      <c r="F654" s="951"/>
      <c r="G654" s="951"/>
      <c r="H654" s="951"/>
      <c r="I654" s="787" t="s">
        <v>59</v>
      </c>
      <c r="J654" s="808" t="s">
        <v>1073</v>
      </c>
      <c r="K654" s="1"/>
      <c r="L654" s="1"/>
      <c r="M654" s="1"/>
      <c r="N654" s="1"/>
      <c r="O654" s="1"/>
      <c r="P654" s="1"/>
      <c r="Q654" s="1"/>
      <c r="R654" s="1"/>
      <c r="S654" s="1"/>
      <c r="T654" s="1"/>
      <c r="U654" s="1"/>
      <c r="V654" s="1"/>
      <c r="W654" s="1"/>
      <c r="X654" s="1"/>
    </row>
    <row r="655" spans="2:24" s="2" customFormat="1" ht="28.5" customHeight="1">
      <c r="B655" s="952" t="s">
        <v>0</v>
      </c>
      <c r="C655" s="952" t="s">
        <v>255</v>
      </c>
      <c r="D655" s="952" t="s">
        <v>2</v>
      </c>
      <c r="E655" s="952" t="s">
        <v>60</v>
      </c>
      <c r="F655" s="953" t="s">
        <v>51</v>
      </c>
      <c r="G655" s="953"/>
      <c r="H655" s="946" t="s">
        <v>52</v>
      </c>
      <c r="I655" s="946" t="s">
        <v>62</v>
      </c>
      <c r="J655" s="946" t="s">
        <v>1074</v>
      </c>
      <c r="K655" s="1"/>
      <c r="L655" s="1"/>
      <c r="M655" s="1"/>
      <c r="N655" s="1"/>
      <c r="O655" s="1"/>
      <c r="P655" s="1"/>
      <c r="Q655" s="1"/>
      <c r="R655" s="1"/>
      <c r="S655" s="1"/>
      <c r="T655" s="1"/>
      <c r="U655" s="1"/>
      <c r="V655" s="1"/>
      <c r="W655" s="1"/>
      <c r="X655" s="1"/>
    </row>
    <row r="656" spans="2:24" s="2" customFormat="1" ht="19.5" customHeight="1">
      <c r="B656" s="952"/>
      <c r="C656" s="952"/>
      <c r="D656" s="952"/>
      <c r="E656" s="952"/>
      <c r="F656" s="745" t="s">
        <v>46</v>
      </c>
      <c r="G656" s="745" t="s">
        <v>47</v>
      </c>
      <c r="H656" s="946"/>
      <c r="I656" s="946"/>
      <c r="J656" s="946"/>
      <c r="K656" s="1"/>
      <c r="L656" s="1"/>
      <c r="M656" s="1"/>
      <c r="N656" s="1"/>
      <c r="O656" s="1"/>
      <c r="P656" s="1"/>
      <c r="Q656" s="1"/>
      <c r="R656" s="1"/>
      <c r="S656" s="1"/>
      <c r="T656" s="1"/>
      <c r="U656" s="1"/>
      <c r="V656" s="1"/>
      <c r="W656" s="1"/>
      <c r="X656" s="1"/>
    </row>
    <row r="657" spans="2:24" s="2" customFormat="1" ht="96.75" customHeight="1">
      <c r="B657" s="1047" t="s">
        <v>2414</v>
      </c>
      <c r="C657" s="1047" t="s">
        <v>1428</v>
      </c>
      <c r="D657" s="1061" t="s">
        <v>2415</v>
      </c>
      <c r="E657" s="794" t="s">
        <v>2416</v>
      </c>
      <c r="F657" s="803">
        <v>44198</v>
      </c>
      <c r="G657" s="803">
        <v>44207</v>
      </c>
      <c r="H657" s="783" t="s">
        <v>1429</v>
      </c>
      <c r="I657" s="809" t="s">
        <v>2422</v>
      </c>
      <c r="J657" s="961">
        <f t="shared" ref="J657" si="12">$J$647</f>
        <v>674507.02500000002</v>
      </c>
      <c r="K657" s="1"/>
      <c r="L657" s="1"/>
      <c r="M657" s="1"/>
      <c r="N657" s="1"/>
      <c r="O657" s="1"/>
      <c r="P657" s="1"/>
      <c r="Q657" s="1"/>
      <c r="R657" s="1"/>
      <c r="S657" s="1"/>
      <c r="T657" s="1"/>
      <c r="U657" s="1"/>
      <c r="V657" s="1"/>
      <c r="W657" s="1"/>
      <c r="X657" s="1"/>
    </row>
    <row r="658" spans="2:24" s="2" customFormat="1" ht="64.5" customHeight="1">
      <c r="B658" s="1047"/>
      <c r="C658" s="1047"/>
      <c r="D658" s="1061"/>
      <c r="E658" s="794" t="s">
        <v>2417</v>
      </c>
      <c r="F658" s="803">
        <v>44208</v>
      </c>
      <c r="G658" s="803">
        <v>44221</v>
      </c>
      <c r="H658" s="1070" t="s">
        <v>1430</v>
      </c>
      <c r="I658" s="809" t="s">
        <v>2423</v>
      </c>
      <c r="J658" s="962"/>
      <c r="K658" s="1"/>
      <c r="L658" s="1"/>
      <c r="M658" s="1"/>
      <c r="N658" s="1"/>
      <c r="O658" s="1"/>
      <c r="P658" s="1"/>
      <c r="Q658" s="1"/>
      <c r="R658" s="1"/>
      <c r="S658" s="1"/>
      <c r="T658" s="1"/>
      <c r="U658" s="1"/>
      <c r="V658" s="1"/>
      <c r="W658" s="1"/>
      <c r="X658" s="1"/>
    </row>
    <row r="659" spans="2:24" s="2" customFormat="1" ht="51" customHeight="1">
      <c r="B659" s="1047"/>
      <c r="C659" s="1047"/>
      <c r="D659" s="1061"/>
      <c r="E659" s="794" t="s">
        <v>2418</v>
      </c>
      <c r="F659" s="803">
        <v>44224</v>
      </c>
      <c r="G659" s="803">
        <v>44228</v>
      </c>
      <c r="H659" s="1070"/>
      <c r="I659" s="809" t="s">
        <v>2424</v>
      </c>
      <c r="J659" s="962"/>
      <c r="K659" s="1"/>
      <c r="L659" s="1"/>
      <c r="M659" s="1"/>
      <c r="N659" s="1"/>
      <c r="O659" s="1"/>
      <c r="P659" s="1"/>
      <c r="Q659" s="1"/>
      <c r="R659" s="1"/>
      <c r="S659" s="1"/>
      <c r="T659" s="1"/>
      <c r="U659" s="1"/>
      <c r="V659" s="1"/>
      <c r="W659" s="1"/>
      <c r="X659" s="1"/>
    </row>
    <row r="660" spans="2:24" s="2" customFormat="1" ht="51" customHeight="1">
      <c r="B660" s="1047"/>
      <c r="C660" s="1047"/>
      <c r="D660" s="1061"/>
      <c r="E660" s="794" t="s">
        <v>2419</v>
      </c>
      <c r="F660" s="803" t="s">
        <v>1431</v>
      </c>
      <c r="G660" s="803" t="s">
        <v>1304</v>
      </c>
      <c r="H660" s="1070"/>
      <c r="I660" s="809" t="s">
        <v>2425</v>
      </c>
      <c r="J660" s="962"/>
      <c r="K660" s="1"/>
      <c r="L660" s="1"/>
      <c r="M660" s="1"/>
      <c r="N660" s="1"/>
      <c r="O660" s="1"/>
      <c r="P660" s="1"/>
      <c r="Q660" s="1"/>
      <c r="R660" s="1"/>
      <c r="S660" s="1"/>
      <c r="T660" s="1"/>
      <c r="U660" s="1"/>
      <c r="V660" s="1"/>
      <c r="W660" s="1"/>
      <c r="X660" s="1"/>
    </row>
    <row r="661" spans="2:24" s="2" customFormat="1" ht="90.75" customHeight="1">
      <c r="B661" s="1047"/>
      <c r="C661" s="1047"/>
      <c r="D661" s="832" t="s">
        <v>2420</v>
      </c>
      <c r="E661" s="800" t="s">
        <v>2421</v>
      </c>
      <c r="F661" s="803" t="s">
        <v>1431</v>
      </c>
      <c r="G661" s="803" t="s">
        <v>1304</v>
      </c>
      <c r="H661" s="770" t="s">
        <v>1432</v>
      </c>
      <c r="I661" s="842" t="s">
        <v>2426</v>
      </c>
      <c r="J661" s="962"/>
      <c r="K661" s="1"/>
      <c r="L661" s="1"/>
      <c r="M661" s="1"/>
      <c r="N661" s="1"/>
      <c r="O661" s="1"/>
      <c r="P661" s="1"/>
      <c r="Q661" s="1"/>
      <c r="R661" s="1"/>
      <c r="S661" s="1"/>
      <c r="T661" s="1"/>
      <c r="U661" s="1"/>
      <c r="V661" s="1"/>
      <c r="W661" s="1"/>
      <c r="X661" s="1"/>
    </row>
    <row r="662" spans="2:24" ht="33.75" hidden="1" customHeight="1">
      <c r="B662" s="742" t="s">
        <v>16</v>
      </c>
      <c r="C662" s="741"/>
      <c r="D662" s="950" t="s">
        <v>17</v>
      </c>
      <c r="E662" s="950"/>
      <c r="F662" s="950"/>
      <c r="G662" s="950"/>
      <c r="H662" s="950"/>
      <c r="I662" s="950"/>
      <c r="J662" s="950"/>
    </row>
    <row r="663" spans="2:24" ht="24.75" customHeight="1">
      <c r="B663" s="951" t="s">
        <v>4</v>
      </c>
      <c r="C663" s="951"/>
      <c r="D663" s="951"/>
      <c r="E663" s="951"/>
      <c r="F663" s="951"/>
      <c r="G663" s="951"/>
      <c r="H663" s="951"/>
      <c r="I663" s="787" t="s">
        <v>59</v>
      </c>
      <c r="J663" s="808" t="s">
        <v>1073</v>
      </c>
    </row>
    <row r="664" spans="2:24" ht="27" customHeight="1">
      <c r="B664" s="952" t="s">
        <v>0</v>
      </c>
      <c r="C664" s="952" t="s">
        <v>255</v>
      </c>
      <c r="D664" s="952" t="s">
        <v>2</v>
      </c>
      <c r="E664" s="952" t="s">
        <v>60</v>
      </c>
      <c r="F664" s="946" t="s">
        <v>51</v>
      </c>
      <c r="G664" s="946"/>
      <c r="H664" s="946" t="s">
        <v>52</v>
      </c>
      <c r="I664" s="946" t="s">
        <v>62</v>
      </c>
      <c r="J664" s="946" t="s">
        <v>1074</v>
      </c>
    </row>
    <row r="665" spans="2:24" ht="20.25" customHeight="1">
      <c r="B665" s="952"/>
      <c r="C665" s="952"/>
      <c r="D665" s="952"/>
      <c r="E665" s="952"/>
      <c r="F665" s="745" t="s">
        <v>46</v>
      </c>
      <c r="G665" s="745" t="s">
        <v>47</v>
      </c>
      <c r="H665" s="946"/>
      <c r="I665" s="946"/>
      <c r="J665" s="946"/>
    </row>
    <row r="666" spans="2:24" s="2" customFormat="1" ht="72" customHeight="1">
      <c r="B666" s="1047" t="s">
        <v>2427</v>
      </c>
      <c r="C666" s="1071" t="s">
        <v>1433</v>
      </c>
      <c r="D666" s="985" t="s">
        <v>2428</v>
      </c>
      <c r="E666" s="832" t="s">
        <v>2429</v>
      </c>
      <c r="F666" s="753">
        <v>44331</v>
      </c>
      <c r="G666" s="753">
        <v>44336</v>
      </c>
      <c r="H666" s="796" t="s">
        <v>1434</v>
      </c>
      <c r="I666" s="885" t="s">
        <v>2438</v>
      </c>
      <c r="J666" s="961">
        <f t="shared" ref="J666" si="13">$J$704</f>
        <v>897716.7</v>
      </c>
      <c r="K666" s="1"/>
      <c r="L666" s="1"/>
      <c r="M666" s="1"/>
      <c r="N666" s="1"/>
      <c r="O666" s="1"/>
      <c r="P666" s="1"/>
      <c r="Q666" s="1"/>
      <c r="R666" s="1"/>
      <c r="S666" s="1"/>
      <c r="T666" s="1"/>
      <c r="U666" s="1"/>
      <c r="V666" s="1"/>
      <c r="W666" s="1"/>
      <c r="X666" s="1"/>
    </row>
    <row r="667" spans="2:24" s="2" customFormat="1" ht="91.5" customHeight="1">
      <c r="B667" s="1047"/>
      <c r="C667" s="1071"/>
      <c r="D667" s="985"/>
      <c r="E667" s="832" t="s">
        <v>2430</v>
      </c>
      <c r="F667" s="753">
        <v>44338</v>
      </c>
      <c r="G667" s="753">
        <v>44365</v>
      </c>
      <c r="H667" s="796" t="s">
        <v>1435</v>
      </c>
      <c r="I667" s="885" t="s">
        <v>2439</v>
      </c>
      <c r="J667" s="962"/>
      <c r="K667" s="1"/>
      <c r="L667" s="1"/>
      <c r="M667" s="1"/>
      <c r="N667" s="1"/>
      <c r="O667" s="1"/>
      <c r="P667" s="1"/>
      <c r="Q667" s="1"/>
      <c r="R667" s="1"/>
      <c r="S667" s="1"/>
      <c r="T667" s="1"/>
      <c r="U667" s="1"/>
      <c r="V667" s="1"/>
      <c r="W667" s="1"/>
      <c r="X667" s="1"/>
    </row>
    <row r="668" spans="2:24" s="2" customFormat="1" ht="80.25" customHeight="1">
      <c r="B668" s="1047"/>
      <c r="C668" s="1071"/>
      <c r="D668" s="985"/>
      <c r="E668" s="832" t="s">
        <v>2431</v>
      </c>
      <c r="F668" s="753">
        <v>44367</v>
      </c>
      <c r="G668" s="753">
        <v>44372</v>
      </c>
      <c r="H668" s="796" t="s">
        <v>1436</v>
      </c>
      <c r="I668" s="809" t="s">
        <v>2440</v>
      </c>
      <c r="J668" s="962"/>
      <c r="K668" s="1"/>
      <c r="L668" s="1"/>
      <c r="M668" s="1"/>
      <c r="N668" s="1"/>
      <c r="O668" s="1"/>
      <c r="P668" s="1"/>
      <c r="Q668" s="1"/>
      <c r="R668" s="1"/>
      <c r="S668" s="1"/>
      <c r="T668" s="1"/>
      <c r="U668" s="1"/>
      <c r="V668" s="1"/>
      <c r="W668" s="1"/>
      <c r="X668" s="1"/>
    </row>
    <row r="669" spans="2:24" s="2" customFormat="1" ht="99.75" customHeight="1">
      <c r="B669" s="1047"/>
      <c r="C669" s="1071"/>
      <c r="D669" s="985"/>
      <c r="E669" s="832" t="s">
        <v>2432</v>
      </c>
      <c r="F669" s="753">
        <v>44373</v>
      </c>
      <c r="G669" s="753">
        <v>44381</v>
      </c>
      <c r="H669" s="797" t="s">
        <v>1437</v>
      </c>
      <c r="I669" s="809" t="s">
        <v>2441</v>
      </c>
      <c r="J669" s="962"/>
      <c r="K669" s="1"/>
      <c r="L669" s="1"/>
      <c r="M669" s="1"/>
      <c r="N669" s="1"/>
      <c r="O669" s="1"/>
      <c r="P669" s="1"/>
      <c r="Q669" s="1"/>
      <c r="R669" s="1"/>
      <c r="S669" s="1"/>
      <c r="T669" s="1"/>
      <c r="U669" s="1"/>
      <c r="V669" s="1"/>
      <c r="W669" s="1"/>
      <c r="X669" s="1"/>
    </row>
    <row r="670" spans="2:24" s="2" customFormat="1" ht="62.25" customHeight="1">
      <c r="B670" s="1047"/>
      <c r="C670" s="1071"/>
      <c r="D670" s="985" t="s">
        <v>2433</v>
      </c>
      <c r="E670" s="794" t="s">
        <v>2434</v>
      </c>
      <c r="F670" s="785">
        <v>44382</v>
      </c>
      <c r="G670" s="785">
        <v>44397</v>
      </c>
      <c r="H670" s="852" t="s">
        <v>1438</v>
      </c>
      <c r="I670" s="800" t="s">
        <v>2442</v>
      </c>
      <c r="J670" s="962"/>
      <c r="K670" s="1"/>
      <c r="L670" s="1"/>
      <c r="M670" s="1"/>
      <c r="N670" s="1"/>
      <c r="O670" s="1"/>
      <c r="P670" s="1"/>
      <c r="Q670" s="1"/>
      <c r="R670" s="1"/>
      <c r="S670" s="1"/>
      <c r="T670" s="1"/>
      <c r="U670" s="1"/>
      <c r="V670" s="1"/>
      <c r="W670" s="1"/>
      <c r="X670" s="1"/>
    </row>
    <row r="671" spans="2:24" s="2" customFormat="1" ht="58.5" customHeight="1">
      <c r="B671" s="1047"/>
      <c r="C671" s="1071"/>
      <c r="D671" s="985"/>
      <c r="E671" s="794" t="s">
        <v>2435</v>
      </c>
      <c r="F671" s="785">
        <v>44398</v>
      </c>
      <c r="G671" s="785">
        <v>44407</v>
      </c>
      <c r="H671" s="796" t="s">
        <v>1439</v>
      </c>
      <c r="I671" s="800" t="s">
        <v>2443</v>
      </c>
      <c r="J671" s="962"/>
      <c r="K671" s="1"/>
      <c r="L671" s="1"/>
      <c r="M671" s="1"/>
      <c r="N671" s="1"/>
      <c r="O671" s="1"/>
      <c r="P671" s="1"/>
      <c r="Q671" s="1"/>
      <c r="R671" s="1"/>
      <c r="S671" s="1"/>
      <c r="T671" s="1"/>
      <c r="U671" s="1"/>
      <c r="V671" s="1"/>
      <c r="W671" s="1"/>
      <c r="X671" s="1"/>
    </row>
    <row r="672" spans="2:24" s="2" customFormat="1" ht="87" customHeight="1">
      <c r="B672" s="1047"/>
      <c r="C672" s="1071"/>
      <c r="D672" s="985"/>
      <c r="E672" s="794" t="s">
        <v>2436</v>
      </c>
      <c r="F672" s="785">
        <v>44409</v>
      </c>
      <c r="G672" s="785">
        <v>44423</v>
      </c>
      <c r="H672" s="852" t="s">
        <v>1438</v>
      </c>
      <c r="I672" s="800" t="s">
        <v>2444</v>
      </c>
      <c r="J672" s="962"/>
      <c r="K672" s="1"/>
      <c r="L672" s="1"/>
      <c r="M672" s="1"/>
      <c r="N672" s="1"/>
      <c r="O672" s="1"/>
      <c r="P672" s="1"/>
      <c r="Q672" s="1"/>
      <c r="R672" s="1"/>
      <c r="S672" s="1"/>
      <c r="T672" s="1"/>
      <c r="U672" s="1"/>
      <c r="V672" s="1"/>
      <c r="W672" s="1"/>
      <c r="X672" s="1"/>
    </row>
    <row r="673" spans="2:24" s="2" customFormat="1" ht="52.5" customHeight="1">
      <c r="B673" s="1047"/>
      <c r="C673" s="1071"/>
      <c r="D673" s="985"/>
      <c r="E673" s="800" t="s">
        <v>2437</v>
      </c>
      <c r="F673" s="785">
        <v>44409</v>
      </c>
      <c r="G673" s="785">
        <v>44413</v>
      </c>
      <c r="H673" s="770" t="s">
        <v>1068</v>
      </c>
      <c r="I673" s="800" t="s">
        <v>2445</v>
      </c>
      <c r="J673" s="962"/>
      <c r="K673" s="1"/>
      <c r="L673" s="1"/>
      <c r="M673" s="1"/>
      <c r="N673" s="1"/>
      <c r="O673" s="1"/>
      <c r="P673" s="1"/>
      <c r="Q673" s="1"/>
      <c r="R673" s="1"/>
      <c r="S673" s="1"/>
      <c r="T673" s="1"/>
      <c r="U673" s="1"/>
      <c r="V673" s="1"/>
      <c r="W673" s="1"/>
      <c r="X673" s="1"/>
    </row>
    <row r="674" spans="2:24" ht="32.25" customHeight="1">
      <c r="B674" s="742" t="s">
        <v>16</v>
      </c>
      <c r="C674" s="741"/>
      <c r="D674" s="950" t="s">
        <v>17</v>
      </c>
      <c r="E674" s="950"/>
      <c r="F674" s="950"/>
      <c r="G674" s="950"/>
      <c r="H674" s="950"/>
      <c r="I674" s="950"/>
      <c r="J674" s="950"/>
    </row>
    <row r="675" spans="2:24" s="2" customFormat="1" ht="27.75" customHeight="1">
      <c r="B675" s="951" t="s">
        <v>4</v>
      </c>
      <c r="C675" s="951"/>
      <c r="D675" s="951"/>
      <c r="E675" s="951"/>
      <c r="F675" s="951"/>
      <c r="G675" s="951"/>
      <c r="H675" s="951"/>
      <c r="I675" s="787" t="s">
        <v>59</v>
      </c>
      <c r="J675" s="808" t="s">
        <v>1073</v>
      </c>
      <c r="K675" s="1"/>
      <c r="L675" s="1"/>
      <c r="M675" s="1"/>
      <c r="N675" s="1"/>
      <c r="O675" s="1"/>
      <c r="P675" s="1"/>
      <c r="Q675" s="1"/>
      <c r="R675" s="1"/>
      <c r="S675" s="1"/>
      <c r="T675" s="1"/>
      <c r="U675" s="1"/>
      <c r="V675" s="1"/>
      <c r="W675" s="1"/>
      <c r="X675" s="1"/>
    </row>
    <row r="676" spans="2:24" s="2" customFormat="1" ht="27.75" customHeight="1">
      <c r="B676" s="952" t="s">
        <v>0</v>
      </c>
      <c r="C676" s="952" t="s">
        <v>255</v>
      </c>
      <c r="D676" s="952" t="s">
        <v>2</v>
      </c>
      <c r="E676" s="952" t="s">
        <v>60</v>
      </c>
      <c r="F676" s="953" t="s">
        <v>51</v>
      </c>
      <c r="G676" s="953"/>
      <c r="H676" s="946" t="s">
        <v>52</v>
      </c>
      <c r="I676" s="946" t="s">
        <v>62</v>
      </c>
      <c r="J676" s="946" t="s">
        <v>1074</v>
      </c>
      <c r="K676" s="1"/>
      <c r="L676" s="1"/>
      <c r="M676" s="1"/>
      <c r="N676" s="1"/>
      <c r="O676" s="1"/>
      <c r="P676" s="1"/>
      <c r="Q676" s="1"/>
      <c r="R676" s="1"/>
      <c r="S676" s="1"/>
      <c r="T676" s="1"/>
      <c r="U676" s="1"/>
      <c r="V676" s="1"/>
      <c r="W676" s="1"/>
      <c r="X676" s="1"/>
    </row>
    <row r="677" spans="2:24" s="2" customFormat="1" ht="19.5" customHeight="1">
      <c r="B677" s="952"/>
      <c r="C677" s="952"/>
      <c r="D677" s="952"/>
      <c r="E677" s="952"/>
      <c r="F677" s="745" t="s">
        <v>46</v>
      </c>
      <c r="G677" s="745" t="s">
        <v>47</v>
      </c>
      <c r="H677" s="946"/>
      <c r="I677" s="946"/>
      <c r="J677" s="946"/>
      <c r="K677" s="1"/>
      <c r="L677" s="1"/>
      <c r="M677" s="1"/>
      <c r="N677" s="1"/>
      <c r="O677" s="1"/>
      <c r="P677" s="1"/>
      <c r="Q677" s="1"/>
      <c r="R677" s="1"/>
      <c r="S677" s="1"/>
      <c r="T677" s="1"/>
      <c r="U677" s="1"/>
      <c r="V677" s="1"/>
      <c r="W677" s="1"/>
      <c r="X677" s="1"/>
    </row>
    <row r="678" spans="2:24" s="2" customFormat="1" ht="61.5" customHeight="1">
      <c r="B678" s="1047" t="s">
        <v>2446</v>
      </c>
      <c r="C678" s="986" t="s">
        <v>1440</v>
      </c>
      <c r="D678" s="947" t="s">
        <v>2447</v>
      </c>
      <c r="E678" s="800" t="s">
        <v>2448</v>
      </c>
      <c r="F678" s="803">
        <v>44211</v>
      </c>
      <c r="G678" s="803">
        <v>44227</v>
      </c>
      <c r="H678" s="796" t="s">
        <v>1441</v>
      </c>
      <c r="I678" s="800" t="s">
        <v>2456</v>
      </c>
      <c r="J678" s="954">
        <f t="shared" ref="J678" si="14">$J$686</f>
        <v>843133.78</v>
      </c>
      <c r="K678" s="1"/>
      <c r="L678" s="1"/>
      <c r="M678" s="1"/>
      <c r="N678" s="1"/>
      <c r="O678" s="1"/>
      <c r="P678" s="1"/>
      <c r="Q678" s="1"/>
      <c r="R678" s="1"/>
      <c r="S678" s="1"/>
      <c r="T678" s="1"/>
      <c r="U678" s="1"/>
      <c r="V678" s="1"/>
      <c r="W678" s="1"/>
      <c r="X678" s="1"/>
    </row>
    <row r="679" spans="2:24" s="2" customFormat="1" ht="74.25" customHeight="1">
      <c r="B679" s="1047"/>
      <c r="C679" s="986"/>
      <c r="D679" s="947"/>
      <c r="E679" s="800" t="s">
        <v>2449</v>
      </c>
      <c r="F679" s="803">
        <v>44228</v>
      </c>
      <c r="G679" s="803">
        <v>44237</v>
      </c>
      <c r="H679" s="796" t="s">
        <v>1442</v>
      </c>
      <c r="I679" s="800" t="s">
        <v>2457</v>
      </c>
      <c r="J679" s="955"/>
      <c r="K679" s="1"/>
      <c r="L679" s="1"/>
      <c r="M679" s="1"/>
      <c r="N679" s="1"/>
      <c r="O679" s="1"/>
      <c r="P679" s="1"/>
      <c r="Q679" s="1"/>
      <c r="R679" s="1"/>
      <c r="S679" s="1"/>
      <c r="T679" s="1"/>
      <c r="U679" s="1"/>
      <c r="V679" s="1"/>
      <c r="W679" s="1"/>
      <c r="X679" s="1"/>
    </row>
    <row r="680" spans="2:24" s="2" customFormat="1" ht="63.75" customHeight="1">
      <c r="B680" s="1047"/>
      <c r="C680" s="986"/>
      <c r="D680" s="947"/>
      <c r="E680" s="800" t="s">
        <v>2450</v>
      </c>
      <c r="F680" s="803">
        <v>44238</v>
      </c>
      <c r="G680" s="803">
        <v>44243</v>
      </c>
      <c r="H680" s="796" t="s">
        <v>1441</v>
      </c>
      <c r="I680" s="800" t="s">
        <v>2458</v>
      </c>
      <c r="J680" s="955"/>
      <c r="K680" s="1"/>
      <c r="L680" s="1"/>
      <c r="M680" s="1"/>
      <c r="N680" s="1"/>
      <c r="O680" s="1"/>
      <c r="P680" s="1"/>
      <c r="Q680" s="1"/>
      <c r="R680" s="1"/>
      <c r="S680" s="1"/>
      <c r="T680" s="1"/>
      <c r="U680" s="1"/>
      <c r="V680" s="1"/>
      <c r="W680" s="1"/>
      <c r="X680" s="1"/>
    </row>
    <row r="681" spans="2:24" s="2" customFormat="1" ht="63" customHeight="1">
      <c r="B681" s="1047"/>
      <c r="C681" s="986"/>
      <c r="D681" s="947"/>
      <c r="E681" s="800" t="s">
        <v>2451</v>
      </c>
      <c r="F681" s="803">
        <v>44244</v>
      </c>
      <c r="G681" s="803">
        <v>44255</v>
      </c>
      <c r="H681" s="796" t="s">
        <v>1443</v>
      </c>
      <c r="I681" s="800" t="s">
        <v>2459</v>
      </c>
      <c r="J681" s="955"/>
      <c r="K681" s="1"/>
      <c r="L681" s="1"/>
      <c r="M681" s="1"/>
      <c r="N681" s="1"/>
      <c r="O681" s="1"/>
      <c r="P681" s="1"/>
      <c r="Q681" s="1"/>
      <c r="R681" s="1"/>
      <c r="S681" s="1"/>
      <c r="T681" s="1"/>
      <c r="U681" s="1"/>
      <c r="V681" s="1"/>
      <c r="W681" s="1"/>
      <c r="X681" s="1"/>
    </row>
    <row r="682" spans="2:24" s="2" customFormat="1" ht="63.75" customHeight="1">
      <c r="B682" s="1047"/>
      <c r="C682" s="986"/>
      <c r="D682" s="947" t="s">
        <v>2452</v>
      </c>
      <c r="E682" s="800" t="s">
        <v>2453</v>
      </c>
      <c r="F682" s="803">
        <v>44256</v>
      </c>
      <c r="G682" s="803">
        <v>44265</v>
      </c>
      <c r="H682" s="796" t="s">
        <v>1441</v>
      </c>
      <c r="I682" s="800" t="s">
        <v>2460</v>
      </c>
      <c r="J682" s="955"/>
      <c r="K682" s="1"/>
      <c r="L682" s="1"/>
      <c r="M682" s="1"/>
      <c r="N682" s="1"/>
      <c r="O682" s="1"/>
      <c r="P682" s="1"/>
      <c r="Q682" s="1"/>
      <c r="R682" s="1"/>
      <c r="S682" s="1"/>
      <c r="T682" s="1"/>
      <c r="U682" s="1"/>
      <c r="V682" s="1"/>
      <c r="W682" s="1"/>
      <c r="X682" s="1"/>
    </row>
    <row r="683" spans="2:24" s="879" customFormat="1" ht="46.5" customHeight="1">
      <c r="B683" s="1047"/>
      <c r="C683" s="986"/>
      <c r="D683" s="947"/>
      <c r="E683" s="800" t="s">
        <v>2454</v>
      </c>
      <c r="F683" s="803">
        <v>44266</v>
      </c>
      <c r="G683" s="803">
        <v>44270</v>
      </c>
      <c r="H683" s="796" t="s">
        <v>1441</v>
      </c>
      <c r="I683" s="880" t="s">
        <v>2461</v>
      </c>
      <c r="J683" s="955"/>
      <c r="K683" s="878"/>
      <c r="L683" s="878"/>
      <c r="M683" s="878"/>
      <c r="N683" s="878"/>
      <c r="O683" s="878"/>
      <c r="P683" s="878"/>
      <c r="Q683" s="878"/>
      <c r="R683" s="878"/>
      <c r="S683" s="878"/>
      <c r="T683" s="878"/>
      <c r="U683" s="878"/>
      <c r="V683" s="878"/>
      <c r="W683" s="878"/>
      <c r="X683" s="878"/>
    </row>
    <row r="684" spans="2:24" s="2" customFormat="1" ht="46.5" customHeight="1">
      <c r="B684" s="1047"/>
      <c r="C684" s="986"/>
      <c r="D684" s="947"/>
      <c r="E684" s="800" t="s">
        <v>2455</v>
      </c>
      <c r="F684" s="803">
        <v>44271</v>
      </c>
      <c r="G684" s="803" t="s">
        <v>1444</v>
      </c>
      <c r="H684" s="796" t="s">
        <v>1441</v>
      </c>
      <c r="I684" s="880" t="s">
        <v>2462</v>
      </c>
      <c r="J684" s="955"/>
      <c r="K684" s="1"/>
      <c r="L684" s="1"/>
      <c r="M684" s="1"/>
      <c r="N684" s="1"/>
      <c r="O684" s="1"/>
      <c r="P684" s="1"/>
      <c r="Q684" s="1"/>
      <c r="R684" s="1"/>
      <c r="S684" s="1"/>
      <c r="T684" s="1"/>
      <c r="U684" s="1"/>
      <c r="V684" s="1"/>
      <c r="W684" s="1"/>
      <c r="X684" s="1"/>
    </row>
    <row r="685" spans="2:24" ht="17.25" customHeight="1">
      <c r="B685" s="1018"/>
      <c r="C685" s="1018"/>
      <c r="D685" s="1018"/>
      <c r="E685" s="1018"/>
      <c r="F685" s="1018"/>
      <c r="G685" s="1018"/>
      <c r="H685" s="1018"/>
      <c r="I685" s="1018"/>
      <c r="J685" s="1018"/>
    </row>
    <row r="686" spans="2:24" ht="44.25" customHeight="1">
      <c r="B686" s="949" t="s">
        <v>2463</v>
      </c>
      <c r="C686" s="957" t="s">
        <v>1067</v>
      </c>
      <c r="D686" s="948" t="s">
        <v>2464</v>
      </c>
      <c r="E686" s="794" t="s">
        <v>2465</v>
      </c>
      <c r="F686" s="785">
        <v>44444</v>
      </c>
      <c r="G686" s="785">
        <v>44451</v>
      </c>
      <c r="H686" s="926" t="s">
        <v>1445</v>
      </c>
      <c r="I686" s="849" t="s">
        <v>2472</v>
      </c>
      <c r="J686" s="954">
        <v>843133.78</v>
      </c>
    </row>
    <row r="687" spans="2:24" ht="65.25" customHeight="1">
      <c r="B687" s="949"/>
      <c r="C687" s="957"/>
      <c r="D687" s="948"/>
      <c r="E687" s="794" t="s">
        <v>2466</v>
      </c>
      <c r="F687" s="785">
        <v>44451</v>
      </c>
      <c r="G687" s="785">
        <v>44460</v>
      </c>
      <c r="H687" s="926" t="s">
        <v>1446</v>
      </c>
      <c r="I687" s="849" t="s">
        <v>2473</v>
      </c>
      <c r="J687" s="955"/>
    </row>
    <row r="688" spans="2:24" ht="139.5" customHeight="1">
      <c r="B688" s="949"/>
      <c r="C688" s="957"/>
      <c r="D688" s="948"/>
      <c r="E688" s="794" t="s">
        <v>2467</v>
      </c>
      <c r="F688" s="785">
        <v>44461</v>
      </c>
      <c r="G688" s="785">
        <v>44469</v>
      </c>
      <c r="H688" s="926" t="s">
        <v>1447</v>
      </c>
      <c r="I688" s="849" t="s">
        <v>2474</v>
      </c>
      <c r="J688" s="955"/>
    </row>
    <row r="689" spans="2:10" ht="50.25" customHeight="1">
      <c r="B689" s="949"/>
      <c r="C689" s="957"/>
      <c r="D689" s="948"/>
      <c r="E689" s="794" t="s">
        <v>2468</v>
      </c>
      <c r="F689" s="785">
        <v>44472</v>
      </c>
      <c r="G689" s="785">
        <v>44477</v>
      </c>
      <c r="H689" s="926" t="s">
        <v>1448</v>
      </c>
      <c r="I689" s="849" t="s">
        <v>2475</v>
      </c>
      <c r="J689" s="955"/>
    </row>
    <row r="690" spans="2:10" ht="48.75" customHeight="1">
      <c r="B690" s="949"/>
      <c r="C690" s="957"/>
      <c r="D690" s="948" t="s">
        <v>2469</v>
      </c>
      <c r="E690" s="794" t="s">
        <v>2470</v>
      </c>
      <c r="F690" s="1072" t="s">
        <v>1449</v>
      </c>
      <c r="G690" s="1072" t="s">
        <v>1304</v>
      </c>
      <c r="H690" s="770" t="s">
        <v>1068</v>
      </c>
      <c r="I690" s="849" t="s">
        <v>2476</v>
      </c>
      <c r="J690" s="955"/>
    </row>
    <row r="691" spans="2:10" ht="61.5" customHeight="1">
      <c r="B691" s="949"/>
      <c r="C691" s="957"/>
      <c r="D691" s="948"/>
      <c r="E691" s="794" t="s">
        <v>2471</v>
      </c>
      <c r="F691" s="1072"/>
      <c r="G691" s="1072"/>
      <c r="H691" s="926" t="s">
        <v>1450</v>
      </c>
      <c r="I691" s="849" t="s">
        <v>2477</v>
      </c>
      <c r="J691" s="955"/>
    </row>
    <row r="692" spans="2:10" ht="25.5" customHeight="1">
      <c r="B692" s="742" t="s">
        <v>1384</v>
      </c>
      <c r="C692" s="746"/>
      <c r="D692" s="950" t="s">
        <v>1451</v>
      </c>
      <c r="E692" s="950"/>
      <c r="F692" s="950"/>
      <c r="G692" s="950"/>
      <c r="H692" s="950"/>
      <c r="I692" s="950"/>
      <c r="J692" s="950"/>
    </row>
    <row r="693" spans="2:10" s="2" customFormat="1" ht="28.5" customHeight="1">
      <c r="B693" s="742" t="s">
        <v>16</v>
      </c>
      <c r="C693" s="741"/>
      <c r="D693" s="950" t="s">
        <v>17</v>
      </c>
      <c r="E693" s="950"/>
      <c r="F693" s="950"/>
      <c r="G693" s="950"/>
      <c r="H693" s="950"/>
      <c r="I693" s="950"/>
      <c r="J693" s="950"/>
    </row>
    <row r="694" spans="2:10" s="2" customFormat="1" ht="27" customHeight="1">
      <c r="B694" s="951" t="s">
        <v>4</v>
      </c>
      <c r="C694" s="951"/>
      <c r="D694" s="951"/>
      <c r="E694" s="951"/>
      <c r="F694" s="951"/>
      <c r="G694" s="951"/>
      <c r="H694" s="951"/>
      <c r="I694" s="787" t="s">
        <v>59</v>
      </c>
      <c r="J694" s="808" t="s">
        <v>1073</v>
      </c>
    </row>
    <row r="695" spans="2:10" ht="23.25" customHeight="1">
      <c r="B695" s="952" t="s">
        <v>0</v>
      </c>
      <c r="C695" s="952" t="s">
        <v>255</v>
      </c>
      <c r="D695" s="952" t="s">
        <v>2</v>
      </c>
      <c r="E695" s="952" t="s">
        <v>60</v>
      </c>
      <c r="F695" s="946" t="s">
        <v>51</v>
      </c>
      <c r="G695" s="946"/>
      <c r="H695" s="946" t="s">
        <v>52</v>
      </c>
      <c r="I695" s="946" t="s">
        <v>62</v>
      </c>
      <c r="J695" s="946" t="s">
        <v>1074</v>
      </c>
    </row>
    <row r="696" spans="2:10" s="2" customFormat="1" ht="22.5" customHeight="1">
      <c r="B696" s="952"/>
      <c r="C696" s="952"/>
      <c r="D696" s="952"/>
      <c r="E696" s="952"/>
      <c r="F696" s="745" t="s">
        <v>46</v>
      </c>
      <c r="G696" s="745" t="s">
        <v>47</v>
      </c>
      <c r="H696" s="946"/>
      <c r="I696" s="946"/>
      <c r="J696" s="946"/>
    </row>
    <row r="697" spans="2:10" s="2" customFormat="1" ht="95.25" customHeight="1">
      <c r="B697" s="949" t="s">
        <v>2478</v>
      </c>
      <c r="C697" s="957" t="s">
        <v>1452</v>
      </c>
      <c r="D697" s="948" t="s">
        <v>2479</v>
      </c>
      <c r="E697" s="794" t="s">
        <v>2482</v>
      </c>
      <c r="F697" s="803">
        <v>44207</v>
      </c>
      <c r="G697" s="803">
        <v>44218</v>
      </c>
      <c r="H697" s="801" t="s">
        <v>1453</v>
      </c>
      <c r="I697" s="812" t="s">
        <v>2488</v>
      </c>
      <c r="J697" s="954">
        <v>725078.87</v>
      </c>
    </row>
    <row r="698" spans="2:10" s="2" customFormat="1" ht="75.75" customHeight="1">
      <c r="B698" s="949"/>
      <c r="C698" s="957"/>
      <c r="D698" s="948"/>
      <c r="E698" s="794" t="s">
        <v>2483</v>
      </c>
      <c r="F698" s="803">
        <v>44221</v>
      </c>
      <c r="G698" s="803">
        <v>44232</v>
      </c>
      <c r="H698" s="895" t="s">
        <v>1453</v>
      </c>
      <c r="I698" s="812" t="s">
        <v>2489</v>
      </c>
      <c r="J698" s="955"/>
    </row>
    <row r="699" spans="2:10" s="2" customFormat="1" ht="48.75" customHeight="1">
      <c r="B699" s="949"/>
      <c r="C699" s="957"/>
      <c r="D699" s="948" t="s">
        <v>2480</v>
      </c>
      <c r="E699" s="794" t="s">
        <v>2484</v>
      </c>
      <c r="F699" s="803">
        <v>44235</v>
      </c>
      <c r="G699" s="803">
        <v>44246</v>
      </c>
      <c r="H699" s="801" t="s">
        <v>1454</v>
      </c>
      <c r="I699" s="812" t="s">
        <v>2490</v>
      </c>
      <c r="J699" s="955"/>
    </row>
    <row r="700" spans="2:10" ht="66.75" customHeight="1">
      <c r="B700" s="949"/>
      <c r="C700" s="957"/>
      <c r="D700" s="948"/>
      <c r="E700" s="794" t="s">
        <v>2485</v>
      </c>
      <c r="F700" s="803">
        <v>44249</v>
      </c>
      <c r="G700" s="803">
        <v>44252</v>
      </c>
      <c r="H700" s="801" t="s">
        <v>1454</v>
      </c>
      <c r="I700" s="812" t="s">
        <v>2491</v>
      </c>
      <c r="J700" s="955"/>
    </row>
    <row r="701" spans="2:10" ht="66" customHeight="1">
      <c r="B701" s="949"/>
      <c r="C701" s="957"/>
      <c r="D701" s="948" t="s">
        <v>2481</v>
      </c>
      <c r="E701" s="794" t="s">
        <v>2486</v>
      </c>
      <c r="F701" s="803" t="s">
        <v>1455</v>
      </c>
      <c r="G701" s="803" t="s">
        <v>1456</v>
      </c>
      <c r="H701" s="801" t="s">
        <v>1454</v>
      </c>
      <c r="I701" s="812" t="s">
        <v>2492</v>
      </c>
      <c r="J701" s="955"/>
    </row>
    <row r="702" spans="2:10" ht="57" customHeight="1">
      <c r="B702" s="949"/>
      <c r="C702" s="957"/>
      <c r="D702" s="948"/>
      <c r="E702" s="794" t="s">
        <v>2487</v>
      </c>
      <c r="F702" s="803" t="s">
        <v>1455</v>
      </c>
      <c r="G702" s="803" t="s">
        <v>1456</v>
      </c>
      <c r="H702" s="801" t="s">
        <v>1457</v>
      </c>
      <c r="I702" s="812" t="s">
        <v>2493</v>
      </c>
      <c r="J702" s="955"/>
    </row>
    <row r="703" spans="2:10" ht="15.75" customHeight="1">
      <c r="B703" s="1018"/>
      <c r="C703" s="1018"/>
      <c r="D703" s="1018"/>
      <c r="E703" s="1018"/>
      <c r="F703" s="1018"/>
      <c r="G703" s="1018"/>
      <c r="H703" s="1018"/>
      <c r="I703" s="1018"/>
      <c r="J703" s="1018"/>
    </row>
    <row r="704" spans="2:10" s="2" customFormat="1" ht="87" customHeight="1">
      <c r="B704" s="949" t="s">
        <v>2494</v>
      </c>
      <c r="C704" s="957" t="s">
        <v>1458</v>
      </c>
      <c r="D704" s="948" t="s">
        <v>2495</v>
      </c>
      <c r="E704" s="794" t="s">
        <v>2498</v>
      </c>
      <c r="F704" s="803">
        <v>44291</v>
      </c>
      <c r="G704" s="803">
        <v>44302</v>
      </c>
      <c r="H704" s="801" t="s">
        <v>1454</v>
      </c>
      <c r="I704" s="812" t="s">
        <v>2502</v>
      </c>
      <c r="J704" s="954">
        <v>897716.7</v>
      </c>
    </row>
    <row r="705" spans="2:10" s="2" customFormat="1" ht="66.75" customHeight="1">
      <c r="B705" s="949"/>
      <c r="C705" s="957"/>
      <c r="D705" s="948"/>
      <c r="E705" s="794" t="s">
        <v>2499</v>
      </c>
      <c r="F705" s="803">
        <v>44305</v>
      </c>
      <c r="G705" s="803">
        <v>44307</v>
      </c>
      <c r="H705" s="801" t="s">
        <v>1459</v>
      </c>
      <c r="I705" s="812" t="s">
        <v>2503</v>
      </c>
      <c r="J705" s="955"/>
    </row>
    <row r="706" spans="2:10" s="2" customFormat="1" ht="56.25" customHeight="1">
      <c r="B706" s="949"/>
      <c r="C706" s="957"/>
      <c r="D706" s="948" t="s">
        <v>2496</v>
      </c>
      <c r="E706" s="794" t="s">
        <v>2500</v>
      </c>
      <c r="F706" s="803">
        <v>44308</v>
      </c>
      <c r="G706" s="803">
        <v>44316</v>
      </c>
      <c r="H706" s="801" t="s">
        <v>1454</v>
      </c>
      <c r="I706" s="812" t="s">
        <v>2504</v>
      </c>
      <c r="J706" s="955"/>
    </row>
    <row r="707" spans="2:10" s="2" customFormat="1" ht="60" customHeight="1">
      <c r="B707" s="949"/>
      <c r="C707" s="957"/>
      <c r="D707" s="948"/>
      <c r="E707" s="794" t="s">
        <v>2501</v>
      </c>
      <c r="F707" s="803">
        <v>44319</v>
      </c>
      <c r="G707" s="803">
        <v>44321</v>
      </c>
      <c r="H707" s="801" t="s">
        <v>1459</v>
      </c>
      <c r="I707" s="812" t="s">
        <v>2505</v>
      </c>
      <c r="J707" s="955"/>
    </row>
    <row r="708" spans="2:10" s="2" customFormat="1" ht="66" customHeight="1">
      <c r="B708" s="949"/>
      <c r="C708" s="957"/>
      <c r="D708" s="948" t="s">
        <v>2497</v>
      </c>
      <c r="E708" s="794" t="s">
        <v>2506</v>
      </c>
      <c r="F708" s="803" t="s">
        <v>1460</v>
      </c>
      <c r="G708" s="803" t="s">
        <v>1456</v>
      </c>
      <c r="H708" s="801" t="s">
        <v>1454</v>
      </c>
      <c r="I708" s="812" t="s">
        <v>2508</v>
      </c>
      <c r="J708" s="955"/>
    </row>
    <row r="709" spans="2:10" s="2" customFormat="1" ht="72" customHeight="1">
      <c r="B709" s="949"/>
      <c r="C709" s="957"/>
      <c r="D709" s="948"/>
      <c r="E709" s="794" t="s">
        <v>2507</v>
      </c>
      <c r="F709" s="803" t="s">
        <v>1460</v>
      </c>
      <c r="G709" s="803" t="s">
        <v>1456</v>
      </c>
      <c r="H709" s="801" t="s">
        <v>1461</v>
      </c>
      <c r="I709" s="812" t="s">
        <v>2509</v>
      </c>
      <c r="J709" s="955"/>
    </row>
    <row r="710" spans="2:10" s="2" customFormat="1" ht="20.25" customHeight="1">
      <c r="B710" s="742" t="s">
        <v>1384</v>
      </c>
      <c r="C710" s="746"/>
      <c r="D710" s="950" t="s">
        <v>1462</v>
      </c>
      <c r="E710" s="950"/>
      <c r="F710" s="950"/>
      <c r="G710" s="950"/>
      <c r="H710" s="950"/>
      <c r="I710" s="950"/>
      <c r="J710" s="950"/>
    </row>
    <row r="711" spans="2:10" s="2" customFormat="1" ht="30" customHeight="1">
      <c r="B711" s="742" t="s">
        <v>16</v>
      </c>
      <c r="C711" s="741"/>
      <c r="D711" s="950" t="s">
        <v>17</v>
      </c>
      <c r="E711" s="950"/>
      <c r="F711" s="950"/>
      <c r="G711" s="950"/>
      <c r="H711" s="950"/>
      <c r="I711" s="950"/>
      <c r="J711" s="950"/>
    </row>
    <row r="712" spans="2:10" s="2" customFormat="1" ht="24" customHeight="1">
      <c r="B712" s="951" t="s">
        <v>4</v>
      </c>
      <c r="C712" s="951"/>
      <c r="D712" s="951"/>
      <c r="E712" s="951"/>
      <c r="F712" s="951"/>
      <c r="G712" s="951"/>
      <c r="H712" s="951"/>
      <c r="I712" s="787" t="s">
        <v>59</v>
      </c>
      <c r="J712" s="808" t="s">
        <v>1073</v>
      </c>
    </row>
    <row r="713" spans="2:10" s="2" customFormat="1" ht="25.5" customHeight="1">
      <c r="B713" s="952" t="s">
        <v>0</v>
      </c>
      <c r="C713" s="952" t="s">
        <v>255</v>
      </c>
      <c r="D713" s="952" t="s">
        <v>2</v>
      </c>
      <c r="E713" s="952" t="s">
        <v>60</v>
      </c>
      <c r="F713" s="946" t="s">
        <v>51</v>
      </c>
      <c r="G713" s="946"/>
      <c r="H713" s="946" t="s">
        <v>52</v>
      </c>
      <c r="I713" s="946" t="s">
        <v>62</v>
      </c>
      <c r="J713" s="946" t="s">
        <v>1074</v>
      </c>
    </row>
    <row r="714" spans="2:10" s="2" customFormat="1" ht="21.75" customHeight="1">
      <c r="B714" s="952"/>
      <c r="C714" s="952"/>
      <c r="D714" s="952"/>
      <c r="E714" s="952"/>
      <c r="F714" s="743" t="s">
        <v>46</v>
      </c>
      <c r="G714" s="743" t="s">
        <v>47</v>
      </c>
      <c r="H714" s="946"/>
      <c r="I714" s="946"/>
      <c r="J714" s="946"/>
    </row>
    <row r="715" spans="2:10" s="2" customFormat="1" ht="33.75" customHeight="1">
      <c r="B715" s="1078" t="s">
        <v>2510</v>
      </c>
      <c r="C715" s="956" t="s">
        <v>1463</v>
      </c>
      <c r="D715" s="947" t="s">
        <v>2511</v>
      </c>
      <c r="E715" s="948" t="s">
        <v>2513</v>
      </c>
      <c r="F715" s="765">
        <v>44378</v>
      </c>
      <c r="G715" s="765">
        <v>44382</v>
      </c>
      <c r="H715" s="1074" t="s">
        <v>1467</v>
      </c>
      <c r="I715" s="1079" t="s">
        <v>2515</v>
      </c>
      <c r="J715" s="961">
        <v>1643952.62</v>
      </c>
    </row>
    <row r="716" spans="2:10" s="2" customFormat="1" ht="42.75" customHeight="1">
      <c r="B716" s="1078"/>
      <c r="C716" s="956"/>
      <c r="D716" s="947"/>
      <c r="E716" s="948"/>
      <c r="F716" s="747">
        <v>44470</v>
      </c>
      <c r="G716" s="747">
        <v>44474</v>
      </c>
      <c r="H716" s="1074"/>
      <c r="I716" s="1079"/>
      <c r="J716" s="962"/>
    </row>
    <row r="717" spans="2:10" s="2" customFormat="1" ht="41.25" customHeight="1">
      <c r="B717" s="1078"/>
      <c r="C717" s="956"/>
      <c r="D717" s="947"/>
      <c r="E717" s="948"/>
      <c r="F717" s="747">
        <v>44518</v>
      </c>
      <c r="G717" s="747">
        <v>44529</v>
      </c>
      <c r="H717" s="1074"/>
      <c r="I717" s="1079"/>
      <c r="J717" s="962"/>
    </row>
    <row r="718" spans="2:10" s="2" customFormat="1" ht="43.5" customHeight="1">
      <c r="B718" s="1078"/>
      <c r="C718" s="956"/>
      <c r="D718" s="947"/>
      <c r="E718" s="948" t="s">
        <v>2514</v>
      </c>
      <c r="F718" s="765">
        <v>44385</v>
      </c>
      <c r="G718" s="765">
        <v>44389</v>
      </c>
      <c r="H718" s="1074"/>
      <c r="I718" s="1079" t="s">
        <v>2516</v>
      </c>
      <c r="J718" s="962"/>
    </row>
    <row r="719" spans="2:10" s="2" customFormat="1" ht="43.5" customHeight="1">
      <c r="B719" s="1078"/>
      <c r="C719" s="956"/>
      <c r="D719" s="947"/>
      <c r="E719" s="948"/>
      <c r="F719" s="747">
        <v>44477</v>
      </c>
      <c r="G719" s="747">
        <v>44481</v>
      </c>
      <c r="H719" s="1074"/>
      <c r="I719" s="1079"/>
      <c r="J719" s="962"/>
    </row>
    <row r="720" spans="2:10" s="2" customFormat="1" ht="40.5" customHeight="1">
      <c r="B720" s="1078"/>
      <c r="C720" s="956"/>
      <c r="D720" s="947"/>
      <c r="E720" s="948"/>
      <c r="F720" s="747">
        <v>44228</v>
      </c>
      <c r="G720" s="747">
        <v>44549</v>
      </c>
      <c r="H720" s="1074"/>
      <c r="I720" s="1079"/>
      <c r="J720" s="962"/>
    </row>
    <row r="721" spans="2:10" s="2" customFormat="1" ht="39" customHeight="1">
      <c r="B721" s="1078"/>
      <c r="C721" s="956"/>
      <c r="D721" s="947"/>
      <c r="E721" s="948" t="s">
        <v>2517</v>
      </c>
      <c r="F721" s="765">
        <v>44385</v>
      </c>
      <c r="G721" s="765">
        <v>44389</v>
      </c>
      <c r="H721" s="1074"/>
      <c r="I721" s="1079" t="s">
        <v>2518</v>
      </c>
      <c r="J721" s="962"/>
    </row>
    <row r="722" spans="2:10" s="2" customFormat="1" ht="36.75" customHeight="1">
      <c r="B722" s="1078"/>
      <c r="C722" s="956"/>
      <c r="D722" s="947"/>
      <c r="E722" s="948"/>
      <c r="F722" s="747">
        <v>44477</v>
      </c>
      <c r="G722" s="747">
        <v>44481</v>
      </c>
      <c r="H722" s="1074"/>
      <c r="I722" s="1079"/>
      <c r="J722" s="962"/>
    </row>
    <row r="723" spans="2:10" s="2" customFormat="1" ht="27.75" customHeight="1">
      <c r="B723" s="1078"/>
      <c r="C723" s="956"/>
      <c r="D723" s="947"/>
      <c r="E723" s="948"/>
      <c r="F723" s="747">
        <v>44531</v>
      </c>
      <c r="G723" s="747">
        <v>44549</v>
      </c>
      <c r="H723" s="1074"/>
      <c r="I723" s="1079"/>
      <c r="J723" s="962"/>
    </row>
    <row r="724" spans="2:10" s="2" customFormat="1" ht="134.25" customHeight="1">
      <c r="B724" s="1078"/>
      <c r="C724" s="805" t="s">
        <v>1464</v>
      </c>
      <c r="D724" s="947"/>
      <c r="E724" s="800" t="s">
        <v>2519</v>
      </c>
      <c r="F724" s="747">
        <v>44315</v>
      </c>
      <c r="G724" s="747">
        <v>44315</v>
      </c>
      <c r="H724" s="821" t="s">
        <v>1468</v>
      </c>
      <c r="I724" s="809" t="s">
        <v>2520</v>
      </c>
      <c r="J724" s="962"/>
    </row>
    <row r="725" spans="2:10" s="2" customFormat="1" ht="124.5" customHeight="1">
      <c r="B725" s="1078"/>
      <c r="C725" s="1028" t="s">
        <v>1465</v>
      </c>
      <c r="D725" s="947" t="s">
        <v>2512</v>
      </c>
      <c r="E725" s="794" t="s">
        <v>2521</v>
      </c>
      <c r="F725" s="747">
        <v>44198</v>
      </c>
      <c r="G725" s="747">
        <v>44211</v>
      </c>
      <c r="H725" s="882" t="s">
        <v>691</v>
      </c>
      <c r="I725" s="809" t="s">
        <v>2524</v>
      </c>
      <c r="J725" s="962"/>
    </row>
    <row r="726" spans="2:10" s="2" customFormat="1" ht="84.75" customHeight="1">
      <c r="B726" s="1078"/>
      <c r="C726" s="1028"/>
      <c r="D726" s="947"/>
      <c r="E726" s="794" t="s">
        <v>2522</v>
      </c>
      <c r="F726" s="747">
        <v>44212</v>
      </c>
      <c r="G726" s="747">
        <v>44214</v>
      </c>
      <c r="H726" s="821" t="s">
        <v>1469</v>
      </c>
      <c r="I726" s="809" t="s">
        <v>2525</v>
      </c>
      <c r="J726" s="962"/>
    </row>
    <row r="727" spans="2:10" s="2" customFormat="1" ht="97.5" customHeight="1">
      <c r="B727" s="1078"/>
      <c r="C727" s="1028"/>
      <c r="D727" s="947"/>
      <c r="E727" s="794" t="s">
        <v>2523</v>
      </c>
      <c r="F727" s="747" t="s">
        <v>1466</v>
      </c>
      <c r="G727" s="747" t="s">
        <v>1304</v>
      </c>
      <c r="H727" s="821" t="s">
        <v>692</v>
      </c>
      <c r="I727" s="809" t="s">
        <v>2526</v>
      </c>
      <c r="J727" s="962"/>
    </row>
    <row r="728" spans="2:10" s="2" customFormat="1" ht="18.75" customHeight="1">
      <c r="B728" s="1106"/>
      <c r="C728" s="1106"/>
      <c r="D728" s="1106"/>
      <c r="E728" s="1106"/>
      <c r="F728" s="1106"/>
      <c r="G728" s="1106"/>
      <c r="H728" s="1106"/>
      <c r="I728" s="1106"/>
      <c r="J728" s="1106"/>
    </row>
    <row r="729" spans="2:10" s="2" customFormat="1" ht="133.5" customHeight="1">
      <c r="B729" s="949" t="s">
        <v>2527</v>
      </c>
      <c r="C729" s="1026" t="s">
        <v>1470</v>
      </c>
      <c r="D729" s="967" t="s">
        <v>2528</v>
      </c>
      <c r="E729" s="800" t="s">
        <v>2529</v>
      </c>
      <c r="F729" s="883">
        <v>44198</v>
      </c>
      <c r="G729" s="883">
        <v>44227</v>
      </c>
      <c r="H729" s="1020" t="s">
        <v>1471</v>
      </c>
      <c r="I729" s="842" t="s">
        <v>2532</v>
      </c>
      <c r="J729" s="961">
        <v>821976.31</v>
      </c>
    </row>
    <row r="730" spans="2:10" s="2" customFormat="1" ht="54.75" customHeight="1">
      <c r="B730" s="949"/>
      <c r="C730" s="1026"/>
      <c r="D730" s="967"/>
      <c r="E730" s="784" t="s">
        <v>2531</v>
      </c>
      <c r="F730" s="1107" t="s">
        <v>1472</v>
      </c>
      <c r="G730" s="1107" t="s">
        <v>1473</v>
      </c>
      <c r="H730" s="1020"/>
      <c r="I730" s="849" t="s">
        <v>2533</v>
      </c>
      <c r="J730" s="962"/>
    </row>
    <row r="731" spans="2:10" s="2" customFormat="1" ht="32.25" customHeight="1">
      <c r="B731" s="949"/>
      <c r="C731" s="1026"/>
      <c r="D731" s="967"/>
      <c r="E731" s="790" t="s">
        <v>2530</v>
      </c>
      <c r="F731" s="1107"/>
      <c r="G731" s="1107"/>
      <c r="H731" s="1020"/>
      <c r="I731" s="842" t="s">
        <v>2534</v>
      </c>
      <c r="J731" s="962"/>
    </row>
    <row r="732" spans="2:10" s="2" customFormat="1" ht="30" customHeight="1">
      <c r="B732" s="742" t="s">
        <v>16</v>
      </c>
      <c r="C732" s="741"/>
      <c r="D732" s="950" t="s">
        <v>17</v>
      </c>
      <c r="E732" s="950"/>
      <c r="F732" s="950"/>
      <c r="G732" s="950"/>
      <c r="H732" s="950"/>
      <c r="I732" s="950"/>
      <c r="J732" s="950"/>
    </row>
    <row r="733" spans="2:10" s="2" customFormat="1" ht="24" customHeight="1">
      <c r="B733" s="951" t="s">
        <v>4</v>
      </c>
      <c r="C733" s="951"/>
      <c r="D733" s="951"/>
      <c r="E733" s="951"/>
      <c r="F733" s="951"/>
      <c r="G733" s="951"/>
      <c r="H733" s="951"/>
      <c r="I733" s="787" t="s">
        <v>59</v>
      </c>
      <c r="J733" s="808" t="s">
        <v>1073</v>
      </c>
    </row>
    <row r="734" spans="2:10" s="2" customFormat="1" ht="25.5" customHeight="1">
      <c r="B734" s="952" t="s">
        <v>0</v>
      </c>
      <c r="C734" s="952" t="s">
        <v>255</v>
      </c>
      <c r="D734" s="952" t="s">
        <v>2</v>
      </c>
      <c r="E734" s="952" t="s">
        <v>60</v>
      </c>
      <c r="F734" s="946" t="s">
        <v>51</v>
      </c>
      <c r="G734" s="946"/>
      <c r="H734" s="946" t="s">
        <v>52</v>
      </c>
      <c r="I734" s="946" t="s">
        <v>62</v>
      </c>
      <c r="J734" s="946" t="s">
        <v>1074</v>
      </c>
    </row>
    <row r="735" spans="2:10" s="2" customFormat="1" ht="21.75" customHeight="1">
      <c r="B735" s="952"/>
      <c r="C735" s="952"/>
      <c r="D735" s="952"/>
      <c r="E735" s="952"/>
      <c r="F735" s="743" t="s">
        <v>46</v>
      </c>
      <c r="G735" s="743" t="s">
        <v>47</v>
      </c>
      <c r="H735" s="946"/>
      <c r="I735" s="946"/>
      <c r="J735" s="946"/>
    </row>
    <row r="736" spans="2:10" s="2" customFormat="1" ht="75.75" customHeight="1">
      <c r="B736" s="949" t="s">
        <v>2535</v>
      </c>
      <c r="C736" s="892" t="s">
        <v>1474</v>
      </c>
      <c r="D736" s="1005" t="s">
        <v>2536</v>
      </c>
      <c r="E736" s="790" t="s">
        <v>2537</v>
      </c>
      <c r="F736" s="747">
        <v>44198</v>
      </c>
      <c r="G736" s="747">
        <v>44207</v>
      </c>
      <c r="H736" s="1074" t="s">
        <v>1476</v>
      </c>
      <c r="I736" s="809" t="s">
        <v>2543</v>
      </c>
      <c r="J736" s="1103">
        <v>1315162.1000000001</v>
      </c>
    </row>
    <row r="737" spans="2:10" s="2" customFormat="1" ht="62.25" customHeight="1">
      <c r="B737" s="949"/>
      <c r="C737" s="892"/>
      <c r="D737" s="1005"/>
      <c r="E737" s="790" t="s">
        <v>2538</v>
      </c>
      <c r="F737" s="747">
        <v>44210</v>
      </c>
      <c r="G737" s="747">
        <v>44227</v>
      </c>
      <c r="H737" s="1074"/>
      <c r="I737" s="884" t="s">
        <v>2544</v>
      </c>
      <c r="J737" s="1104"/>
    </row>
    <row r="738" spans="2:10" s="2" customFormat="1" ht="84" customHeight="1">
      <c r="B738" s="949"/>
      <c r="C738" s="892"/>
      <c r="D738" s="1005"/>
      <c r="E738" s="790" t="s">
        <v>2542</v>
      </c>
      <c r="F738" s="1075" t="s">
        <v>690</v>
      </c>
      <c r="G738" s="1075" t="s">
        <v>304</v>
      </c>
      <c r="H738" s="1074"/>
      <c r="I738" s="809" t="s">
        <v>2545</v>
      </c>
      <c r="J738" s="1104"/>
    </row>
    <row r="739" spans="2:10" s="2" customFormat="1" ht="62.25" customHeight="1">
      <c r="B739" s="949"/>
      <c r="C739" s="892"/>
      <c r="D739" s="1005"/>
      <c r="E739" s="790" t="s">
        <v>2539</v>
      </c>
      <c r="F739" s="1075"/>
      <c r="G739" s="1075"/>
      <c r="H739" s="1074"/>
      <c r="I739" s="809" t="s">
        <v>2546</v>
      </c>
      <c r="J739" s="1104"/>
    </row>
    <row r="740" spans="2:10" s="2" customFormat="1" ht="62.25" customHeight="1">
      <c r="B740" s="949"/>
      <c r="C740" s="892"/>
      <c r="D740" s="1005"/>
      <c r="E740" s="790" t="s">
        <v>2540</v>
      </c>
      <c r="F740" s="1075"/>
      <c r="G740" s="1075"/>
      <c r="H740" s="1074"/>
      <c r="I740" s="809" t="s">
        <v>2547</v>
      </c>
      <c r="J740" s="1104"/>
    </row>
    <row r="741" spans="2:10" s="2" customFormat="1" ht="62.25" customHeight="1">
      <c r="B741" s="949"/>
      <c r="C741" s="892"/>
      <c r="D741" s="1005"/>
      <c r="E741" s="790" t="s">
        <v>2541</v>
      </c>
      <c r="F741" s="1075"/>
      <c r="G741" s="1075"/>
      <c r="H741" s="1074"/>
      <c r="I741" s="809" t="s">
        <v>2548</v>
      </c>
      <c r="J741" s="1104"/>
    </row>
    <row r="742" spans="2:10" s="2" customFormat="1" ht="87" customHeight="1">
      <c r="B742" s="949"/>
      <c r="C742" s="892"/>
      <c r="D742" s="775" t="s">
        <v>2549</v>
      </c>
      <c r="E742" s="771" t="s">
        <v>2550</v>
      </c>
      <c r="F742" s="883" t="s">
        <v>1374</v>
      </c>
      <c r="G742" s="883" t="s">
        <v>1477</v>
      </c>
      <c r="H742" s="1074" t="s">
        <v>1478</v>
      </c>
      <c r="I742" s="809" t="s">
        <v>2554</v>
      </c>
      <c r="J742" s="1104"/>
    </row>
    <row r="743" spans="2:10" s="2" customFormat="1" ht="84.75" customHeight="1">
      <c r="B743" s="949"/>
      <c r="C743" s="892"/>
      <c r="D743" s="1005" t="s">
        <v>2555</v>
      </c>
      <c r="E743" s="790" t="s">
        <v>2556</v>
      </c>
      <c r="F743" s="883">
        <v>44470</v>
      </c>
      <c r="G743" s="883">
        <v>44483</v>
      </c>
      <c r="H743" s="1074"/>
      <c r="I743" s="809" t="s">
        <v>2558</v>
      </c>
      <c r="J743" s="1104"/>
    </row>
    <row r="744" spans="2:10" s="2" customFormat="1" ht="99" customHeight="1">
      <c r="B744" s="949"/>
      <c r="C744" s="892"/>
      <c r="D744" s="1005"/>
      <c r="E744" s="790" t="s">
        <v>2557</v>
      </c>
      <c r="F744" s="883">
        <v>44483</v>
      </c>
      <c r="G744" s="883">
        <v>44497</v>
      </c>
      <c r="H744" s="1074"/>
      <c r="I744" s="809" t="s">
        <v>2559</v>
      </c>
      <c r="J744" s="1104"/>
    </row>
    <row r="745" spans="2:10" s="2" customFormat="1" ht="78.75" customHeight="1">
      <c r="B745" s="949"/>
      <c r="C745" s="927" t="s">
        <v>1475</v>
      </c>
      <c r="D745" s="1073" t="s">
        <v>2551</v>
      </c>
      <c r="E745" s="790" t="s">
        <v>2552</v>
      </c>
      <c r="F745" s="883">
        <v>44470</v>
      </c>
      <c r="G745" s="883">
        <v>44500</v>
      </c>
      <c r="H745" s="1076" t="s">
        <v>1479</v>
      </c>
      <c r="I745" s="809" t="s">
        <v>2561</v>
      </c>
      <c r="J745" s="1104"/>
    </row>
    <row r="746" spans="2:10" s="2" customFormat="1" ht="77.25" customHeight="1">
      <c r="B746" s="949"/>
      <c r="C746" s="927"/>
      <c r="D746" s="1073"/>
      <c r="E746" s="790" t="s">
        <v>2553</v>
      </c>
      <c r="F746" s="883">
        <v>44501</v>
      </c>
      <c r="G746" s="883">
        <v>44530</v>
      </c>
      <c r="H746" s="1076"/>
      <c r="I746" s="809" t="s">
        <v>2562</v>
      </c>
      <c r="J746" s="1104"/>
    </row>
    <row r="747" spans="2:10" s="2" customFormat="1" ht="75" customHeight="1">
      <c r="B747" s="949"/>
      <c r="C747" s="927"/>
      <c r="D747" s="1073"/>
      <c r="E747" s="790" t="s">
        <v>2560</v>
      </c>
      <c r="F747" s="883">
        <v>44532</v>
      </c>
      <c r="G747" s="883">
        <v>44561</v>
      </c>
      <c r="H747" s="1076"/>
      <c r="I747" s="809" t="s">
        <v>2563</v>
      </c>
      <c r="J747" s="1105"/>
    </row>
    <row r="748" spans="2:10" s="2" customFormat="1" ht="30" customHeight="1">
      <c r="B748" s="742" t="s">
        <v>16</v>
      </c>
      <c r="C748" s="741"/>
      <c r="D748" s="950" t="s">
        <v>17</v>
      </c>
      <c r="E748" s="950"/>
      <c r="F748" s="950"/>
      <c r="G748" s="950"/>
      <c r="H748" s="950"/>
      <c r="I748" s="950"/>
      <c r="J748" s="950"/>
    </row>
    <row r="749" spans="2:10" s="2" customFormat="1" ht="24" customHeight="1">
      <c r="B749" s="951" t="s">
        <v>4</v>
      </c>
      <c r="C749" s="951"/>
      <c r="D749" s="951"/>
      <c r="E749" s="951"/>
      <c r="F749" s="951"/>
      <c r="G749" s="951"/>
      <c r="H749" s="951"/>
      <c r="I749" s="787" t="s">
        <v>59</v>
      </c>
      <c r="J749" s="808" t="s">
        <v>1073</v>
      </c>
    </row>
    <row r="750" spans="2:10" s="2" customFormat="1" ht="25.5" customHeight="1">
      <c r="B750" s="952" t="s">
        <v>0</v>
      </c>
      <c r="C750" s="952" t="s">
        <v>255</v>
      </c>
      <c r="D750" s="952" t="s">
        <v>2</v>
      </c>
      <c r="E750" s="952" t="s">
        <v>60</v>
      </c>
      <c r="F750" s="946" t="s">
        <v>51</v>
      </c>
      <c r="G750" s="946"/>
      <c r="H750" s="946" t="s">
        <v>52</v>
      </c>
      <c r="I750" s="946" t="s">
        <v>62</v>
      </c>
      <c r="J750" s="946" t="s">
        <v>1074</v>
      </c>
    </row>
    <row r="751" spans="2:10" s="2" customFormat="1" ht="21.75" customHeight="1">
      <c r="B751" s="952"/>
      <c r="C751" s="952"/>
      <c r="D751" s="952"/>
      <c r="E751" s="952"/>
      <c r="F751" s="743" t="s">
        <v>46</v>
      </c>
      <c r="G751" s="743" t="s">
        <v>47</v>
      </c>
      <c r="H751" s="946"/>
      <c r="I751" s="946"/>
      <c r="J751" s="946"/>
    </row>
    <row r="752" spans="2:10" ht="87.75" customHeight="1">
      <c r="B752" s="949" t="s">
        <v>2535</v>
      </c>
      <c r="C752" s="927"/>
      <c r="D752" s="1005" t="s">
        <v>2564</v>
      </c>
      <c r="E752" s="790" t="s">
        <v>2565</v>
      </c>
      <c r="F752" s="883">
        <v>44228</v>
      </c>
      <c r="G752" s="883">
        <v>44265</v>
      </c>
      <c r="H752" s="1076" t="s">
        <v>1480</v>
      </c>
      <c r="I752" s="809" t="s">
        <v>2568</v>
      </c>
      <c r="J752" s="1103">
        <f t="shared" ref="J752" si="15">$J$736</f>
        <v>1315162.1000000001</v>
      </c>
    </row>
    <row r="753" spans="2:26" ht="77.25" customHeight="1">
      <c r="B753" s="949"/>
      <c r="C753" s="927"/>
      <c r="D753" s="1005"/>
      <c r="E753" s="790" t="s">
        <v>2566</v>
      </c>
      <c r="F753" s="1077" t="s">
        <v>1341</v>
      </c>
      <c r="G753" s="1077" t="s">
        <v>1481</v>
      </c>
      <c r="H753" s="1076"/>
      <c r="I753" s="809" t="s">
        <v>2569</v>
      </c>
      <c r="J753" s="1104"/>
      <c r="S753" s="247"/>
      <c r="T753" s="247"/>
      <c r="U753" s="247"/>
      <c r="V753" s="247"/>
      <c r="W753" s="247"/>
      <c r="X753" s="247"/>
      <c r="Y753" s="247"/>
      <c r="Z753" s="247"/>
    </row>
    <row r="754" spans="2:26" ht="87" customHeight="1">
      <c r="B754" s="949"/>
      <c r="C754" s="927"/>
      <c r="D754" s="1005"/>
      <c r="E754" s="790" t="s">
        <v>2567</v>
      </c>
      <c r="F754" s="1077"/>
      <c r="G754" s="1077"/>
      <c r="H754" s="1076"/>
      <c r="I754" s="809" t="s">
        <v>2570</v>
      </c>
      <c r="J754" s="1105"/>
      <c r="S754" s="247"/>
      <c r="T754" s="247"/>
      <c r="U754" s="247"/>
      <c r="V754" s="247"/>
      <c r="W754" s="247"/>
      <c r="X754" s="247"/>
      <c r="Y754" s="247"/>
      <c r="Z754" s="247"/>
    </row>
    <row r="755" spans="2:26" ht="30" hidden="1" customHeight="1">
      <c r="B755" s="742" t="s">
        <v>16</v>
      </c>
      <c r="C755" s="741"/>
      <c r="D755" s="950" t="s">
        <v>17</v>
      </c>
      <c r="E755" s="950"/>
      <c r="F755" s="950"/>
      <c r="G755" s="950"/>
      <c r="H755" s="950"/>
      <c r="I755" s="950"/>
      <c r="J755" s="950"/>
      <c r="L755" s="247"/>
      <c r="M755" s="247"/>
      <c r="N755" s="247"/>
      <c r="O755" s="247"/>
      <c r="Q755" s="247"/>
      <c r="R755" s="247"/>
      <c r="S755" s="247"/>
      <c r="T755" s="247"/>
      <c r="U755" s="247"/>
      <c r="V755" s="247"/>
      <c r="W755" s="247"/>
      <c r="X755" s="247"/>
      <c r="Y755" s="247"/>
      <c r="Z755" s="247"/>
    </row>
    <row r="756" spans="2:26" s="2" customFormat="1" ht="31.5" customHeight="1">
      <c r="B756" s="951" t="s">
        <v>4</v>
      </c>
      <c r="C756" s="951"/>
      <c r="D756" s="951"/>
      <c r="E756" s="951"/>
      <c r="F756" s="951"/>
      <c r="G756" s="951"/>
      <c r="H756" s="951"/>
      <c r="I756" s="787" t="s">
        <v>59</v>
      </c>
      <c r="J756" s="808" t="s">
        <v>1073</v>
      </c>
    </row>
    <row r="757" spans="2:26" s="2" customFormat="1" ht="23.25" customHeight="1">
      <c r="B757" s="952" t="s">
        <v>0</v>
      </c>
      <c r="C757" s="952" t="s">
        <v>255</v>
      </c>
      <c r="D757" s="952" t="s">
        <v>2</v>
      </c>
      <c r="E757" s="952" t="s">
        <v>60</v>
      </c>
      <c r="F757" s="946" t="s">
        <v>51</v>
      </c>
      <c r="G757" s="946"/>
      <c r="H757" s="946" t="s">
        <v>52</v>
      </c>
      <c r="I757" s="946" t="s">
        <v>62</v>
      </c>
      <c r="J757" s="946" t="s">
        <v>1074</v>
      </c>
    </row>
    <row r="758" spans="2:26" s="2" customFormat="1" ht="16.5" customHeight="1">
      <c r="B758" s="952"/>
      <c r="C758" s="952"/>
      <c r="D758" s="952"/>
      <c r="E758" s="952"/>
      <c r="F758" s="743" t="s">
        <v>46</v>
      </c>
      <c r="G758" s="743" t="s">
        <v>47</v>
      </c>
      <c r="H758" s="946"/>
      <c r="I758" s="946"/>
      <c r="J758" s="946"/>
    </row>
    <row r="759" spans="2:26" s="2" customFormat="1" ht="85.5" customHeight="1">
      <c r="B759" s="949" t="s">
        <v>2571</v>
      </c>
      <c r="C759" s="1026" t="s">
        <v>1482</v>
      </c>
      <c r="D759" s="1005" t="s">
        <v>2572</v>
      </c>
      <c r="E759" s="790" t="s">
        <v>2573</v>
      </c>
      <c r="F759" s="747" t="s">
        <v>1374</v>
      </c>
      <c r="G759" s="747" t="s">
        <v>1304</v>
      </c>
      <c r="H759" s="1076" t="s">
        <v>1483</v>
      </c>
      <c r="I759" s="809" t="s">
        <v>2579</v>
      </c>
      <c r="J759" s="961">
        <v>986371.57</v>
      </c>
    </row>
    <row r="760" spans="2:26" s="2" customFormat="1" ht="72.75" customHeight="1">
      <c r="B760" s="949"/>
      <c r="C760" s="1026"/>
      <c r="D760" s="1005"/>
      <c r="E760" s="790" t="s">
        <v>2574</v>
      </c>
      <c r="F760" s="747" t="s">
        <v>1374</v>
      </c>
      <c r="G760" s="747" t="s">
        <v>1304</v>
      </c>
      <c r="H760" s="1076"/>
      <c r="I760" s="809" t="s">
        <v>2580</v>
      </c>
      <c r="J760" s="962"/>
    </row>
    <row r="761" spans="2:26" ht="87" customHeight="1">
      <c r="B761" s="949"/>
      <c r="C761" s="1026"/>
      <c r="D761" s="1005" t="s">
        <v>2575</v>
      </c>
      <c r="E761" s="794" t="s">
        <v>2576</v>
      </c>
      <c r="F761" s="747">
        <v>44436</v>
      </c>
      <c r="G761" s="747">
        <v>44438</v>
      </c>
      <c r="H761" s="1076" t="s">
        <v>1069</v>
      </c>
      <c r="I761" s="809" t="s">
        <v>2581</v>
      </c>
      <c r="J761" s="962"/>
    </row>
    <row r="762" spans="2:26" ht="72" customHeight="1">
      <c r="B762" s="949"/>
      <c r="C762" s="1026"/>
      <c r="D762" s="1005"/>
      <c r="E762" s="794" t="s">
        <v>2577</v>
      </c>
      <c r="F762" s="747">
        <v>44440</v>
      </c>
      <c r="G762" s="747">
        <v>44460</v>
      </c>
      <c r="H762" s="1076"/>
      <c r="I762" s="809" t="s">
        <v>2582</v>
      </c>
      <c r="J762" s="962"/>
      <c r="T762" s="247"/>
      <c r="U762" s="247"/>
      <c r="V762" s="247"/>
      <c r="W762" s="247"/>
      <c r="X762" s="247"/>
      <c r="Y762" s="247"/>
      <c r="Z762" s="247"/>
    </row>
    <row r="763" spans="2:26" ht="60" customHeight="1">
      <c r="B763" s="949"/>
      <c r="C763" s="1026"/>
      <c r="D763" s="1005"/>
      <c r="E763" s="794" t="s">
        <v>2578</v>
      </c>
      <c r="F763" s="747">
        <v>44461</v>
      </c>
      <c r="G763" s="747">
        <v>44464</v>
      </c>
      <c r="H763" s="1076"/>
      <c r="I763" s="809" t="s">
        <v>2583</v>
      </c>
      <c r="J763" s="962"/>
      <c r="S763" s="247"/>
      <c r="T763" s="247"/>
      <c r="U763" s="247"/>
      <c r="V763" s="247"/>
      <c r="W763" s="247"/>
      <c r="X763" s="247"/>
      <c r="Y763" s="247"/>
      <c r="Z763" s="247"/>
    </row>
    <row r="764" spans="2:26" s="2" customFormat="1" ht="52.5" customHeight="1">
      <c r="B764" s="949"/>
      <c r="C764" s="1026"/>
      <c r="D764" s="1005"/>
      <c r="E764" s="794" t="s">
        <v>2584</v>
      </c>
      <c r="F764" s="747">
        <v>44467</v>
      </c>
      <c r="G764" s="747" t="s">
        <v>1484</v>
      </c>
      <c r="H764" s="1076"/>
      <c r="I764" s="809" t="s">
        <v>2585</v>
      </c>
      <c r="J764" s="962"/>
    </row>
    <row r="765" spans="2:26" s="2" customFormat="1" ht="22.5" customHeight="1">
      <c r="B765" s="742" t="s">
        <v>1384</v>
      </c>
      <c r="C765" s="746"/>
      <c r="D765" s="950" t="s">
        <v>252</v>
      </c>
      <c r="E765" s="950"/>
      <c r="F765" s="950"/>
      <c r="G765" s="950"/>
      <c r="H765" s="950"/>
      <c r="I765" s="950"/>
      <c r="J765" s="950"/>
    </row>
    <row r="766" spans="2:26" s="2" customFormat="1" ht="30.75" customHeight="1">
      <c r="B766" s="742" t="s">
        <v>16</v>
      </c>
      <c r="C766" s="741"/>
      <c r="D766" s="950" t="s">
        <v>31</v>
      </c>
      <c r="E766" s="950"/>
      <c r="F766" s="950"/>
      <c r="G766" s="950"/>
      <c r="H766" s="950"/>
      <c r="I766" s="950"/>
      <c r="J766" s="950"/>
      <c r="K766" s="1"/>
    </row>
    <row r="767" spans="2:26" s="2" customFormat="1" ht="30.75" customHeight="1">
      <c r="B767" s="951" t="s">
        <v>4</v>
      </c>
      <c r="C767" s="951"/>
      <c r="D767" s="951"/>
      <c r="E767" s="951"/>
      <c r="F767" s="951"/>
      <c r="G767" s="951"/>
      <c r="H767" s="951"/>
      <c r="I767" s="787" t="s">
        <v>59</v>
      </c>
      <c r="J767" s="808" t="s">
        <v>1073</v>
      </c>
      <c r="K767" s="1"/>
    </row>
    <row r="768" spans="2:26" s="2" customFormat="1" ht="27.75" customHeight="1">
      <c r="B768" s="952" t="s">
        <v>0</v>
      </c>
      <c r="C768" s="952" t="s">
        <v>255</v>
      </c>
      <c r="D768" s="952" t="s">
        <v>2</v>
      </c>
      <c r="E768" s="952" t="s">
        <v>60</v>
      </c>
      <c r="F768" s="953" t="s">
        <v>51</v>
      </c>
      <c r="G768" s="953"/>
      <c r="H768" s="946" t="s">
        <v>52</v>
      </c>
      <c r="I768" s="946" t="s">
        <v>62</v>
      </c>
      <c r="J768" s="946" t="s">
        <v>1074</v>
      </c>
      <c r="K768" s="1"/>
    </row>
    <row r="769" spans="2:11" s="2" customFormat="1" ht="19.5" customHeight="1">
      <c r="B769" s="952"/>
      <c r="C769" s="952"/>
      <c r="D769" s="952"/>
      <c r="E769" s="952"/>
      <c r="F769" s="743" t="s">
        <v>46</v>
      </c>
      <c r="G769" s="743" t="s">
        <v>47</v>
      </c>
      <c r="H769" s="946"/>
      <c r="I769" s="946"/>
      <c r="J769" s="946"/>
      <c r="K769" s="1"/>
    </row>
    <row r="770" spans="2:11" s="2" customFormat="1" ht="138" customHeight="1">
      <c r="B770" s="949" t="s">
        <v>2586</v>
      </c>
      <c r="C770" s="797"/>
      <c r="D770" s="947" t="s">
        <v>2587</v>
      </c>
      <c r="E770" s="800" t="s">
        <v>2588</v>
      </c>
      <c r="F770" s="753">
        <v>44242</v>
      </c>
      <c r="G770" s="753">
        <v>44246</v>
      </c>
      <c r="H770" s="795" t="s">
        <v>1488</v>
      </c>
      <c r="I770" s="812" t="s">
        <v>2605</v>
      </c>
      <c r="J770" s="1082">
        <v>442850.63</v>
      </c>
      <c r="K770" s="1"/>
    </row>
    <row r="771" spans="2:11" s="2" customFormat="1" ht="69" customHeight="1">
      <c r="B771" s="949"/>
      <c r="C771" s="949" t="s">
        <v>1485</v>
      </c>
      <c r="D771" s="947"/>
      <c r="E771" s="800" t="s">
        <v>2589</v>
      </c>
      <c r="F771" s="753">
        <v>44249</v>
      </c>
      <c r="G771" s="753">
        <v>44251</v>
      </c>
      <c r="H771" s="797" t="s">
        <v>1489</v>
      </c>
      <c r="I771" s="812" t="s">
        <v>2606</v>
      </c>
      <c r="J771" s="1083"/>
      <c r="K771" s="1"/>
    </row>
    <row r="772" spans="2:11" s="2" customFormat="1" ht="60" customHeight="1">
      <c r="B772" s="949"/>
      <c r="C772" s="949"/>
      <c r="D772" s="947"/>
      <c r="E772" s="800" t="s">
        <v>2590</v>
      </c>
      <c r="F772" s="753" t="s">
        <v>1490</v>
      </c>
      <c r="G772" s="753" t="s">
        <v>1198</v>
      </c>
      <c r="H772" s="797" t="s">
        <v>1062</v>
      </c>
      <c r="I772" s="842" t="s">
        <v>2607</v>
      </c>
      <c r="J772" s="1083"/>
      <c r="K772" s="1"/>
    </row>
    <row r="773" spans="2:11" s="2" customFormat="1" ht="96.75" customHeight="1">
      <c r="B773" s="949"/>
      <c r="C773" s="949" t="s">
        <v>1486</v>
      </c>
      <c r="D773" s="947" t="s">
        <v>2591</v>
      </c>
      <c r="E773" s="800" t="s">
        <v>2604</v>
      </c>
      <c r="F773" s="753" t="s">
        <v>1490</v>
      </c>
      <c r="G773" s="753" t="s">
        <v>1198</v>
      </c>
      <c r="H773" s="769" t="s">
        <v>1491</v>
      </c>
      <c r="I773" s="842" t="s">
        <v>2608</v>
      </c>
      <c r="J773" s="1083"/>
      <c r="K773" s="1"/>
    </row>
    <row r="774" spans="2:11" s="2" customFormat="1" ht="80.25" customHeight="1">
      <c r="B774" s="949"/>
      <c r="C774" s="957"/>
      <c r="D774" s="947"/>
      <c r="E774" s="800" t="s">
        <v>2603</v>
      </c>
      <c r="F774" s="753">
        <v>44207</v>
      </c>
      <c r="G774" s="753">
        <v>44211</v>
      </c>
      <c r="H774" s="957" t="s">
        <v>1492</v>
      </c>
      <c r="I774" s="885" t="s">
        <v>2609</v>
      </c>
      <c r="J774" s="1083"/>
      <c r="K774" s="1"/>
    </row>
    <row r="775" spans="2:11" s="2" customFormat="1" ht="68.25" customHeight="1">
      <c r="B775" s="949"/>
      <c r="C775" s="893" t="s">
        <v>1487</v>
      </c>
      <c r="D775" s="947" t="s">
        <v>2592</v>
      </c>
      <c r="E775" s="800" t="s">
        <v>2602</v>
      </c>
      <c r="F775" s="753">
        <v>44214</v>
      </c>
      <c r="G775" s="753" t="s">
        <v>1493</v>
      </c>
      <c r="H775" s="957"/>
      <c r="I775" s="885" t="s">
        <v>2610</v>
      </c>
      <c r="J775" s="1083"/>
      <c r="K775" s="1"/>
    </row>
    <row r="776" spans="2:11" s="2" customFormat="1" ht="73.5" customHeight="1">
      <c r="B776" s="949"/>
      <c r="C776" s="893"/>
      <c r="D776" s="947"/>
      <c r="E776" s="800" t="s">
        <v>2601</v>
      </c>
      <c r="F776" s="753">
        <v>44228</v>
      </c>
      <c r="G776" s="753">
        <v>44232</v>
      </c>
      <c r="H776" s="928" t="s">
        <v>1494</v>
      </c>
      <c r="I776" s="885" t="s">
        <v>2611</v>
      </c>
      <c r="J776" s="1083"/>
      <c r="K776" s="1"/>
    </row>
    <row r="777" spans="2:11" s="2" customFormat="1" ht="73.5" customHeight="1">
      <c r="B777" s="949"/>
      <c r="C777" s="893"/>
      <c r="D777" s="947"/>
      <c r="E777" s="800" t="s">
        <v>2600</v>
      </c>
      <c r="F777" s="753">
        <v>44242</v>
      </c>
      <c r="G777" s="753">
        <v>44246</v>
      </c>
      <c r="H777" s="928" t="s">
        <v>1494</v>
      </c>
      <c r="I777" s="904" t="s">
        <v>2612</v>
      </c>
      <c r="J777" s="1083"/>
      <c r="K777" s="1"/>
    </row>
    <row r="778" spans="2:11" s="2" customFormat="1" ht="58.5" customHeight="1">
      <c r="B778" s="949"/>
      <c r="C778" s="893"/>
      <c r="D778" s="947"/>
      <c r="E778" s="800" t="s">
        <v>2599</v>
      </c>
      <c r="F778" s="753">
        <v>44242</v>
      </c>
      <c r="G778" s="753">
        <v>44246</v>
      </c>
      <c r="H778" s="881" t="s">
        <v>1495</v>
      </c>
      <c r="I778" s="885" t="s">
        <v>2613</v>
      </c>
      <c r="J778" s="1083"/>
      <c r="K778" s="1"/>
    </row>
    <row r="779" spans="2:11" s="2" customFormat="1" ht="33.75" customHeight="1">
      <c r="B779" s="949"/>
      <c r="C779" s="893"/>
      <c r="D779" s="947"/>
      <c r="E779" s="948" t="s">
        <v>2598</v>
      </c>
      <c r="F779" s="753">
        <v>44291</v>
      </c>
      <c r="G779" s="753">
        <v>44295</v>
      </c>
      <c r="H779" s="956" t="s">
        <v>1496</v>
      </c>
      <c r="I779" s="958" t="s">
        <v>2614</v>
      </c>
      <c r="J779" s="1083"/>
      <c r="K779" s="1"/>
    </row>
    <row r="780" spans="2:11" s="2" customFormat="1" ht="33" customHeight="1">
      <c r="B780" s="949"/>
      <c r="C780" s="893"/>
      <c r="D780" s="948" t="s">
        <v>2593</v>
      </c>
      <c r="E780" s="948"/>
      <c r="F780" s="753">
        <v>44382</v>
      </c>
      <c r="G780" s="753">
        <v>44386</v>
      </c>
      <c r="H780" s="956"/>
      <c r="I780" s="958"/>
      <c r="J780" s="1083"/>
      <c r="K780" s="1"/>
    </row>
    <row r="781" spans="2:11" s="2" customFormat="1" ht="25.5" customHeight="1">
      <c r="B781" s="949"/>
      <c r="C781" s="893"/>
      <c r="D781" s="948"/>
      <c r="E781" s="948"/>
      <c r="F781" s="753">
        <v>44473</v>
      </c>
      <c r="G781" s="753">
        <v>44477</v>
      </c>
      <c r="H781" s="956"/>
      <c r="I781" s="958"/>
      <c r="J781" s="1083"/>
      <c r="K781" s="1"/>
    </row>
    <row r="782" spans="2:11" s="2" customFormat="1" ht="29.25" customHeight="1">
      <c r="B782" s="949"/>
      <c r="C782" s="893"/>
      <c r="D782" s="948"/>
      <c r="E782" s="948" t="s">
        <v>2597</v>
      </c>
      <c r="F782" s="753">
        <v>44298</v>
      </c>
      <c r="G782" s="753">
        <v>44309</v>
      </c>
      <c r="H782" s="957" t="s">
        <v>1497</v>
      </c>
      <c r="I782" s="958" t="s">
        <v>2615</v>
      </c>
      <c r="J782" s="1083"/>
      <c r="K782" s="1"/>
    </row>
    <row r="783" spans="2:11" s="2" customFormat="1" ht="39.75" customHeight="1">
      <c r="B783" s="949"/>
      <c r="C783" s="893"/>
      <c r="D783" s="948"/>
      <c r="E783" s="948"/>
      <c r="F783" s="753">
        <v>44389</v>
      </c>
      <c r="G783" s="753">
        <v>44400</v>
      </c>
      <c r="H783" s="957"/>
      <c r="I783" s="958"/>
      <c r="J783" s="1083"/>
      <c r="K783" s="1"/>
    </row>
    <row r="784" spans="2:11" s="2" customFormat="1" ht="31.5" customHeight="1">
      <c r="B784" s="949"/>
      <c r="C784" s="893"/>
      <c r="D784" s="948"/>
      <c r="E784" s="948"/>
      <c r="F784" s="753">
        <v>44480</v>
      </c>
      <c r="G784" s="753">
        <v>44491</v>
      </c>
      <c r="H784" s="957"/>
      <c r="I784" s="958"/>
      <c r="J784" s="1083"/>
      <c r="K784" s="1"/>
    </row>
    <row r="785" spans="2:11" s="2" customFormat="1" ht="36" customHeight="1">
      <c r="B785" s="949"/>
      <c r="C785" s="893"/>
      <c r="D785" s="948"/>
      <c r="E785" s="947" t="s">
        <v>2596</v>
      </c>
      <c r="F785" s="753">
        <v>44312</v>
      </c>
      <c r="G785" s="753">
        <v>44316</v>
      </c>
      <c r="H785" s="956" t="s">
        <v>1494</v>
      </c>
      <c r="I785" s="958" t="s">
        <v>2616</v>
      </c>
      <c r="J785" s="1083"/>
      <c r="K785" s="1"/>
    </row>
    <row r="786" spans="2:11" s="2" customFormat="1" ht="39.75" customHeight="1">
      <c r="B786" s="949"/>
      <c r="C786" s="893"/>
      <c r="D786" s="948"/>
      <c r="E786" s="947"/>
      <c r="F786" s="753">
        <v>44403</v>
      </c>
      <c r="G786" s="753">
        <v>44407</v>
      </c>
      <c r="H786" s="956"/>
      <c r="I786" s="958"/>
      <c r="J786" s="1083"/>
      <c r="K786" s="1"/>
    </row>
    <row r="787" spans="2:11" s="2" customFormat="1" ht="30.75" customHeight="1">
      <c r="B787" s="949"/>
      <c r="C787" s="893"/>
      <c r="D787" s="948"/>
      <c r="E787" s="947"/>
      <c r="F787" s="753">
        <v>44494</v>
      </c>
      <c r="G787" s="753">
        <v>44498</v>
      </c>
      <c r="H787" s="956"/>
      <c r="I787" s="958"/>
      <c r="J787" s="1084"/>
      <c r="K787" s="1"/>
    </row>
    <row r="788" spans="2:11" s="2" customFormat="1" ht="30.75" customHeight="1">
      <c r="B788" s="742" t="s">
        <v>16</v>
      </c>
      <c r="C788" s="741"/>
      <c r="D788" s="950" t="s">
        <v>31</v>
      </c>
      <c r="E788" s="950"/>
      <c r="F788" s="950"/>
      <c r="G788" s="950"/>
      <c r="H788" s="950"/>
      <c r="I788" s="950"/>
      <c r="J788" s="950"/>
      <c r="K788" s="1"/>
    </row>
    <row r="789" spans="2:11" s="2" customFormat="1" ht="31.5" customHeight="1">
      <c r="B789" s="951" t="s">
        <v>4</v>
      </c>
      <c r="C789" s="951"/>
      <c r="D789" s="951"/>
      <c r="E789" s="951"/>
      <c r="F789" s="951"/>
      <c r="G789" s="951"/>
      <c r="H789" s="951"/>
      <c r="I789" s="787" t="s">
        <v>59</v>
      </c>
      <c r="J789" s="808" t="s">
        <v>1073</v>
      </c>
      <c r="K789" s="1"/>
    </row>
    <row r="790" spans="2:11" s="2" customFormat="1" ht="27.75" customHeight="1">
      <c r="B790" s="952" t="s">
        <v>0</v>
      </c>
      <c r="C790" s="952" t="s">
        <v>255</v>
      </c>
      <c r="D790" s="952" t="s">
        <v>2</v>
      </c>
      <c r="E790" s="952" t="s">
        <v>60</v>
      </c>
      <c r="F790" s="953" t="s">
        <v>51</v>
      </c>
      <c r="G790" s="953"/>
      <c r="H790" s="946" t="s">
        <v>52</v>
      </c>
      <c r="I790" s="946" t="s">
        <v>62</v>
      </c>
      <c r="J790" s="946" t="s">
        <v>1074</v>
      </c>
      <c r="K790" s="1"/>
    </row>
    <row r="791" spans="2:11" s="2" customFormat="1" ht="19.5" customHeight="1">
      <c r="B791" s="952"/>
      <c r="C791" s="952"/>
      <c r="D791" s="952"/>
      <c r="E791" s="952"/>
      <c r="F791" s="743" t="s">
        <v>46</v>
      </c>
      <c r="G791" s="743" t="s">
        <v>47</v>
      </c>
      <c r="H791" s="946"/>
      <c r="I791" s="946"/>
      <c r="J791" s="946"/>
      <c r="K791" s="1"/>
    </row>
    <row r="792" spans="2:11" s="2" customFormat="1" ht="99.75" customHeight="1">
      <c r="B792" s="949" t="s">
        <v>2586</v>
      </c>
      <c r="C792" s="893"/>
      <c r="D792" s="947" t="s">
        <v>2593</v>
      </c>
      <c r="E792" s="800" t="s">
        <v>2595</v>
      </c>
      <c r="F792" s="753" t="s">
        <v>1498</v>
      </c>
      <c r="G792" s="753" t="s">
        <v>1499</v>
      </c>
      <c r="H792" s="881" t="s">
        <v>1494</v>
      </c>
      <c r="I792" s="885" t="s">
        <v>2617</v>
      </c>
      <c r="J792" s="1082">
        <f t="shared" ref="J792" si="16">$J$797</f>
        <v>541261.88</v>
      </c>
      <c r="K792" s="1"/>
    </row>
    <row r="793" spans="2:11" s="2" customFormat="1" ht="25.5" customHeight="1">
      <c r="B793" s="949"/>
      <c r="C793" s="893"/>
      <c r="D793" s="947"/>
      <c r="E793" s="947" t="s">
        <v>2594</v>
      </c>
      <c r="F793" s="753">
        <v>44315</v>
      </c>
      <c r="G793" s="753">
        <v>44316</v>
      </c>
      <c r="H793" s="957" t="s">
        <v>1500</v>
      </c>
      <c r="I793" s="945" t="s">
        <v>2618</v>
      </c>
      <c r="J793" s="1083"/>
      <c r="K793" s="1"/>
    </row>
    <row r="794" spans="2:11" s="2" customFormat="1" ht="27.75" customHeight="1">
      <c r="B794" s="949"/>
      <c r="C794" s="893"/>
      <c r="D794" s="947"/>
      <c r="E794" s="947"/>
      <c r="F794" s="753">
        <v>44406</v>
      </c>
      <c r="G794" s="753">
        <v>44407</v>
      </c>
      <c r="H794" s="957"/>
      <c r="I794" s="945"/>
      <c r="J794" s="1083"/>
      <c r="K794" s="1"/>
    </row>
    <row r="795" spans="2:11" s="2" customFormat="1" ht="24.75" customHeight="1">
      <c r="B795" s="949"/>
      <c r="C795" s="893"/>
      <c r="D795" s="947"/>
      <c r="E795" s="947"/>
      <c r="F795" s="753">
        <v>44497</v>
      </c>
      <c r="G795" s="753">
        <v>44498</v>
      </c>
      <c r="H795" s="957"/>
      <c r="I795" s="945"/>
      <c r="J795" s="1084"/>
      <c r="K795" s="1"/>
    </row>
    <row r="796" spans="2:11" s="2" customFormat="1" ht="16.5" customHeight="1">
      <c r="B796" s="969"/>
      <c r="C796" s="969"/>
      <c r="D796" s="969"/>
      <c r="E796" s="969"/>
      <c r="F796" s="969"/>
      <c r="G796" s="969"/>
      <c r="H796" s="969"/>
      <c r="I796" s="969"/>
      <c r="J796" s="969"/>
      <c r="K796" s="1"/>
    </row>
    <row r="797" spans="2:11" s="2" customFormat="1" ht="57.75" customHeight="1">
      <c r="B797" s="949" t="s">
        <v>2619</v>
      </c>
      <c r="C797" s="957" t="s">
        <v>1501</v>
      </c>
      <c r="D797" s="947" t="s">
        <v>2620</v>
      </c>
      <c r="E797" s="800" t="s">
        <v>2622</v>
      </c>
      <c r="F797" s="753">
        <v>44473</v>
      </c>
      <c r="G797" s="753">
        <v>44491</v>
      </c>
      <c r="H797" s="881" t="s">
        <v>1502</v>
      </c>
      <c r="I797" s="812" t="s">
        <v>2625</v>
      </c>
      <c r="J797" s="1042">
        <v>541261.88</v>
      </c>
      <c r="K797" s="1"/>
    </row>
    <row r="798" spans="2:11" s="2" customFormat="1" ht="101.25" customHeight="1">
      <c r="B798" s="949"/>
      <c r="C798" s="957"/>
      <c r="D798" s="947"/>
      <c r="E798" s="800" t="s">
        <v>2623</v>
      </c>
      <c r="F798" s="753">
        <v>44473</v>
      </c>
      <c r="G798" s="753">
        <v>44498</v>
      </c>
      <c r="H798" s="795" t="s">
        <v>1503</v>
      </c>
      <c r="I798" s="812" t="s">
        <v>2626</v>
      </c>
      <c r="J798" s="1043"/>
      <c r="K798" s="1"/>
    </row>
    <row r="799" spans="2:11" s="2" customFormat="1" ht="51.75" customHeight="1">
      <c r="B799" s="949"/>
      <c r="C799" s="957"/>
      <c r="D799" s="947"/>
      <c r="E799" s="800" t="s">
        <v>2624</v>
      </c>
      <c r="F799" s="753">
        <v>44494</v>
      </c>
      <c r="G799" s="753">
        <v>44505</v>
      </c>
      <c r="H799" s="881" t="s">
        <v>1504</v>
      </c>
      <c r="I799" s="886" t="s">
        <v>2627</v>
      </c>
      <c r="J799" s="1043"/>
      <c r="K799" s="1"/>
    </row>
    <row r="800" spans="2:11" s="2" customFormat="1" ht="104.25" customHeight="1">
      <c r="B800" s="949"/>
      <c r="C800" s="957"/>
      <c r="D800" s="947" t="s">
        <v>2621</v>
      </c>
      <c r="E800" s="800" t="s">
        <v>2628</v>
      </c>
      <c r="F800" s="753">
        <v>44508</v>
      </c>
      <c r="G800" s="753">
        <v>44519</v>
      </c>
      <c r="H800" s="797" t="s">
        <v>1505</v>
      </c>
      <c r="I800" s="812" t="s">
        <v>2631</v>
      </c>
      <c r="J800" s="1043"/>
      <c r="K800" s="1"/>
    </row>
    <row r="801" spans="2:90" s="2" customFormat="1" ht="52.5" customHeight="1">
      <c r="B801" s="949"/>
      <c r="C801" s="957"/>
      <c r="D801" s="947"/>
      <c r="E801" s="800" t="s">
        <v>2629</v>
      </c>
      <c r="F801" s="753">
        <v>44522</v>
      </c>
      <c r="G801" s="753">
        <v>44533</v>
      </c>
      <c r="H801" s="881" t="s">
        <v>1504</v>
      </c>
      <c r="I801" s="891" t="s">
        <v>2632</v>
      </c>
      <c r="J801" s="1043"/>
      <c r="K801" s="1"/>
    </row>
    <row r="802" spans="2:90" s="2" customFormat="1" ht="48" customHeight="1">
      <c r="B802" s="949"/>
      <c r="C802" s="957"/>
      <c r="D802" s="947"/>
      <c r="E802" s="800" t="s">
        <v>2630</v>
      </c>
      <c r="F802" s="753">
        <v>44233</v>
      </c>
      <c r="G802" s="753">
        <v>44540</v>
      </c>
      <c r="H802" s="772" t="s">
        <v>679</v>
      </c>
      <c r="I802" s="812" t="s">
        <v>2633</v>
      </c>
      <c r="J802" s="1043"/>
      <c r="K802" s="1"/>
    </row>
    <row r="803" spans="2:90" s="2" customFormat="1" ht="28.5" customHeight="1">
      <c r="B803" s="742" t="s">
        <v>16</v>
      </c>
      <c r="C803" s="741"/>
      <c r="D803" s="950" t="s">
        <v>31</v>
      </c>
      <c r="E803" s="950"/>
      <c r="F803" s="950"/>
      <c r="G803" s="950"/>
      <c r="H803" s="950"/>
      <c r="I803" s="950"/>
      <c r="J803" s="950"/>
      <c r="K803" s="1"/>
    </row>
    <row r="804" spans="2:90" s="2" customFormat="1" ht="29.25" customHeight="1">
      <c r="B804" s="951" t="s">
        <v>4</v>
      </c>
      <c r="C804" s="951"/>
      <c r="D804" s="951"/>
      <c r="E804" s="951"/>
      <c r="F804" s="951"/>
      <c r="G804" s="951"/>
      <c r="H804" s="951"/>
      <c r="I804" s="787" t="s">
        <v>59</v>
      </c>
      <c r="J804" s="808" t="s">
        <v>1073</v>
      </c>
      <c r="K804" s="1"/>
    </row>
    <row r="805" spans="2:90" s="2" customFormat="1" ht="29.25" customHeight="1">
      <c r="B805" s="952" t="s">
        <v>0</v>
      </c>
      <c r="C805" s="952" t="s">
        <v>255</v>
      </c>
      <c r="D805" s="952" t="s">
        <v>2</v>
      </c>
      <c r="E805" s="952" t="s">
        <v>60</v>
      </c>
      <c r="F805" s="953" t="s">
        <v>51</v>
      </c>
      <c r="G805" s="953"/>
      <c r="H805" s="946" t="s">
        <v>52</v>
      </c>
      <c r="I805" s="946" t="s">
        <v>62</v>
      </c>
      <c r="J805" s="946" t="s">
        <v>1074</v>
      </c>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row>
    <row r="806" spans="2:90" s="2" customFormat="1" ht="21" customHeight="1">
      <c r="B806" s="952"/>
      <c r="C806" s="952"/>
      <c r="D806" s="952"/>
      <c r="E806" s="952"/>
      <c r="F806" s="743" t="s">
        <v>46</v>
      </c>
      <c r="G806" s="743" t="s">
        <v>47</v>
      </c>
      <c r="H806" s="946"/>
      <c r="I806" s="946"/>
      <c r="J806" s="946"/>
    </row>
    <row r="807" spans="2:90" s="2" customFormat="1" ht="51.75" customHeight="1">
      <c r="B807" s="949" t="s">
        <v>2634</v>
      </c>
      <c r="C807" s="957" t="s">
        <v>1506</v>
      </c>
      <c r="D807" s="1080" t="s">
        <v>2635</v>
      </c>
      <c r="E807" s="832" t="s">
        <v>2637</v>
      </c>
      <c r="F807" s="753">
        <v>44228</v>
      </c>
      <c r="G807" s="753">
        <v>44253</v>
      </c>
      <c r="H807" s="930" t="s">
        <v>1507</v>
      </c>
      <c r="I807" s="885" t="s">
        <v>2641</v>
      </c>
      <c r="J807" s="954">
        <v>639673.13</v>
      </c>
    </row>
    <row r="808" spans="2:90" s="2" customFormat="1" ht="54.75" customHeight="1">
      <c r="B808" s="949"/>
      <c r="C808" s="957"/>
      <c r="D808" s="1080"/>
      <c r="E808" s="832" t="s">
        <v>2638</v>
      </c>
      <c r="F808" s="753">
        <v>44256</v>
      </c>
      <c r="G808" s="753">
        <v>44267</v>
      </c>
      <c r="H808" s="796" t="s">
        <v>1508</v>
      </c>
      <c r="I808" s="885" t="s">
        <v>2642</v>
      </c>
      <c r="J808" s="955"/>
    </row>
    <row r="809" spans="2:90" ht="54.75" customHeight="1">
      <c r="B809" s="949"/>
      <c r="C809" s="957"/>
      <c r="D809" s="1080"/>
      <c r="E809" s="832" t="s">
        <v>2639</v>
      </c>
      <c r="F809" s="753">
        <v>44270</v>
      </c>
      <c r="G809" s="753">
        <v>44274</v>
      </c>
      <c r="H809" s="796" t="s">
        <v>679</v>
      </c>
      <c r="I809" s="885" t="s">
        <v>2643</v>
      </c>
      <c r="J809" s="955"/>
      <c r="T809" s="247"/>
      <c r="U809" s="247"/>
      <c r="V809" s="247"/>
      <c r="W809" s="247"/>
      <c r="X809" s="247"/>
      <c r="Y809" s="247"/>
      <c r="Z809" s="247"/>
    </row>
    <row r="810" spans="2:90" ht="61.5" customHeight="1">
      <c r="B810" s="949"/>
      <c r="C810" s="957"/>
      <c r="D810" s="1080"/>
      <c r="E810" s="794" t="s">
        <v>2640</v>
      </c>
      <c r="F810" s="753">
        <v>44277</v>
      </c>
      <c r="G810" s="753">
        <v>44281</v>
      </c>
      <c r="H810" s="928" t="s">
        <v>1509</v>
      </c>
      <c r="I810" s="842" t="s">
        <v>2644</v>
      </c>
      <c r="J810" s="955"/>
      <c r="S810" s="247"/>
      <c r="T810" s="247"/>
      <c r="U810" s="247"/>
      <c r="V810" s="247"/>
      <c r="W810" s="247"/>
      <c r="X810" s="247"/>
      <c r="Y810" s="247"/>
      <c r="Z810" s="247"/>
    </row>
    <row r="811" spans="2:90" ht="43.5" customHeight="1">
      <c r="B811" s="949"/>
      <c r="C811" s="957"/>
      <c r="D811" s="948" t="s">
        <v>2636</v>
      </c>
      <c r="E811" s="794" t="s">
        <v>2645</v>
      </c>
      <c r="F811" s="753">
        <v>44284</v>
      </c>
      <c r="G811" s="753">
        <v>44288</v>
      </c>
      <c r="H811" s="772" t="s">
        <v>1510</v>
      </c>
      <c r="I811" s="842" t="s">
        <v>2647</v>
      </c>
      <c r="J811" s="955"/>
      <c r="S811" s="247"/>
      <c r="T811" s="247"/>
      <c r="U811" s="247"/>
      <c r="V811" s="247"/>
      <c r="W811" s="247"/>
      <c r="X811" s="247"/>
      <c r="Y811" s="247"/>
      <c r="Z811" s="247"/>
    </row>
    <row r="812" spans="2:90" ht="64.5" customHeight="1">
      <c r="B812" s="949"/>
      <c r="C812" s="957"/>
      <c r="D812" s="948"/>
      <c r="E812" s="794" t="s">
        <v>2646</v>
      </c>
      <c r="F812" s="753">
        <v>44291</v>
      </c>
      <c r="G812" s="753">
        <v>44316</v>
      </c>
      <c r="H812" s="928" t="s">
        <v>1511</v>
      </c>
      <c r="I812" s="929" t="s">
        <v>2648</v>
      </c>
      <c r="J812" s="955"/>
      <c r="S812" s="247"/>
      <c r="T812" s="247"/>
      <c r="U812" s="247"/>
      <c r="V812" s="247"/>
      <c r="W812" s="247"/>
      <c r="X812" s="247"/>
      <c r="Y812" s="247"/>
      <c r="Z812" s="247"/>
    </row>
    <row r="813" spans="2:90" s="2" customFormat="1" ht="28.5" customHeight="1">
      <c r="B813" s="742" t="s">
        <v>16</v>
      </c>
      <c r="C813" s="741"/>
      <c r="D813" s="950" t="s">
        <v>31</v>
      </c>
      <c r="E813" s="950"/>
      <c r="F813" s="950"/>
      <c r="G813" s="950"/>
      <c r="H813" s="950"/>
      <c r="I813" s="950"/>
      <c r="J813" s="950"/>
      <c r="K813" s="1"/>
    </row>
    <row r="814" spans="2:90" s="2" customFormat="1" ht="29.25" customHeight="1">
      <c r="B814" s="951" t="s">
        <v>4</v>
      </c>
      <c r="C814" s="951"/>
      <c r="D814" s="951"/>
      <c r="E814" s="951"/>
      <c r="F814" s="951"/>
      <c r="G814" s="951"/>
      <c r="H814" s="951"/>
      <c r="I814" s="787" t="s">
        <v>59</v>
      </c>
      <c r="J814" s="808" t="s">
        <v>1073</v>
      </c>
      <c r="K814" s="1"/>
    </row>
    <row r="815" spans="2:90" s="2" customFormat="1" ht="25.5" customHeight="1">
      <c r="B815" s="952" t="s">
        <v>0</v>
      </c>
      <c r="C815" s="952" t="s">
        <v>255</v>
      </c>
      <c r="D815" s="952" t="s">
        <v>2</v>
      </c>
      <c r="E815" s="952" t="s">
        <v>60</v>
      </c>
      <c r="F815" s="953" t="s">
        <v>51</v>
      </c>
      <c r="G815" s="953"/>
      <c r="H815" s="946" t="s">
        <v>52</v>
      </c>
      <c r="I815" s="946" t="s">
        <v>62</v>
      </c>
      <c r="J815" s="946" t="s">
        <v>1074</v>
      </c>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row>
    <row r="816" spans="2:90" s="2" customFormat="1" ht="21" customHeight="1">
      <c r="B816" s="952"/>
      <c r="C816" s="952"/>
      <c r="D816" s="952"/>
      <c r="E816" s="952"/>
      <c r="F816" s="743" t="s">
        <v>46</v>
      </c>
      <c r="G816" s="743" t="s">
        <v>47</v>
      </c>
      <c r="H816" s="946"/>
      <c r="I816" s="946"/>
      <c r="J816" s="946"/>
    </row>
    <row r="817" spans="2:26" ht="64.5" customHeight="1">
      <c r="B817" s="949" t="s">
        <v>2649</v>
      </c>
      <c r="C817" s="1081" t="s">
        <v>1512</v>
      </c>
      <c r="D817" s="985" t="s">
        <v>2650</v>
      </c>
      <c r="E817" s="832" t="s">
        <v>2651</v>
      </c>
      <c r="F817" s="874">
        <v>44201</v>
      </c>
      <c r="G817" s="874">
        <v>44218</v>
      </c>
      <c r="H817" s="797" t="s">
        <v>1513</v>
      </c>
      <c r="I817" s="842" t="s">
        <v>2656</v>
      </c>
      <c r="J817" s="954">
        <f t="shared" ref="J817" si="17">$J$807</f>
        <v>639673.13</v>
      </c>
      <c r="S817" s="247"/>
      <c r="T817" s="247"/>
      <c r="U817" s="247"/>
      <c r="V817" s="247"/>
      <c r="W817" s="247"/>
      <c r="X817" s="247"/>
      <c r="Y817" s="247"/>
      <c r="Z817" s="247"/>
    </row>
    <row r="818" spans="2:26" ht="53.25" customHeight="1">
      <c r="B818" s="949"/>
      <c r="C818" s="1081"/>
      <c r="D818" s="985"/>
      <c r="E818" s="832" t="s">
        <v>2652</v>
      </c>
      <c r="F818" s="874">
        <v>44221</v>
      </c>
      <c r="G818" s="874">
        <v>44225</v>
      </c>
      <c r="H818" s="797" t="s">
        <v>1514</v>
      </c>
      <c r="I818" s="842" t="s">
        <v>2657</v>
      </c>
      <c r="J818" s="955"/>
      <c r="S818" s="247"/>
      <c r="T818" s="247"/>
      <c r="U818" s="247"/>
      <c r="V818" s="247"/>
      <c r="W818" s="247"/>
      <c r="X818" s="247"/>
      <c r="Y818" s="247"/>
      <c r="Z818" s="247"/>
    </row>
    <row r="819" spans="2:26" ht="60" customHeight="1">
      <c r="B819" s="949"/>
      <c r="C819" s="1081"/>
      <c r="D819" s="985"/>
      <c r="E819" s="832" t="s">
        <v>2653</v>
      </c>
      <c r="F819" s="874">
        <v>44228</v>
      </c>
      <c r="G819" s="874">
        <v>44232</v>
      </c>
      <c r="H819" s="797" t="s">
        <v>1515</v>
      </c>
      <c r="I819" s="842" t="s">
        <v>2658</v>
      </c>
      <c r="J819" s="955"/>
      <c r="S819" s="247"/>
      <c r="T819" s="247"/>
      <c r="U819" s="247"/>
      <c r="V819" s="247"/>
      <c r="W819" s="247"/>
      <c r="X819" s="247"/>
      <c r="Y819" s="247"/>
      <c r="Z819" s="247"/>
    </row>
    <row r="820" spans="2:26" ht="97.5" customHeight="1">
      <c r="B820" s="949"/>
      <c r="C820" s="1081"/>
      <c r="D820" s="832" t="s">
        <v>2654</v>
      </c>
      <c r="E820" s="832" t="s">
        <v>2655</v>
      </c>
      <c r="F820" s="874">
        <v>44235</v>
      </c>
      <c r="G820" s="874">
        <v>44246</v>
      </c>
      <c r="H820" s="797" t="s">
        <v>1514</v>
      </c>
      <c r="I820" s="842" t="s">
        <v>2659</v>
      </c>
      <c r="J820" s="955"/>
      <c r="S820" s="247"/>
      <c r="T820" s="247"/>
      <c r="U820" s="247"/>
      <c r="V820" s="247"/>
      <c r="W820" s="247"/>
      <c r="X820" s="247"/>
      <c r="Y820" s="247"/>
      <c r="Z820" s="247"/>
    </row>
    <row r="821" spans="2:26" ht="16.5" customHeight="1">
      <c r="B821" s="1034"/>
      <c r="C821" s="1034"/>
      <c r="D821" s="1034"/>
      <c r="E821" s="1034"/>
      <c r="F821" s="1034"/>
      <c r="G821" s="1034"/>
      <c r="H821" s="1034"/>
      <c r="I821" s="1034"/>
      <c r="J821" s="1034"/>
      <c r="S821" s="247"/>
      <c r="T821" s="247"/>
      <c r="U821" s="247"/>
      <c r="V821" s="247"/>
      <c r="W821" s="247"/>
      <c r="X821" s="247"/>
      <c r="Y821" s="247"/>
      <c r="Z821" s="247"/>
    </row>
    <row r="822" spans="2:26" ht="84" customHeight="1">
      <c r="B822" s="977" t="s">
        <v>2660</v>
      </c>
      <c r="C822" s="957" t="s">
        <v>1516</v>
      </c>
      <c r="D822" s="948" t="s">
        <v>2661</v>
      </c>
      <c r="E822" s="794" t="s">
        <v>2663</v>
      </c>
      <c r="F822" s="753">
        <v>44249</v>
      </c>
      <c r="G822" s="753">
        <v>44260</v>
      </c>
      <c r="H822" s="797" t="s">
        <v>1517</v>
      </c>
      <c r="I822" s="849" t="s">
        <v>2668</v>
      </c>
      <c r="J822" s="955" t="s">
        <v>2695</v>
      </c>
      <c r="S822" s="247"/>
      <c r="T822" s="247"/>
      <c r="U822" s="247"/>
      <c r="V822" s="247"/>
      <c r="W822" s="247"/>
      <c r="X822" s="247"/>
      <c r="Y822" s="247"/>
      <c r="Z822" s="247"/>
    </row>
    <row r="823" spans="2:26" ht="53.25" customHeight="1">
      <c r="B823" s="977"/>
      <c r="C823" s="957"/>
      <c r="D823" s="948"/>
      <c r="E823" s="794" t="s">
        <v>2664</v>
      </c>
      <c r="F823" s="753">
        <v>44263</v>
      </c>
      <c r="G823" s="753">
        <v>44274</v>
      </c>
      <c r="H823" s="796" t="s">
        <v>1508</v>
      </c>
      <c r="I823" s="849" t="s">
        <v>2669</v>
      </c>
      <c r="J823" s="955"/>
      <c r="S823" s="247"/>
      <c r="T823" s="247"/>
      <c r="U823" s="247"/>
      <c r="V823" s="247"/>
      <c r="W823" s="247"/>
      <c r="X823" s="247"/>
      <c r="Y823" s="247"/>
      <c r="Z823" s="247"/>
    </row>
    <row r="824" spans="2:26" ht="53.25" customHeight="1">
      <c r="B824" s="977"/>
      <c r="C824" s="957"/>
      <c r="D824" s="948" t="s">
        <v>2662</v>
      </c>
      <c r="E824" s="794" t="s">
        <v>2665</v>
      </c>
      <c r="F824" s="753" t="s">
        <v>1518</v>
      </c>
      <c r="G824" s="759" t="s">
        <v>1519</v>
      </c>
      <c r="H824" s="881" t="s">
        <v>1502</v>
      </c>
      <c r="I824" s="885" t="s">
        <v>2670</v>
      </c>
      <c r="J824" s="955"/>
      <c r="S824" s="247"/>
      <c r="T824" s="247"/>
      <c r="U824" s="247"/>
      <c r="V824" s="247"/>
      <c r="W824" s="247"/>
      <c r="X824" s="247"/>
      <c r="Y824" s="247"/>
      <c r="Z824" s="247"/>
    </row>
    <row r="825" spans="2:26" ht="33" customHeight="1">
      <c r="B825" s="977"/>
      <c r="C825" s="957"/>
      <c r="D825" s="948"/>
      <c r="E825" s="948" t="s">
        <v>2666</v>
      </c>
      <c r="F825" s="753">
        <v>44389</v>
      </c>
      <c r="G825" s="753">
        <v>44400</v>
      </c>
      <c r="H825" s="957" t="s">
        <v>1520</v>
      </c>
      <c r="I825" s="1079" t="s">
        <v>2671</v>
      </c>
      <c r="J825" s="955"/>
      <c r="S825" s="247"/>
      <c r="T825" s="247"/>
      <c r="U825" s="247"/>
      <c r="V825" s="247"/>
      <c r="W825" s="247"/>
      <c r="X825" s="247"/>
      <c r="Y825" s="247"/>
      <c r="Z825" s="247"/>
    </row>
    <row r="826" spans="2:26" ht="27.75" customHeight="1">
      <c r="B826" s="977"/>
      <c r="C826" s="957"/>
      <c r="D826" s="948"/>
      <c r="E826" s="948"/>
      <c r="F826" s="753">
        <v>44480</v>
      </c>
      <c r="G826" s="753">
        <v>44491</v>
      </c>
      <c r="H826" s="957"/>
      <c r="I826" s="1079"/>
      <c r="J826" s="955"/>
      <c r="S826" s="247"/>
      <c r="T826" s="247"/>
      <c r="U826" s="247"/>
      <c r="V826" s="247"/>
      <c r="W826" s="247"/>
      <c r="X826" s="247"/>
      <c r="Y826" s="247"/>
      <c r="Z826" s="247"/>
    </row>
    <row r="827" spans="2:26" ht="43.5" customHeight="1">
      <c r="B827" s="977"/>
      <c r="C827" s="957"/>
      <c r="D827" s="948"/>
      <c r="E827" s="947" t="s">
        <v>2667</v>
      </c>
      <c r="F827" s="753">
        <v>44403</v>
      </c>
      <c r="G827" s="753">
        <v>44407</v>
      </c>
      <c r="H827" s="957" t="s">
        <v>1521</v>
      </c>
      <c r="I827" s="1079" t="s">
        <v>2672</v>
      </c>
      <c r="J827" s="955"/>
      <c r="S827" s="247"/>
      <c r="T827" s="247"/>
      <c r="U827" s="247"/>
      <c r="V827" s="247"/>
      <c r="W827" s="247"/>
      <c r="X827" s="247"/>
      <c r="Y827" s="247"/>
      <c r="Z827" s="247"/>
    </row>
    <row r="828" spans="2:26" ht="57" customHeight="1">
      <c r="B828" s="977"/>
      <c r="C828" s="957"/>
      <c r="D828" s="948"/>
      <c r="E828" s="947"/>
      <c r="F828" s="753">
        <v>44494</v>
      </c>
      <c r="G828" s="753">
        <v>44498</v>
      </c>
      <c r="H828" s="957"/>
      <c r="I828" s="1079"/>
      <c r="J828" s="955"/>
      <c r="S828" s="247"/>
      <c r="T828" s="247"/>
      <c r="U828" s="247"/>
      <c r="V828" s="247"/>
      <c r="W828" s="247"/>
      <c r="X828" s="247"/>
      <c r="Y828" s="247"/>
      <c r="Z828" s="247"/>
    </row>
    <row r="829" spans="2:26" ht="138.75" customHeight="1">
      <c r="S829" s="247"/>
      <c r="T829" s="247"/>
      <c r="U829" s="247"/>
      <c r="V829" s="247"/>
      <c r="W829" s="247"/>
      <c r="X829" s="247"/>
      <c r="Y829" s="247"/>
      <c r="Z829" s="247"/>
    </row>
    <row r="830" spans="2:26" ht="39" customHeight="1">
      <c r="E830" s="1611" t="s">
        <v>2697</v>
      </c>
      <c r="S830" s="247"/>
      <c r="T830" s="247"/>
      <c r="U830" s="247"/>
      <c r="V830" s="247"/>
      <c r="W830" s="247"/>
      <c r="X830" s="247"/>
      <c r="Y830" s="247"/>
      <c r="Z830" s="247"/>
    </row>
    <row r="831" spans="2:26" s="2" customFormat="1" ht="16.5" customHeight="1">
      <c r="B831" s="247"/>
      <c r="C831" s="247"/>
      <c r="D831" s="247"/>
      <c r="E831" s="1612" t="s">
        <v>2698</v>
      </c>
      <c r="F831" s="247"/>
      <c r="G831" s="247"/>
      <c r="H831" s="247"/>
      <c r="I831" s="247"/>
      <c r="J831" s="247"/>
    </row>
    <row r="832" spans="2:26" ht="27" customHeight="1">
      <c r="E832" s="1613" t="s">
        <v>2699</v>
      </c>
      <c r="S832" s="247"/>
      <c r="T832" s="247"/>
      <c r="U832" s="247"/>
      <c r="V832" s="247"/>
      <c r="W832" s="247"/>
      <c r="X832" s="247"/>
      <c r="Y832" s="247"/>
      <c r="Z832" s="247"/>
    </row>
    <row r="833" spans="5:26" ht="77.25" customHeight="1">
      <c r="E833" s="1614"/>
      <c r="S833" s="247"/>
      <c r="T833" s="247"/>
      <c r="U833" s="247"/>
      <c r="V833" s="247"/>
      <c r="W833" s="247"/>
      <c r="X833" s="247"/>
      <c r="Y833" s="247"/>
      <c r="Z833" s="247"/>
    </row>
    <row r="834" spans="5:26" ht="84.75" customHeight="1">
      <c r="S834" s="247"/>
      <c r="T834" s="247"/>
      <c r="U834" s="247"/>
      <c r="V834" s="247"/>
      <c r="W834" s="247"/>
      <c r="X834" s="247"/>
      <c r="Y834" s="247"/>
      <c r="Z834" s="247"/>
    </row>
  </sheetData>
  <mergeCells count="4364">
    <mergeCell ref="J770:J787"/>
    <mergeCell ref="J792:J795"/>
    <mergeCell ref="J44:J51"/>
    <mergeCell ref="J57:J62"/>
    <mergeCell ref="J85:J91"/>
    <mergeCell ref="J127:J129"/>
    <mergeCell ref="J108:J114"/>
    <mergeCell ref="J97:J103"/>
    <mergeCell ref="J120:J121"/>
    <mergeCell ref="J136:J140"/>
    <mergeCell ref="J145:J149"/>
    <mergeCell ref="J185:J192"/>
    <mergeCell ref="J197:J206"/>
    <mergeCell ref="J235:J238"/>
    <mergeCell ref="J243:J250"/>
    <mergeCell ref="J255:J269"/>
    <mergeCell ref="J274:J283"/>
    <mergeCell ref="J477:J483"/>
    <mergeCell ref="J488:J501"/>
    <mergeCell ref="J506:J512"/>
    <mergeCell ref="J629:J631"/>
    <mergeCell ref="J636:J640"/>
    <mergeCell ref="J736:J747"/>
    <mergeCell ref="J752:J754"/>
    <mergeCell ref="B728:J728"/>
    <mergeCell ref="B729:B731"/>
    <mergeCell ref="C729:C731"/>
    <mergeCell ref="D729:D731"/>
    <mergeCell ref="H729:H731"/>
    <mergeCell ref="F730:F731"/>
    <mergeCell ref="G730:G731"/>
    <mergeCell ref="J729:J731"/>
    <mergeCell ref="C797:C802"/>
    <mergeCell ref="D797:D799"/>
    <mergeCell ref="D800:D802"/>
    <mergeCell ref="J797:J802"/>
    <mergeCell ref="B807:B812"/>
    <mergeCell ref="C807:C812"/>
    <mergeCell ref="D807:D810"/>
    <mergeCell ref="D811:D812"/>
    <mergeCell ref="B817:B820"/>
    <mergeCell ref="C817:C820"/>
    <mergeCell ref="D817:D819"/>
    <mergeCell ref="J817:J820"/>
    <mergeCell ref="B821:J821"/>
    <mergeCell ref="I805:I806"/>
    <mergeCell ref="C805:C806"/>
    <mergeCell ref="D805:D806"/>
    <mergeCell ref="E805:E806"/>
    <mergeCell ref="F805:G805"/>
    <mergeCell ref="C771:C772"/>
    <mergeCell ref="B822:B828"/>
    <mergeCell ref="C822:C828"/>
    <mergeCell ref="D822:D823"/>
    <mergeCell ref="D824:D828"/>
    <mergeCell ref="E825:E826"/>
    <mergeCell ref="E827:E828"/>
    <mergeCell ref="H825:H826"/>
    <mergeCell ref="H827:H828"/>
    <mergeCell ref="I825:I826"/>
    <mergeCell ref="I827:I828"/>
    <mergeCell ref="J822:J828"/>
    <mergeCell ref="B759:B764"/>
    <mergeCell ref="C759:C764"/>
    <mergeCell ref="D759:D760"/>
    <mergeCell ref="D761:D764"/>
    <mergeCell ref="H759:H760"/>
    <mergeCell ref="H761:H764"/>
    <mergeCell ref="J759:J764"/>
    <mergeCell ref="D765:J765"/>
    <mergeCell ref="C773:C774"/>
    <mergeCell ref="D773:D774"/>
    <mergeCell ref="D775:D779"/>
    <mergeCell ref="E779:E781"/>
    <mergeCell ref="E782:E784"/>
    <mergeCell ref="E785:E787"/>
    <mergeCell ref="E793:E795"/>
    <mergeCell ref="H774:H775"/>
    <mergeCell ref="H779:H781"/>
    <mergeCell ref="H782:H784"/>
    <mergeCell ref="B796:J796"/>
    <mergeCell ref="B797:B802"/>
    <mergeCell ref="D736:D741"/>
    <mergeCell ref="D743:D744"/>
    <mergeCell ref="D745:D747"/>
    <mergeCell ref="D752:D754"/>
    <mergeCell ref="H736:H741"/>
    <mergeCell ref="F738:F741"/>
    <mergeCell ref="G738:G741"/>
    <mergeCell ref="H742:H744"/>
    <mergeCell ref="H745:H747"/>
    <mergeCell ref="H752:H754"/>
    <mergeCell ref="F753:F754"/>
    <mergeCell ref="G753:G754"/>
    <mergeCell ref="B704:B709"/>
    <mergeCell ref="C704:C709"/>
    <mergeCell ref="D704:D705"/>
    <mergeCell ref="D706:D707"/>
    <mergeCell ref="D708:D709"/>
    <mergeCell ref="D710:J710"/>
    <mergeCell ref="B715:B727"/>
    <mergeCell ref="C715:C723"/>
    <mergeCell ref="D715:D724"/>
    <mergeCell ref="C725:C727"/>
    <mergeCell ref="D725:D727"/>
    <mergeCell ref="E715:E717"/>
    <mergeCell ref="E718:E720"/>
    <mergeCell ref="E721:E723"/>
    <mergeCell ref="H715:H723"/>
    <mergeCell ref="I715:I717"/>
    <mergeCell ref="I718:I720"/>
    <mergeCell ref="I721:I723"/>
    <mergeCell ref="J715:J727"/>
    <mergeCell ref="J713:J714"/>
    <mergeCell ref="B712:H712"/>
    <mergeCell ref="B713:B714"/>
    <mergeCell ref="E713:E714"/>
    <mergeCell ref="J704:J709"/>
    <mergeCell ref="B678:B684"/>
    <mergeCell ref="C678:C684"/>
    <mergeCell ref="D678:D681"/>
    <mergeCell ref="D682:D684"/>
    <mergeCell ref="J678:J684"/>
    <mergeCell ref="B686:B691"/>
    <mergeCell ref="C686:C691"/>
    <mergeCell ref="D686:D689"/>
    <mergeCell ref="D690:D691"/>
    <mergeCell ref="F690:F691"/>
    <mergeCell ref="G690:G691"/>
    <mergeCell ref="J686:J691"/>
    <mergeCell ref="D692:J692"/>
    <mergeCell ref="I695:I696"/>
    <mergeCell ref="J695:J696"/>
    <mergeCell ref="B697:B702"/>
    <mergeCell ref="C697:C702"/>
    <mergeCell ref="D697:D698"/>
    <mergeCell ref="D699:D700"/>
    <mergeCell ref="D701:D702"/>
    <mergeCell ref="J697:J702"/>
    <mergeCell ref="B694:H694"/>
    <mergeCell ref="B695:B696"/>
    <mergeCell ref="C695:C696"/>
    <mergeCell ref="D695:D696"/>
    <mergeCell ref="E695:E696"/>
    <mergeCell ref="F695:G695"/>
    <mergeCell ref="H695:H696"/>
    <mergeCell ref="B647:B652"/>
    <mergeCell ref="C647:C652"/>
    <mergeCell ref="D647:D649"/>
    <mergeCell ref="D650:D652"/>
    <mergeCell ref="H647:H651"/>
    <mergeCell ref="J647:J652"/>
    <mergeCell ref="B657:B661"/>
    <mergeCell ref="C657:C661"/>
    <mergeCell ref="D657:D660"/>
    <mergeCell ref="H658:H660"/>
    <mergeCell ref="J657:J661"/>
    <mergeCell ref="B666:B673"/>
    <mergeCell ref="C666:C673"/>
    <mergeCell ref="D666:D669"/>
    <mergeCell ref="D670:D673"/>
    <mergeCell ref="J666:J673"/>
    <mergeCell ref="D653:J653"/>
    <mergeCell ref="B654:H654"/>
    <mergeCell ref="B655:B656"/>
    <mergeCell ref="C655:C656"/>
    <mergeCell ref="D655:D656"/>
    <mergeCell ref="E655:E656"/>
    <mergeCell ref="F655:G655"/>
    <mergeCell ref="H655:H656"/>
    <mergeCell ref="I655:I656"/>
    <mergeCell ref="J655:J656"/>
    <mergeCell ref="D636:D637"/>
    <mergeCell ref="D638:D640"/>
    <mergeCell ref="H629:H630"/>
    <mergeCell ref="B641:J641"/>
    <mergeCell ref="B642:B645"/>
    <mergeCell ref="C642:C645"/>
    <mergeCell ref="D642:D643"/>
    <mergeCell ref="D644:D645"/>
    <mergeCell ref="H644:H645"/>
    <mergeCell ref="J642:J645"/>
    <mergeCell ref="B646:J646"/>
    <mergeCell ref="H627:H628"/>
    <mergeCell ref="I627:I628"/>
    <mergeCell ref="D625:J625"/>
    <mergeCell ref="F627:G627"/>
    <mergeCell ref="J627:J628"/>
    <mergeCell ref="B626:H626"/>
    <mergeCell ref="B627:B628"/>
    <mergeCell ref="C627:C628"/>
    <mergeCell ref="D627:D628"/>
    <mergeCell ref="B636:B640"/>
    <mergeCell ref="D632:J632"/>
    <mergeCell ref="B633:H633"/>
    <mergeCell ref="B634:B635"/>
    <mergeCell ref="C634:C635"/>
    <mergeCell ref="D634:D635"/>
    <mergeCell ref="E634:E635"/>
    <mergeCell ref="F634:G634"/>
    <mergeCell ref="H634:H635"/>
    <mergeCell ref="I634:I635"/>
    <mergeCell ref="J634:J635"/>
    <mergeCell ref="B629:B631"/>
    <mergeCell ref="F611:F612"/>
    <mergeCell ref="G611:G612"/>
    <mergeCell ref="H611:H612"/>
    <mergeCell ref="J611:J612"/>
    <mergeCell ref="B617:B623"/>
    <mergeCell ref="C617:C623"/>
    <mergeCell ref="D617:D620"/>
    <mergeCell ref="D599:J599"/>
    <mergeCell ref="B600:H600"/>
    <mergeCell ref="D613:J613"/>
    <mergeCell ref="B614:H614"/>
    <mergeCell ref="B615:B616"/>
    <mergeCell ref="D621:D623"/>
    <mergeCell ref="J617:J623"/>
    <mergeCell ref="D595:D597"/>
    <mergeCell ref="E615:E616"/>
    <mergeCell ref="F615:G615"/>
    <mergeCell ref="H615:H616"/>
    <mergeCell ref="I615:I616"/>
    <mergeCell ref="J615:J616"/>
    <mergeCell ref="B542:B553"/>
    <mergeCell ref="C542:C553"/>
    <mergeCell ref="D542:D544"/>
    <mergeCell ref="D545:D546"/>
    <mergeCell ref="D547:D548"/>
    <mergeCell ref="D549:D550"/>
    <mergeCell ref="D551:D553"/>
    <mergeCell ref="J542:J553"/>
    <mergeCell ref="D598:J598"/>
    <mergeCell ref="B558:B568"/>
    <mergeCell ref="C558:C568"/>
    <mergeCell ref="D558:D561"/>
    <mergeCell ref="D562:D564"/>
    <mergeCell ref="D565:D568"/>
    <mergeCell ref="J558:J568"/>
    <mergeCell ref="B573:B580"/>
    <mergeCell ref="C573:C580"/>
    <mergeCell ref="D573:D575"/>
    <mergeCell ref="D576:D578"/>
    <mergeCell ref="D579:D580"/>
    <mergeCell ref="B585:B591"/>
    <mergeCell ref="C585:C591"/>
    <mergeCell ref="D585:D586"/>
    <mergeCell ref="H556:H557"/>
    <mergeCell ref="D587:D588"/>
    <mergeCell ref="D589:D591"/>
    <mergeCell ref="J573:J580"/>
    <mergeCell ref="J585:J591"/>
    <mergeCell ref="B593:B597"/>
    <mergeCell ref="C593:C597"/>
    <mergeCell ref="D593:D594"/>
    <mergeCell ref="J556:J557"/>
    <mergeCell ref="D484:J484"/>
    <mergeCell ref="B485:H485"/>
    <mergeCell ref="B486:B487"/>
    <mergeCell ref="C486:C487"/>
    <mergeCell ref="B476:J476"/>
    <mergeCell ref="D477:D483"/>
    <mergeCell ref="D488:D494"/>
    <mergeCell ref="D495:D501"/>
    <mergeCell ref="D506:D512"/>
    <mergeCell ref="B513:J513"/>
    <mergeCell ref="B514:B519"/>
    <mergeCell ref="C514:C519"/>
    <mergeCell ref="D514:D519"/>
    <mergeCell ref="J514:J519"/>
    <mergeCell ref="B524:B527"/>
    <mergeCell ref="D524:D527"/>
    <mergeCell ref="B528:J528"/>
    <mergeCell ref="D486:D487"/>
    <mergeCell ref="E486:E487"/>
    <mergeCell ref="F486:G486"/>
    <mergeCell ref="H486:H487"/>
    <mergeCell ref="I486:I487"/>
    <mergeCell ref="J486:J487"/>
    <mergeCell ref="B477:B483"/>
    <mergeCell ref="D502:J502"/>
    <mergeCell ref="B503:H503"/>
    <mergeCell ref="B504:B505"/>
    <mergeCell ref="C504:C505"/>
    <mergeCell ref="D504:D505"/>
    <mergeCell ref="E504:E505"/>
    <mergeCell ref="F504:G504"/>
    <mergeCell ref="H504:H505"/>
    <mergeCell ref="B459:J459"/>
    <mergeCell ref="B460:B463"/>
    <mergeCell ref="C460:C463"/>
    <mergeCell ref="D460:D463"/>
    <mergeCell ref="H460:H463"/>
    <mergeCell ref="B464:J464"/>
    <mergeCell ref="B465:B466"/>
    <mergeCell ref="C465:C466"/>
    <mergeCell ref="H465:H466"/>
    <mergeCell ref="J460:J463"/>
    <mergeCell ref="J465:J466"/>
    <mergeCell ref="J444:J449"/>
    <mergeCell ref="D467:J467"/>
    <mergeCell ref="B472:B475"/>
    <mergeCell ref="C472:C475"/>
    <mergeCell ref="D472:D473"/>
    <mergeCell ref="J472:J475"/>
    <mergeCell ref="B470:B471"/>
    <mergeCell ref="C470:C471"/>
    <mergeCell ref="D470:D471"/>
    <mergeCell ref="E470:E471"/>
    <mergeCell ref="D468:J468"/>
    <mergeCell ref="B469:H469"/>
    <mergeCell ref="F470:G470"/>
    <mergeCell ref="J470:J471"/>
    <mergeCell ref="I470:I471"/>
    <mergeCell ref="B432:B439"/>
    <mergeCell ref="C432:C435"/>
    <mergeCell ref="D432:D435"/>
    <mergeCell ref="C436:C439"/>
    <mergeCell ref="D436:D439"/>
    <mergeCell ref="H432:H439"/>
    <mergeCell ref="J432:J439"/>
    <mergeCell ref="B444:B449"/>
    <mergeCell ref="C444:C449"/>
    <mergeCell ref="D444:D449"/>
    <mergeCell ref="H444:H449"/>
    <mergeCell ref="B454:B458"/>
    <mergeCell ref="C454:C458"/>
    <mergeCell ref="D454:D458"/>
    <mergeCell ref="H454:H458"/>
    <mergeCell ref="J454:J458"/>
    <mergeCell ref="J442:J443"/>
    <mergeCell ref="B442:B443"/>
    <mergeCell ref="D450:J450"/>
    <mergeCell ref="B451:H451"/>
    <mergeCell ref="B452:B453"/>
    <mergeCell ref="C452:C453"/>
    <mergeCell ref="D452:D453"/>
    <mergeCell ref="E452:E453"/>
    <mergeCell ref="F452:G452"/>
    <mergeCell ref="H452:H453"/>
    <mergeCell ref="I452:I453"/>
    <mergeCell ref="J452:J453"/>
    <mergeCell ref="D440:J440"/>
    <mergeCell ref="B441:H441"/>
    <mergeCell ref="C442:C443"/>
    <mergeCell ref="WYU411:WZI411"/>
    <mergeCell ref="WZJ411:WZX411"/>
    <mergeCell ref="WZY411:XAM411"/>
    <mergeCell ref="XAN411:XBB411"/>
    <mergeCell ref="XBC411:XBQ411"/>
    <mergeCell ref="XBR411:XCF411"/>
    <mergeCell ref="XCG411:XCU411"/>
    <mergeCell ref="XCV411:XDJ411"/>
    <mergeCell ref="XDK411:XDY411"/>
    <mergeCell ref="XDZ411:XEN411"/>
    <mergeCell ref="XEO411:XER411"/>
    <mergeCell ref="B413:B427"/>
    <mergeCell ref="C413:C415"/>
    <mergeCell ref="D413:D415"/>
    <mergeCell ref="C416:C419"/>
    <mergeCell ref="D416:D419"/>
    <mergeCell ref="C420:C423"/>
    <mergeCell ref="D420:D423"/>
    <mergeCell ref="C424:C427"/>
    <mergeCell ref="D424:D427"/>
    <mergeCell ref="H413:H419"/>
    <mergeCell ref="H420:H423"/>
    <mergeCell ref="H424:H427"/>
    <mergeCell ref="J413:J427"/>
    <mergeCell ref="WOZ411:WPN411"/>
    <mergeCell ref="WPO411:WQC411"/>
    <mergeCell ref="WQD411:WQR411"/>
    <mergeCell ref="WQS411:WRG411"/>
    <mergeCell ref="WRH411:WRV411"/>
    <mergeCell ref="WRW411:WSK411"/>
    <mergeCell ref="WSL411:WSZ411"/>
    <mergeCell ref="WTA411:WTO411"/>
    <mergeCell ref="WYF411:WYT411"/>
    <mergeCell ref="WFE411:WFS411"/>
    <mergeCell ref="WFT411:WGH411"/>
    <mergeCell ref="WGI411:WGW411"/>
    <mergeCell ref="WGX411:WHL411"/>
    <mergeCell ref="WHM411:WIA411"/>
    <mergeCell ref="WIB411:WIP411"/>
    <mergeCell ref="WIQ411:WJE411"/>
    <mergeCell ref="WJF411:WJT411"/>
    <mergeCell ref="WJU411:WKI411"/>
    <mergeCell ref="WKJ411:WKX411"/>
    <mergeCell ref="WKY411:WLM411"/>
    <mergeCell ref="WLN411:WMB411"/>
    <mergeCell ref="WMC411:WMQ411"/>
    <mergeCell ref="WMR411:WNF411"/>
    <mergeCell ref="WNG411:WNU411"/>
    <mergeCell ref="WNV411:WOJ411"/>
    <mergeCell ref="WOK411:WOY411"/>
    <mergeCell ref="VZZ411:WAN411"/>
    <mergeCell ref="WAO411:WBC411"/>
    <mergeCell ref="WBD411:WBR411"/>
    <mergeCell ref="WBS411:WCG411"/>
    <mergeCell ref="WCH411:WCV411"/>
    <mergeCell ref="WCW411:WDK411"/>
    <mergeCell ref="WDL411:WDZ411"/>
    <mergeCell ref="WEA411:WEO411"/>
    <mergeCell ref="WEP411:WFD411"/>
    <mergeCell ref="WTP411:WUD411"/>
    <mergeCell ref="WUE411:WUS411"/>
    <mergeCell ref="WUT411:WVH411"/>
    <mergeCell ref="WVI411:WVW411"/>
    <mergeCell ref="WVX411:WWL411"/>
    <mergeCell ref="WWM411:WXA411"/>
    <mergeCell ref="WXB411:WXP411"/>
    <mergeCell ref="WXQ411:WYE411"/>
    <mergeCell ref="VQE411:VQS411"/>
    <mergeCell ref="VQT411:VRH411"/>
    <mergeCell ref="VRI411:VRW411"/>
    <mergeCell ref="VRX411:VSL411"/>
    <mergeCell ref="VSM411:VTA411"/>
    <mergeCell ref="VTB411:VTP411"/>
    <mergeCell ref="VTQ411:VUE411"/>
    <mergeCell ref="VUF411:VUT411"/>
    <mergeCell ref="VUU411:VVI411"/>
    <mergeCell ref="VVJ411:VVX411"/>
    <mergeCell ref="VVY411:VWM411"/>
    <mergeCell ref="VWN411:VXB411"/>
    <mergeCell ref="VXC411:VXQ411"/>
    <mergeCell ref="VXR411:VYF411"/>
    <mergeCell ref="VYG411:VYU411"/>
    <mergeCell ref="VYV411:VZJ411"/>
    <mergeCell ref="VZK411:VZY411"/>
    <mergeCell ref="VGJ411:VGX411"/>
    <mergeCell ref="VGY411:VHM411"/>
    <mergeCell ref="VHN411:VIB411"/>
    <mergeCell ref="VIC411:VIQ411"/>
    <mergeCell ref="VIR411:VJF411"/>
    <mergeCell ref="VJG411:VJU411"/>
    <mergeCell ref="VJV411:VKJ411"/>
    <mergeCell ref="VKK411:VKY411"/>
    <mergeCell ref="VKZ411:VLN411"/>
    <mergeCell ref="VLO411:VMC411"/>
    <mergeCell ref="VMD411:VMR411"/>
    <mergeCell ref="VMS411:VNG411"/>
    <mergeCell ref="VNH411:VNV411"/>
    <mergeCell ref="VNW411:VOK411"/>
    <mergeCell ref="VOL411:VOZ411"/>
    <mergeCell ref="VPA411:VPO411"/>
    <mergeCell ref="VPP411:VQD411"/>
    <mergeCell ref="UWO411:UXC411"/>
    <mergeCell ref="UXD411:UXR411"/>
    <mergeCell ref="UXS411:UYG411"/>
    <mergeCell ref="UYH411:UYV411"/>
    <mergeCell ref="UYW411:UZK411"/>
    <mergeCell ref="UZL411:UZZ411"/>
    <mergeCell ref="VAA411:VAO411"/>
    <mergeCell ref="VAP411:VBD411"/>
    <mergeCell ref="VBE411:VBS411"/>
    <mergeCell ref="VBT411:VCH411"/>
    <mergeCell ref="VCI411:VCW411"/>
    <mergeCell ref="VCX411:VDL411"/>
    <mergeCell ref="VDM411:VEA411"/>
    <mergeCell ref="VEB411:VEP411"/>
    <mergeCell ref="VEQ411:VFE411"/>
    <mergeCell ref="VFF411:VFT411"/>
    <mergeCell ref="VFU411:VGI411"/>
    <mergeCell ref="UMT411:UNH411"/>
    <mergeCell ref="UNI411:UNW411"/>
    <mergeCell ref="UNX411:UOL411"/>
    <mergeCell ref="UOM411:UPA411"/>
    <mergeCell ref="UPB411:UPP411"/>
    <mergeCell ref="UPQ411:UQE411"/>
    <mergeCell ref="UQF411:UQT411"/>
    <mergeCell ref="UQU411:URI411"/>
    <mergeCell ref="URJ411:URX411"/>
    <mergeCell ref="URY411:USM411"/>
    <mergeCell ref="USN411:UTB411"/>
    <mergeCell ref="UTC411:UTQ411"/>
    <mergeCell ref="UTR411:UUF411"/>
    <mergeCell ref="UUG411:UUU411"/>
    <mergeCell ref="UUV411:UVJ411"/>
    <mergeCell ref="UVK411:UVY411"/>
    <mergeCell ref="UVZ411:UWN411"/>
    <mergeCell ref="UCY411:UDM411"/>
    <mergeCell ref="UDN411:UEB411"/>
    <mergeCell ref="UEC411:UEQ411"/>
    <mergeCell ref="UER411:UFF411"/>
    <mergeCell ref="UFG411:UFU411"/>
    <mergeCell ref="UFV411:UGJ411"/>
    <mergeCell ref="UGK411:UGY411"/>
    <mergeCell ref="UGZ411:UHN411"/>
    <mergeCell ref="UHO411:UIC411"/>
    <mergeCell ref="UID411:UIR411"/>
    <mergeCell ref="UIS411:UJG411"/>
    <mergeCell ref="UJH411:UJV411"/>
    <mergeCell ref="UJW411:UKK411"/>
    <mergeCell ref="UKL411:UKZ411"/>
    <mergeCell ref="ULA411:ULO411"/>
    <mergeCell ref="ULP411:UMD411"/>
    <mergeCell ref="UME411:UMS411"/>
    <mergeCell ref="TTD411:TTR411"/>
    <mergeCell ref="TTS411:TUG411"/>
    <mergeCell ref="TUH411:TUV411"/>
    <mergeCell ref="TUW411:TVK411"/>
    <mergeCell ref="TVL411:TVZ411"/>
    <mergeCell ref="TWA411:TWO411"/>
    <mergeCell ref="TWP411:TXD411"/>
    <mergeCell ref="TXE411:TXS411"/>
    <mergeCell ref="TXT411:TYH411"/>
    <mergeCell ref="TYI411:TYW411"/>
    <mergeCell ref="TYX411:TZL411"/>
    <mergeCell ref="TZM411:UAA411"/>
    <mergeCell ref="UAB411:UAP411"/>
    <mergeCell ref="UAQ411:UBE411"/>
    <mergeCell ref="UBF411:UBT411"/>
    <mergeCell ref="UBU411:UCI411"/>
    <mergeCell ref="UCJ411:UCX411"/>
    <mergeCell ref="TJI411:TJW411"/>
    <mergeCell ref="TJX411:TKL411"/>
    <mergeCell ref="TKM411:TLA411"/>
    <mergeCell ref="TLB411:TLP411"/>
    <mergeCell ref="TLQ411:TME411"/>
    <mergeCell ref="TMF411:TMT411"/>
    <mergeCell ref="TMU411:TNI411"/>
    <mergeCell ref="TNJ411:TNX411"/>
    <mergeCell ref="TNY411:TOM411"/>
    <mergeCell ref="TON411:TPB411"/>
    <mergeCell ref="TPC411:TPQ411"/>
    <mergeCell ref="TPR411:TQF411"/>
    <mergeCell ref="TQG411:TQU411"/>
    <mergeCell ref="TQV411:TRJ411"/>
    <mergeCell ref="TRK411:TRY411"/>
    <mergeCell ref="TRZ411:TSN411"/>
    <mergeCell ref="TSO411:TTC411"/>
    <mergeCell ref="SZN411:TAB411"/>
    <mergeCell ref="TAC411:TAQ411"/>
    <mergeCell ref="TAR411:TBF411"/>
    <mergeCell ref="TBG411:TBU411"/>
    <mergeCell ref="TBV411:TCJ411"/>
    <mergeCell ref="TCK411:TCY411"/>
    <mergeCell ref="TCZ411:TDN411"/>
    <mergeCell ref="TDO411:TEC411"/>
    <mergeCell ref="TED411:TER411"/>
    <mergeCell ref="TES411:TFG411"/>
    <mergeCell ref="TFH411:TFV411"/>
    <mergeCell ref="TFW411:TGK411"/>
    <mergeCell ref="TGL411:TGZ411"/>
    <mergeCell ref="THA411:THO411"/>
    <mergeCell ref="THP411:TID411"/>
    <mergeCell ref="TIE411:TIS411"/>
    <mergeCell ref="TIT411:TJH411"/>
    <mergeCell ref="SPS411:SQG411"/>
    <mergeCell ref="SQH411:SQV411"/>
    <mergeCell ref="SQW411:SRK411"/>
    <mergeCell ref="SRL411:SRZ411"/>
    <mergeCell ref="SSA411:SSO411"/>
    <mergeCell ref="SSP411:STD411"/>
    <mergeCell ref="STE411:STS411"/>
    <mergeCell ref="STT411:SUH411"/>
    <mergeCell ref="SUI411:SUW411"/>
    <mergeCell ref="SUX411:SVL411"/>
    <mergeCell ref="SVM411:SWA411"/>
    <mergeCell ref="SWB411:SWP411"/>
    <mergeCell ref="SWQ411:SXE411"/>
    <mergeCell ref="SXF411:SXT411"/>
    <mergeCell ref="SXU411:SYI411"/>
    <mergeCell ref="SYJ411:SYX411"/>
    <mergeCell ref="SYY411:SZM411"/>
    <mergeCell ref="SFX411:SGL411"/>
    <mergeCell ref="SGM411:SHA411"/>
    <mergeCell ref="SHB411:SHP411"/>
    <mergeCell ref="SHQ411:SIE411"/>
    <mergeCell ref="SIF411:SIT411"/>
    <mergeCell ref="SIU411:SJI411"/>
    <mergeCell ref="SJJ411:SJX411"/>
    <mergeCell ref="SJY411:SKM411"/>
    <mergeCell ref="SKN411:SLB411"/>
    <mergeCell ref="SLC411:SLQ411"/>
    <mergeCell ref="SLR411:SMF411"/>
    <mergeCell ref="SMG411:SMU411"/>
    <mergeCell ref="SMV411:SNJ411"/>
    <mergeCell ref="SNK411:SNY411"/>
    <mergeCell ref="SNZ411:SON411"/>
    <mergeCell ref="SOO411:SPC411"/>
    <mergeCell ref="SPD411:SPR411"/>
    <mergeCell ref="RWC411:RWQ411"/>
    <mergeCell ref="RWR411:RXF411"/>
    <mergeCell ref="RXG411:RXU411"/>
    <mergeCell ref="RXV411:RYJ411"/>
    <mergeCell ref="RYK411:RYY411"/>
    <mergeCell ref="RYZ411:RZN411"/>
    <mergeCell ref="RZO411:SAC411"/>
    <mergeCell ref="SAD411:SAR411"/>
    <mergeCell ref="SAS411:SBG411"/>
    <mergeCell ref="SBH411:SBV411"/>
    <mergeCell ref="SBW411:SCK411"/>
    <mergeCell ref="SCL411:SCZ411"/>
    <mergeCell ref="SDA411:SDO411"/>
    <mergeCell ref="SDP411:SED411"/>
    <mergeCell ref="SEE411:SES411"/>
    <mergeCell ref="SET411:SFH411"/>
    <mergeCell ref="SFI411:SFW411"/>
    <mergeCell ref="RMH411:RMV411"/>
    <mergeCell ref="RMW411:RNK411"/>
    <mergeCell ref="RNL411:RNZ411"/>
    <mergeCell ref="ROA411:ROO411"/>
    <mergeCell ref="ROP411:RPD411"/>
    <mergeCell ref="RPE411:RPS411"/>
    <mergeCell ref="RPT411:RQH411"/>
    <mergeCell ref="RQI411:RQW411"/>
    <mergeCell ref="RQX411:RRL411"/>
    <mergeCell ref="RRM411:RSA411"/>
    <mergeCell ref="RSB411:RSP411"/>
    <mergeCell ref="RSQ411:RTE411"/>
    <mergeCell ref="RTF411:RTT411"/>
    <mergeCell ref="RTU411:RUI411"/>
    <mergeCell ref="RUJ411:RUX411"/>
    <mergeCell ref="RUY411:RVM411"/>
    <mergeCell ref="RVN411:RWB411"/>
    <mergeCell ref="RCM411:RDA411"/>
    <mergeCell ref="RDB411:RDP411"/>
    <mergeCell ref="RDQ411:REE411"/>
    <mergeCell ref="REF411:RET411"/>
    <mergeCell ref="REU411:RFI411"/>
    <mergeCell ref="RFJ411:RFX411"/>
    <mergeCell ref="RFY411:RGM411"/>
    <mergeCell ref="RGN411:RHB411"/>
    <mergeCell ref="RHC411:RHQ411"/>
    <mergeCell ref="RHR411:RIF411"/>
    <mergeCell ref="RIG411:RIU411"/>
    <mergeCell ref="RIV411:RJJ411"/>
    <mergeCell ref="RJK411:RJY411"/>
    <mergeCell ref="RJZ411:RKN411"/>
    <mergeCell ref="RKO411:RLC411"/>
    <mergeCell ref="RLD411:RLR411"/>
    <mergeCell ref="RLS411:RMG411"/>
    <mergeCell ref="QSR411:QTF411"/>
    <mergeCell ref="QTG411:QTU411"/>
    <mergeCell ref="QTV411:QUJ411"/>
    <mergeCell ref="QUK411:QUY411"/>
    <mergeCell ref="QUZ411:QVN411"/>
    <mergeCell ref="QVO411:QWC411"/>
    <mergeCell ref="QWD411:QWR411"/>
    <mergeCell ref="QWS411:QXG411"/>
    <mergeCell ref="QXH411:QXV411"/>
    <mergeCell ref="QXW411:QYK411"/>
    <mergeCell ref="QYL411:QYZ411"/>
    <mergeCell ref="QZA411:QZO411"/>
    <mergeCell ref="QZP411:RAD411"/>
    <mergeCell ref="RAE411:RAS411"/>
    <mergeCell ref="RAT411:RBH411"/>
    <mergeCell ref="RBI411:RBW411"/>
    <mergeCell ref="RBX411:RCL411"/>
    <mergeCell ref="QIW411:QJK411"/>
    <mergeCell ref="QJL411:QJZ411"/>
    <mergeCell ref="QKA411:QKO411"/>
    <mergeCell ref="QKP411:QLD411"/>
    <mergeCell ref="QLE411:QLS411"/>
    <mergeCell ref="QLT411:QMH411"/>
    <mergeCell ref="QMI411:QMW411"/>
    <mergeCell ref="QMX411:QNL411"/>
    <mergeCell ref="QNM411:QOA411"/>
    <mergeCell ref="QOB411:QOP411"/>
    <mergeCell ref="QOQ411:QPE411"/>
    <mergeCell ref="QPF411:QPT411"/>
    <mergeCell ref="QPU411:QQI411"/>
    <mergeCell ref="QQJ411:QQX411"/>
    <mergeCell ref="QQY411:QRM411"/>
    <mergeCell ref="QRN411:QSB411"/>
    <mergeCell ref="QSC411:QSQ411"/>
    <mergeCell ref="PZB411:PZP411"/>
    <mergeCell ref="PZQ411:QAE411"/>
    <mergeCell ref="QAF411:QAT411"/>
    <mergeCell ref="QAU411:QBI411"/>
    <mergeCell ref="QBJ411:QBX411"/>
    <mergeCell ref="QBY411:QCM411"/>
    <mergeCell ref="QCN411:QDB411"/>
    <mergeCell ref="QDC411:QDQ411"/>
    <mergeCell ref="QDR411:QEF411"/>
    <mergeCell ref="QEG411:QEU411"/>
    <mergeCell ref="QEV411:QFJ411"/>
    <mergeCell ref="QFK411:QFY411"/>
    <mergeCell ref="QFZ411:QGN411"/>
    <mergeCell ref="QGO411:QHC411"/>
    <mergeCell ref="QHD411:QHR411"/>
    <mergeCell ref="QHS411:QIG411"/>
    <mergeCell ref="QIH411:QIV411"/>
    <mergeCell ref="PPG411:PPU411"/>
    <mergeCell ref="PPV411:PQJ411"/>
    <mergeCell ref="PQK411:PQY411"/>
    <mergeCell ref="PQZ411:PRN411"/>
    <mergeCell ref="PRO411:PSC411"/>
    <mergeCell ref="PSD411:PSR411"/>
    <mergeCell ref="PSS411:PTG411"/>
    <mergeCell ref="PTH411:PTV411"/>
    <mergeCell ref="PTW411:PUK411"/>
    <mergeCell ref="PUL411:PUZ411"/>
    <mergeCell ref="PVA411:PVO411"/>
    <mergeCell ref="PVP411:PWD411"/>
    <mergeCell ref="PWE411:PWS411"/>
    <mergeCell ref="PWT411:PXH411"/>
    <mergeCell ref="PXI411:PXW411"/>
    <mergeCell ref="PXX411:PYL411"/>
    <mergeCell ref="PYM411:PZA411"/>
    <mergeCell ref="PFL411:PFZ411"/>
    <mergeCell ref="PGA411:PGO411"/>
    <mergeCell ref="PGP411:PHD411"/>
    <mergeCell ref="PHE411:PHS411"/>
    <mergeCell ref="PHT411:PIH411"/>
    <mergeCell ref="PII411:PIW411"/>
    <mergeCell ref="PIX411:PJL411"/>
    <mergeCell ref="PJM411:PKA411"/>
    <mergeCell ref="PKB411:PKP411"/>
    <mergeCell ref="PKQ411:PLE411"/>
    <mergeCell ref="PLF411:PLT411"/>
    <mergeCell ref="PLU411:PMI411"/>
    <mergeCell ref="PMJ411:PMX411"/>
    <mergeCell ref="PMY411:PNM411"/>
    <mergeCell ref="PNN411:POB411"/>
    <mergeCell ref="POC411:POQ411"/>
    <mergeCell ref="POR411:PPF411"/>
    <mergeCell ref="OVQ411:OWE411"/>
    <mergeCell ref="OWF411:OWT411"/>
    <mergeCell ref="OWU411:OXI411"/>
    <mergeCell ref="OXJ411:OXX411"/>
    <mergeCell ref="OXY411:OYM411"/>
    <mergeCell ref="OYN411:OZB411"/>
    <mergeCell ref="OZC411:OZQ411"/>
    <mergeCell ref="OZR411:PAF411"/>
    <mergeCell ref="PAG411:PAU411"/>
    <mergeCell ref="PAV411:PBJ411"/>
    <mergeCell ref="PBK411:PBY411"/>
    <mergeCell ref="PBZ411:PCN411"/>
    <mergeCell ref="PCO411:PDC411"/>
    <mergeCell ref="PDD411:PDR411"/>
    <mergeCell ref="PDS411:PEG411"/>
    <mergeCell ref="PEH411:PEV411"/>
    <mergeCell ref="PEW411:PFK411"/>
    <mergeCell ref="OLV411:OMJ411"/>
    <mergeCell ref="OMK411:OMY411"/>
    <mergeCell ref="OMZ411:ONN411"/>
    <mergeCell ref="ONO411:OOC411"/>
    <mergeCell ref="OOD411:OOR411"/>
    <mergeCell ref="OOS411:OPG411"/>
    <mergeCell ref="OPH411:OPV411"/>
    <mergeCell ref="OPW411:OQK411"/>
    <mergeCell ref="OQL411:OQZ411"/>
    <mergeCell ref="ORA411:ORO411"/>
    <mergeCell ref="ORP411:OSD411"/>
    <mergeCell ref="OSE411:OSS411"/>
    <mergeCell ref="OST411:OTH411"/>
    <mergeCell ref="OTI411:OTW411"/>
    <mergeCell ref="OTX411:OUL411"/>
    <mergeCell ref="OUM411:OVA411"/>
    <mergeCell ref="OVB411:OVP411"/>
    <mergeCell ref="OCA411:OCO411"/>
    <mergeCell ref="OCP411:ODD411"/>
    <mergeCell ref="ODE411:ODS411"/>
    <mergeCell ref="ODT411:OEH411"/>
    <mergeCell ref="OEI411:OEW411"/>
    <mergeCell ref="OEX411:OFL411"/>
    <mergeCell ref="OFM411:OGA411"/>
    <mergeCell ref="OGB411:OGP411"/>
    <mergeCell ref="OGQ411:OHE411"/>
    <mergeCell ref="OHF411:OHT411"/>
    <mergeCell ref="OHU411:OII411"/>
    <mergeCell ref="OIJ411:OIX411"/>
    <mergeCell ref="OIY411:OJM411"/>
    <mergeCell ref="OJN411:OKB411"/>
    <mergeCell ref="OKC411:OKQ411"/>
    <mergeCell ref="OKR411:OLF411"/>
    <mergeCell ref="OLG411:OLU411"/>
    <mergeCell ref="NSF411:NST411"/>
    <mergeCell ref="NSU411:NTI411"/>
    <mergeCell ref="NTJ411:NTX411"/>
    <mergeCell ref="NTY411:NUM411"/>
    <mergeCell ref="NUN411:NVB411"/>
    <mergeCell ref="NVC411:NVQ411"/>
    <mergeCell ref="NVR411:NWF411"/>
    <mergeCell ref="NWG411:NWU411"/>
    <mergeCell ref="NWV411:NXJ411"/>
    <mergeCell ref="NXK411:NXY411"/>
    <mergeCell ref="NXZ411:NYN411"/>
    <mergeCell ref="NYO411:NZC411"/>
    <mergeCell ref="NZD411:NZR411"/>
    <mergeCell ref="NZS411:OAG411"/>
    <mergeCell ref="OAH411:OAV411"/>
    <mergeCell ref="OAW411:OBK411"/>
    <mergeCell ref="OBL411:OBZ411"/>
    <mergeCell ref="NIK411:NIY411"/>
    <mergeCell ref="NIZ411:NJN411"/>
    <mergeCell ref="NJO411:NKC411"/>
    <mergeCell ref="NKD411:NKR411"/>
    <mergeCell ref="NKS411:NLG411"/>
    <mergeCell ref="NLH411:NLV411"/>
    <mergeCell ref="NLW411:NMK411"/>
    <mergeCell ref="NML411:NMZ411"/>
    <mergeCell ref="NNA411:NNO411"/>
    <mergeCell ref="NNP411:NOD411"/>
    <mergeCell ref="NOE411:NOS411"/>
    <mergeCell ref="NOT411:NPH411"/>
    <mergeCell ref="NPI411:NPW411"/>
    <mergeCell ref="NPX411:NQL411"/>
    <mergeCell ref="NQM411:NRA411"/>
    <mergeCell ref="NRB411:NRP411"/>
    <mergeCell ref="NRQ411:NSE411"/>
    <mergeCell ref="MYP411:MZD411"/>
    <mergeCell ref="MZE411:MZS411"/>
    <mergeCell ref="MZT411:NAH411"/>
    <mergeCell ref="NAI411:NAW411"/>
    <mergeCell ref="NAX411:NBL411"/>
    <mergeCell ref="NBM411:NCA411"/>
    <mergeCell ref="NCB411:NCP411"/>
    <mergeCell ref="NCQ411:NDE411"/>
    <mergeCell ref="NDF411:NDT411"/>
    <mergeCell ref="NDU411:NEI411"/>
    <mergeCell ref="NEJ411:NEX411"/>
    <mergeCell ref="NEY411:NFM411"/>
    <mergeCell ref="NFN411:NGB411"/>
    <mergeCell ref="NGC411:NGQ411"/>
    <mergeCell ref="NGR411:NHF411"/>
    <mergeCell ref="NHG411:NHU411"/>
    <mergeCell ref="NHV411:NIJ411"/>
    <mergeCell ref="MOU411:MPI411"/>
    <mergeCell ref="MPJ411:MPX411"/>
    <mergeCell ref="MPY411:MQM411"/>
    <mergeCell ref="MQN411:MRB411"/>
    <mergeCell ref="MRC411:MRQ411"/>
    <mergeCell ref="MRR411:MSF411"/>
    <mergeCell ref="MSG411:MSU411"/>
    <mergeCell ref="MSV411:MTJ411"/>
    <mergeCell ref="MTK411:MTY411"/>
    <mergeCell ref="MTZ411:MUN411"/>
    <mergeCell ref="MUO411:MVC411"/>
    <mergeCell ref="MVD411:MVR411"/>
    <mergeCell ref="MVS411:MWG411"/>
    <mergeCell ref="MWH411:MWV411"/>
    <mergeCell ref="MWW411:MXK411"/>
    <mergeCell ref="MXL411:MXZ411"/>
    <mergeCell ref="MYA411:MYO411"/>
    <mergeCell ref="MEZ411:MFN411"/>
    <mergeCell ref="MFO411:MGC411"/>
    <mergeCell ref="MGD411:MGR411"/>
    <mergeCell ref="MGS411:MHG411"/>
    <mergeCell ref="MHH411:MHV411"/>
    <mergeCell ref="MHW411:MIK411"/>
    <mergeCell ref="MIL411:MIZ411"/>
    <mergeCell ref="MJA411:MJO411"/>
    <mergeCell ref="MJP411:MKD411"/>
    <mergeCell ref="MKE411:MKS411"/>
    <mergeCell ref="MKT411:MLH411"/>
    <mergeCell ref="MLI411:MLW411"/>
    <mergeCell ref="MLX411:MML411"/>
    <mergeCell ref="MMM411:MNA411"/>
    <mergeCell ref="MNB411:MNP411"/>
    <mergeCell ref="MNQ411:MOE411"/>
    <mergeCell ref="MOF411:MOT411"/>
    <mergeCell ref="LVE411:LVS411"/>
    <mergeCell ref="LVT411:LWH411"/>
    <mergeCell ref="LWI411:LWW411"/>
    <mergeCell ref="LWX411:LXL411"/>
    <mergeCell ref="LXM411:LYA411"/>
    <mergeCell ref="LYB411:LYP411"/>
    <mergeCell ref="LYQ411:LZE411"/>
    <mergeCell ref="LZF411:LZT411"/>
    <mergeCell ref="LZU411:MAI411"/>
    <mergeCell ref="MAJ411:MAX411"/>
    <mergeCell ref="MAY411:MBM411"/>
    <mergeCell ref="MBN411:MCB411"/>
    <mergeCell ref="MCC411:MCQ411"/>
    <mergeCell ref="MCR411:MDF411"/>
    <mergeCell ref="MDG411:MDU411"/>
    <mergeCell ref="MDV411:MEJ411"/>
    <mergeCell ref="MEK411:MEY411"/>
    <mergeCell ref="LLJ411:LLX411"/>
    <mergeCell ref="LLY411:LMM411"/>
    <mergeCell ref="LMN411:LNB411"/>
    <mergeCell ref="LNC411:LNQ411"/>
    <mergeCell ref="LNR411:LOF411"/>
    <mergeCell ref="LOG411:LOU411"/>
    <mergeCell ref="LOV411:LPJ411"/>
    <mergeCell ref="LPK411:LPY411"/>
    <mergeCell ref="LPZ411:LQN411"/>
    <mergeCell ref="LQO411:LRC411"/>
    <mergeCell ref="LRD411:LRR411"/>
    <mergeCell ref="LRS411:LSG411"/>
    <mergeCell ref="LSH411:LSV411"/>
    <mergeCell ref="LSW411:LTK411"/>
    <mergeCell ref="LTL411:LTZ411"/>
    <mergeCell ref="LUA411:LUO411"/>
    <mergeCell ref="LUP411:LVD411"/>
    <mergeCell ref="LBO411:LCC411"/>
    <mergeCell ref="LCD411:LCR411"/>
    <mergeCell ref="LCS411:LDG411"/>
    <mergeCell ref="LDH411:LDV411"/>
    <mergeCell ref="LDW411:LEK411"/>
    <mergeCell ref="LEL411:LEZ411"/>
    <mergeCell ref="LFA411:LFO411"/>
    <mergeCell ref="LFP411:LGD411"/>
    <mergeCell ref="LGE411:LGS411"/>
    <mergeCell ref="LGT411:LHH411"/>
    <mergeCell ref="LHI411:LHW411"/>
    <mergeCell ref="LHX411:LIL411"/>
    <mergeCell ref="LIM411:LJA411"/>
    <mergeCell ref="LJB411:LJP411"/>
    <mergeCell ref="LJQ411:LKE411"/>
    <mergeCell ref="LKF411:LKT411"/>
    <mergeCell ref="LKU411:LLI411"/>
    <mergeCell ref="KRT411:KSH411"/>
    <mergeCell ref="KSI411:KSW411"/>
    <mergeCell ref="KSX411:KTL411"/>
    <mergeCell ref="KTM411:KUA411"/>
    <mergeCell ref="KUB411:KUP411"/>
    <mergeCell ref="KUQ411:KVE411"/>
    <mergeCell ref="KVF411:KVT411"/>
    <mergeCell ref="KVU411:KWI411"/>
    <mergeCell ref="KWJ411:KWX411"/>
    <mergeCell ref="KWY411:KXM411"/>
    <mergeCell ref="KXN411:KYB411"/>
    <mergeCell ref="KYC411:KYQ411"/>
    <mergeCell ref="KYR411:KZF411"/>
    <mergeCell ref="KZG411:KZU411"/>
    <mergeCell ref="KZV411:LAJ411"/>
    <mergeCell ref="LAK411:LAY411"/>
    <mergeCell ref="LAZ411:LBN411"/>
    <mergeCell ref="KHY411:KIM411"/>
    <mergeCell ref="KIN411:KJB411"/>
    <mergeCell ref="KJC411:KJQ411"/>
    <mergeCell ref="KJR411:KKF411"/>
    <mergeCell ref="KKG411:KKU411"/>
    <mergeCell ref="KKV411:KLJ411"/>
    <mergeCell ref="KLK411:KLY411"/>
    <mergeCell ref="KLZ411:KMN411"/>
    <mergeCell ref="KMO411:KNC411"/>
    <mergeCell ref="KND411:KNR411"/>
    <mergeCell ref="KNS411:KOG411"/>
    <mergeCell ref="KOH411:KOV411"/>
    <mergeCell ref="KOW411:KPK411"/>
    <mergeCell ref="KPL411:KPZ411"/>
    <mergeCell ref="KQA411:KQO411"/>
    <mergeCell ref="KQP411:KRD411"/>
    <mergeCell ref="KRE411:KRS411"/>
    <mergeCell ref="JYD411:JYR411"/>
    <mergeCell ref="JYS411:JZG411"/>
    <mergeCell ref="JZH411:JZV411"/>
    <mergeCell ref="JZW411:KAK411"/>
    <mergeCell ref="KAL411:KAZ411"/>
    <mergeCell ref="KBA411:KBO411"/>
    <mergeCell ref="KBP411:KCD411"/>
    <mergeCell ref="KCE411:KCS411"/>
    <mergeCell ref="KCT411:KDH411"/>
    <mergeCell ref="KDI411:KDW411"/>
    <mergeCell ref="KDX411:KEL411"/>
    <mergeCell ref="KEM411:KFA411"/>
    <mergeCell ref="KFB411:KFP411"/>
    <mergeCell ref="KFQ411:KGE411"/>
    <mergeCell ref="KGF411:KGT411"/>
    <mergeCell ref="KGU411:KHI411"/>
    <mergeCell ref="KHJ411:KHX411"/>
    <mergeCell ref="JOI411:JOW411"/>
    <mergeCell ref="JOX411:JPL411"/>
    <mergeCell ref="JPM411:JQA411"/>
    <mergeCell ref="JQB411:JQP411"/>
    <mergeCell ref="JQQ411:JRE411"/>
    <mergeCell ref="JRF411:JRT411"/>
    <mergeCell ref="JRU411:JSI411"/>
    <mergeCell ref="JSJ411:JSX411"/>
    <mergeCell ref="JSY411:JTM411"/>
    <mergeCell ref="JTN411:JUB411"/>
    <mergeCell ref="JUC411:JUQ411"/>
    <mergeCell ref="JUR411:JVF411"/>
    <mergeCell ref="JVG411:JVU411"/>
    <mergeCell ref="JVV411:JWJ411"/>
    <mergeCell ref="JWK411:JWY411"/>
    <mergeCell ref="JWZ411:JXN411"/>
    <mergeCell ref="JXO411:JYC411"/>
    <mergeCell ref="JEN411:JFB411"/>
    <mergeCell ref="JFC411:JFQ411"/>
    <mergeCell ref="JFR411:JGF411"/>
    <mergeCell ref="JGG411:JGU411"/>
    <mergeCell ref="JGV411:JHJ411"/>
    <mergeCell ref="JHK411:JHY411"/>
    <mergeCell ref="JHZ411:JIN411"/>
    <mergeCell ref="JIO411:JJC411"/>
    <mergeCell ref="JJD411:JJR411"/>
    <mergeCell ref="JJS411:JKG411"/>
    <mergeCell ref="JKH411:JKV411"/>
    <mergeCell ref="JKW411:JLK411"/>
    <mergeCell ref="JLL411:JLZ411"/>
    <mergeCell ref="JMA411:JMO411"/>
    <mergeCell ref="JMP411:JND411"/>
    <mergeCell ref="JNE411:JNS411"/>
    <mergeCell ref="JNT411:JOH411"/>
    <mergeCell ref="IUS411:IVG411"/>
    <mergeCell ref="IVH411:IVV411"/>
    <mergeCell ref="IVW411:IWK411"/>
    <mergeCell ref="IWL411:IWZ411"/>
    <mergeCell ref="IXA411:IXO411"/>
    <mergeCell ref="IXP411:IYD411"/>
    <mergeCell ref="IYE411:IYS411"/>
    <mergeCell ref="IYT411:IZH411"/>
    <mergeCell ref="IZI411:IZW411"/>
    <mergeCell ref="IZX411:JAL411"/>
    <mergeCell ref="JAM411:JBA411"/>
    <mergeCell ref="JBB411:JBP411"/>
    <mergeCell ref="JBQ411:JCE411"/>
    <mergeCell ref="JCF411:JCT411"/>
    <mergeCell ref="JCU411:JDI411"/>
    <mergeCell ref="JDJ411:JDX411"/>
    <mergeCell ref="JDY411:JEM411"/>
    <mergeCell ref="IKX411:ILL411"/>
    <mergeCell ref="ILM411:IMA411"/>
    <mergeCell ref="IMB411:IMP411"/>
    <mergeCell ref="IMQ411:INE411"/>
    <mergeCell ref="INF411:INT411"/>
    <mergeCell ref="INU411:IOI411"/>
    <mergeCell ref="IOJ411:IOX411"/>
    <mergeCell ref="IOY411:IPM411"/>
    <mergeCell ref="IPN411:IQB411"/>
    <mergeCell ref="IQC411:IQQ411"/>
    <mergeCell ref="IQR411:IRF411"/>
    <mergeCell ref="IRG411:IRU411"/>
    <mergeCell ref="IRV411:ISJ411"/>
    <mergeCell ref="ISK411:ISY411"/>
    <mergeCell ref="ISZ411:ITN411"/>
    <mergeCell ref="ITO411:IUC411"/>
    <mergeCell ref="IUD411:IUR411"/>
    <mergeCell ref="IBC411:IBQ411"/>
    <mergeCell ref="IBR411:ICF411"/>
    <mergeCell ref="ICG411:ICU411"/>
    <mergeCell ref="ICV411:IDJ411"/>
    <mergeCell ref="IDK411:IDY411"/>
    <mergeCell ref="IDZ411:IEN411"/>
    <mergeCell ref="IEO411:IFC411"/>
    <mergeCell ref="IFD411:IFR411"/>
    <mergeCell ref="IFS411:IGG411"/>
    <mergeCell ref="IGH411:IGV411"/>
    <mergeCell ref="IGW411:IHK411"/>
    <mergeCell ref="IHL411:IHZ411"/>
    <mergeCell ref="IIA411:IIO411"/>
    <mergeCell ref="IIP411:IJD411"/>
    <mergeCell ref="IJE411:IJS411"/>
    <mergeCell ref="IJT411:IKH411"/>
    <mergeCell ref="IKI411:IKW411"/>
    <mergeCell ref="HRH411:HRV411"/>
    <mergeCell ref="HRW411:HSK411"/>
    <mergeCell ref="HSL411:HSZ411"/>
    <mergeCell ref="HTA411:HTO411"/>
    <mergeCell ref="HTP411:HUD411"/>
    <mergeCell ref="HUE411:HUS411"/>
    <mergeCell ref="HUT411:HVH411"/>
    <mergeCell ref="HVI411:HVW411"/>
    <mergeCell ref="HVX411:HWL411"/>
    <mergeCell ref="HWM411:HXA411"/>
    <mergeCell ref="HXB411:HXP411"/>
    <mergeCell ref="HXQ411:HYE411"/>
    <mergeCell ref="HYF411:HYT411"/>
    <mergeCell ref="HYU411:HZI411"/>
    <mergeCell ref="HZJ411:HZX411"/>
    <mergeCell ref="HZY411:IAM411"/>
    <mergeCell ref="IAN411:IBB411"/>
    <mergeCell ref="HHM411:HIA411"/>
    <mergeCell ref="HIB411:HIP411"/>
    <mergeCell ref="HIQ411:HJE411"/>
    <mergeCell ref="HJF411:HJT411"/>
    <mergeCell ref="HJU411:HKI411"/>
    <mergeCell ref="HKJ411:HKX411"/>
    <mergeCell ref="HKY411:HLM411"/>
    <mergeCell ref="HLN411:HMB411"/>
    <mergeCell ref="HMC411:HMQ411"/>
    <mergeCell ref="HMR411:HNF411"/>
    <mergeCell ref="HNG411:HNU411"/>
    <mergeCell ref="HNV411:HOJ411"/>
    <mergeCell ref="HOK411:HOY411"/>
    <mergeCell ref="HOZ411:HPN411"/>
    <mergeCell ref="HPO411:HQC411"/>
    <mergeCell ref="HQD411:HQR411"/>
    <mergeCell ref="HQS411:HRG411"/>
    <mergeCell ref="GXR411:GYF411"/>
    <mergeCell ref="GYG411:GYU411"/>
    <mergeCell ref="GYV411:GZJ411"/>
    <mergeCell ref="GZK411:GZY411"/>
    <mergeCell ref="GZZ411:HAN411"/>
    <mergeCell ref="HAO411:HBC411"/>
    <mergeCell ref="HBD411:HBR411"/>
    <mergeCell ref="HBS411:HCG411"/>
    <mergeCell ref="HCH411:HCV411"/>
    <mergeCell ref="HCW411:HDK411"/>
    <mergeCell ref="HDL411:HDZ411"/>
    <mergeCell ref="HEA411:HEO411"/>
    <mergeCell ref="HEP411:HFD411"/>
    <mergeCell ref="HFE411:HFS411"/>
    <mergeCell ref="HFT411:HGH411"/>
    <mergeCell ref="HGI411:HGW411"/>
    <mergeCell ref="HGX411:HHL411"/>
    <mergeCell ref="GNW411:GOK411"/>
    <mergeCell ref="GOL411:GOZ411"/>
    <mergeCell ref="GPA411:GPO411"/>
    <mergeCell ref="GPP411:GQD411"/>
    <mergeCell ref="GQE411:GQS411"/>
    <mergeCell ref="GQT411:GRH411"/>
    <mergeCell ref="GRI411:GRW411"/>
    <mergeCell ref="GRX411:GSL411"/>
    <mergeCell ref="GSM411:GTA411"/>
    <mergeCell ref="GTB411:GTP411"/>
    <mergeCell ref="GTQ411:GUE411"/>
    <mergeCell ref="GUF411:GUT411"/>
    <mergeCell ref="GUU411:GVI411"/>
    <mergeCell ref="GVJ411:GVX411"/>
    <mergeCell ref="GVY411:GWM411"/>
    <mergeCell ref="GWN411:GXB411"/>
    <mergeCell ref="GXC411:GXQ411"/>
    <mergeCell ref="GEB411:GEP411"/>
    <mergeCell ref="GEQ411:GFE411"/>
    <mergeCell ref="GFF411:GFT411"/>
    <mergeCell ref="GFU411:GGI411"/>
    <mergeCell ref="GGJ411:GGX411"/>
    <mergeCell ref="GGY411:GHM411"/>
    <mergeCell ref="GHN411:GIB411"/>
    <mergeCell ref="GIC411:GIQ411"/>
    <mergeCell ref="GIR411:GJF411"/>
    <mergeCell ref="GJG411:GJU411"/>
    <mergeCell ref="GJV411:GKJ411"/>
    <mergeCell ref="GKK411:GKY411"/>
    <mergeCell ref="GKZ411:GLN411"/>
    <mergeCell ref="GLO411:GMC411"/>
    <mergeCell ref="GMD411:GMR411"/>
    <mergeCell ref="GMS411:GNG411"/>
    <mergeCell ref="GNH411:GNV411"/>
    <mergeCell ref="FUG411:FUU411"/>
    <mergeCell ref="FUV411:FVJ411"/>
    <mergeCell ref="FVK411:FVY411"/>
    <mergeCell ref="FVZ411:FWN411"/>
    <mergeCell ref="FWO411:FXC411"/>
    <mergeCell ref="FXD411:FXR411"/>
    <mergeCell ref="FXS411:FYG411"/>
    <mergeCell ref="FYH411:FYV411"/>
    <mergeCell ref="FYW411:FZK411"/>
    <mergeCell ref="FZL411:FZZ411"/>
    <mergeCell ref="GAA411:GAO411"/>
    <mergeCell ref="GAP411:GBD411"/>
    <mergeCell ref="GBE411:GBS411"/>
    <mergeCell ref="GBT411:GCH411"/>
    <mergeCell ref="GCI411:GCW411"/>
    <mergeCell ref="GCX411:GDL411"/>
    <mergeCell ref="GDM411:GEA411"/>
    <mergeCell ref="FKL411:FKZ411"/>
    <mergeCell ref="FLA411:FLO411"/>
    <mergeCell ref="FLP411:FMD411"/>
    <mergeCell ref="FME411:FMS411"/>
    <mergeCell ref="FMT411:FNH411"/>
    <mergeCell ref="FNI411:FNW411"/>
    <mergeCell ref="FNX411:FOL411"/>
    <mergeCell ref="FOM411:FPA411"/>
    <mergeCell ref="FPB411:FPP411"/>
    <mergeCell ref="FPQ411:FQE411"/>
    <mergeCell ref="FQF411:FQT411"/>
    <mergeCell ref="FQU411:FRI411"/>
    <mergeCell ref="FRJ411:FRX411"/>
    <mergeCell ref="FRY411:FSM411"/>
    <mergeCell ref="FSN411:FTB411"/>
    <mergeCell ref="FTC411:FTQ411"/>
    <mergeCell ref="FTR411:FUF411"/>
    <mergeCell ref="FAQ411:FBE411"/>
    <mergeCell ref="FBF411:FBT411"/>
    <mergeCell ref="FBU411:FCI411"/>
    <mergeCell ref="FCJ411:FCX411"/>
    <mergeCell ref="FCY411:FDM411"/>
    <mergeCell ref="FDN411:FEB411"/>
    <mergeCell ref="FEC411:FEQ411"/>
    <mergeCell ref="FER411:FFF411"/>
    <mergeCell ref="FFG411:FFU411"/>
    <mergeCell ref="FFV411:FGJ411"/>
    <mergeCell ref="FGK411:FGY411"/>
    <mergeCell ref="FGZ411:FHN411"/>
    <mergeCell ref="FHO411:FIC411"/>
    <mergeCell ref="FID411:FIR411"/>
    <mergeCell ref="FIS411:FJG411"/>
    <mergeCell ref="FJH411:FJV411"/>
    <mergeCell ref="FJW411:FKK411"/>
    <mergeCell ref="EQV411:ERJ411"/>
    <mergeCell ref="ERK411:ERY411"/>
    <mergeCell ref="ERZ411:ESN411"/>
    <mergeCell ref="ESO411:ETC411"/>
    <mergeCell ref="ETD411:ETR411"/>
    <mergeCell ref="ETS411:EUG411"/>
    <mergeCell ref="EUH411:EUV411"/>
    <mergeCell ref="EUW411:EVK411"/>
    <mergeCell ref="EVL411:EVZ411"/>
    <mergeCell ref="EWA411:EWO411"/>
    <mergeCell ref="EWP411:EXD411"/>
    <mergeCell ref="EXE411:EXS411"/>
    <mergeCell ref="EXT411:EYH411"/>
    <mergeCell ref="EYI411:EYW411"/>
    <mergeCell ref="EYX411:EZL411"/>
    <mergeCell ref="EZM411:FAA411"/>
    <mergeCell ref="FAB411:FAP411"/>
    <mergeCell ref="EHA411:EHO411"/>
    <mergeCell ref="EHP411:EID411"/>
    <mergeCell ref="EIE411:EIS411"/>
    <mergeCell ref="EIT411:EJH411"/>
    <mergeCell ref="EJI411:EJW411"/>
    <mergeCell ref="EJX411:EKL411"/>
    <mergeCell ref="EKM411:ELA411"/>
    <mergeCell ref="ELB411:ELP411"/>
    <mergeCell ref="ELQ411:EME411"/>
    <mergeCell ref="EMF411:EMT411"/>
    <mergeCell ref="EMU411:ENI411"/>
    <mergeCell ref="ENJ411:ENX411"/>
    <mergeCell ref="ENY411:EOM411"/>
    <mergeCell ref="EON411:EPB411"/>
    <mergeCell ref="EPC411:EPQ411"/>
    <mergeCell ref="EPR411:EQF411"/>
    <mergeCell ref="EQG411:EQU411"/>
    <mergeCell ref="DXF411:DXT411"/>
    <mergeCell ref="DXU411:DYI411"/>
    <mergeCell ref="DYJ411:DYX411"/>
    <mergeCell ref="DYY411:DZM411"/>
    <mergeCell ref="DZN411:EAB411"/>
    <mergeCell ref="EAC411:EAQ411"/>
    <mergeCell ref="EAR411:EBF411"/>
    <mergeCell ref="EBG411:EBU411"/>
    <mergeCell ref="EBV411:ECJ411"/>
    <mergeCell ref="ECK411:ECY411"/>
    <mergeCell ref="ECZ411:EDN411"/>
    <mergeCell ref="EDO411:EEC411"/>
    <mergeCell ref="EED411:EER411"/>
    <mergeCell ref="EES411:EFG411"/>
    <mergeCell ref="EFH411:EFV411"/>
    <mergeCell ref="EFW411:EGK411"/>
    <mergeCell ref="EGL411:EGZ411"/>
    <mergeCell ref="DNK411:DNY411"/>
    <mergeCell ref="DNZ411:DON411"/>
    <mergeCell ref="DOO411:DPC411"/>
    <mergeCell ref="DPD411:DPR411"/>
    <mergeCell ref="DPS411:DQG411"/>
    <mergeCell ref="DQH411:DQV411"/>
    <mergeCell ref="DQW411:DRK411"/>
    <mergeCell ref="DRL411:DRZ411"/>
    <mergeCell ref="DSA411:DSO411"/>
    <mergeCell ref="DSP411:DTD411"/>
    <mergeCell ref="DTE411:DTS411"/>
    <mergeCell ref="DTT411:DUH411"/>
    <mergeCell ref="DUI411:DUW411"/>
    <mergeCell ref="DUX411:DVL411"/>
    <mergeCell ref="DVM411:DWA411"/>
    <mergeCell ref="DWB411:DWP411"/>
    <mergeCell ref="DWQ411:DXE411"/>
    <mergeCell ref="DDP411:DED411"/>
    <mergeCell ref="DEE411:DES411"/>
    <mergeCell ref="DET411:DFH411"/>
    <mergeCell ref="DFI411:DFW411"/>
    <mergeCell ref="DFX411:DGL411"/>
    <mergeCell ref="DGM411:DHA411"/>
    <mergeCell ref="DHB411:DHP411"/>
    <mergeCell ref="DHQ411:DIE411"/>
    <mergeCell ref="DIF411:DIT411"/>
    <mergeCell ref="DIU411:DJI411"/>
    <mergeCell ref="DJJ411:DJX411"/>
    <mergeCell ref="DJY411:DKM411"/>
    <mergeCell ref="DKN411:DLB411"/>
    <mergeCell ref="DLC411:DLQ411"/>
    <mergeCell ref="DLR411:DMF411"/>
    <mergeCell ref="DMG411:DMU411"/>
    <mergeCell ref="DMV411:DNJ411"/>
    <mergeCell ref="CTU411:CUI411"/>
    <mergeCell ref="CUJ411:CUX411"/>
    <mergeCell ref="CUY411:CVM411"/>
    <mergeCell ref="CVN411:CWB411"/>
    <mergeCell ref="CWC411:CWQ411"/>
    <mergeCell ref="CWR411:CXF411"/>
    <mergeCell ref="CXG411:CXU411"/>
    <mergeCell ref="CXV411:CYJ411"/>
    <mergeCell ref="CYK411:CYY411"/>
    <mergeCell ref="CYZ411:CZN411"/>
    <mergeCell ref="CZO411:DAC411"/>
    <mergeCell ref="DAD411:DAR411"/>
    <mergeCell ref="DAS411:DBG411"/>
    <mergeCell ref="DBH411:DBV411"/>
    <mergeCell ref="DBW411:DCK411"/>
    <mergeCell ref="DCL411:DCZ411"/>
    <mergeCell ref="DDA411:DDO411"/>
    <mergeCell ref="CJZ411:CKN411"/>
    <mergeCell ref="CKO411:CLC411"/>
    <mergeCell ref="CLD411:CLR411"/>
    <mergeCell ref="CLS411:CMG411"/>
    <mergeCell ref="CMH411:CMV411"/>
    <mergeCell ref="CMW411:CNK411"/>
    <mergeCell ref="CNL411:CNZ411"/>
    <mergeCell ref="COA411:COO411"/>
    <mergeCell ref="COP411:CPD411"/>
    <mergeCell ref="CPE411:CPS411"/>
    <mergeCell ref="CPT411:CQH411"/>
    <mergeCell ref="CQI411:CQW411"/>
    <mergeCell ref="CQX411:CRL411"/>
    <mergeCell ref="CRM411:CSA411"/>
    <mergeCell ref="CSB411:CSP411"/>
    <mergeCell ref="CSQ411:CTE411"/>
    <mergeCell ref="CTF411:CTT411"/>
    <mergeCell ref="CAE411:CAS411"/>
    <mergeCell ref="CAT411:CBH411"/>
    <mergeCell ref="CBI411:CBW411"/>
    <mergeCell ref="CBX411:CCL411"/>
    <mergeCell ref="CCM411:CDA411"/>
    <mergeCell ref="CDB411:CDP411"/>
    <mergeCell ref="CDQ411:CEE411"/>
    <mergeCell ref="CEF411:CET411"/>
    <mergeCell ref="CEU411:CFI411"/>
    <mergeCell ref="CFJ411:CFX411"/>
    <mergeCell ref="CFY411:CGM411"/>
    <mergeCell ref="CGN411:CHB411"/>
    <mergeCell ref="CHC411:CHQ411"/>
    <mergeCell ref="CHR411:CIF411"/>
    <mergeCell ref="CIG411:CIU411"/>
    <mergeCell ref="CIV411:CJJ411"/>
    <mergeCell ref="CJK411:CJY411"/>
    <mergeCell ref="BQJ411:BQX411"/>
    <mergeCell ref="BQY411:BRM411"/>
    <mergeCell ref="BRN411:BSB411"/>
    <mergeCell ref="BSC411:BSQ411"/>
    <mergeCell ref="BSR411:BTF411"/>
    <mergeCell ref="BTG411:BTU411"/>
    <mergeCell ref="BTV411:BUJ411"/>
    <mergeCell ref="BUK411:BUY411"/>
    <mergeCell ref="BUZ411:BVN411"/>
    <mergeCell ref="BVO411:BWC411"/>
    <mergeCell ref="BWD411:BWR411"/>
    <mergeCell ref="BWS411:BXG411"/>
    <mergeCell ref="BXH411:BXV411"/>
    <mergeCell ref="BXW411:BYK411"/>
    <mergeCell ref="BYL411:BYZ411"/>
    <mergeCell ref="BZA411:BZO411"/>
    <mergeCell ref="BZP411:CAD411"/>
    <mergeCell ref="BGO411:BHC411"/>
    <mergeCell ref="BHD411:BHR411"/>
    <mergeCell ref="BHS411:BIG411"/>
    <mergeCell ref="BIH411:BIV411"/>
    <mergeCell ref="BIW411:BJK411"/>
    <mergeCell ref="BJL411:BJZ411"/>
    <mergeCell ref="BKA411:BKO411"/>
    <mergeCell ref="BKP411:BLD411"/>
    <mergeCell ref="BLE411:BLS411"/>
    <mergeCell ref="BLT411:BMH411"/>
    <mergeCell ref="BMI411:BMW411"/>
    <mergeCell ref="BMX411:BNL411"/>
    <mergeCell ref="BNM411:BOA411"/>
    <mergeCell ref="BOB411:BOP411"/>
    <mergeCell ref="BOQ411:BPE411"/>
    <mergeCell ref="BPF411:BPT411"/>
    <mergeCell ref="BPU411:BQI411"/>
    <mergeCell ref="AWT411:AXH411"/>
    <mergeCell ref="AXI411:AXW411"/>
    <mergeCell ref="AXX411:AYL411"/>
    <mergeCell ref="AYM411:AZA411"/>
    <mergeCell ref="AZB411:AZP411"/>
    <mergeCell ref="AZQ411:BAE411"/>
    <mergeCell ref="BAF411:BAT411"/>
    <mergeCell ref="BAU411:BBI411"/>
    <mergeCell ref="BBJ411:BBX411"/>
    <mergeCell ref="BBY411:BCM411"/>
    <mergeCell ref="BCN411:BDB411"/>
    <mergeCell ref="BDC411:BDQ411"/>
    <mergeCell ref="BDR411:BEF411"/>
    <mergeCell ref="BEG411:BEU411"/>
    <mergeCell ref="BEV411:BFJ411"/>
    <mergeCell ref="BFK411:BFY411"/>
    <mergeCell ref="BFZ411:BGN411"/>
    <mergeCell ref="AMY411:ANM411"/>
    <mergeCell ref="ANN411:AOB411"/>
    <mergeCell ref="AOC411:AOQ411"/>
    <mergeCell ref="AOR411:APF411"/>
    <mergeCell ref="APG411:APU411"/>
    <mergeCell ref="APV411:AQJ411"/>
    <mergeCell ref="AQK411:AQY411"/>
    <mergeCell ref="AQZ411:ARN411"/>
    <mergeCell ref="ARO411:ASC411"/>
    <mergeCell ref="ASD411:ASR411"/>
    <mergeCell ref="ASS411:ATG411"/>
    <mergeCell ref="ATH411:ATV411"/>
    <mergeCell ref="ATW411:AUK411"/>
    <mergeCell ref="AUL411:AUZ411"/>
    <mergeCell ref="AVA411:AVO411"/>
    <mergeCell ref="AVP411:AWD411"/>
    <mergeCell ref="AWE411:AWS411"/>
    <mergeCell ref="ADD411:ADR411"/>
    <mergeCell ref="ADS411:AEG411"/>
    <mergeCell ref="AEH411:AEV411"/>
    <mergeCell ref="AEW411:AFK411"/>
    <mergeCell ref="AFL411:AFZ411"/>
    <mergeCell ref="AGA411:AGO411"/>
    <mergeCell ref="AGP411:AHD411"/>
    <mergeCell ref="AHE411:AHS411"/>
    <mergeCell ref="AHT411:AIH411"/>
    <mergeCell ref="AII411:AIW411"/>
    <mergeCell ref="AIX411:AJL411"/>
    <mergeCell ref="AJM411:AKA411"/>
    <mergeCell ref="AKB411:AKP411"/>
    <mergeCell ref="AKQ411:ALE411"/>
    <mergeCell ref="ALF411:ALT411"/>
    <mergeCell ref="ALU411:AMI411"/>
    <mergeCell ref="AMJ411:AMX411"/>
    <mergeCell ref="TI411:TW411"/>
    <mergeCell ref="TX411:UL411"/>
    <mergeCell ref="UM411:VA411"/>
    <mergeCell ref="VB411:VP411"/>
    <mergeCell ref="VQ411:WE411"/>
    <mergeCell ref="WF411:WT411"/>
    <mergeCell ref="WU411:XI411"/>
    <mergeCell ref="XJ411:XX411"/>
    <mergeCell ref="XY411:YM411"/>
    <mergeCell ref="YN411:ZB411"/>
    <mergeCell ref="ZC411:ZQ411"/>
    <mergeCell ref="ZR411:AAF411"/>
    <mergeCell ref="AAG411:AAU411"/>
    <mergeCell ref="AAV411:ABJ411"/>
    <mergeCell ref="ABK411:ABY411"/>
    <mergeCell ref="ABZ411:ACN411"/>
    <mergeCell ref="ACO411:ADC411"/>
    <mergeCell ref="JN411:KB411"/>
    <mergeCell ref="KC411:KQ411"/>
    <mergeCell ref="KR411:LF411"/>
    <mergeCell ref="LG411:LU411"/>
    <mergeCell ref="LV411:MJ411"/>
    <mergeCell ref="MK411:MY411"/>
    <mergeCell ref="MZ411:NN411"/>
    <mergeCell ref="NO411:OC411"/>
    <mergeCell ref="OD411:OR411"/>
    <mergeCell ref="OS411:PG411"/>
    <mergeCell ref="PH411:PV411"/>
    <mergeCell ref="PW411:QK411"/>
    <mergeCell ref="QL411:QZ411"/>
    <mergeCell ref="RA411:RO411"/>
    <mergeCell ref="RP411:SD411"/>
    <mergeCell ref="SE411:SS411"/>
    <mergeCell ref="ST411:TH411"/>
    <mergeCell ref="S411:AG411"/>
    <mergeCell ref="AH411:AV411"/>
    <mergeCell ref="AW411:BK411"/>
    <mergeCell ref="BL411:BZ411"/>
    <mergeCell ref="CA411:CO411"/>
    <mergeCell ref="CP411:DD411"/>
    <mergeCell ref="DE411:DS411"/>
    <mergeCell ref="DT411:EH411"/>
    <mergeCell ref="EI411:EW411"/>
    <mergeCell ref="EX411:FL411"/>
    <mergeCell ref="FM411:GA411"/>
    <mergeCell ref="GB411:GP411"/>
    <mergeCell ref="GQ411:HE411"/>
    <mergeCell ref="HF411:HT411"/>
    <mergeCell ref="HU411:II411"/>
    <mergeCell ref="IJ411:IX411"/>
    <mergeCell ref="IY411:JM411"/>
    <mergeCell ref="B410:H410"/>
    <mergeCell ref="B379:B380"/>
    <mergeCell ref="C379:C380"/>
    <mergeCell ref="D379:D380"/>
    <mergeCell ref="B394:B395"/>
    <mergeCell ref="C394:C395"/>
    <mergeCell ref="D392:J392"/>
    <mergeCell ref="B393:H393"/>
    <mergeCell ref="J387:J388"/>
    <mergeCell ref="D394:D395"/>
    <mergeCell ref="E394:E395"/>
    <mergeCell ref="F394:G394"/>
    <mergeCell ref="H394:H395"/>
    <mergeCell ref="I394:I395"/>
    <mergeCell ref="J394:J395"/>
    <mergeCell ref="F387:G387"/>
    <mergeCell ref="B411:B412"/>
    <mergeCell ref="C411:C412"/>
    <mergeCell ref="D411:D412"/>
    <mergeCell ref="E411:E412"/>
    <mergeCell ref="F411:G411"/>
    <mergeCell ref="H411:H412"/>
    <mergeCell ref="I411:I412"/>
    <mergeCell ref="J411:J412"/>
    <mergeCell ref="H387:H388"/>
    <mergeCell ref="I387:I388"/>
    <mergeCell ref="B387:B388"/>
    <mergeCell ref="D387:D388"/>
    <mergeCell ref="C387:C388"/>
    <mergeCell ref="J348:J354"/>
    <mergeCell ref="D355:J355"/>
    <mergeCell ref="B361:B374"/>
    <mergeCell ref="C361:C374"/>
    <mergeCell ref="D361:D365"/>
    <mergeCell ref="D372:D374"/>
    <mergeCell ref="F361:F363"/>
    <mergeCell ref="G361:G363"/>
    <mergeCell ref="H361:H362"/>
    <mergeCell ref="H364:H365"/>
    <mergeCell ref="H370:H371"/>
    <mergeCell ref="H372:H373"/>
    <mergeCell ref="D370:D371"/>
    <mergeCell ref="D366:D369"/>
    <mergeCell ref="F342:G342"/>
    <mergeCell ref="H342:H343"/>
    <mergeCell ref="I342:I343"/>
    <mergeCell ref="J342:J343"/>
    <mergeCell ref="H359:H360"/>
    <mergeCell ref="I359:I360"/>
    <mergeCell ref="J359:J360"/>
    <mergeCell ref="B347:J347"/>
    <mergeCell ref="B359:B360"/>
    <mergeCell ref="C359:C360"/>
    <mergeCell ref="D359:D360"/>
    <mergeCell ref="E359:E360"/>
    <mergeCell ref="F366:F368"/>
    <mergeCell ref="G366:G368"/>
    <mergeCell ref="F359:G359"/>
    <mergeCell ref="C348:C354"/>
    <mergeCell ref="D348:D349"/>
    <mergeCell ref="D350:D352"/>
    <mergeCell ref="B323:B331"/>
    <mergeCell ref="C323:C331"/>
    <mergeCell ref="D323:D324"/>
    <mergeCell ref="D329:D331"/>
    <mergeCell ref="H323:H326"/>
    <mergeCell ref="J323:J331"/>
    <mergeCell ref="B333:B338"/>
    <mergeCell ref="C333:C338"/>
    <mergeCell ref="D333:D334"/>
    <mergeCell ref="D335:D338"/>
    <mergeCell ref="H335:H338"/>
    <mergeCell ref="J333:J338"/>
    <mergeCell ref="B332:J332"/>
    <mergeCell ref="D339:J339"/>
    <mergeCell ref="B344:B346"/>
    <mergeCell ref="C344:C346"/>
    <mergeCell ref="D345:D346"/>
    <mergeCell ref="J344:J346"/>
    <mergeCell ref="D325:D326"/>
    <mergeCell ref="D327:D328"/>
    <mergeCell ref="D340:J340"/>
    <mergeCell ref="B341:H341"/>
    <mergeCell ref="B342:B343"/>
    <mergeCell ref="C342:C343"/>
    <mergeCell ref="D342:D343"/>
    <mergeCell ref="E342:E343"/>
    <mergeCell ref="B302:B305"/>
    <mergeCell ref="C302:C305"/>
    <mergeCell ref="D302:D305"/>
    <mergeCell ref="H302:H305"/>
    <mergeCell ref="J302:J305"/>
    <mergeCell ref="D306:J306"/>
    <mergeCell ref="C69:J69"/>
    <mergeCell ref="C70:J70"/>
    <mergeCell ref="B71:H71"/>
    <mergeCell ref="B72:B73"/>
    <mergeCell ref="C72:C73"/>
    <mergeCell ref="D72:D73"/>
    <mergeCell ref="E72:E73"/>
    <mergeCell ref="F72:G72"/>
    <mergeCell ref="H72:H73"/>
    <mergeCell ref="I72:I73"/>
    <mergeCell ref="J72:J73"/>
    <mergeCell ref="B74:B79"/>
    <mergeCell ref="C74:C79"/>
    <mergeCell ref="D74:D75"/>
    <mergeCell ref="D76:D79"/>
    <mergeCell ref="H76:H79"/>
    <mergeCell ref="J74:J79"/>
    <mergeCell ref="D80:J80"/>
    <mergeCell ref="D115:J115"/>
    <mergeCell ref="B255:B269"/>
    <mergeCell ref="D248:D250"/>
    <mergeCell ref="H260:H262"/>
    <mergeCell ref="H265:H267"/>
    <mergeCell ref="H274:H276"/>
    <mergeCell ref="H279:H281"/>
    <mergeCell ref="B252:H252"/>
    <mergeCell ref="B235:B238"/>
    <mergeCell ref="D239:J239"/>
    <mergeCell ref="B240:H240"/>
    <mergeCell ref="B241:B242"/>
    <mergeCell ref="C241:C242"/>
    <mergeCell ref="D241:D242"/>
    <mergeCell ref="E241:E242"/>
    <mergeCell ref="F241:G241"/>
    <mergeCell ref="H241:H242"/>
    <mergeCell ref="I241:I242"/>
    <mergeCell ref="J241:J242"/>
    <mergeCell ref="B243:B250"/>
    <mergeCell ref="D243:D247"/>
    <mergeCell ref="C272:C273"/>
    <mergeCell ref="D272:D273"/>
    <mergeCell ref="E272:E273"/>
    <mergeCell ref="F272:G272"/>
    <mergeCell ref="H272:H273"/>
    <mergeCell ref="I272:I273"/>
    <mergeCell ref="B271:H271"/>
    <mergeCell ref="B272:B273"/>
    <mergeCell ref="D270:J270"/>
    <mergeCell ref="J272:J273"/>
    <mergeCell ref="D221:J221"/>
    <mergeCell ref="B226:B229"/>
    <mergeCell ref="C226:C229"/>
    <mergeCell ref="D226:D228"/>
    <mergeCell ref="J178:J183"/>
    <mergeCell ref="J211:J213"/>
    <mergeCell ref="J215:J220"/>
    <mergeCell ref="J226:J229"/>
    <mergeCell ref="D207:J207"/>
    <mergeCell ref="B208:H208"/>
    <mergeCell ref="B209:B210"/>
    <mergeCell ref="C209:C210"/>
    <mergeCell ref="D209:D210"/>
    <mergeCell ref="E209:E210"/>
    <mergeCell ref="F209:G209"/>
    <mergeCell ref="H209:H210"/>
    <mergeCell ref="I209:I210"/>
    <mergeCell ref="J209:J210"/>
    <mergeCell ref="B184:J184"/>
    <mergeCell ref="D185:D187"/>
    <mergeCell ref="D188:D192"/>
    <mergeCell ref="D197:D201"/>
    <mergeCell ref="D202:D206"/>
    <mergeCell ref="H188:H190"/>
    <mergeCell ref="H197:H199"/>
    <mergeCell ref="H202:H204"/>
    <mergeCell ref="B197:B206"/>
    <mergeCell ref="B211:B213"/>
    <mergeCell ref="C211:C213"/>
    <mergeCell ref="D211:D213"/>
    <mergeCell ref="B214:J214"/>
    <mergeCell ref="B215:B220"/>
    <mergeCell ref="C215:C220"/>
    <mergeCell ref="D215:D217"/>
    <mergeCell ref="D219:D220"/>
    <mergeCell ref="H219:H220"/>
    <mergeCell ref="D172:D173"/>
    <mergeCell ref="H165:H166"/>
    <mergeCell ref="H169:H170"/>
    <mergeCell ref="H172:H173"/>
    <mergeCell ref="D68:J68"/>
    <mergeCell ref="D116:J116"/>
    <mergeCell ref="D120:D121"/>
    <mergeCell ref="D127:D129"/>
    <mergeCell ref="H127:H129"/>
    <mergeCell ref="H163:H164"/>
    <mergeCell ref="I163:I164"/>
    <mergeCell ref="B150:J150"/>
    <mergeCell ref="D161:J161"/>
    <mergeCell ref="B162:H162"/>
    <mergeCell ref="B178:B183"/>
    <mergeCell ref="C178:C183"/>
    <mergeCell ref="D178:D181"/>
    <mergeCell ref="D182:D183"/>
    <mergeCell ref="H178:H179"/>
    <mergeCell ref="H180:H181"/>
    <mergeCell ref="C83:C84"/>
    <mergeCell ref="D83:D84"/>
    <mergeCell ref="B97:B103"/>
    <mergeCell ref="D97:D103"/>
    <mergeCell ref="D104:J104"/>
    <mergeCell ref="B105:H105"/>
    <mergeCell ref="B106:B107"/>
    <mergeCell ref="C106:C107"/>
    <mergeCell ref="C7:J7"/>
    <mergeCell ref="C8:J8"/>
    <mergeCell ref="C9:J9"/>
    <mergeCell ref="C10:J10"/>
    <mergeCell ref="C11:J11"/>
    <mergeCell ref="C64:C67"/>
    <mergeCell ref="D64:D67"/>
    <mergeCell ref="D130:J130"/>
    <mergeCell ref="H253:H254"/>
    <mergeCell ref="I253:I254"/>
    <mergeCell ref="J253:J254"/>
    <mergeCell ref="B288:B297"/>
    <mergeCell ref="C288:C297"/>
    <mergeCell ref="D288:D289"/>
    <mergeCell ref="F163:G163"/>
    <mergeCell ref="F253:G253"/>
    <mergeCell ref="B163:B164"/>
    <mergeCell ref="C163:C164"/>
    <mergeCell ref="D235:D238"/>
    <mergeCell ref="D163:D164"/>
    <mergeCell ref="E163:E164"/>
    <mergeCell ref="D251:J251"/>
    <mergeCell ref="D15:D22"/>
    <mergeCell ref="D25:D28"/>
    <mergeCell ref="D29:D32"/>
    <mergeCell ref="D33:D36"/>
    <mergeCell ref="D39:D42"/>
    <mergeCell ref="H26:H27"/>
    <mergeCell ref="H30:H31"/>
    <mergeCell ref="H34:H35"/>
    <mergeCell ref="H40:H41"/>
    <mergeCell ref="D222:J222"/>
    <mergeCell ref="D755:J755"/>
    <mergeCell ref="B756:H756"/>
    <mergeCell ref="B757:B758"/>
    <mergeCell ref="C757:C758"/>
    <mergeCell ref="D757:D758"/>
    <mergeCell ref="E757:E758"/>
    <mergeCell ref="F757:G757"/>
    <mergeCell ref="H757:H758"/>
    <mergeCell ref="I757:I758"/>
    <mergeCell ref="J757:J758"/>
    <mergeCell ref="J664:J665"/>
    <mergeCell ref="B601:B602"/>
    <mergeCell ref="C601:C602"/>
    <mergeCell ref="D601:D602"/>
    <mergeCell ref="E601:E602"/>
    <mergeCell ref="D711:J711"/>
    <mergeCell ref="E627:E628"/>
    <mergeCell ref="D662:J662"/>
    <mergeCell ref="B663:H663"/>
    <mergeCell ref="B664:B665"/>
    <mergeCell ref="C664:C665"/>
    <mergeCell ref="D664:D665"/>
    <mergeCell ref="E664:E665"/>
    <mergeCell ref="F601:G601"/>
    <mergeCell ref="H601:H602"/>
    <mergeCell ref="I601:I602"/>
    <mergeCell ref="J601:J602"/>
    <mergeCell ref="F713:G713"/>
    <mergeCell ref="H713:H714"/>
    <mergeCell ref="I713:I714"/>
    <mergeCell ref="C615:C616"/>
    <mergeCell ref="D615:D616"/>
    <mergeCell ref="I224:I225"/>
    <mergeCell ref="J224:J225"/>
    <mergeCell ref="D230:J230"/>
    <mergeCell ref="E253:E254"/>
    <mergeCell ref="B703:J703"/>
    <mergeCell ref="D474:D475"/>
    <mergeCell ref="F664:G664"/>
    <mergeCell ref="H664:H665"/>
    <mergeCell ref="I664:I665"/>
    <mergeCell ref="D554:J554"/>
    <mergeCell ref="B555:H555"/>
    <mergeCell ref="B556:B557"/>
    <mergeCell ref="C556:C557"/>
    <mergeCell ref="D556:D557"/>
    <mergeCell ref="E556:E557"/>
    <mergeCell ref="F556:G556"/>
    <mergeCell ref="B253:B254"/>
    <mergeCell ref="C253:C254"/>
    <mergeCell ref="D253:D254"/>
    <mergeCell ref="F379:F380"/>
    <mergeCell ref="G379:G380"/>
    <mergeCell ref="H379:H380"/>
    <mergeCell ref="I556:I557"/>
    <mergeCell ref="D231:J231"/>
    <mergeCell ref="B232:H232"/>
    <mergeCell ref="H248:H250"/>
    <mergeCell ref="D255:D259"/>
    <mergeCell ref="D260:D264"/>
    <mergeCell ref="D265:D269"/>
    <mergeCell ref="D274:D278"/>
    <mergeCell ref="D279:D283"/>
    <mergeCell ref="H255:H257"/>
    <mergeCell ref="J233:J234"/>
    <mergeCell ref="J163:J164"/>
    <mergeCell ref="J805:J806"/>
    <mergeCell ref="B804:H804"/>
    <mergeCell ref="B805:B806"/>
    <mergeCell ref="D803:J803"/>
    <mergeCell ref="B685:J685"/>
    <mergeCell ref="C713:C714"/>
    <mergeCell ref="D713:D714"/>
    <mergeCell ref="F442:G442"/>
    <mergeCell ref="H442:H443"/>
    <mergeCell ref="I442:I443"/>
    <mergeCell ref="D766:J766"/>
    <mergeCell ref="B767:H767"/>
    <mergeCell ref="B768:B769"/>
    <mergeCell ref="C768:C769"/>
    <mergeCell ref="D768:D769"/>
    <mergeCell ref="E768:E769"/>
    <mergeCell ref="F768:G768"/>
    <mergeCell ref="H768:H769"/>
    <mergeCell ref="I768:I769"/>
    <mergeCell ref="J768:J769"/>
    <mergeCell ref="H805:H806"/>
    <mergeCell ref="D442:D443"/>
    <mergeCell ref="E442:E443"/>
    <mergeCell ref="B223:H223"/>
    <mergeCell ref="B224:B225"/>
    <mergeCell ref="C224:C225"/>
    <mergeCell ref="D224:D225"/>
    <mergeCell ref="E224:E225"/>
    <mergeCell ref="F224:G224"/>
    <mergeCell ref="H224:H225"/>
    <mergeCell ref="XDK394:XDY394"/>
    <mergeCell ref="XDZ394:XEN394"/>
    <mergeCell ref="XEO394:XER394"/>
    <mergeCell ref="B386:H386"/>
    <mergeCell ref="WYF394:WYT394"/>
    <mergeCell ref="WYU394:WZI394"/>
    <mergeCell ref="WZJ394:WZX394"/>
    <mergeCell ref="WZY394:XAM394"/>
    <mergeCell ref="XAN394:XBB394"/>
    <mergeCell ref="XBC394:XBQ394"/>
    <mergeCell ref="XBR394:XCF394"/>
    <mergeCell ref="XCG394:XCU394"/>
    <mergeCell ref="XCV394:XDJ394"/>
    <mergeCell ref="WTA394:WTO394"/>
    <mergeCell ref="WTP394:WUD394"/>
    <mergeCell ref="WUE394:WUS394"/>
    <mergeCell ref="WUT394:WVH394"/>
    <mergeCell ref="WVI394:WVW394"/>
    <mergeCell ref="WVX394:WWL394"/>
    <mergeCell ref="WWM394:WXA394"/>
    <mergeCell ref="WXB394:WXP394"/>
    <mergeCell ref="WXQ394:WYE394"/>
    <mergeCell ref="WNV394:WOJ394"/>
    <mergeCell ref="WOK394:WOY394"/>
    <mergeCell ref="WOZ394:WPN394"/>
    <mergeCell ref="WPO394:WQC394"/>
    <mergeCell ref="WQD394:WQR394"/>
    <mergeCell ref="WQS394:WRG394"/>
    <mergeCell ref="WRH394:WRV394"/>
    <mergeCell ref="WRW394:WSK394"/>
    <mergeCell ref="WSL394:WSZ394"/>
    <mergeCell ref="WIQ394:WJE394"/>
    <mergeCell ref="WJF394:WJT394"/>
    <mergeCell ref="WJU394:WKI394"/>
    <mergeCell ref="WKJ394:WKX394"/>
    <mergeCell ref="WKY394:WLM394"/>
    <mergeCell ref="WLN394:WMB394"/>
    <mergeCell ref="WMC394:WMQ394"/>
    <mergeCell ref="WMR394:WNF394"/>
    <mergeCell ref="WNG394:WNU394"/>
    <mergeCell ref="WDL394:WDZ394"/>
    <mergeCell ref="WEA394:WEO394"/>
    <mergeCell ref="WEP394:WFD394"/>
    <mergeCell ref="WFE394:WFS394"/>
    <mergeCell ref="WFT394:WGH394"/>
    <mergeCell ref="WGI394:WGW394"/>
    <mergeCell ref="WGX394:WHL394"/>
    <mergeCell ref="WHM394:WIA394"/>
    <mergeCell ref="WIB394:WIP394"/>
    <mergeCell ref="VYG394:VYU394"/>
    <mergeCell ref="VYV394:VZJ394"/>
    <mergeCell ref="VZK394:VZY394"/>
    <mergeCell ref="VZZ394:WAN394"/>
    <mergeCell ref="WAO394:WBC394"/>
    <mergeCell ref="WBD394:WBR394"/>
    <mergeCell ref="WBS394:WCG394"/>
    <mergeCell ref="WCH394:WCV394"/>
    <mergeCell ref="WCW394:WDK394"/>
    <mergeCell ref="VTB394:VTP394"/>
    <mergeCell ref="VTQ394:VUE394"/>
    <mergeCell ref="VUF394:VUT394"/>
    <mergeCell ref="VUU394:VVI394"/>
    <mergeCell ref="VVJ394:VVX394"/>
    <mergeCell ref="VVY394:VWM394"/>
    <mergeCell ref="VWN394:VXB394"/>
    <mergeCell ref="VXC394:VXQ394"/>
    <mergeCell ref="VXR394:VYF394"/>
    <mergeCell ref="VNW394:VOK394"/>
    <mergeCell ref="VOL394:VOZ394"/>
    <mergeCell ref="VPA394:VPO394"/>
    <mergeCell ref="VPP394:VQD394"/>
    <mergeCell ref="VQE394:VQS394"/>
    <mergeCell ref="VQT394:VRH394"/>
    <mergeCell ref="VRI394:VRW394"/>
    <mergeCell ref="VRX394:VSL394"/>
    <mergeCell ref="VSM394:VTA394"/>
    <mergeCell ref="VIR394:VJF394"/>
    <mergeCell ref="VJG394:VJU394"/>
    <mergeCell ref="VJV394:VKJ394"/>
    <mergeCell ref="VKK394:VKY394"/>
    <mergeCell ref="VKZ394:VLN394"/>
    <mergeCell ref="VLO394:VMC394"/>
    <mergeCell ref="VMD394:VMR394"/>
    <mergeCell ref="VMS394:VNG394"/>
    <mergeCell ref="VNH394:VNV394"/>
    <mergeCell ref="VDM394:VEA394"/>
    <mergeCell ref="VEB394:VEP394"/>
    <mergeCell ref="VEQ394:VFE394"/>
    <mergeCell ref="VFF394:VFT394"/>
    <mergeCell ref="VFU394:VGI394"/>
    <mergeCell ref="VGJ394:VGX394"/>
    <mergeCell ref="VGY394:VHM394"/>
    <mergeCell ref="VHN394:VIB394"/>
    <mergeCell ref="VIC394:VIQ394"/>
    <mergeCell ref="UYH394:UYV394"/>
    <mergeCell ref="UYW394:UZK394"/>
    <mergeCell ref="UZL394:UZZ394"/>
    <mergeCell ref="VAA394:VAO394"/>
    <mergeCell ref="VAP394:VBD394"/>
    <mergeCell ref="VBE394:VBS394"/>
    <mergeCell ref="VBT394:VCH394"/>
    <mergeCell ref="VCI394:VCW394"/>
    <mergeCell ref="VCX394:VDL394"/>
    <mergeCell ref="UTC394:UTQ394"/>
    <mergeCell ref="UTR394:UUF394"/>
    <mergeCell ref="UUG394:UUU394"/>
    <mergeCell ref="UUV394:UVJ394"/>
    <mergeCell ref="UVK394:UVY394"/>
    <mergeCell ref="UVZ394:UWN394"/>
    <mergeCell ref="UWO394:UXC394"/>
    <mergeCell ref="UXD394:UXR394"/>
    <mergeCell ref="UXS394:UYG394"/>
    <mergeCell ref="UNX394:UOL394"/>
    <mergeCell ref="UOM394:UPA394"/>
    <mergeCell ref="UPB394:UPP394"/>
    <mergeCell ref="UPQ394:UQE394"/>
    <mergeCell ref="UQF394:UQT394"/>
    <mergeCell ref="UQU394:URI394"/>
    <mergeCell ref="URJ394:URX394"/>
    <mergeCell ref="URY394:USM394"/>
    <mergeCell ref="USN394:UTB394"/>
    <mergeCell ref="UIS394:UJG394"/>
    <mergeCell ref="UJH394:UJV394"/>
    <mergeCell ref="UJW394:UKK394"/>
    <mergeCell ref="UKL394:UKZ394"/>
    <mergeCell ref="ULA394:ULO394"/>
    <mergeCell ref="ULP394:UMD394"/>
    <mergeCell ref="UME394:UMS394"/>
    <mergeCell ref="UMT394:UNH394"/>
    <mergeCell ref="UNI394:UNW394"/>
    <mergeCell ref="UDN394:UEB394"/>
    <mergeCell ref="UEC394:UEQ394"/>
    <mergeCell ref="UER394:UFF394"/>
    <mergeCell ref="UFG394:UFU394"/>
    <mergeCell ref="UFV394:UGJ394"/>
    <mergeCell ref="UGK394:UGY394"/>
    <mergeCell ref="UGZ394:UHN394"/>
    <mergeCell ref="UHO394:UIC394"/>
    <mergeCell ref="UID394:UIR394"/>
    <mergeCell ref="TYI394:TYW394"/>
    <mergeCell ref="TYX394:TZL394"/>
    <mergeCell ref="TZM394:UAA394"/>
    <mergeCell ref="UAB394:UAP394"/>
    <mergeCell ref="UAQ394:UBE394"/>
    <mergeCell ref="UBF394:UBT394"/>
    <mergeCell ref="UBU394:UCI394"/>
    <mergeCell ref="UCJ394:UCX394"/>
    <mergeCell ref="UCY394:UDM394"/>
    <mergeCell ref="TTD394:TTR394"/>
    <mergeCell ref="TTS394:TUG394"/>
    <mergeCell ref="TUH394:TUV394"/>
    <mergeCell ref="TUW394:TVK394"/>
    <mergeCell ref="TVL394:TVZ394"/>
    <mergeCell ref="TWA394:TWO394"/>
    <mergeCell ref="TWP394:TXD394"/>
    <mergeCell ref="TXE394:TXS394"/>
    <mergeCell ref="TXT394:TYH394"/>
    <mergeCell ref="TNY394:TOM394"/>
    <mergeCell ref="TON394:TPB394"/>
    <mergeCell ref="TPC394:TPQ394"/>
    <mergeCell ref="TPR394:TQF394"/>
    <mergeCell ref="TQG394:TQU394"/>
    <mergeCell ref="TQV394:TRJ394"/>
    <mergeCell ref="TRK394:TRY394"/>
    <mergeCell ref="TRZ394:TSN394"/>
    <mergeCell ref="TSO394:TTC394"/>
    <mergeCell ref="TIT394:TJH394"/>
    <mergeCell ref="TJI394:TJW394"/>
    <mergeCell ref="TJX394:TKL394"/>
    <mergeCell ref="TKM394:TLA394"/>
    <mergeCell ref="TLB394:TLP394"/>
    <mergeCell ref="TLQ394:TME394"/>
    <mergeCell ref="TMF394:TMT394"/>
    <mergeCell ref="TMU394:TNI394"/>
    <mergeCell ref="TNJ394:TNX394"/>
    <mergeCell ref="TDO394:TEC394"/>
    <mergeCell ref="TED394:TER394"/>
    <mergeCell ref="TES394:TFG394"/>
    <mergeCell ref="TFH394:TFV394"/>
    <mergeCell ref="TFW394:TGK394"/>
    <mergeCell ref="TGL394:TGZ394"/>
    <mergeCell ref="THA394:THO394"/>
    <mergeCell ref="THP394:TID394"/>
    <mergeCell ref="TIE394:TIS394"/>
    <mergeCell ref="SYJ394:SYX394"/>
    <mergeCell ref="SYY394:SZM394"/>
    <mergeCell ref="SZN394:TAB394"/>
    <mergeCell ref="TAC394:TAQ394"/>
    <mergeCell ref="TAR394:TBF394"/>
    <mergeCell ref="TBG394:TBU394"/>
    <mergeCell ref="TBV394:TCJ394"/>
    <mergeCell ref="TCK394:TCY394"/>
    <mergeCell ref="TCZ394:TDN394"/>
    <mergeCell ref="STE394:STS394"/>
    <mergeCell ref="STT394:SUH394"/>
    <mergeCell ref="SUI394:SUW394"/>
    <mergeCell ref="SUX394:SVL394"/>
    <mergeCell ref="SVM394:SWA394"/>
    <mergeCell ref="SWB394:SWP394"/>
    <mergeCell ref="SWQ394:SXE394"/>
    <mergeCell ref="SXF394:SXT394"/>
    <mergeCell ref="SXU394:SYI394"/>
    <mergeCell ref="SNZ394:SON394"/>
    <mergeCell ref="SOO394:SPC394"/>
    <mergeCell ref="SPD394:SPR394"/>
    <mergeCell ref="SPS394:SQG394"/>
    <mergeCell ref="SQH394:SQV394"/>
    <mergeCell ref="SQW394:SRK394"/>
    <mergeCell ref="SRL394:SRZ394"/>
    <mergeCell ref="SSA394:SSO394"/>
    <mergeCell ref="SSP394:STD394"/>
    <mergeCell ref="SIU394:SJI394"/>
    <mergeCell ref="SJJ394:SJX394"/>
    <mergeCell ref="SJY394:SKM394"/>
    <mergeCell ref="SKN394:SLB394"/>
    <mergeCell ref="SLC394:SLQ394"/>
    <mergeCell ref="SLR394:SMF394"/>
    <mergeCell ref="SMG394:SMU394"/>
    <mergeCell ref="SMV394:SNJ394"/>
    <mergeCell ref="SNK394:SNY394"/>
    <mergeCell ref="SDP394:SED394"/>
    <mergeCell ref="SEE394:SES394"/>
    <mergeCell ref="SET394:SFH394"/>
    <mergeCell ref="SFI394:SFW394"/>
    <mergeCell ref="SFX394:SGL394"/>
    <mergeCell ref="SGM394:SHA394"/>
    <mergeCell ref="SHB394:SHP394"/>
    <mergeCell ref="SHQ394:SIE394"/>
    <mergeCell ref="SIF394:SIT394"/>
    <mergeCell ref="RYK394:RYY394"/>
    <mergeCell ref="RYZ394:RZN394"/>
    <mergeCell ref="RZO394:SAC394"/>
    <mergeCell ref="SAD394:SAR394"/>
    <mergeCell ref="SAS394:SBG394"/>
    <mergeCell ref="SBH394:SBV394"/>
    <mergeCell ref="SBW394:SCK394"/>
    <mergeCell ref="SCL394:SCZ394"/>
    <mergeCell ref="SDA394:SDO394"/>
    <mergeCell ref="RTF394:RTT394"/>
    <mergeCell ref="RTU394:RUI394"/>
    <mergeCell ref="RUJ394:RUX394"/>
    <mergeCell ref="RUY394:RVM394"/>
    <mergeCell ref="RVN394:RWB394"/>
    <mergeCell ref="RWC394:RWQ394"/>
    <mergeCell ref="RWR394:RXF394"/>
    <mergeCell ref="RXG394:RXU394"/>
    <mergeCell ref="RXV394:RYJ394"/>
    <mergeCell ref="ROA394:ROO394"/>
    <mergeCell ref="ROP394:RPD394"/>
    <mergeCell ref="RPE394:RPS394"/>
    <mergeCell ref="RPT394:RQH394"/>
    <mergeCell ref="RQI394:RQW394"/>
    <mergeCell ref="RQX394:RRL394"/>
    <mergeCell ref="RRM394:RSA394"/>
    <mergeCell ref="RSB394:RSP394"/>
    <mergeCell ref="RSQ394:RTE394"/>
    <mergeCell ref="RIV394:RJJ394"/>
    <mergeCell ref="RJK394:RJY394"/>
    <mergeCell ref="RJZ394:RKN394"/>
    <mergeCell ref="RKO394:RLC394"/>
    <mergeCell ref="RLD394:RLR394"/>
    <mergeCell ref="RLS394:RMG394"/>
    <mergeCell ref="RMH394:RMV394"/>
    <mergeCell ref="RMW394:RNK394"/>
    <mergeCell ref="RNL394:RNZ394"/>
    <mergeCell ref="RDQ394:REE394"/>
    <mergeCell ref="REF394:RET394"/>
    <mergeCell ref="REU394:RFI394"/>
    <mergeCell ref="RFJ394:RFX394"/>
    <mergeCell ref="RFY394:RGM394"/>
    <mergeCell ref="RGN394:RHB394"/>
    <mergeCell ref="RHC394:RHQ394"/>
    <mergeCell ref="RHR394:RIF394"/>
    <mergeCell ref="RIG394:RIU394"/>
    <mergeCell ref="QYL394:QYZ394"/>
    <mergeCell ref="QZA394:QZO394"/>
    <mergeCell ref="QZP394:RAD394"/>
    <mergeCell ref="RAE394:RAS394"/>
    <mergeCell ref="RAT394:RBH394"/>
    <mergeCell ref="RBI394:RBW394"/>
    <mergeCell ref="RBX394:RCL394"/>
    <mergeCell ref="RCM394:RDA394"/>
    <mergeCell ref="RDB394:RDP394"/>
    <mergeCell ref="QTG394:QTU394"/>
    <mergeCell ref="QTV394:QUJ394"/>
    <mergeCell ref="QUK394:QUY394"/>
    <mergeCell ref="QUZ394:QVN394"/>
    <mergeCell ref="QVO394:QWC394"/>
    <mergeCell ref="QWD394:QWR394"/>
    <mergeCell ref="QWS394:QXG394"/>
    <mergeCell ref="QXH394:QXV394"/>
    <mergeCell ref="QXW394:QYK394"/>
    <mergeCell ref="QOB394:QOP394"/>
    <mergeCell ref="QOQ394:QPE394"/>
    <mergeCell ref="QPF394:QPT394"/>
    <mergeCell ref="QPU394:QQI394"/>
    <mergeCell ref="QQJ394:QQX394"/>
    <mergeCell ref="QQY394:QRM394"/>
    <mergeCell ref="QRN394:QSB394"/>
    <mergeCell ref="QSC394:QSQ394"/>
    <mergeCell ref="QSR394:QTF394"/>
    <mergeCell ref="QIW394:QJK394"/>
    <mergeCell ref="QJL394:QJZ394"/>
    <mergeCell ref="QKA394:QKO394"/>
    <mergeCell ref="QKP394:QLD394"/>
    <mergeCell ref="QLE394:QLS394"/>
    <mergeCell ref="QLT394:QMH394"/>
    <mergeCell ref="QMI394:QMW394"/>
    <mergeCell ref="QMX394:QNL394"/>
    <mergeCell ref="QNM394:QOA394"/>
    <mergeCell ref="QDR394:QEF394"/>
    <mergeCell ref="QEG394:QEU394"/>
    <mergeCell ref="QEV394:QFJ394"/>
    <mergeCell ref="QFK394:QFY394"/>
    <mergeCell ref="QFZ394:QGN394"/>
    <mergeCell ref="QGO394:QHC394"/>
    <mergeCell ref="QHD394:QHR394"/>
    <mergeCell ref="QHS394:QIG394"/>
    <mergeCell ref="QIH394:QIV394"/>
    <mergeCell ref="PYM394:PZA394"/>
    <mergeCell ref="PZB394:PZP394"/>
    <mergeCell ref="PZQ394:QAE394"/>
    <mergeCell ref="QAF394:QAT394"/>
    <mergeCell ref="QAU394:QBI394"/>
    <mergeCell ref="QBJ394:QBX394"/>
    <mergeCell ref="QBY394:QCM394"/>
    <mergeCell ref="QCN394:QDB394"/>
    <mergeCell ref="QDC394:QDQ394"/>
    <mergeCell ref="PTH394:PTV394"/>
    <mergeCell ref="PTW394:PUK394"/>
    <mergeCell ref="PUL394:PUZ394"/>
    <mergeCell ref="PVA394:PVO394"/>
    <mergeCell ref="PVP394:PWD394"/>
    <mergeCell ref="PWE394:PWS394"/>
    <mergeCell ref="PWT394:PXH394"/>
    <mergeCell ref="PXI394:PXW394"/>
    <mergeCell ref="PXX394:PYL394"/>
    <mergeCell ref="POC394:POQ394"/>
    <mergeCell ref="POR394:PPF394"/>
    <mergeCell ref="PPG394:PPU394"/>
    <mergeCell ref="PPV394:PQJ394"/>
    <mergeCell ref="PQK394:PQY394"/>
    <mergeCell ref="PQZ394:PRN394"/>
    <mergeCell ref="PRO394:PSC394"/>
    <mergeCell ref="PSD394:PSR394"/>
    <mergeCell ref="PSS394:PTG394"/>
    <mergeCell ref="PIX394:PJL394"/>
    <mergeCell ref="PJM394:PKA394"/>
    <mergeCell ref="PKB394:PKP394"/>
    <mergeCell ref="PKQ394:PLE394"/>
    <mergeCell ref="PLF394:PLT394"/>
    <mergeCell ref="PLU394:PMI394"/>
    <mergeCell ref="PMJ394:PMX394"/>
    <mergeCell ref="PMY394:PNM394"/>
    <mergeCell ref="PNN394:POB394"/>
    <mergeCell ref="PDS394:PEG394"/>
    <mergeCell ref="PEH394:PEV394"/>
    <mergeCell ref="PEW394:PFK394"/>
    <mergeCell ref="PFL394:PFZ394"/>
    <mergeCell ref="PGA394:PGO394"/>
    <mergeCell ref="PGP394:PHD394"/>
    <mergeCell ref="PHE394:PHS394"/>
    <mergeCell ref="PHT394:PIH394"/>
    <mergeCell ref="PII394:PIW394"/>
    <mergeCell ref="OYN394:OZB394"/>
    <mergeCell ref="OZC394:OZQ394"/>
    <mergeCell ref="OZR394:PAF394"/>
    <mergeCell ref="PAG394:PAU394"/>
    <mergeCell ref="PAV394:PBJ394"/>
    <mergeCell ref="PBK394:PBY394"/>
    <mergeCell ref="PBZ394:PCN394"/>
    <mergeCell ref="PCO394:PDC394"/>
    <mergeCell ref="PDD394:PDR394"/>
    <mergeCell ref="OTI394:OTW394"/>
    <mergeCell ref="OTX394:OUL394"/>
    <mergeCell ref="OUM394:OVA394"/>
    <mergeCell ref="OVB394:OVP394"/>
    <mergeCell ref="OVQ394:OWE394"/>
    <mergeCell ref="OWF394:OWT394"/>
    <mergeCell ref="OWU394:OXI394"/>
    <mergeCell ref="OXJ394:OXX394"/>
    <mergeCell ref="OXY394:OYM394"/>
    <mergeCell ref="OOD394:OOR394"/>
    <mergeCell ref="OOS394:OPG394"/>
    <mergeCell ref="OPH394:OPV394"/>
    <mergeCell ref="OPW394:OQK394"/>
    <mergeCell ref="OQL394:OQZ394"/>
    <mergeCell ref="ORA394:ORO394"/>
    <mergeCell ref="ORP394:OSD394"/>
    <mergeCell ref="OSE394:OSS394"/>
    <mergeCell ref="OST394:OTH394"/>
    <mergeCell ref="OIY394:OJM394"/>
    <mergeCell ref="OJN394:OKB394"/>
    <mergeCell ref="OKC394:OKQ394"/>
    <mergeCell ref="OKR394:OLF394"/>
    <mergeCell ref="OLG394:OLU394"/>
    <mergeCell ref="OLV394:OMJ394"/>
    <mergeCell ref="OMK394:OMY394"/>
    <mergeCell ref="OMZ394:ONN394"/>
    <mergeCell ref="ONO394:OOC394"/>
    <mergeCell ref="ODT394:OEH394"/>
    <mergeCell ref="OEI394:OEW394"/>
    <mergeCell ref="OEX394:OFL394"/>
    <mergeCell ref="OFM394:OGA394"/>
    <mergeCell ref="OGB394:OGP394"/>
    <mergeCell ref="OGQ394:OHE394"/>
    <mergeCell ref="OHF394:OHT394"/>
    <mergeCell ref="OHU394:OII394"/>
    <mergeCell ref="OIJ394:OIX394"/>
    <mergeCell ref="NYO394:NZC394"/>
    <mergeCell ref="NZD394:NZR394"/>
    <mergeCell ref="NZS394:OAG394"/>
    <mergeCell ref="OAH394:OAV394"/>
    <mergeCell ref="OAW394:OBK394"/>
    <mergeCell ref="OBL394:OBZ394"/>
    <mergeCell ref="OCA394:OCO394"/>
    <mergeCell ref="OCP394:ODD394"/>
    <mergeCell ref="ODE394:ODS394"/>
    <mergeCell ref="NTJ394:NTX394"/>
    <mergeCell ref="NTY394:NUM394"/>
    <mergeCell ref="NUN394:NVB394"/>
    <mergeCell ref="NVC394:NVQ394"/>
    <mergeCell ref="NVR394:NWF394"/>
    <mergeCell ref="NWG394:NWU394"/>
    <mergeCell ref="NWV394:NXJ394"/>
    <mergeCell ref="NXK394:NXY394"/>
    <mergeCell ref="NXZ394:NYN394"/>
    <mergeCell ref="NOE394:NOS394"/>
    <mergeCell ref="NOT394:NPH394"/>
    <mergeCell ref="NPI394:NPW394"/>
    <mergeCell ref="NPX394:NQL394"/>
    <mergeCell ref="NQM394:NRA394"/>
    <mergeCell ref="NRB394:NRP394"/>
    <mergeCell ref="NRQ394:NSE394"/>
    <mergeCell ref="NSF394:NST394"/>
    <mergeCell ref="NSU394:NTI394"/>
    <mergeCell ref="NIZ394:NJN394"/>
    <mergeCell ref="NJO394:NKC394"/>
    <mergeCell ref="NKD394:NKR394"/>
    <mergeCell ref="NKS394:NLG394"/>
    <mergeCell ref="NLH394:NLV394"/>
    <mergeCell ref="NLW394:NMK394"/>
    <mergeCell ref="NML394:NMZ394"/>
    <mergeCell ref="NNA394:NNO394"/>
    <mergeCell ref="NNP394:NOD394"/>
    <mergeCell ref="NDU394:NEI394"/>
    <mergeCell ref="NEJ394:NEX394"/>
    <mergeCell ref="NEY394:NFM394"/>
    <mergeCell ref="NFN394:NGB394"/>
    <mergeCell ref="NGC394:NGQ394"/>
    <mergeCell ref="NGR394:NHF394"/>
    <mergeCell ref="NHG394:NHU394"/>
    <mergeCell ref="NHV394:NIJ394"/>
    <mergeCell ref="NIK394:NIY394"/>
    <mergeCell ref="MYP394:MZD394"/>
    <mergeCell ref="MZE394:MZS394"/>
    <mergeCell ref="MZT394:NAH394"/>
    <mergeCell ref="NAI394:NAW394"/>
    <mergeCell ref="NAX394:NBL394"/>
    <mergeCell ref="NBM394:NCA394"/>
    <mergeCell ref="NCB394:NCP394"/>
    <mergeCell ref="NCQ394:NDE394"/>
    <mergeCell ref="NDF394:NDT394"/>
    <mergeCell ref="MTK394:MTY394"/>
    <mergeCell ref="MTZ394:MUN394"/>
    <mergeCell ref="MUO394:MVC394"/>
    <mergeCell ref="MVD394:MVR394"/>
    <mergeCell ref="MVS394:MWG394"/>
    <mergeCell ref="MWH394:MWV394"/>
    <mergeCell ref="MWW394:MXK394"/>
    <mergeCell ref="MXL394:MXZ394"/>
    <mergeCell ref="MYA394:MYO394"/>
    <mergeCell ref="MOF394:MOT394"/>
    <mergeCell ref="MOU394:MPI394"/>
    <mergeCell ref="MPJ394:MPX394"/>
    <mergeCell ref="MPY394:MQM394"/>
    <mergeCell ref="MQN394:MRB394"/>
    <mergeCell ref="MRC394:MRQ394"/>
    <mergeCell ref="MRR394:MSF394"/>
    <mergeCell ref="MSG394:MSU394"/>
    <mergeCell ref="MSV394:MTJ394"/>
    <mergeCell ref="MJA394:MJO394"/>
    <mergeCell ref="MJP394:MKD394"/>
    <mergeCell ref="MKE394:MKS394"/>
    <mergeCell ref="MKT394:MLH394"/>
    <mergeCell ref="MLI394:MLW394"/>
    <mergeCell ref="MLX394:MML394"/>
    <mergeCell ref="MMM394:MNA394"/>
    <mergeCell ref="MNB394:MNP394"/>
    <mergeCell ref="MNQ394:MOE394"/>
    <mergeCell ref="MDV394:MEJ394"/>
    <mergeCell ref="MEK394:MEY394"/>
    <mergeCell ref="MEZ394:MFN394"/>
    <mergeCell ref="MFO394:MGC394"/>
    <mergeCell ref="MGD394:MGR394"/>
    <mergeCell ref="MGS394:MHG394"/>
    <mergeCell ref="MHH394:MHV394"/>
    <mergeCell ref="MHW394:MIK394"/>
    <mergeCell ref="MIL394:MIZ394"/>
    <mergeCell ref="LYQ394:LZE394"/>
    <mergeCell ref="LZF394:LZT394"/>
    <mergeCell ref="LZU394:MAI394"/>
    <mergeCell ref="MAJ394:MAX394"/>
    <mergeCell ref="MAY394:MBM394"/>
    <mergeCell ref="MBN394:MCB394"/>
    <mergeCell ref="MCC394:MCQ394"/>
    <mergeCell ref="MCR394:MDF394"/>
    <mergeCell ref="MDG394:MDU394"/>
    <mergeCell ref="LTL394:LTZ394"/>
    <mergeCell ref="LUA394:LUO394"/>
    <mergeCell ref="LUP394:LVD394"/>
    <mergeCell ref="LVE394:LVS394"/>
    <mergeCell ref="LVT394:LWH394"/>
    <mergeCell ref="LWI394:LWW394"/>
    <mergeCell ref="LWX394:LXL394"/>
    <mergeCell ref="LXM394:LYA394"/>
    <mergeCell ref="LYB394:LYP394"/>
    <mergeCell ref="LOG394:LOU394"/>
    <mergeCell ref="LOV394:LPJ394"/>
    <mergeCell ref="LPK394:LPY394"/>
    <mergeCell ref="LPZ394:LQN394"/>
    <mergeCell ref="LQO394:LRC394"/>
    <mergeCell ref="LRD394:LRR394"/>
    <mergeCell ref="LRS394:LSG394"/>
    <mergeCell ref="LSH394:LSV394"/>
    <mergeCell ref="LSW394:LTK394"/>
    <mergeCell ref="LJB394:LJP394"/>
    <mergeCell ref="LJQ394:LKE394"/>
    <mergeCell ref="LKF394:LKT394"/>
    <mergeCell ref="LKU394:LLI394"/>
    <mergeCell ref="LLJ394:LLX394"/>
    <mergeCell ref="LLY394:LMM394"/>
    <mergeCell ref="LMN394:LNB394"/>
    <mergeCell ref="LNC394:LNQ394"/>
    <mergeCell ref="LNR394:LOF394"/>
    <mergeCell ref="LDW394:LEK394"/>
    <mergeCell ref="LEL394:LEZ394"/>
    <mergeCell ref="LFA394:LFO394"/>
    <mergeCell ref="LFP394:LGD394"/>
    <mergeCell ref="LGE394:LGS394"/>
    <mergeCell ref="LGT394:LHH394"/>
    <mergeCell ref="LHI394:LHW394"/>
    <mergeCell ref="LHX394:LIL394"/>
    <mergeCell ref="LIM394:LJA394"/>
    <mergeCell ref="KYR394:KZF394"/>
    <mergeCell ref="KZG394:KZU394"/>
    <mergeCell ref="KZV394:LAJ394"/>
    <mergeCell ref="LAK394:LAY394"/>
    <mergeCell ref="LAZ394:LBN394"/>
    <mergeCell ref="LBO394:LCC394"/>
    <mergeCell ref="LCD394:LCR394"/>
    <mergeCell ref="LCS394:LDG394"/>
    <mergeCell ref="LDH394:LDV394"/>
    <mergeCell ref="KTM394:KUA394"/>
    <mergeCell ref="KUB394:KUP394"/>
    <mergeCell ref="KUQ394:KVE394"/>
    <mergeCell ref="KVF394:KVT394"/>
    <mergeCell ref="KVU394:KWI394"/>
    <mergeCell ref="KWJ394:KWX394"/>
    <mergeCell ref="KWY394:KXM394"/>
    <mergeCell ref="KXN394:KYB394"/>
    <mergeCell ref="KYC394:KYQ394"/>
    <mergeCell ref="KOH394:KOV394"/>
    <mergeCell ref="KOW394:KPK394"/>
    <mergeCell ref="KPL394:KPZ394"/>
    <mergeCell ref="KQA394:KQO394"/>
    <mergeCell ref="KQP394:KRD394"/>
    <mergeCell ref="KRE394:KRS394"/>
    <mergeCell ref="KRT394:KSH394"/>
    <mergeCell ref="KSI394:KSW394"/>
    <mergeCell ref="KSX394:KTL394"/>
    <mergeCell ref="KJC394:KJQ394"/>
    <mergeCell ref="KJR394:KKF394"/>
    <mergeCell ref="KKG394:KKU394"/>
    <mergeCell ref="KKV394:KLJ394"/>
    <mergeCell ref="KLK394:KLY394"/>
    <mergeCell ref="KLZ394:KMN394"/>
    <mergeCell ref="KMO394:KNC394"/>
    <mergeCell ref="KND394:KNR394"/>
    <mergeCell ref="KNS394:KOG394"/>
    <mergeCell ref="KDX394:KEL394"/>
    <mergeCell ref="KEM394:KFA394"/>
    <mergeCell ref="KFB394:KFP394"/>
    <mergeCell ref="KFQ394:KGE394"/>
    <mergeCell ref="KGF394:KGT394"/>
    <mergeCell ref="KGU394:KHI394"/>
    <mergeCell ref="KHJ394:KHX394"/>
    <mergeCell ref="KHY394:KIM394"/>
    <mergeCell ref="KIN394:KJB394"/>
    <mergeCell ref="JYS394:JZG394"/>
    <mergeCell ref="JZH394:JZV394"/>
    <mergeCell ref="JZW394:KAK394"/>
    <mergeCell ref="KAL394:KAZ394"/>
    <mergeCell ref="KBA394:KBO394"/>
    <mergeCell ref="KBP394:KCD394"/>
    <mergeCell ref="KCE394:KCS394"/>
    <mergeCell ref="KCT394:KDH394"/>
    <mergeCell ref="KDI394:KDW394"/>
    <mergeCell ref="JTN394:JUB394"/>
    <mergeCell ref="JUC394:JUQ394"/>
    <mergeCell ref="JUR394:JVF394"/>
    <mergeCell ref="JVG394:JVU394"/>
    <mergeCell ref="JVV394:JWJ394"/>
    <mergeCell ref="JWK394:JWY394"/>
    <mergeCell ref="JWZ394:JXN394"/>
    <mergeCell ref="JXO394:JYC394"/>
    <mergeCell ref="JYD394:JYR394"/>
    <mergeCell ref="JOI394:JOW394"/>
    <mergeCell ref="JOX394:JPL394"/>
    <mergeCell ref="JPM394:JQA394"/>
    <mergeCell ref="JQB394:JQP394"/>
    <mergeCell ref="JQQ394:JRE394"/>
    <mergeCell ref="JRF394:JRT394"/>
    <mergeCell ref="JRU394:JSI394"/>
    <mergeCell ref="JSJ394:JSX394"/>
    <mergeCell ref="JSY394:JTM394"/>
    <mergeCell ref="JJD394:JJR394"/>
    <mergeCell ref="JJS394:JKG394"/>
    <mergeCell ref="JKH394:JKV394"/>
    <mergeCell ref="JKW394:JLK394"/>
    <mergeCell ref="JLL394:JLZ394"/>
    <mergeCell ref="JMA394:JMO394"/>
    <mergeCell ref="JMP394:JND394"/>
    <mergeCell ref="JNE394:JNS394"/>
    <mergeCell ref="JNT394:JOH394"/>
    <mergeCell ref="JDY394:JEM394"/>
    <mergeCell ref="JEN394:JFB394"/>
    <mergeCell ref="JFC394:JFQ394"/>
    <mergeCell ref="JFR394:JGF394"/>
    <mergeCell ref="JGG394:JGU394"/>
    <mergeCell ref="JGV394:JHJ394"/>
    <mergeCell ref="JHK394:JHY394"/>
    <mergeCell ref="JHZ394:JIN394"/>
    <mergeCell ref="JIO394:JJC394"/>
    <mergeCell ref="IYT394:IZH394"/>
    <mergeCell ref="IZI394:IZW394"/>
    <mergeCell ref="IZX394:JAL394"/>
    <mergeCell ref="JAM394:JBA394"/>
    <mergeCell ref="JBB394:JBP394"/>
    <mergeCell ref="JBQ394:JCE394"/>
    <mergeCell ref="JCF394:JCT394"/>
    <mergeCell ref="JCU394:JDI394"/>
    <mergeCell ref="JDJ394:JDX394"/>
    <mergeCell ref="ITO394:IUC394"/>
    <mergeCell ref="IUD394:IUR394"/>
    <mergeCell ref="IUS394:IVG394"/>
    <mergeCell ref="IVH394:IVV394"/>
    <mergeCell ref="IVW394:IWK394"/>
    <mergeCell ref="IWL394:IWZ394"/>
    <mergeCell ref="IXA394:IXO394"/>
    <mergeCell ref="IXP394:IYD394"/>
    <mergeCell ref="IYE394:IYS394"/>
    <mergeCell ref="IOJ394:IOX394"/>
    <mergeCell ref="IOY394:IPM394"/>
    <mergeCell ref="IPN394:IQB394"/>
    <mergeCell ref="IQC394:IQQ394"/>
    <mergeCell ref="IQR394:IRF394"/>
    <mergeCell ref="IRG394:IRU394"/>
    <mergeCell ref="IRV394:ISJ394"/>
    <mergeCell ref="ISK394:ISY394"/>
    <mergeCell ref="ISZ394:ITN394"/>
    <mergeCell ref="IJE394:IJS394"/>
    <mergeCell ref="IJT394:IKH394"/>
    <mergeCell ref="IKI394:IKW394"/>
    <mergeCell ref="IKX394:ILL394"/>
    <mergeCell ref="ILM394:IMA394"/>
    <mergeCell ref="IMB394:IMP394"/>
    <mergeCell ref="IMQ394:INE394"/>
    <mergeCell ref="INF394:INT394"/>
    <mergeCell ref="INU394:IOI394"/>
    <mergeCell ref="IDZ394:IEN394"/>
    <mergeCell ref="IEO394:IFC394"/>
    <mergeCell ref="IFD394:IFR394"/>
    <mergeCell ref="IFS394:IGG394"/>
    <mergeCell ref="IGH394:IGV394"/>
    <mergeCell ref="IGW394:IHK394"/>
    <mergeCell ref="IHL394:IHZ394"/>
    <mergeCell ref="IIA394:IIO394"/>
    <mergeCell ref="IIP394:IJD394"/>
    <mergeCell ref="HYU394:HZI394"/>
    <mergeCell ref="HZJ394:HZX394"/>
    <mergeCell ref="HZY394:IAM394"/>
    <mergeCell ref="IAN394:IBB394"/>
    <mergeCell ref="IBC394:IBQ394"/>
    <mergeCell ref="IBR394:ICF394"/>
    <mergeCell ref="ICG394:ICU394"/>
    <mergeCell ref="ICV394:IDJ394"/>
    <mergeCell ref="IDK394:IDY394"/>
    <mergeCell ref="HTP394:HUD394"/>
    <mergeCell ref="HUE394:HUS394"/>
    <mergeCell ref="HUT394:HVH394"/>
    <mergeCell ref="HVI394:HVW394"/>
    <mergeCell ref="HVX394:HWL394"/>
    <mergeCell ref="HWM394:HXA394"/>
    <mergeCell ref="HXB394:HXP394"/>
    <mergeCell ref="HXQ394:HYE394"/>
    <mergeCell ref="HYF394:HYT394"/>
    <mergeCell ref="HOK394:HOY394"/>
    <mergeCell ref="HOZ394:HPN394"/>
    <mergeCell ref="HPO394:HQC394"/>
    <mergeCell ref="HQD394:HQR394"/>
    <mergeCell ref="HQS394:HRG394"/>
    <mergeCell ref="HRH394:HRV394"/>
    <mergeCell ref="HRW394:HSK394"/>
    <mergeCell ref="HSL394:HSZ394"/>
    <mergeCell ref="HTA394:HTO394"/>
    <mergeCell ref="HJF394:HJT394"/>
    <mergeCell ref="HJU394:HKI394"/>
    <mergeCell ref="HKJ394:HKX394"/>
    <mergeCell ref="HKY394:HLM394"/>
    <mergeCell ref="HLN394:HMB394"/>
    <mergeCell ref="HMC394:HMQ394"/>
    <mergeCell ref="HMR394:HNF394"/>
    <mergeCell ref="HNG394:HNU394"/>
    <mergeCell ref="HNV394:HOJ394"/>
    <mergeCell ref="HEA394:HEO394"/>
    <mergeCell ref="HEP394:HFD394"/>
    <mergeCell ref="HFE394:HFS394"/>
    <mergeCell ref="HFT394:HGH394"/>
    <mergeCell ref="HGI394:HGW394"/>
    <mergeCell ref="HGX394:HHL394"/>
    <mergeCell ref="HHM394:HIA394"/>
    <mergeCell ref="HIB394:HIP394"/>
    <mergeCell ref="HIQ394:HJE394"/>
    <mergeCell ref="GYV394:GZJ394"/>
    <mergeCell ref="GZK394:GZY394"/>
    <mergeCell ref="GZZ394:HAN394"/>
    <mergeCell ref="HAO394:HBC394"/>
    <mergeCell ref="HBD394:HBR394"/>
    <mergeCell ref="HBS394:HCG394"/>
    <mergeCell ref="HCH394:HCV394"/>
    <mergeCell ref="HCW394:HDK394"/>
    <mergeCell ref="HDL394:HDZ394"/>
    <mergeCell ref="GTQ394:GUE394"/>
    <mergeCell ref="GUF394:GUT394"/>
    <mergeCell ref="GUU394:GVI394"/>
    <mergeCell ref="GVJ394:GVX394"/>
    <mergeCell ref="GVY394:GWM394"/>
    <mergeCell ref="GWN394:GXB394"/>
    <mergeCell ref="GXC394:GXQ394"/>
    <mergeCell ref="GXR394:GYF394"/>
    <mergeCell ref="GYG394:GYU394"/>
    <mergeCell ref="GOL394:GOZ394"/>
    <mergeCell ref="GPA394:GPO394"/>
    <mergeCell ref="GPP394:GQD394"/>
    <mergeCell ref="GQE394:GQS394"/>
    <mergeCell ref="GQT394:GRH394"/>
    <mergeCell ref="GRI394:GRW394"/>
    <mergeCell ref="GRX394:GSL394"/>
    <mergeCell ref="GSM394:GTA394"/>
    <mergeCell ref="GTB394:GTP394"/>
    <mergeCell ref="GJG394:GJU394"/>
    <mergeCell ref="GJV394:GKJ394"/>
    <mergeCell ref="GKK394:GKY394"/>
    <mergeCell ref="GKZ394:GLN394"/>
    <mergeCell ref="GLO394:GMC394"/>
    <mergeCell ref="GMD394:GMR394"/>
    <mergeCell ref="GMS394:GNG394"/>
    <mergeCell ref="GNH394:GNV394"/>
    <mergeCell ref="GNW394:GOK394"/>
    <mergeCell ref="GEB394:GEP394"/>
    <mergeCell ref="GEQ394:GFE394"/>
    <mergeCell ref="GFF394:GFT394"/>
    <mergeCell ref="GFU394:GGI394"/>
    <mergeCell ref="GGJ394:GGX394"/>
    <mergeCell ref="GGY394:GHM394"/>
    <mergeCell ref="GHN394:GIB394"/>
    <mergeCell ref="GIC394:GIQ394"/>
    <mergeCell ref="GIR394:GJF394"/>
    <mergeCell ref="FYW394:FZK394"/>
    <mergeCell ref="FZL394:FZZ394"/>
    <mergeCell ref="GAA394:GAO394"/>
    <mergeCell ref="GAP394:GBD394"/>
    <mergeCell ref="GBE394:GBS394"/>
    <mergeCell ref="GBT394:GCH394"/>
    <mergeCell ref="GCI394:GCW394"/>
    <mergeCell ref="GCX394:GDL394"/>
    <mergeCell ref="GDM394:GEA394"/>
    <mergeCell ref="FTR394:FUF394"/>
    <mergeCell ref="FUG394:FUU394"/>
    <mergeCell ref="FUV394:FVJ394"/>
    <mergeCell ref="FVK394:FVY394"/>
    <mergeCell ref="FVZ394:FWN394"/>
    <mergeCell ref="FWO394:FXC394"/>
    <mergeCell ref="FXD394:FXR394"/>
    <mergeCell ref="FXS394:FYG394"/>
    <mergeCell ref="FYH394:FYV394"/>
    <mergeCell ref="FOM394:FPA394"/>
    <mergeCell ref="FPB394:FPP394"/>
    <mergeCell ref="FPQ394:FQE394"/>
    <mergeCell ref="FQF394:FQT394"/>
    <mergeCell ref="FQU394:FRI394"/>
    <mergeCell ref="FRJ394:FRX394"/>
    <mergeCell ref="FRY394:FSM394"/>
    <mergeCell ref="FSN394:FTB394"/>
    <mergeCell ref="FTC394:FTQ394"/>
    <mergeCell ref="FJH394:FJV394"/>
    <mergeCell ref="FJW394:FKK394"/>
    <mergeCell ref="FKL394:FKZ394"/>
    <mergeCell ref="FLA394:FLO394"/>
    <mergeCell ref="FLP394:FMD394"/>
    <mergeCell ref="FME394:FMS394"/>
    <mergeCell ref="FMT394:FNH394"/>
    <mergeCell ref="FNI394:FNW394"/>
    <mergeCell ref="FNX394:FOL394"/>
    <mergeCell ref="FEC394:FEQ394"/>
    <mergeCell ref="FER394:FFF394"/>
    <mergeCell ref="FFG394:FFU394"/>
    <mergeCell ref="FFV394:FGJ394"/>
    <mergeCell ref="FGK394:FGY394"/>
    <mergeCell ref="FGZ394:FHN394"/>
    <mergeCell ref="FHO394:FIC394"/>
    <mergeCell ref="FID394:FIR394"/>
    <mergeCell ref="FIS394:FJG394"/>
    <mergeCell ref="EYX394:EZL394"/>
    <mergeCell ref="EZM394:FAA394"/>
    <mergeCell ref="FAB394:FAP394"/>
    <mergeCell ref="FAQ394:FBE394"/>
    <mergeCell ref="FBF394:FBT394"/>
    <mergeCell ref="FBU394:FCI394"/>
    <mergeCell ref="FCJ394:FCX394"/>
    <mergeCell ref="FCY394:FDM394"/>
    <mergeCell ref="FDN394:FEB394"/>
    <mergeCell ref="ETS394:EUG394"/>
    <mergeCell ref="EUH394:EUV394"/>
    <mergeCell ref="EUW394:EVK394"/>
    <mergeCell ref="EVL394:EVZ394"/>
    <mergeCell ref="EWA394:EWO394"/>
    <mergeCell ref="EWP394:EXD394"/>
    <mergeCell ref="EXE394:EXS394"/>
    <mergeCell ref="EXT394:EYH394"/>
    <mergeCell ref="EYI394:EYW394"/>
    <mergeCell ref="EON394:EPB394"/>
    <mergeCell ref="EPC394:EPQ394"/>
    <mergeCell ref="EPR394:EQF394"/>
    <mergeCell ref="EQG394:EQU394"/>
    <mergeCell ref="EQV394:ERJ394"/>
    <mergeCell ref="ERK394:ERY394"/>
    <mergeCell ref="ERZ394:ESN394"/>
    <mergeCell ref="ESO394:ETC394"/>
    <mergeCell ref="ETD394:ETR394"/>
    <mergeCell ref="EJI394:EJW394"/>
    <mergeCell ref="EJX394:EKL394"/>
    <mergeCell ref="EKM394:ELA394"/>
    <mergeCell ref="ELB394:ELP394"/>
    <mergeCell ref="ELQ394:EME394"/>
    <mergeCell ref="EMF394:EMT394"/>
    <mergeCell ref="EMU394:ENI394"/>
    <mergeCell ref="ENJ394:ENX394"/>
    <mergeCell ref="ENY394:EOM394"/>
    <mergeCell ref="EED394:EER394"/>
    <mergeCell ref="EES394:EFG394"/>
    <mergeCell ref="EFH394:EFV394"/>
    <mergeCell ref="EFW394:EGK394"/>
    <mergeCell ref="EGL394:EGZ394"/>
    <mergeCell ref="EHA394:EHO394"/>
    <mergeCell ref="EHP394:EID394"/>
    <mergeCell ref="EIE394:EIS394"/>
    <mergeCell ref="EIT394:EJH394"/>
    <mergeCell ref="DYY394:DZM394"/>
    <mergeCell ref="DZN394:EAB394"/>
    <mergeCell ref="EAC394:EAQ394"/>
    <mergeCell ref="EAR394:EBF394"/>
    <mergeCell ref="EBG394:EBU394"/>
    <mergeCell ref="EBV394:ECJ394"/>
    <mergeCell ref="ECK394:ECY394"/>
    <mergeCell ref="ECZ394:EDN394"/>
    <mergeCell ref="EDO394:EEC394"/>
    <mergeCell ref="DTT394:DUH394"/>
    <mergeCell ref="DUI394:DUW394"/>
    <mergeCell ref="DUX394:DVL394"/>
    <mergeCell ref="DVM394:DWA394"/>
    <mergeCell ref="DWB394:DWP394"/>
    <mergeCell ref="DWQ394:DXE394"/>
    <mergeCell ref="DXF394:DXT394"/>
    <mergeCell ref="DXU394:DYI394"/>
    <mergeCell ref="DYJ394:DYX394"/>
    <mergeCell ref="DOO394:DPC394"/>
    <mergeCell ref="DPD394:DPR394"/>
    <mergeCell ref="DPS394:DQG394"/>
    <mergeCell ref="DQH394:DQV394"/>
    <mergeCell ref="DQW394:DRK394"/>
    <mergeCell ref="DRL394:DRZ394"/>
    <mergeCell ref="DSA394:DSO394"/>
    <mergeCell ref="DSP394:DTD394"/>
    <mergeCell ref="DTE394:DTS394"/>
    <mergeCell ref="DJJ394:DJX394"/>
    <mergeCell ref="DJY394:DKM394"/>
    <mergeCell ref="DKN394:DLB394"/>
    <mergeCell ref="DLC394:DLQ394"/>
    <mergeCell ref="DLR394:DMF394"/>
    <mergeCell ref="DMG394:DMU394"/>
    <mergeCell ref="DMV394:DNJ394"/>
    <mergeCell ref="DNK394:DNY394"/>
    <mergeCell ref="DNZ394:DON394"/>
    <mergeCell ref="DEE394:DES394"/>
    <mergeCell ref="DET394:DFH394"/>
    <mergeCell ref="DFI394:DFW394"/>
    <mergeCell ref="DFX394:DGL394"/>
    <mergeCell ref="DGM394:DHA394"/>
    <mergeCell ref="DHB394:DHP394"/>
    <mergeCell ref="DHQ394:DIE394"/>
    <mergeCell ref="DIF394:DIT394"/>
    <mergeCell ref="DIU394:DJI394"/>
    <mergeCell ref="CYZ394:CZN394"/>
    <mergeCell ref="CZO394:DAC394"/>
    <mergeCell ref="DAD394:DAR394"/>
    <mergeCell ref="DAS394:DBG394"/>
    <mergeCell ref="DBH394:DBV394"/>
    <mergeCell ref="DBW394:DCK394"/>
    <mergeCell ref="DCL394:DCZ394"/>
    <mergeCell ref="DDA394:DDO394"/>
    <mergeCell ref="DDP394:DED394"/>
    <mergeCell ref="CTU394:CUI394"/>
    <mergeCell ref="CUJ394:CUX394"/>
    <mergeCell ref="CUY394:CVM394"/>
    <mergeCell ref="CVN394:CWB394"/>
    <mergeCell ref="CWC394:CWQ394"/>
    <mergeCell ref="CWR394:CXF394"/>
    <mergeCell ref="CXG394:CXU394"/>
    <mergeCell ref="CXV394:CYJ394"/>
    <mergeCell ref="CYK394:CYY394"/>
    <mergeCell ref="COP394:CPD394"/>
    <mergeCell ref="CPE394:CPS394"/>
    <mergeCell ref="CPT394:CQH394"/>
    <mergeCell ref="CQI394:CQW394"/>
    <mergeCell ref="CQX394:CRL394"/>
    <mergeCell ref="CRM394:CSA394"/>
    <mergeCell ref="CSB394:CSP394"/>
    <mergeCell ref="CSQ394:CTE394"/>
    <mergeCell ref="CTF394:CTT394"/>
    <mergeCell ref="CJK394:CJY394"/>
    <mergeCell ref="CJZ394:CKN394"/>
    <mergeCell ref="CKO394:CLC394"/>
    <mergeCell ref="CLD394:CLR394"/>
    <mergeCell ref="CLS394:CMG394"/>
    <mergeCell ref="CMH394:CMV394"/>
    <mergeCell ref="CMW394:CNK394"/>
    <mergeCell ref="CNL394:CNZ394"/>
    <mergeCell ref="COA394:COO394"/>
    <mergeCell ref="CEF394:CET394"/>
    <mergeCell ref="CEU394:CFI394"/>
    <mergeCell ref="CFJ394:CFX394"/>
    <mergeCell ref="CFY394:CGM394"/>
    <mergeCell ref="CGN394:CHB394"/>
    <mergeCell ref="CHC394:CHQ394"/>
    <mergeCell ref="CHR394:CIF394"/>
    <mergeCell ref="CIG394:CIU394"/>
    <mergeCell ref="CIV394:CJJ394"/>
    <mergeCell ref="BZA394:BZO394"/>
    <mergeCell ref="BZP394:CAD394"/>
    <mergeCell ref="CAE394:CAS394"/>
    <mergeCell ref="CAT394:CBH394"/>
    <mergeCell ref="CBI394:CBW394"/>
    <mergeCell ref="CBX394:CCL394"/>
    <mergeCell ref="CCM394:CDA394"/>
    <mergeCell ref="CDB394:CDP394"/>
    <mergeCell ref="CDQ394:CEE394"/>
    <mergeCell ref="BTV394:BUJ394"/>
    <mergeCell ref="BUK394:BUY394"/>
    <mergeCell ref="BUZ394:BVN394"/>
    <mergeCell ref="BVO394:BWC394"/>
    <mergeCell ref="BWD394:BWR394"/>
    <mergeCell ref="BWS394:BXG394"/>
    <mergeCell ref="BXH394:BXV394"/>
    <mergeCell ref="BXW394:BYK394"/>
    <mergeCell ref="BYL394:BYZ394"/>
    <mergeCell ref="BOQ394:BPE394"/>
    <mergeCell ref="BPF394:BPT394"/>
    <mergeCell ref="BPU394:BQI394"/>
    <mergeCell ref="BQJ394:BQX394"/>
    <mergeCell ref="BQY394:BRM394"/>
    <mergeCell ref="BRN394:BSB394"/>
    <mergeCell ref="BSC394:BSQ394"/>
    <mergeCell ref="BSR394:BTF394"/>
    <mergeCell ref="BTG394:BTU394"/>
    <mergeCell ref="BJL394:BJZ394"/>
    <mergeCell ref="BKA394:BKO394"/>
    <mergeCell ref="BKP394:BLD394"/>
    <mergeCell ref="BLE394:BLS394"/>
    <mergeCell ref="BLT394:BMH394"/>
    <mergeCell ref="BMI394:BMW394"/>
    <mergeCell ref="BMX394:BNL394"/>
    <mergeCell ref="BNM394:BOA394"/>
    <mergeCell ref="BOB394:BOP394"/>
    <mergeCell ref="BEG394:BEU394"/>
    <mergeCell ref="BEV394:BFJ394"/>
    <mergeCell ref="BFK394:BFY394"/>
    <mergeCell ref="BFZ394:BGN394"/>
    <mergeCell ref="BGO394:BHC394"/>
    <mergeCell ref="BHD394:BHR394"/>
    <mergeCell ref="BHS394:BIG394"/>
    <mergeCell ref="BIH394:BIV394"/>
    <mergeCell ref="BIW394:BJK394"/>
    <mergeCell ref="AZB394:AZP394"/>
    <mergeCell ref="AZQ394:BAE394"/>
    <mergeCell ref="BAF394:BAT394"/>
    <mergeCell ref="BAU394:BBI394"/>
    <mergeCell ref="BBJ394:BBX394"/>
    <mergeCell ref="BBY394:BCM394"/>
    <mergeCell ref="BCN394:BDB394"/>
    <mergeCell ref="BDC394:BDQ394"/>
    <mergeCell ref="BDR394:BEF394"/>
    <mergeCell ref="ATW394:AUK394"/>
    <mergeCell ref="AUL394:AUZ394"/>
    <mergeCell ref="AVA394:AVO394"/>
    <mergeCell ref="AVP394:AWD394"/>
    <mergeCell ref="AWE394:AWS394"/>
    <mergeCell ref="AWT394:AXH394"/>
    <mergeCell ref="AXI394:AXW394"/>
    <mergeCell ref="AXX394:AYL394"/>
    <mergeCell ref="AYM394:AZA394"/>
    <mergeCell ref="AOR394:APF394"/>
    <mergeCell ref="APG394:APU394"/>
    <mergeCell ref="APV394:AQJ394"/>
    <mergeCell ref="AQK394:AQY394"/>
    <mergeCell ref="AQZ394:ARN394"/>
    <mergeCell ref="ARO394:ASC394"/>
    <mergeCell ref="ASD394:ASR394"/>
    <mergeCell ref="ASS394:ATG394"/>
    <mergeCell ref="ATH394:ATV394"/>
    <mergeCell ref="AJM394:AKA394"/>
    <mergeCell ref="AKB394:AKP394"/>
    <mergeCell ref="AKQ394:ALE394"/>
    <mergeCell ref="ALF394:ALT394"/>
    <mergeCell ref="ALU394:AMI394"/>
    <mergeCell ref="AMJ394:AMX394"/>
    <mergeCell ref="AMY394:ANM394"/>
    <mergeCell ref="ANN394:AOB394"/>
    <mergeCell ref="AOC394:AOQ394"/>
    <mergeCell ref="AEH394:AEV394"/>
    <mergeCell ref="AEW394:AFK394"/>
    <mergeCell ref="AFL394:AFZ394"/>
    <mergeCell ref="AGA394:AGO394"/>
    <mergeCell ref="AGP394:AHD394"/>
    <mergeCell ref="AHE394:AHS394"/>
    <mergeCell ref="AHT394:AIH394"/>
    <mergeCell ref="AII394:AIW394"/>
    <mergeCell ref="AIX394:AJL394"/>
    <mergeCell ref="ZC394:ZQ394"/>
    <mergeCell ref="ZR394:AAF394"/>
    <mergeCell ref="AAG394:AAU394"/>
    <mergeCell ref="AAV394:ABJ394"/>
    <mergeCell ref="ABK394:ABY394"/>
    <mergeCell ref="ABZ394:ACN394"/>
    <mergeCell ref="ACO394:ADC394"/>
    <mergeCell ref="ADD394:ADR394"/>
    <mergeCell ref="ADS394:AEG394"/>
    <mergeCell ref="TX394:UL394"/>
    <mergeCell ref="UM394:VA394"/>
    <mergeCell ref="VB394:VP394"/>
    <mergeCell ref="VQ394:WE394"/>
    <mergeCell ref="WF394:WT394"/>
    <mergeCell ref="WU394:XI394"/>
    <mergeCell ref="XJ394:XX394"/>
    <mergeCell ref="XY394:YM394"/>
    <mergeCell ref="YN394:ZB394"/>
    <mergeCell ref="OS394:PG394"/>
    <mergeCell ref="PH394:PV394"/>
    <mergeCell ref="PW394:QK394"/>
    <mergeCell ref="QL394:QZ394"/>
    <mergeCell ref="RA394:RO394"/>
    <mergeCell ref="RP394:SD394"/>
    <mergeCell ref="SE394:SS394"/>
    <mergeCell ref="ST394:TH394"/>
    <mergeCell ref="TI394:TW394"/>
    <mergeCell ref="JN394:KB394"/>
    <mergeCell ref="KC394:KQ394"/>
    <mergeCell ref="KR394:LF394"/>
    <mergeCell ref="LG394:LU394"/>
    <mergeCell ref="LV394:MJ394"/>
    <mergeCell ref="MK394:MY394"/>
    <mergeCell ref="MZ394:NN394"/>
    <mergeCell ref="NO394:OC394"/>
    <mergeCell ref="OD394:OR394"/>
    <mergeCell ref="EI394:EW394"/>
    <mergeCell ref="EX394:FL394"/>
    <mergeCell ref="FM394:GA394"/>
    <mergeCell ref="GB394:GP394"/>
    <mergeCell ref="GQ394:HE394"/>
    <mergeCell ref="HF394:HT394"/>
    <mergeCell ref="HU394:II394"/>
    <mergeCell ref="IJ394:IX394"/>
    <mergeCell ref="IY394:JM394"/>
    <mergeCell ref="S394:AG394"/>
    <mergeCell ref="AH394:AV394"/>
    <mergeCell ref="AW394:BK394"/>
    <mergeCell ref="BL394:BZ394"/>
    <mergeCell ref="CA394:CO394"/>
    <mergeCell ref="CP394:DD394"/>
    <mergeCell ref="DE394:DS394"/>
    <mergeCell ref="DT394:EH394"/>
    <mergeCell ref="D353:D354"/>
    <mergeCell ref="B1:J1"/>
    <mergeCell ref="B2:J2"/>
    <mergeCell ref="B3:J3"/>
    <mergeCell ref="B4:J4"/>
    <mergeCell ref="D132:J132"/>
    <mergeCell ref="B133:H133"/>
    <mergeCell ref="B12:H12"/>
    <mergeCell ref="B13:B14"/>
    <mergeCell ref="C13:C14"/>
    <mergeCell ref="D13:D14"/>
    <mergeCell ref="E13:E14"/>
    <mergeCell ref="F83:G83"/>
    <mergeCell ref="H83:H84"/>
    <mergeCell ref="I83:I84"/>
    <mergeCell ref="J83:J84"/>
    <mergeCell ref="F13:G13"/>
    <mergeCell ref="H13:H14"/>
    <mergeCell ref="I13:I14"/>
    <mergeCell ref="J13:J14"/>
    <mergeCell ref="B82:H82"/>
    <mergeCell ref="B83:B84"/>
    <mergeCell ref="B233:B234"/>
    <mergeCell ref="C233:C234"/>
    <mergeCell ref="D233:D234"/>
    <mergeCell ref="E233:E234"/>
    <mergeCell ref="F233:G233"/>
    <mergeCell ref="H233:H234"/>
    <mergeCell ref="I233:I234"/>
    <mergeCell ref="D61:D62"/>
    <mergeCell ref="H44:H45"/>
    <mergeCell ref="B57:B62"/>
    <mergeCell ref="D357:J357"/>
    <mergeCell ref="B358:H358"/>
    <mergeCell ref="D385:J385"/>
    <mergeCell ref="D693:J693"/>
    <mergeCell ref="D131:J131"/>
    <mergeCell ref="D160:J160"/>
    <mergeCell ref="D307:J307"/>
    <mergeCell ref="D356:J356"/>
    <mergeCell ref="J361:J374"/>
    <mergeCell ref="J389:J390"/>
    <mergeCell ref="D409:J409"/>
    <mergeCell ref="J524:J527"/>
    <mergeCell ref="J529:J532"/>
    <mergeCell ref="J534:J537"/>
    <mergeCell ref="E95:E96"/>
    <mergeCell ref="F95:G95"/>
    <mergeCell ref="H95:H96"/>
    <mergeCell ref="I95:I96"/>
    <mergeCell ref="J95:J96"/>
    <mergeCell ref="F310:G310"/>
    <mergeCell ref="H310:H311"/>
    <mergeCell ref="I310:I311"/>
    <mergeCell ref="J310:J311"/>
    <mergeCell ref="D375:J375"/>
    <mergeCell ref="B376:H376"/>
    <mergeCell ref="B377:B378"/>
    <mergeCell ref="C377:C378"/>
    <mergeCell ref="D377:D378"/>
    <mergeCell ref="E377:E378"/>
    <mergeCell ref="B348:B354"/>
    <mergeCell ref="E387:E388"/>
    <mergeCell ref="H470:H471"/>
    <mergeCell ref="B134:B135"/>
    <mergeCell ref="C134:C135"/>
    <mergeCell ref="D134:D135"/>
    <mergeCell ref="E134:E135"/>
    <mergeCell ref="F134:G134"/>
    <mergeCell ref="H134:H135"/>
    <mergeCell ref="I134:I135"/>
    <mergeCell ref="J134:J135"/>
    <mergeCell ref="D85:D91"/>
    <mergeCell ref="D81:J81"/>
    <mergeCell ref="B124:H124"/>
    <mergeCell ref="B125:B126"/>
    <mergeCell ref="C125:C126"/>
    <mergeCell ref="D125:D126"/>
    <mergeCell ref="E125:E126"/>
    <mergeCell ref="F125:G125"/>
    <mergeCell ref="H125:H126"/>
    <mergeCell ref="I125:I126"/>
    <mergeCell ref="J125:J126"/>
    <mergeCell ref="B127:B129"/>
    <mergeCell ref="D106:D107"/>
    <mergeCell ref="E106:E107"/>
    <mergeCell ref="F106:G106"/>
    <mergeCell ref="H106:H107"/>
    <mergeCell ref="I106:I107"/>
    <mergeCell ref="J106:J107"/>
    <mergeCell ref="C23:J23"/>
    <mergeCell ref="C24:J24"/>
    <mergeCell ref="B15:B22"/>
    <mergeCell ref="J15:J22"/>
    <mergeCell ref="B39:B42"/>
    <mergeCell ref="C37:J37"/>
    <mergeCell ref="C38:J38"/>
    <mergeCell ref="J39:J42"/>
    <mergeCell ref="B25:B36"/>
    <mergeCell ref="J25:J36"/>
    <mergeCell ref="C52:J52"/>
    <mergeCell ref="C53:J53"/>
    <mergeCell ref="B44:B51"/>
    <mergeCell ref="B54:H54"/>
    <mergeCell ref="B55:B56"/>
    <mergeCell ref="C55:C56"/>
    <mergeCell ref="D55:D56"/>
    <mergeCell ref="E55:E56"/>
    <mergeCell ref="F55:G55"/>
    <mergeCell ref="H55:H56"/>
    <mergeCell ref="I55:I56"/>
    <mergeCell ref="J55:J56"/>
    <mergeCell ref="B43:J43"/>
    <mergeCell ref="D44:D45"/>
    <mergeCell ref="D46:D51"/>
    <mergeCell ref="B108:B114"/>
    <mergeCell ref="D108:D114"/>
    <mergeCell ref="D122:J122"/>
    <mergeCell ref="D123:J123"/>
    <mergeCell ref="B120:B121"/>
    <mergeCell ref="B117:H117"/>
    <mergeCell ref="B118:B119"/>
    <mergeCell ref="C118:C119"/>
    <mergeCell ref="D118:D119"/>
    <mergeCell ref="E118:E119"/>
    <mergeCell ref="F118:G118"/>
    <mergeCell ref="H118:H119"/>
    <mergeCell ref="I118:I119"/>
    <mergeCell ref="J118:J119"/>
    <mergeCell ref="H57:H58"/>
    <mergeCell ref="H59:H60"/>
    <mergeCell ref="H61:H62"/>
    <mergeCell ref="J64:J67"/>
    <mergeCell ref="B85:B91"/>
    <mergeCell ref="B63:J63"/>
    <mergeCell ref="B64:B67"/>
    <mergeCell ref="D57:D58"/>
    <mergeCell ref="D59:D60"/>
    <mergeCell ref="D92:J92"/>
    <mergeCell ref="D93:J93"/>
    <mergeCell ref="B94:H94"/>
    <mergeCell ref="B95:B96"/>
    <mergeCell ref="C95:C96"/>
    <mergeCell ref="D95:D96"/>
    <mergeCell ref="E83:E84"/>
    <mergeCell ref="B136:B140"/>
    <mergeCell ref="D138:D140"/>
    <mergeCell ref="B142:H142"/>
    <mergeCell ref="B143:B144"/>
    <mergeCell ref="C143:C144"/>
    <mergeCell ref="D143:D144"/>
    <mergeCell ref="E143:E144"/>
    <mergeCell ref="F143:G143"/>
    <mergeCell ref="H143:H144"/>
    <mergeCell ref="I143:I144"/>
    <mergeCell ref="D141:J141"/>
    <mergeCell ref="J143:J144"/>
    <mergeCell ref="D136:D137"/>
    <mergeCell ref="B145:B149"/>
    <mergeCell ref="D145:D149"/>
    <mergeCell ref="D174:J174"/>
    <mergeCell ref="B175:H175"/>
    <mergeCell ref="B151:B158"/>
    <mergeCell ref="D151:D154"/>
    <mergeCell ref="D155:D157"/>
    <mergeCell ref="D159:J159"/>
    <mergeCell ref="J151:J158"/>
    <mergeCell ref="B165:B173"/>
    <mergeCell ref="D165:D166"/>
    <mergeCell ref="D167:D168"/>
    <mergeCell ref="D169:D171"/>
    <mergeCell ref="J165:J173"/>
    <mergeCell ref="B176:B177"/>
    <mergeCell ref="C176:C177"/>
    <mergeCell ref="D176:D177"/>
    <mergeCell ref="E176:E177"/>
    <mergeCell ref="F176:G176"/>
    <mergeCell ref="H176:H177"/>
    <mergeCell ref="I176:I177"/>
    <mergeCell ref="J176:J177"/>
    <mergeCell ref="B185:B192"/>
    <mergeCell ref="D193:J193"/>
    <mergeCell ref="B194:H194"/>
    <mergeCell ref="B195:B196"/>
    <mergeCell ref="C195:C196"/>
    <mergeCell ref="D195:D196"/>
    <mergeCell ref="E195:E196"/>
    <mergeCell ref="F195:G195"/>
    <mergeCell ref="H195:H196"/>
    <mergeCell ref="I195:I196"/>
    <mergeCell ref="J195:J196"/>
    <mergeCell ref="B274:B283"/>
    <mergeCell ref="D284:J284"/>
    <mergeCell ref="B285:H285"/>
    <mergeCell ref="B286:B287"/>
    <mergeCell ref="C286:C287"/>
    <mergeCell ref="D286:D287"/>
    <mergeCell ref="E286:E287"/>
    <mergeCell ref="F286:G286"/>
    <mergeCell ref="H286:H287"/>
    <mergeCell ref="I286:I287"/>
    <mergeCell ref="J286:J287"/>
    <mergeCell ref="D298:J298"/>
    <mergeCell ref="B299:H299"/>
    <mergeCell ref="B300:B301"/>
    <mergeCell ref="C300:C301"/>
    <mergeCell ref="D300:D301"/>
    <mergeCell ref="E300:E301"/>
    <mergeCell ref="F300:G300"/>
    <mergeCell ref="H300:H301"/>
    <mergeCell ref="I300:I301"/>
    <mergeCell ref="J300:J301"/>
    <mergeCell ref="D290:D291"/>
    <mergeCell ref="D292:D294"/>
    <mergeCell ref="D296:D297"/>
    <mergeCell ref="H296:H297"/>
    <mergeCell ref="J288:J297"/>
    <mergeCell ref="D319:J319"/>
    <mergeCell ref="B320:H320"/>
    <mergeCell ref="B321:B322"/>
    <mergeCell ref="C321:C322"/>
    <mergeCell ref="D321:D322"/>
    <mergeCell ref="E321:E322"/>
    <mergeCell ref="F321:G321"/>
    <mergeCell ref="H321:H322"/>
    <mergeCell ref="I321:I322"/>
    <mergeCell ref="J321:J322"/>
    <mergeCell ref="D308:J308"/>
    <mergeCell ref="B309:H309"/>
    <mergeCell ref="B312:B318"/>
    <mergeCell ref="C312:C318"/>
    <mergeCell ref="D312:D314"/>
    <mergeCell ref="D315:D316"/>
    <mergeCell ref="D317:D318"/>
    <mergeCell ref="H312:H314"/>
    <mergeCell ref="H315:H316"/>
    <mergeCell ref="H317:H318"/>
    <mergeCell ref="J312:J318"/>
    <mergeCell ref="B310:B311"/>
    <mergeCell ref="C310:C311"/>
    <mergeCell ref="D310:D311"/>
    <mergeCell ref="E310:E311"/>
    <mergeCell ref="F377:G377"/>
    <mergeCell ref="H377:H378"/>
    <mergeCell ref="I377:I378"/>
    <mergeCell ref="J377:J378"/>
    <mergeCell ref="D428:J428"/>
    <mergeCell ref="B429:H429"/>
    <mergeCell ref="B430:B431"/>
    <mergeCell ref="C430:C431"/>
    <mergeCell ref="D430:D431"/>
    <mergeCell ref="E430:E431"/>
    <mergeCell ref="F430:G430"/>
    <mergeCell ref="H430:H431"/>
    <mergeCell ref="I430:I431"/>
    <mergeCell ref="J430:J431"/>
    <mergeCell ref="S430:AG430"/>
    <mergeCell ref="AH430:AV430"/>
    <mergeCell ref="AW430:BK430"/>
    <mergeCell ref="B381:J381"/>
    <mergeCell ref="B382:B384"/>
    <mergeCell ref="C382:C384"/>
    <mergeCell ref="D382:D384"/>
    <mergeCell ref="J382:J384"/>
    <mergeCell ref="J379:J380"/>
    <mergeCell ref="B389:B390"/>
    <mergeCell ref="C389:C390"/>
    <mergeCell ref="D391:J391"/>
    <mergeCell ref="B396:B408"/>
    <mergeCell ref="C396:C408"/>
    <mergeCell ref="D397:D402"/>
    <mergeCell ref="D403:D408"/>
    <mergeCell ref="H397:H408"/>
    <mergeCell ref="J397:J408"/>
    <mergeCell ref="BL430:BZ430"/>
    <mergeCell ref="CA430:CO430"/>
    <mergeCell ref="CP430:DD430"/>
    <mergeCell ref="DE430:DS430"/>
    <mergeCell ref="DT430:EH430"/>
    <mergeCell ref="EI430:EW430"/>
    <mergeCell ref="EX430:FL430"/>
    <mergeCell ref="FM430:GA430"/>
    <mergeCell ref="GB430:GP430"/>
    <mergeCell ref="GQ430:HE430"/>
    <mergeCell ref="HF430:HT430"/>
    <mergeCell ref="HU430:II430"/>
    <mergeCell ref="IJ430:IX430"/>
    <mergeCell ref="IY430:JM430"/>
    <mergeCell ref="JN430:KB430"/>
    <mergeCell ref="KC430:KQ430"/>
    <mergeCell ref="KR430:LF430"/>
    <mergeCell ref="LG430:LU430"/>
    <mergeCell ref="LV430:MJ430"/>
    <mergeCell ref="MK430:MY430"/>
    <mergeCell ref="MZ430:NN430"/>
    <mergeCell ref="NO430:OC430"/>
    <mergeCell ref="OD430:OR430"/>
    <mergeCell ref="OS430:PG430"/>
    <mergeCell ref="PH430:PV430"/>
    <mergeCell ref="PW430:QK430"/>
    <mergeCell ref="QL430:QZ430"/>
    <mergeCell ref="RA430:RO430"/>
    <mergeCell ref="RP430:SD430"/>
    <mergeCell ref="SE430:SS430"/>
    <mergeCell ref="ST430:TH430"/>
    <mergeCell ref="TI430:TW430"/>
    <mergeCell ref="TX430:UL430"/>
    <mergeCell ref="UM430:VA430"/>
    <mergeCell ref="VB430:VP430"/>
    <mergeCell ref="VQ430:WE430"/>
    <mergeCell ref="WF430:WT430"/>
    <mergeCell ref="WU430:XI430"/>
    <mergeCell ref="XJ430:XX430"/>
    <mergeCell ref="XY430:YM430"/>
    <mergeCell ref="YN430:ZB430"/>
    <mergeCell ref="ZC430:ZQ430"/>
    <mergeCell ref="ZR430:AAF430"/>
    <mergeCell ref="AAG430:AAU430"/>
    <mergeCell ref="AAV430:ABJ430"/>
    <mergeCell ref="ABK430:ABY430"/>
    <mergeCell ref="ABZ430:ACN430"/>
    <mergeCell ref="ACO430:ADC430"/>
    <mergeCell ref="ADD430:ADR430"/>
    <mergeCell ref="ADS430:AEG430"/>
    <mergeCell ref="AEH430:AEV430"/>
    <mergeCell ref="AEW430:AFK430"/>
    <mergeCell ref="AFL430:AFZ430"/>
    <mergeCell ref="AGA430:AGO430"/>
    <mergeCell ref="AGP430:AHD430"/>
    <mergeCell ref="AHE430:AHS430"/>
    <mergeCell ref="AHT430:AIH430"/>
    <mergeCell ref="AII430:AIW430"/>
    <mergeCell ref="AIX430:AJL430"/>
    <mergeCell ref="AJM430:AKA430"/>
    <mergeCell ref="AKB430:AKP430"/>
    <mergeCell ref="AKQ430:ALE430"/>
    <mergeCell ref="ALF430:ALT430"/>
    <mergeCell ref="ALU430:AMI430"/>
    <mergeCell ref="AMJ430:AMX430"/>
    <mergeCell ref="AMY430:ANM430"/>
    <mergeCell ref="ANN430:AOB430"/>
    <mergeCell ref="AOC430:AOQ430"/>
    <mergeCell ref="AOR430:APF430"/>
    <mergeCell ref="APG430:APU430"/>
    <mergeCell ref="APV430:AQJ430"/>
    <mergeCell ref="AQK430:AQY430"/>
    <mergeCell ref="AQZ430:ARN430"/>
    <mergeCell ref="ARO430:ASC430"/>
    <mergeCell ref="ASD430:ASR430"/>
    <mergeCell ref="ASS430:ATG430"/>
    <mergeCell ref="ATH430:ATV430"/>
    <mergeCell ref="ATW430:AUK430"/>
    <mergeCell ref="AUL430:AUZ430"/>
    <mergeCell ref="AVA430:AVO430"/>
    <mergeCell ref="AVP430:AWD430"/>
    <mergeCell ref="AWE430:AWS430"/>
    <mergeCell ref="AWT430:AXH430"/>
    <mergeCell ref="AXI430:AXW430"/>
    <mergeCell ref="AXX430:AYL430"/>
    <mergeCell ref="AYM430:AZA430"/>
    <mergeCell ref="AZB430:AZP430"/>
    <mergeCell ref="AZQ430:BAE430"/>
    <mergeCell ref="BAF430:BAT430"/>
    <mergeCell ref="BAU430:BBI430"/>
    <mergeCell ref="BBJ430:BBX430"/>
    <mergeCell ref="BBY430:BCM430"/>
    <mergeCell ref="BCN430:BDB430"/>
    <mergeCell ref="BDC430:BDQ430"/>
    <mergeCell ref="BDR430:BEF430"/>
    <mergeCell ref="BEG430:BEU430"/>
    <mergeCell ref="BEV430:BFJ430"/>
    <mergeCell ref="BFK430:BFY430"/>
    <mergeCell ref="BFZ430:BGN430"/>
    <mergeCell ref="BGO430:BHC430"/>
    <mergeCell ref="BHD430:BHR430"/>
    <mergeCell ref="BHS430:BIG430"/>
    <mergeCell ref="BIH430:BIV430"/>
    <mergeCell ref="BIW430:BJK430"/>
    <mergeCell ref="BJL430:BJZ430"/>
    <mergeCell ref="BKA430:BKO430"/>
    <mergeCell ref="BKP430:BLD430"/>
    <mergeCell ref="BLE430:BLS430"/>
    <mergeCell ref="BLT430:BMH430"/>
    <mergeCell ref="BMI430:BMW430"/>
    <mergeCell ref="BMX430:BNL430"/>
    <mergeCell ref="BNM430:BOA430"/>
    <mergeCell ref="BOB430:BOP430"/>
    <mergeCell ref="BOQ430:BPE430"/>
    <mergeCell ref="BPF430:BPT430"/>
    <mergeCell ref="BPU430:BQI430"/>
    <mergeCell ref="BQJ430:BQX430"/>
    <mergeCell ref="BQY430:BRM430"/>
    <mergeCell ref="BRN430:BSB430"/>
    <mergeCell ref="BSC430:BSQ430"/>
    <mergeCell ref="BSR430:BTF430"/>
    <mergeCell ref="BTG430:BTU430"/>
    <mergeCell ref="BTV430:BUJ430"/>
    <mergeCell ref="BUK430:BUY430"/>
    <mergeCell ref="BUZ430:BVN430"/>
    <mergeCell ref="BVO430:BWC430"/>
    <mergeCell ref="BWD430:BWR430"/>
    <mergeCell ref="BWS430:BXG430"/>
    <mergeCell ref="BXH430:BXV430"/>
    <mergeCell ref="BXW430:BYK430"/>
    <mergeCell ref="BYL430:BYZ430"/>
    <mergeCell ref="BZA430:BZO430"/>
    <mergeCell ref="BZP430:CAD430"/>
    <mergeCell ref="CAE430:CAS430"/>
    <mergeCell ref="CAT430:CBH430"/>
    <mergeCell ref="CBI430:CBW430"/>
    <mergeCell ref="CBX430:CCL430"/>
    <mergeCell ref="CCM430:CDA430"/>
    <mergeCell ref="CDB430:CDP430"/>
    <mergeCell ref="CDQ430:CEE430"/>
    <mergeCell ref="CEF430:CET430"/>
    <mergeCell ref="CEU430:CFI430"/>
    <mergeCell ref="CFJ430:CFX430"/>
    <mergeCell ref="CFY430:CGM430"/>
    <mergeCell ref="CGN430:CHB430"/>
    <mergeCell ref="CHC430:CHQ430"/>
    <mergeCell ref="CHR430:CIF430"/>
    <mergeCell ref="CIG430:CIU430"/>
    <mergeCell ref="CIV430:CJJ430"/>
    <mergeCell ref="CJK430:CJY430"/>
    <mergeCell ref="CJZ430:CKN430"/>
    <mergeCell ref="CKO430:CLC430"/>
    <mergeCell ref="CLD430:CLR430"/>
    <mergeCell ref="CLS430:CMG430"/>
    <mergeCell ref="CMH430:CMV430"/>
    <mergeCell ref="CMW430:CNK430"/>
    <mergeCell ref="CNL430:CNZ430"/>
    <mergeCell ref="COA430:COO430"/>
    <mergeCell ref="COP430:CPD430"/>
    <mergeCell ref="CPE430:CPS430"/>
    <mergeCell ref="CPT430:CQH430"/>
    <mergeCell ref="CQI430:CQW430"/>
    <mergeCell ref="CQX430:CRL430"/>
    <mergeCell ref="CRM430:CSA430"/>
    <mergeCell ref="CSB430:CSP430"/>
    <mergeCell ref="CSQ430:CTE430"/>
    <mergeCell ref="CTF430:CTT430"/>
    <mergeCell ref="CTU430:CUI430"/>
    <mergeCell ref="CUJ430:CUX430"/>
    <mergeCell ref="CUY430:CVM430"/>
    <mergeCell ref="CVN430:CWB430"/>
    <mergeCell ref="CWC430:CWQ430"/>
    <mergeCell ref="CWR430:CXF430"/>
    <mergeCell ref="CXG430:CXU430"/>
    <mergeCell ref="CXV430:CYJ430"/>
    <mergeCell ref="CYK430:CYY430"/>
    <mergeCell ref="CYZ430:CZN430"/>
    <mergeCell ref="CZO430:DAC430"/>
    <mergeCell ref="DAD430:DAR430"/>
    <mergeCell ref="DAS430:DBG430"/>
    <mergeCell ref="DBH430:DBV430"/>
    <mergeCell ref="DBW430:DCK430"/>
    <mergeCell ref="DCL430:DCZ430"/>
    <mergeCell ref="DDA430:DDO430"/>
    <mergeCell ref="DDP430:DED430"/>
    <mergeCell ref="DEE430:DES430"/>
    <mergeCell ref="DET430:DFH430"/>
    <mergeCell ref="DFI430:DFW430"/>
    <mergeCell ref="DFX430:DGL430"/>
    <mergeCell ref="DGM430:DHA430"/>
    <mergeCell ref="DHB430:DHP430"/>
    <mergeCell ref="DHQ430:DIE430"/>
    <mergeCell ref="DIF430:DIT430"/>
    <mergeCell ref="DIU430:DJI430"/>
    <mergeCell ref="DJJ430:DJX430"/>
    <mergeCell ref="DJY430:DKM430"/>
    <mergeCell ref="DKN430:DLB430"/>
    <mergeCell ref="DLC430:DLQ430"/>
    <mergeCell ref="DLR430:DMF430"/>
    <mergeCell ref="DMG430:DMU430"/>
    <mergeCell ref="DMV430:DNJ430"/>
    <mergeCell ref="DNK430:DNY430"/>
    <mergeCell ref="DNZ430:DON430"/>
    <mergeCell ref="DOO430:DPC430"/>
    <mergeCell ref="DPD430:DPR430"/>
    <mergeCell ref="DPS430:DQG430"/>
    <mergeCell ref="DQH430:DQV430"/>
    <mergeCell ref="DQW430:DRK430"/>
    <mergeCell ref="DRL430:DRZ430"/>
    <mergeCell ref="DSA430:DSO430"/>
    <mergeCell ref="DSP430:DTD430"/>
    <mergeCell ref="DTE430:DTS430"/>
    <mergeCell ref="DTT430:DUH430"/>
    <mergeCell ref="DUI430:DUW430"/>
    <mergeCell ref="DUX430:DVL430"/>
    <mergeCell ref="DVM430:DWA430"/>
    <mergeCell ref="DWB430:DWP430"/>
    <mergeCell ref="DWQ430:DXE430"/>
    <mergeCell ref="DXF430:DXT430"/>
    <mergeCell ref="DXU430:DYI430"/>
    <mergeCell ref="DYJ430:DYX430"/>
    <mergeCell ref="DYY430:DZM430"/>
    <mergeCell ref="DZN430:EAB430"/>
    <mergeCell ref="EAC430:EAQ430"/>
    <mergeCell ref="EAR430:EBF430"/>
    <mergeCell ref="EBG430:EBU430"/>
    <mergeCell ref="EBV430:ECJ430"/>
    <mergeCell ref="ECK430:ECY430"/>
    <mergeCell ref="ECZ430:EDN430"/>
    <mergeCell ref="EDO430:EEC430"/>
    <mergeCell ref="EED430:EER430"/>
    <mergeCell ref="EES430:EFG430"/>
    <mergeCell ref="EFH430:EFV430"/>
    <mergeCell ref="EFW430:EGK430"/>
    <mergeCell ref="EGL430:EGZ430"/>
    <mergeCell ref="EHA430:EHO430"/>
    <mergeCell ref="EHP430:EID430"/>
    <mergeCell ref="EIE430:EIS430"/>
    <mergeCell ref="EIT430:EJH430"/>
    <mergeCell ref="EJI430:EJW430"/>
    <mergeCell ref="EJX430:EKL430"/>
    <mergeCell ref="EKM430:ELA430"/>
    <mergeCell ref="ELB430:ELP430"/>
    <mergeCell ref="ELQ430:EME430"/>
    <mergeCell ref="EMF430:EMT430"/>
    <mergeCell ref="EMU430:ENI430"/>
    <mergeCell ref="ENJ430:ENX430"/>
    <mergeCell ref="ENY430:EOM430"/>
    <mergeCell ref="EON430:EPB430"/>
    <mergeCell ref="EPC430:EPQ430"/>
    <mergeCell ref="EPR430:EQF430"/>
    <mergeCell ref="EQG430:EQU430"/>
    <mergeCell ref="EQV430:ERJ430"/>
    <mergeCell ref="ERK430:ERY430"/>
    <mergeCell ref="ERZ430:ESN430"/>
    <mergeCell ref="ESO430:ETC430"/>
    <mergeCell ref="ETD430:ETR430"/>
    <mergeCell ref="ETS430:EUG430"/>
    <mergeCell ref="EUH430:EUV430"/>
    <mergeCell ref="EUW430:EVK430"/>
    <mergeCell ref="EVL430:EVZ430"/>
    <mergeCell ref="EWA430:EWO430"/>
    <mergeCell ref="EWP430:EXD430"/>
    <mergeCell ref="EXE430:EXS430"/>
    <mergeCell ref="EXT430:EYH430"/>
    <mergeCell ref="EYI430:EYW430"/>
    <mergeCell ref="EYX430:EZL430"/>
    <mergeCell ref="EZM430:FAA430"/>
    <mergeCell ref="FAB430:FAP430"/>
    <mergeCell ref="FAQ430:FBE430"/>
    <mergeCell ref="FBF430:FBT430"/>
    <mergeCell ref="FBU430:FCI430"/>
    <mergeCell ref="FCJ430:FCX430"/>
    <mergeCell ref="FCY430:FDM430"/>
    <mergeCell ref="FDN430:FEB430"/>
    <mergeCell ref="FEC430:FEQ430"/>
    <mergeCell ref="FER430:FFF430"/>
    <mergeCell ref="FFG430:FFU430"/>
    <mergeCell ref="FFV430:FGJ430"/>
    <mergeCell ref="FGK430:FGY430"/>
    <mergeCell ref="FGZ430:FHN430"/>
    <mergeCell ref="FHO430:FIC430"/>
    <mergeCell ref="FID430:FIR430"/>
    <mergeCell ref="FIS430:FJG430"/>
    <mergeCell ref="FJH430:FJV430"/>
    <mergeCell ref="FJW430:FKK430"/>
    <mergeCell ref="FKL430:FKZ430"/>
    <mergeCell ref="FLA430:FLO430"/>
    <mergeCell ref="FLP430:FMD430"/>
    <mergeCell ref="FME430:FMS430"/>
    <mergeCell ref="FMT430:FNH430"/>
    <mergeCell ref="FNI430:FNW430"/>
    <mergeCell ref="FNX430:FOL430"/>
    <mergeCell ref="FOM430:FPA430"/>
    <mergeCell ref="FPB430:FPP430"/>
    <mergeCell ref="FPQ430:FQE430"/>
    <mergeCell ref="FQF430:FQT430"/>
    <mergeCell ref="FQU430:FRI430"/>
    <mergeCell ref="FRJ430:FRX430"/>
    <mergeCell ref="FRY430:FSM430"/>
    <mergeCell ref="FSN430:FTB430"/>
    <mergeCell ref="FTC430:FTQ430"/>
    <mergeCell ref="FTR430:FUF430"/>
    <mergeCell ref="FUG430:FUU430"/>
    <mergeCell ref="FUV430:FVJ430"/>
    <mergeCell ref="FVK430:FVY430"/>
    <mergeCell ref="FVZ430:FWN430"/>
    <mergeCell ref="FWO430:FXC430"/>
    <mergeCell ref="FXD430:FXR430"/>
    <mergeCell ref="FXS430:FYG430"/>
    <mergeCell ref="FYH430:FYV430"/>
    <mergeCell ref="FYW430:FZK430"/>
    <mergeCell ref="FZL430:FZZ430"/>
    <mergeCell ref="GAA430:GAO430"/>
    <mergeCell ref="GAP430:GBD430"/>
    <mergeCell ref="GBE430:GBS430"/>
    <mergeCell ref="GBT430:GCH430"/>
    <mergeCell ref="GCI430:GCW430"/>
    <mergeCell ref="GCX430:GDL430"/>
    <mergeCell ref="GDM430:GEA430"/>
    <mergeCell ref="GEB430:GEP430"/>
    <mergeCell ref="GEQ430:GFE430"/>
    <mergeCell ref="GFF430:GFT430"/>
    <mergeCell ref="GFU430:GGI430"/>
    <mergeCell ref="GGJ430:GGX430"/>
    <mergeCell ref="GGY430:GHM430"/>
    <mergeCell ref="GHN430:GIB430"/>
    <mergeCell ref="GIC430:GIQ430"/>
    <mergeCell ref="GIR430:GJF430"/>
    <mergeCell ref="GJG430:GJU430"/>
    <mergeCell ref="GJV430:GKJ430"/>
    <mergeCell ref="GKK430:GKY430"/>
    <mergeCell ref="GKZ430:GLN430"/>
    <mergeCell ref="GLO430:GMC430"/>
    <mergeCell ref="GMD430:GMR430"/>
    <mergeCell ref="GMS430:GNG430"/>
    <mergeCell ref="GNH430:GNV430"/>
    <mergeCell ref="GNW430:GOK430"/>
    <mergeCell ref="GOL430:GOZ430"/>
    <mergeCell ref="GPA430:GPO430"/>
    <mergeCell ref="GPP430:GQD430"/>
    <mergeCell ref="GQE430:GQS430"/>
    <mergeCell ref="GQT430:GRH430"/>
    <mergeCell ref="GRI430:GRW430"/>
    <mergeCell ref="GRX430:GSL430"/>
    <mergeCell ref="GSM430:GTA430"/>
    <mergeCell ref="GTB430:GTP430"/>
    <mergeCell ref="GTQ430:GUE430"/>
    <mergeCell ref="GUF430:GUT430"/>
    <mergeCell ref="GUU430:GVI430"/>
    <mergeCell ref="GVJ430:GVX430"/>
    <mergeCell ref="GVY430:GWM430"/>
    <mergeCell ref="GWN430:GXB430"/>
    <mergeCell ref="GXC430:GXQ430"/>
    <mergeCell ref="GXR430:GYF430"/>
    <mergeCell ref="GYG430:GYU430"/>
    <mergeCell ref="GYV430:GZJ430"/>
    <mergeCell ref="GZK430:GZY430"/>
    <mergeCell ref="GZZ430:HAN430"/>
    <mergeCell ref="HAO430:HBC430"/>
    <mergeCell ref="HBD430:HBR430"/>
    <mergeCell ref="HBS430:HCG430"/>
    <mergeCell ref="HCH430:HCV430"/>
    <mergeCell ref="HCW430:HDK430"/>
    <mergeCell ref="HDL430:HDZ430"/>
    <mergeCell ref="HEA430:HEO430"/>
    <mergeCell ref="HEP430:HFD430"/>
    <mergeCell ref="HFE430:HFS430"/>
    <mergeCell ref="HFT430:HGH430"/>
    <mergeCell ref="HGI430:HGW430"/>
    <mergeCell ref="HGX430:HHL430"/>
    <mergeCell ref="HHM430:HIA430"/>
    <mergeCell ref="HIB430:HIP430"/>
    <mergeCell ref="HIQ430:HJE430"/>
    <mergeCell ref="HJF430:HJT430"/>
    <mergeCell ref="HJU430:HKI430"/>
    <mergeCell ref="HKJ430:HKX430"/>
    <mergeCell ref="HKY430:HLM430"/>
    <mergeCell ref="HLN430:HMB430"/>
    <mergeCell ref="HMC430:HMQ430"/>
    <mergeCell ref="HMR430:HNF430"/>
    <mergeCell ref="HNG430:HNU430"/>
    <mergeCell ref="HNV430:HOJ430"/>
    <mergeCell ref="HOK430:HOY430"/>
    <mergeCell ref="HOZ430:HPN430"/>
    <mergeCell ref="HPO430:HQC430"/>
    <mergeCell ref="HQD430:HQR430"/>
    <mergeCell ref="HQS430:HRG430"/>
    <mergeCell ref="HRH430:HRV430"/>
    <mergeCell ref="HRW430:HSK430"/>
    <mergeCell ref="HSL430:HSZ430"/>
    <mergeCell ref="HTA430:HTO430"/>
    <mergeCell ref="HTP430:HUD430"/>
    <mergeCell ref="HUE430:HUS430"/>
    <mergeCell ref="HUT430:HVH430"/>
    <mergeCell ref="HVI430:HVW430"/>
    <mergeCell ref="HVX430:HWL430"/>
    <mergeCell ref="HWM430:HXA430"/>
    <mergeCell ref="HXB430:HXP430"/>
    <mergeCell ref="HXQ430:HYE430"/>
    <mergeCell ref="HYF430:HYT430"/>
    <mergeCell ref="HYU430:HZI430"/>
    <mergeCell ref="HZJ430:HZX430"/>
    <mergeCell ref="HZY430:IAM430"/>
    <mergeCell ref="IAN430:IBB430"/>
    <mergeCell ref="IBC430:IBQ430"/>
    <mergeCell ref="IBR430:ICF430"/>
    <mergeCell ref="ICG430:ICU430"/>
    <mergeCell ref="ICV430:IDJ430"/>
    <mergeCell ref="IDK430:IDY430"/>
    <mergeCell ref="IDZ430:IEN430"/>
    <mergeCell ref="IEO430:IFC430"/>
    <mergeCell ref="IFD430:IFR430"/>
    <mergeCell ref="IFS430:IGG430"/>
    <mergeCell ref="IGH430:IGV430"/>
    <mergeCell ref="IGW430:IHK430"/>
    <mergeCell ref="IHL430:IHZ430"/>
    <mergeCell ref="IIA430:IIO430"/>
    <mergeCell ref="IIP430:IJD430"/>
    <mergeCell ref="IJE430:IJS430"/>
    <mergeCell ref="IJT430:IKH430"/>
    <mergeCell ref="IKI430:IKW430"/>
    <mergeCell ref="IKX430:ILL430"/>
    <mergeCell ref="ILM430:IMA430"/>
    <mergeCell ref="IMB430:IMP430"/>
    <mergeCell ref="IMQ430:INE430"/>
    <mergeCell ref="INF430:INT430"/>
    <mergeCell ref="INU430:IOI430"/>
    <mergeCell ref="IOJ430:IOX430"/>
    <mergeCell ref="IOY430:IPM430"/>
    <mergeCell ref="IPN430:IQB430"/>
    <mergeCell ref="IQC430:IQQ430"/>
    <mergeCell ref="IQR430:IRF430"/>
    <mergeCell ref="IRG430:IRU430"/>
    <mergeCell ref="IRV430:ISJ430"/>
    <mergeCell ref="ISK430:ISY430"/>
    <mergeCell ref="ISZ430:ITN430"/>
    <mergeCell ref="ITO430:IUC430"/>
    <mergeCell ref="IUD430:IUR430"/>
    <mergeCell ref="IUS430:IVG430"/>
    <mergeCell ref="IVH430:IVV430"/>
    <mergeCell ref="IVW430:IWK430"/>
    <mergeCell ref="IWL430:IWZ430"/>
    <mergeCell ref="IXA430:IXO430"/>
    <mergeCell ref="IXP430:IYD430"/>
    <mergeCell ref="IYE430:IYS430"/>
    <mergeCell ref="IYT430:IZH430"/>
    <mergeCell ref="IZI430:IZW430"/>
    <mergeCell ref="IZX430:JAL430"/>
    <mergeCell ref="JAM430:JBA430"/>
    <mergeCell ref="JBB430:JBP430"/>
    <mergeCell ref="JBQ430:JCE430"/>
    <mergeCell ref="JCF430:JCT430"/>
    <mergeCell ref="JCU430:JDI430"/>
    <mergeCell ref="JDJ430:JDX430"/>
    <mergeCell ref="JDY430:JEM430"/>
    <mergeCell ref="JEN430:JFB430"/>
    <mergeCell ref="JFC430:JFQ430"/>
    <mergeCell ref="JFR430:JGF430"/>
    <mergeCell ref="JGG430:JGU430"/>
    <mergeCell ref="JGV430:JHJ430"/>
    <mergeCell ref="JHK430:JHY430"/>
    <mergeCell ref="JHZ430:JIN430"/>
    <mergeCell ref="JIO430:JJC430"/>
    <mergeCell ref="JJD430:JJR430"/>
    <mergeCell ref="JJS430:JKG430"/>
    <mergeCell ref="JKH430:JKV430"/>
    <mergeCell ref="JKW430:JLK430"/>
    <mergeCell ref="JLL430:JLZ430"/>
    <mergeCell ref="JMA430:JMO430"/>
    <mergeCell ref="JMP430:JND430"/>
    <mergeCell ref="JNE430:JNS430"/>
    <mergeCell ref="JNT430:JOH430"/>
    <mergeCell ref="JOI430:JOW430"/>
    <mergeCell ref="JOX430:JPL430"/>
    <mergeCell ref="JPM430:JQA430"/>
    <mergeCell ref="JQB430:JQP430"/>
    <mergeCell ref="JQQ430:JRE430"/>
    <mergeCell ref="JRF430:JRT430"/>
    <mergeCell ref="JRU430:JSI430"/>
    <mergeCell ref="JSJ430:JSX430"/>
    <mergeCell ref="JSY430:JTM430"/>
    <mergeCell ref="JTN430:JUB430"/>
    <mergeCell ref="JUC430:JUQ430"/>
    <mergeCell ref="JUR430:JVF430"/>
    <mergeCell ref="JVG430:JVU430"/>
    <mergeCell ref="JVV430:JWJ430"/>
    <mergeCell ref="JWK430:JWY430"/>
    <mergeCell ref="JWZ430:JXN430"/>
    <mergeCell ref="JXO430:JYC430"/>
    <mergeCell ref="JYD430:JYR430"/>
    <mergeCell ref="JYS430:JZG430"/>
    <mergeCell ref="JZH430:JZV430"/>
    <mergeCell ref="JZW430:KAK430"/>
    <mergeCell ref="KAL430:KAZ430"/>
    <mergeCell ref="KBA430:KBO430"/>
    <mergeCell ref="KBP430:KCD430"/>
    <mergeCell ref="KCE430:KCS430"/>
    <mergeCell ref="KCT430:KDH430"/>
    <mergeCell ref="KDI430:KDW430"/>
    <mergeCell ref="KDX430:KEL430"/>
    <mergeCell ref="KEM430:KFA430"/>
    <mergeCell ref="KFB430:KFP430"/>
    <mergeCell ref="KFQ430:KGE430"/>
    <mergeCell ref="KGF430:KGT430"/>
    <mergeCell ref="KGU430:KHI430"/>
    <mergeCell ref="KHJ430:KHX430"/>
    <mergeCell ref="KHY430:KIM430"/>
    <mergeCell ref="KIN430:KJB430"/>
    <mergeCell ref="KJC430:KJQ430"/>
    <mergeCell ref="KJR430:KKF430"/>
    <mergeCell ref="KKG430:KKU430"/>
    <mergeCell ref="KKV430:KLJ430"/>
    <mergeCell ref="KLK430:KLY430"/>
    <mergeCell ref="KLZ430:KMN430"/>
    <mergeCell ref="KMO430:KNC430"/>
    <mergeCell ref="KND430:KNR430"/>
    <mergeCell ref="KNS430:KOG430"/>
    <mergeCell ref="KOH430:KOV430"/>
    <mergeCell ref="KOW430:KPK430"/>
    <mergeCell ref="KPL430:KPZ430"/>
    <mergeCell ref="KQA430:KQO430"/>
    <mergeCell ref="KQP430:KRD430"/>
    <mergeCell ref="KRE430:KRS430"/>
    <mergeCell ref="KRT430:KSH430"/>
    <mergeCell ref="KSI430:KSW430"/>
    <mergeCell ref="KSX430:KTL430"/>
    <mergeCell ref="KTM430:KUA430"/>
    <mergeCell ref="KUB430:KUP430"/>
    <mergeCell ref="KUQ430:KVE430"/>
    <mergeCell ref="KVF430:KVT430"/>
    <mergeCell ref="KVU430:KWI430"/>
    <mergeCell ref="KWJ430:KWX430"/>
    <mergeCell ref="KWY430:KXM430"/>
    <mergeCell ref="KXN430:KYB430"/>
    <mergeCell ref="KYC430:KYQ430"/>
    <mergeCell ref="KYR430:KZF430"/>
    <mergeCell ref="KZG430:KZU430"/>
    <mergeCell ref="KZV430:LAJ430"/>
    <mergeCell ref="LAK430:LAY430"/>
    <mergeCell ref="LAZ430:LBN430"/>
    <mergeCell ref="LBO430:LCC430"/>
    <mergeCell ref="LCD430:LCR430"/>
    <mergeCell ref="LCS430:LDG430"/>
    <mergeCell ref="LDH430:LDV430"/>
    <mergeCell ref="LDW430:LEK430"/>
    <mergeCell ref="LEL430:LEZ430"/>
    <mergeCell ref="LFA430:LFO430"/>
    <mergeCell ref="LFP430:LGD430"/>
    <mergeCell ref="LGE430:LGS430"/>
    <mergeCell ref="LGT430:LHH430"/>
    <mergeCell ref="LHI430:LHW430"/>
    <mergeCell ref="LHX430:LIL430"/>
    <mergeCell ref="LIM430:LJA430"/>
    <mergeCell ref="LJB430:LJP430"/>
    <mergeCell ref="LJQ430:LKE430"/>
    <mergeCell ref="LKF430:LKT430"/>
    <mergeCell ref="LKU430:LLI430"/>
    <mergeCell ref="LLJ430:LLX430"/>
    <mergeCell ref="LLY430:LMM430"/>
    <mergeCell ref="LMN430:LNB430"/>
    <mergeCell ref="LNC430:LNQ430"/>
    <mergeCell ref="LNR430:LOF430"/>
    <mergeCell ref="LOG430:LOU430"/>
    <mergeCell ref="LOV430:LPJ430"/>
    <mergeCell ref="LPK430:LPY430"/>
    <mergeCell ref="LPZ430:LQN430"/>
    <mergeCell ref="LQO430:LRC430"/>
    <mergeCell ref="LRD430:LRR430"/>
    <mergeCell ref="LRS430:LSG430"/>
    <mergeCell ref="LSH430:LSV430"/>
    <mergeCell ref="LSW430:LTK430"/>
    <mergeCell ref="LTL430:LTZ430"/>
    <mergeCell ref="LUA430:LUO430"/>
    <mergeCell ref="LUP430:LVD430"/>
    <mergeCell ref="LVE430:LVS430"/>
    <mergeCell ref="LVT430:LWH430"/>
    <mergeCell ref="LWI430:LWW430"/>
    <mergeCell ref="LWX430:LXL430"/>
    <mergeCell ref="LXM430:LYA430"/>
    <mergeCell ref="LYB430:LYP430"/>
    <mergeCell ref="LYQ430:LZE430"/>
    <mergeCell ref="LZF430:LZT430"/>
    <mergeCell ref="LZU430:MAI430"/>
    <mergeCell ref="MAJ430:MAX430"/>
    <mergeCell ref="MAY430:MBM430"/>
    <mergeCell ref="MBN430:MCB430"/>
    <mergeCell ref="MCC430:MCQ430"/>
    <mergeCell ref="MCR430:MDF430"/>
    <mergeCell ref="MDG430:MDU430"/>
    <mergeCell ref="MDV430:MEJ430"/>
    <mergeCell ref="MEK430:MEY430"/>
    <mergeCell ref="MEZ430:MFN430"/>
    <mergeCell ref="MFO430:MGC430"/>
    <mergeCell ref="MGD430:MGR430"/>
    <mergeCell ref="MGS430:MHG430"/>
    <mergeCell ref="MHH430:MHV430"/>
    <mergeCell ref="MHW430:MIK430"/>
    <mergeCell ref="MIL430:MIZ430"/>
    <mergeCell ref="MJA430:MJO430"/>
    <mergeCell ref="MJP430:MKD430"/>
    <mergeCell ref="MKE430:MKS430"/>
    <mergeCell ref="MKT430:MLH430"/>
    <mergeCell ref="MLI430:MLW430"/>
    <mergeCell ref="MLX430:MML430"/>
    <mergeCell ref="MMM430:MNA430"/>
    <mergeCell ref="MNB430:MNP430"/>
    <mergeCell ref="MNQ430:MOE430"/>
    <mergeCell ref="MOF430:MOT430"/>
    <mergeCell ref="MOU430:MPI430"/>
    <mergeCell ref="MPJ430:MPX430"/>
    <mergeCell ref="MPY430:MQM430"/>
    <mergeCell ref="MQN430:MRB430"/>
    <mergeCell ref="MRC430:MRQ430"/>
    <mergeCell ref="MRR430:MSF430"/>
    <mergeCell ref="MSG430:MSU430"/>
    <mergeCell ref="MSV430:MTJ430"/>
    <mergeCell ref="MTK430:MTY430"/>
    <mergeCell ref="MTZ430:MUN430"/>
    <mergeCell ref="MUO430:MVC430"/>
    <mergeCell ref="MVD430:MVR430"/>
    <mergeCell ref="MVS430:MWG430"/>
    <mergeCell ref="MWH430:MWV430"/>
    <mergeCell ref="MWW430:MXK430"/>
    <mergeCell ref="MXL430:MXZ430"/>
    <mergeCell ref="MYA430:MYO430"/>
    <mergeCell ref="MYP430:MZD430"/>
    <mergeCell ref="MZE430:MZS430"/>
    <mergeCell ref="MZT430:NAH430"/>
    <mergeCell ref="NAI430:NAW430"/>
    <mergeCell ref="NAX430:NBL430"/>
    <mergeCell ref="NBM430:NCA430"/>
    <mergeCell ref="NCB430:NCP430"/>
    <mergeCell ref="NCQ430:NDE430"/>
    <mergeCell ref="NDF430:NDT430"/>
    <mergeCell ref="NDU430:NEI430"/>
    <mergeCell ref="NEJ430:NEX430"/>
    <mergeCell ref="NEY430:NFM430"/>
    <mergeCell ref="NFN430:NGB430"/>
    <mergeCell ref="NGC430:NGQ430"/>
    <mergeCell ref="NGR430:NHF430"/>
    <mergeCell ref="NHG430:NHU430"/>
    <mergeCell ref="NHV430:NIJ430"/>
    <mergeCell ref="NIK430:NIY430"/>
    <mergeCell ref="NIZ430:NJN430"/>
    <mergeCell ref="NJO430:NKC430"/>
    <mergeCell ref="NKD430:NKR430"/>
    <mergeCell ref="NKS430:NLG430"/>
    <mergeCell ref="NLH430:NLV430"/>
    <mergeCell ref="NLW430:NMK430"/>
    <mergeCell ref="NML430:NMZ430"/>
    <mergeCell ref="NNA430:NNO430"/>
    <mergeCell ref="NNP430:NOD430"/>
    <mergeCell ref="NOE430:NOS430"/>
    <mergeCell ref="NOT430:NPH430"/>
    <mergeCell ref="NPI430:NPW430"/>
    <mergeCell ref="NPX430:NQL430"/>
    <mergeCell ref="NQM430:NRA430"/>
    <mergeCell ref="NRB430:NRP430"/>
    <mergeCell ref="NRQ430:NSE430"/>
    <mergeCell ref="NSF430:NST430"/>
    <mergeCell ref="NSU430:NTI430"/>
    <mergeCell ref="NTJ430:NTX430"/>
    <mergeCell ref="NTY430:NUM430"/>
    <mergeCell ref="NUN430:NVB430"/>
    <mergeCell ref="NVC430:NVQ430"/>
    <mergeCell ref="NVR430:NWF430"/>
    <mergeCell ref="NWG430:NWU430"/>
    <mergeCell ref="NWV430:NXJ430"/>
    <mergeCell ref="NXK430:NXY430"/>
    <mergeCell ref="NXZ430:NYN430"/>
    <mergeCell ref="NYO430:NZC430"/>
    <mergeCell ref="NZD430:NZR430"/>
    <mergeCell ref="NZS430:OAG430"/>
    <mergeCell ref="OAH430:OAV430"/>
    <mergeCell ref="OAW430:OBK430"/>
    <mergeCell ref="OBL430:OBZ430"/>
    <mergeCell ref="OCA430:OCO430"/>
    <mergeCell ref="OCP430:ODD430"/>
    <mergeCell ref="ODE430:ODS430"/>
    <mergeCell ref="ODT430:OEH430"/>
    <mergeCell ref="OEI430:OEW430"/>
    <mergeCell ref="OEX430:OFL430"/>
    <mergeCell ref="OFM430:OGA430"/>
    <mergeCell ref="OGB430:OGP430"/>
    <mergeCell ref="OGQ430:OHE430"/>
    <mergeCell ref="OHF430:OHT430"/>
    <mergeCell ref="OHU430:OII430"/>
    <mergeCell ref="OIJ430:OIX430"/>
    <mergeCell ref="OIY430:OJM430"/>
    <mergeCell ref="OJN430:OKB430"/>
    <mergeCell ref="OKC430:OKQ430"/>
    <mergeCell ref="OKR430:OLF430"/>
    <mergeCell ref="OLG430:OLU430"/>
    <mergeCell ref="OLV430:OMJ430"/>
    <mergeCell ref="OMK430:OMY430"/>
    <mergeCell ref="OMZ430:ONN430"/>
    <mergeCell ref="ONO430:OOC430"/>
    <mergeCell ref="OOD430:OOR430"/>
    <mergeCell ref="OOS430:OPG430"/>
    <mergeCell ref="OPH430:OPV430"/>
    <mergeCell ref="OPW430:OQK430"/>
    <mergeCell ref="OQL430:OQZ430"/>
    <mergeCell ref="ORA430:ORO430"/>
    <mergeCell ref="ORP430:OSD430"/>
    <mergeCell ref="OSE430:OSS430"/>
    <mergeCell ref="OST430:OTH430"/>
    <mergeCell ref="OTI430:OTW430"/>
    <mergeCell ref="OTX430:OUL430"/>
    <mergeCell ref="OUM430:OVA430"/>
    <mergeCell ref="OVB430:OVP430"/>
    <mergeCell ref="OVQ430:OWE430"/>
    <mergeCell ref="OWF430:OWT430"/>
    <mergeCell ref="OWU430:OXI430"/>
    <mergeCell ref="OXJ430:OXX430"/>
    <mergeCell ref="OXY430:OYM430"/>
    <mergeCell ref="OYN430:OZB430"/>
    <mergeCell ref="OZC430:OZQ430"/>
    <mergeCell ref="OZR430:PAF430"/>
    <mergeCell ref="PAG430:PAU430"/>
    <mergeCell ref="PAV430:PBJ430"/>
    <mergeCell ref="PBK430:PBY430"/>
    <mergeCell ref="PBZ430:PCN430"/>
    <mergeCell ref="PCO430:PDC430"/>
    <mergeCell ref="PDD430:PDR430"/>
    <mergeCell ref="PDS430:PEG430"/>
    <mergeCell ref="PEH430:PEV430"/>
    <mergeCell ref="PEW430:PFK430"/>
    <mergeCell ref="PFL430:PFZ430"/>
    <mergeCell ref="PGA430:PGO430"/>
    <mergeCell ref="PGP430:PHD430"/>
    <mergeCell ref="PHE430:PHS430"/>
    <mergeCell ref="PHT430:PIH430"/>
    <mergeCell ref="PII430:PIW430"/>
    <mergeCell ref="PIX430:PJL430"/>
    <mergeCell ref="PJM430:PKA430"/>
    <mergeCell ref="PKB430:PKP430"/>
    <mergeCell ref="PKQ430:PLE430"/>
    <mergeCell ref="PLF430:PLT430"/>
    <mergeCell ref="PLU430:PMI430"/>
    <mergeCell ref="PMJ430:PMX430"/>
    <mergeCell ref="PMY430:PNM430"/>
    <mergeCell ref="PNN430:POB430"/>
    <mergeCell ref="POC430:POQ430"/>
    <mergeCell ref="POR430:PPF430"/>
    <mergeCell ref="PPG430:PPU430"/>
    <mergeCell ref="PPV430:PQJ430"/>
    <mergeCell ref="PQK430:PQY430"/>
    <mergeCell ref="PQZ430:PRN430"/>
    <mergeCell ref="PRO430:PSC430"/>
    <mergeCell ref="PSD430:PSR430"/>
    <mergeCell ref="PSS430:PTG430"/>
    <mergeCell ref="PTH430:PTV430"/>
    <mergeCell ref="PTW430:PUK430"/>
    <mergeCell ref="PUL430:PUZ430"/>
    <mergeCell ref="PVA430:PVO430"/>
    <mergeCell ref="PVP430:PWD430"/>
    <mergeCell ref="PWE430:PWS430"/>
    <mergeCell ref="PWT430:PXH430"/>
    <mergeCell ref="PXI430:PXW430"/>
    <mergeCell ref="PXX430:PYL430"/>
    <mergeCell ref="PYM430:PZA430"/>
    <mergeCell ref="PZB430:PZP430"/>
    <mergeCell ref="PZQ430:QAE430"/>
    <mergeCell ref="QAF430:QAT430"/>
    <mergeCell ref="QAU430:QBI430"/>
    <mergeCell ref="QBJ430:QBX430"/>
    <mergeCell ref="QBY430:QCM430"/>
    <mergeCell ref="QCN430:QDB430"/>
    <mergeCell ref="QDC430:QDQ430"/>
    <mergeCell ref="QDR430:QEF430"/>
    <mergeCell ref="QEG430:QEU430"/>
    <mergeCell ref="QEV430:QFJ430"/>
    <mergeCell ref="QFK430:QFY430"/>
    <mergeCell ref="QFZ430:QGN430"/>
    <mergeCell ref="QGO430:QHC430"/>
    <mergeCell ref="QHD430:QHR430"/>
    <mergeCell ref="QHS430:QIG430"/>
    <mergeCell ref="QIH430:QIV430"/>
    <mergeCell ref="QIW430:QJK430"/>
    <mergeCell ref="QJL430:QJZ430"/>
    <mergeCell ref="QKA430:QKO430"/>
    <mergeCell ref="QKP430:QLD430"/>
    <mergeCell ref="QLE430:QLS430"/>
    <mergeCell ref="QLT430:QMH430"/>
    <mergeCell ref="QMI430:QMW430"/>
    <mergeCell ref="QMX430:QNL430"/>
    <mergeCell ref="QNM430:QOA430"/>
    <mergeCell ref="QOB430:QOP430"/>
    <mergeCell ref="QOQ430:QPE430"/>
    <mergeCell ref="QPF430:QPT430"/>
    <mergeCell ref="QPU430:QQI430"/>
    <mergeCell ref="QQJ430:QQX430"/>
    <mergeCell ref="QQY430:QRM430"/>
    <mergeCell ref="QRN430:QSB430"/>
    <mergeCell ref="QSC430:QSQ430"/>
    <mergeCell ref="QSR430:QTF430"/>
    <mergeCell ref="QTG430:QTU430"/>
    <mergeCell ref="QTV430:QUJ430"/>
    <mergeCell ref="QUK430:QUY430"/>
    <mergeCell ref="QUZ430:QVN430"/>
    <mergeCell ref="QVO430:QWC430"/>
    <mergeCell ref="QWD430:QWR430"/>
    <mergeCell ref="QWS430:QXG430"/>
    <mergeCell ref="QXH430:QXV430"/>
    <mergeCell ref="QXW430:QYK430"/>
    <mergeCell ref="QYL430:QYZ430"/>
    <mergeCell ref="QZA430:QZO430"/>
    <mergeCell ref="QZP430:RAD430"/>
    <mergeCell ref="RAE430:RAS430"/>
    <mergeCell ref="RAT430:RBH430"/>
    <mergeCell ref="RBI430:RBW430"/>
    <mergeCell ref="RBX430:RCL430"/>
    <mergeCell ref="RCM430:RDA430"/>
    <mergeCell ref="RDB430:RDP430"/>
    <mergeCell ref="RDQ430:REE430"/>
    <mergeCell ref="REF430:RET430"/>
    <mergeCell ref="REU430:RFI430"/>
    <mergeCell ref="RFJ430:RFX430"/>
    <mergeCell ref="RFY430:RGM430"/>
    <mergeCell ref="RGN430:RHB430"/>
    <mergeCell ref="RHC430:RHQ430"/>
    <mergeCell ref="RHR430:RIF430"/>
    <mergeCell ref="RIG430:RIU430"/>
    <mergeCell ref="RIV430:RJJ430"/>
    <mergeCell ref="RJK430:RJY430"/>
    <mergeCell ref="RJZ430:RKN430"/>
    <mergeCell ref="RKO430:RLC430"/>
    <mergeCell ref="RLD430:RLR430"/>
    <mergeCell ref="RLS430:RMG430"/>
    <mergeCell ref="RMH430:RMV430"/>
    <mergeCell ref="RMW430:RNK430"/>
    <mergeCell ref="RNL430:RNZ430"/>
    <mergeCell ref="ROA430:ROO430"/>
    <mergeCell ref="ROP430:RPD430"/>
    <mergeCell ref="RPE430:RPS430"/>
    <mergeCell ref="RPT430:RQH430"/>
    <mergeCell ref="RQI430:RQW430"/>
    <mergeCell ref="RQX430:RRL430"/>
    <mergeCell ref="RRM430:RSA430"/>
    <mergeCell ref="RSB430:RSP430"/>
    <mergeCell ref="RSQ430:RTE430"/>
    <mergeCell ref="RTF430:RTT430"/>
    <mergeCell ref="RTU430:RUI430"/>
    <mergeCell ref="RUJ430:RUX430"/>
    <mergeCell ref="RUY430:RVM430"/>
    <mergeCell ref="RVN430:RWB430"/>
    <mergeCell ref="RWC430:RWQ430"/>
    <mergeCell ref="RWR430:RXF430"/>
    <mergeCell ref="RXG430:RXU430"/>
    <mergeCell ref="RXV430:RYJ430"/>
    <mergeCell ref="RYK430:RYY430"/>
    <mergeCell ref="RYZ430:RZN430"/>
    <mergeCell ref="RZO430:SAC430"/>
    <mergeCell ref="SAD430:SAR430"/>
    <mergeCell ref="SAS430:SBG430"/>
    <mergeCell ref="SBH430:SBV430"/>
    <mergeCell ref="SBW430:SCK430"/>
    <mergeCell ref="SCL430:SCZ430"/>
    <mergeCell ref="SDA430:SDO430"/>
    <mergeCell ref="SDP430:SED430"/>
    <mergeCell ref="SEE430:SES430"/>
    <mergeCell ref="SET430:SFH430"/>
    <mergeCell ref="SFI430:SFW430"/>
    <mergeCell ref="SFX430:SGL430"/>
    <mergeCell ref="SGM430:SHA430"/>
    <mergeCell ref="SHB430:SHP430"/>
    <mergeCell ref="SHQ430:SIE430"/>
    <mergeCell ref="SIF430:SIT430"/>
    <mergeCell ref="SIU430:SJI430"/>
    <mergeCell ref="SJJ430:SJX430"/>
    <mergeCell ref="SJY430:SKM430"/>
    <mergeCell ref="SKN430:SLB430"/>
    <mergeCell ref="SLC430:SLQ430"/>
    <mergeCell ref="SLR430:SMF430"/>
    <mergeCell ref="SMG430:SMU430"/>
    <mergeCell ref="SMV430:SNJ430"/>
    <mergeCell ref="SNK430:SNY430"/>
    <mergeCell ref="SNZ430:SON430"/>
    <mergeCell ref="SOO430:SPC430"/>
    <mergeCell ref="SPD430:SPR430"/>
    <mergeCell ref="SPS430:SQG430"/>
    <mergeCell ref="SQH430:SQV430"/>
    <mergeCell ref="SQW430:SRK430"/>
    <mergeCell ref="SRL430:SRZ430"/>
    <mergeCell ref="SSA430:SSO430"/>
    <mergeCell ref="SSP430:STD430"/>
    <mergeCell ref="STE430:STS430"/>
    <mergeCell ref="STT430:SUH430"/>
    <mergeCell ref="SUI430:SUW430"/>
    <mergeCell ref="SUX430:SVL430"/>
    <mergeCell ref="SVM430:SWA430"/>
    <mergeCell ref="SWB430:SWP430"/>
    <mergeCell ref="SWQ430:SXE430"/>
    <mergeCell ref="SXF430:SXT430"/>
    <mergeCell ref="SXU430:SYI430"/>
    <mergeCell ref="SYJ430:SYX430"/>
    <mergeCell ref="SYY430:SZM430"/>
    <mergeCell ref="SZN430:TAB430"/>
    <mergeCell ref="TAC430:TAQ430"/>
    <mergeCell ref="TAR430:TBF430"/>
    <mergeCell ref="TBG430:TBU430"/>
    <mergeCell ref="TBV430:TCJ430"/>
    <mergeCell ref="TCK430:TCY430"/>
    <mergeCell ref="TCZ430:TDN430"/>
    <mergeCell ref="TDO430:TEC430"/>
    <mergeCell ref="TED430:TER430"/>
    <mergeCell ref="TES430:TFG430"/>
    <mergeCell ref="TFH430:TFV430"/>
    <mergeCell ref="TFW430:TGK430"/>
    <mergeCell ref="TGL430:TGZ430"/>
    <mergeCell ref="THA430:THO430"/>
    <mergeCell ref="THP430:TID430"/>
    <mergeCell ref="TIE430:TIS430"/>
    <mergeCell ref="TIT430:TJH430"/>
    <mergeCell ref="TJI430:TJW430"/>
    <mergeCell ref="TJX430:TKL430"/>
    <mergeCell ref="TKM430:TLA430"/>
    <mergeCell ref="TLB430:TLP430"/>
    <mergeCell ref="TLQ430:TME430"/>
    <mergeCell ref="TMF430:TMT430"/>
    <mergeCell ref="TMU430:TNI430"/>
    <mergeCell ref="TNJ430:TNX430"/>
    <mergeCell ref="TNY430:TOM430"/>
    <mergeCell ref="TON430:TPB430"/>
    <mergeCell ref="TPC430:TPQ430"/>
    <mergeCell ref="TPR430:TQF430"/>
    <mergeCell ref="TQG430:TQU430"/>
    <mergeCell ref="TQV430:TRJ430"/>
    <mergeCell ref="TRK430:TRY430"/>
    <mergeCell ref="TRZ430:TSN430"/>
    <mergeCell ref="TSO430:TTC430"/>
    <mergeCell ref="TTD430:TTR430"/>
    <mergeCell ref="TTS430:TUG430"/>
    <mergeCell ref="TUH430:TUV430"/>
    <mergeCell ref="TUW430:TVK430"/>
    <mergeCell ref="TVL430:TVZ430"/>
    <mergeCell ref="TWA430:TWO430"/>
    <mergeCell ref="TWP430:TXD430"/>
    <mergeCell ref="TXE430:TXS430"/>
    <mergeCell ref="TXT430:TYH430"/>
    <mergeCell ref="TYI430:TYW430"/>
    <mergeCell ref="TYX430:TZL430"/>
    <mergeCell ref="TZM430:UAA430"/>
    <mergeCell ref="UAB430:UAP430"/>
    <mergeCell ref="UAQ430:UBE430"/>
    <mergeCell ref="UBF430:UBT430"/>
    <mergeCell ref="UBU430:UCI430"/>
    <mergeCell ref="UCJ430:UCX430"/>
    <mergeCell ref="UCY430:UDM430"/>
    <mergeCell ref="UDN430:UEB430"/>
    <mergeCell ref="UEC430:UEQ430"/>
    <mergeCell ref="UER430:UFF430"/>
    <mergeCell ref="UFG430:UFU430"/>
    <mergeCell ref="UFV430:UGJ430"/>
    <mergeCell ref="UGK430:UGY430"/>
    <mergeCell ref="UGZ430:UHN430"/>
    <mergeCell ref="UHO430:UIC430"/>
    <mergeCell ref="UID430:UIR430"/>
    <mergeCell ref="UIS430:UJG430"/>
    <mergeCell ref="UJH430:UJV430"/>
    <mergeCell ref="UJW430:UKK430"/>
    <mergeCell ref="UKL430:UKZ430"/>
    <mergeCell ref="ULA430:ULO430"/>
    <mergeCell ref="ULP430:UMD430"/>
    <mergeCell ref="UME430:UMS430"/>
    <mergeCell ref="UMT430:UNH430"/>
    <mergeCell ref="UNI430:UNW430"/>
    <mergeCell ref="UNX430:UOL430"/>
    <mergeCell ref="UOM430:UPA430"/>
    <mergeCell ref="UPB430:UPP430"/>
    <mergeCell ref="UPQ430:UQE430"/>
    <mergeCell ref="UQF430:UQT430"/>
    <mergeCell ref="UQU430:URI430"/>
    <mergeCell ref="URJ430:URX430"/>
    <mergeCell ref="URY430:USM430"/>
    <mergeCell ref="USN430:UTB430"/>
    <mergeCell ref="UTC430:UTQ430"/>
    <mergeCell ref="UTR430:UUF430"/>
    <mergeCell ref="UUG430:UUU430"/>
    <mergeCell ref="UUV430:UVJ430"/>
    <mergeCell ref="UVK430:UVY430"/>
    <mergeCell ref="UVZ430:UWN430"/>
    <mergeCell ref="UWO430:UXC430"/>
    <mergeCell ref="UXD430:UXR430"/>
    <mergeCell ref="UXS430:UYG430"/>
    <mergeCell ref="UYH430:UYV430"/>
    <mergeCell ref="UYW430:UZK430"/>
    <mergeCell ref="UZL430:UZZ430"/>
    <mergeCell ref="VAA430:VAO430"/>
    <mergeCell ref="VAP430:VBD430"/>
    <mergeCell ref="VBE430:VBS430"/>
    <mergeCell ref="VBT430:VCH430"/>
    <mergeCell ref="VCI430:VCW430"/>
    <mergeCell ref="VCX430:VDL430"/>
    <mergeCell ref="VDM430:VEA430"/>
    <mergeCell ref="VEB430:VEP430"/>
    <mergeCell ref="VEQ430:VFE430"/>
    <mergeCell ref="VFF430:VFT430"/>
    <mergeCell ref="VFU430:VGI430"/>
    <mergeCell ref="VGJ430:VGX430"/>
    <mergeCell ref="VGY430:VHM430"/>
    <mergeCell ref="VHN430:VIB430"/>
    <mergeCell ref="VIC430:VIQ430"/>
    <mergeCell ref="VIR430:VJF430"/>
    <mergeCell ref="VJG430:VJU430"/>
    <mergeCell ref="VJV430:VKJ430"/>
    <mergeCell ref="VKK430:VKY430"/>
    <mergeCell ref="VKZ430:VLN430"/>
    <mergeCell ref="VLO430:VMC430"/>
    <mergeCell ref="VMD430:VMR430"/>
    <mergeCell ref="VMS430:VNG430"/>
    <mergeCell ref="VNH430:VNV430"/>
    <mergeCell ref="VNW430:VOK430"/>
    <mergeCell ref="VOL430:VOZ430"/>
    <mergeCell ref="VPA430:VPO430"/>
    <mergeCell ref="VPP430:VQD430"/>
    <mergeCell ref="VQE430:VQS430"/>
    <mergeCell ref="VQT430:VRH430"/>
    <mergeCell ref="VRI430:VRW430"/>
    <mergeCell ref="VRX430:VSL430"/>
    <mergeCell ref="VSM430:VTA430"/>
    <mergeCell ref="VTB430:VTP430"/>
    <mergeCell ref="VTQ430:VUE430"/>
    <mergeCell ref="VUF430:VUT430"/>
    <mergeCell ref="VUU430:VVI430"/>
    <mergeCell ref="VVJ430:VVX430"/>
    <mergeCell ref="VVY430:VWM430"/>
    <mergeCell ref="VWN430:VXB430"/>
    <mergeCell ref="VXC430:VXQ430"/>
    <mergeCell ref="VXR430:VYF430"/>
    <mergeCell ref="VYG430:VYU430"/>
    <mergeCell ref="VYV430:VZJ430"/>
    <mergeCell ref="VZK430:VZY430"/>
    <mergeCell ref="VZZ430:WAN430"/>
    <mergeCell ref="WAO430:WBC430"/>
    <mergeCell ref="WBD430:WBR430"/>
    <mergeCell ref="WBS430:WCG430"/>
    <mergeCell ref="WCH430:WCV430"/>
    <mergeCell ref="WCW430:WDK430"/>
    <mergeCell ref="WDL430:WDZ430"/>
    <mergeCell ref="WEA430:WEO430"/>
    <mergeCell ref="WEP430:WFD430"/>
    <mergeCell ref="WFE430:WFS430"/>
    <mergeCell ref="WFT430:WGH430"/>
    <mergeCell ref="WGI430:WGW430"/>
    <mergeCell ref="WGX430:WHL430"/>
    <mergeCell ref="WHM430:WIA430"/>
    <mergeCell ref="WIB430:WIP430"/>
    <mergeCell ref="WIQ430:WJE430"/>
    <mergeCell ref="WJF430:WJT430"/>
    <mergeCell ref="WJU430:WKI430"/>
    <mergeCell ref="WKJ430:WKX430"/>
    <mergeCell ref="WKY430:WLM430"/>
    <mergeCell ref="WLN430:WMB430"/>
    <mergeCell ref="WMC430:WMQ430"/>
    <mergeCell ref="WMR430:WNF430"/>
    <mergeCell ref="WNG430:WNU430"/>
    <mergeCell ref="WNV430:WOJ430"/>
    <mergeCell ref="WOK430:WOY430"/>
    <mergeCell ref="WOZ430:WPN430"/>
    <mergeCell ref="WPO430:WQC430"/>
    <mergeCell ref="WQD430:WQR430"/>
    <mergeCell ref="WQS430:WRG430"/>
    <mergeCell ref="WRH430:WRV430"/>
    <mergeCell ref="WRW430:WSK430"/>
    <mergeCell ref="WSL430:WSZ430"/>
    <mergeCell ref="WTA430:WTO430"/>
    <mergeCell ref="WTP430:WUD430"/>
    <mergeCell ref="WUE430:WUS430"/>
    <mergeCell ref="WUT430:WVH430"/>
    <mergeCell ref="WVI430:WVW430"/>
    <mergeCell ref="WVX430:WWL430"/>
    <mergeCell ref="WWM430:WXA430"/>
    <mergeCell ref="WXB430:WXP430"/>
    <mergeCell ref="WXQ430:WYE430"/>
    <mergeCell ref="WYF430:WYT430"/>
    <mergeCell ref="WYU430:WZI430"/>
    <mergeCell ref="WZJ430:WZX430"/>
    <mergeCell ref="WZY430:XAM430"/>
    <mergeCell ref="XAN430:XBB430"/>
    <mergeCell ref="XBC430:XBQ430"/>
    <mergeCell ref="XBR430:XCF430"/>
    <mergeCell ref="XCG430:XCU430"/>
    <mergeCell ref="XCV430:XDJ430"/>
    <mergeCell ref="XDK430:XDY430"/>
    <mergeCell ref="XDZ430:XEN430"/>
    <mergeCell ref="XEO430:XER430"/>
    <mergeCell ref="I504:I505"/>
    <mergeCell ref="J504:J505"/>
    <mergeCell ref="B488:B501"/>
    <mergeCell ref="B506:B512"/>
    <mergeCell ref="D520:J520"/>
    <mergeCell ref="B521:H521"/>
    <mergeCell ref="B522:B523"/>
    <mergeCell ref="C522:C523"/>
    <mergeCell ref="D522:D523"/>
    <mergeCell ref="E522:E523"/>
    <mergeCell ref="F522:G522"/>
    <mergeCell ref="H522:H523"/>
    <mergeCell ref="I522:I523"/>
    <mergeCell ref="J522:J523"/>
    <mergeCell ref="D538:J538"/>
    <mergeCell ref="B539:H539"/>
    <mergeCell ref="B540:B541"/>
    <mergeCell ref="C540:C541"/>
    <mergeCell ref="D540:D541"/>
    <mergeCell ref="E540:E541"/>
    <mergeCell ref="F540:G540"/>
    <mergeCell ref="H540:H541"/>
    <mergeCell ref="I540:I541"/>
    <mergeCell ref="J540:J541"/>
    <mergeCell ref="B529:B532"/>
    <mergeCell ref="C529:C532"/>
    <mergeCell ref="D529:D532"/>
    <mergeCell ref="B533:J533"/>
    <mergeCell ref="B534:B537"/>
    <mergeCell ref="C534:C537"/>
    <mergeCell ref="D534:D537"/>
    <mergeCell ref="I734:I735"/>
    <mergeCell ref="D569:J569"/>
    <mergeCell ref="B570:H570"/>
    <mergeCell ref="B571:B572"/>
    <mergeCell ref="C571:C572"/>
    <mergeCell ref="D571:D572"/>
    <mergeCell ref="E571:E572"/>
    <mergeCell ref="F571:G571"/>
    <mergeCell ref="H571:H572"/>
    <mergeCell ref="I571:I572"/>
    <mergeCell ref="J571:J572"/>
    <mergeCell ref="D581:J581"/>
    <mergeCell ref="B582:H582"/>
    <mergeCell ref="B583:B584"/>
    <mergeCell ref="C583:C584"/>
    <mergeCell ref="D583:D584"/>
    <mergeCell ref="E583:E584"/>
    <mergeCell ref="F583:G583"/>
    <mergeCell ref="H583:H584"/>
    <mergeCell ref="I583:I584"/>
    <mergeCell ref="J583:J584"/>
    <mergeCell ref="B592:J592"/>
    <mergeCell ref="J593:J597"/>
    <mergeCell ref="D624:J624"/>
    <mergeCell ref="B603:B609"/>
    <mergeCell ref="C603:C609"/>
    <mergeCell ref="D603:D607"/>
    <mergeCell ref="J603:J609"/>
    <mergeCell ref="B610:J610"/>
    <mergeCell ref="B611:B612"/>
    <mergeCell ref="C611:C612"/>
    <mergeCell ref="D611:D612"/>
    <mergeCell ref="I785:I787"/>
    <mergeCell ref="D629:D631"/>
    <mergeCell ref="B736:B747"/>
    <mergeCell ref="B752:B754"/>
    <mergeCell ref="D788:J788"/>
    <mergeCell ref="B789:H789"/>
    <mergeCell ref="B790:B791"/>
    <mergeCell ref="C790:C791"/>
    <mergeCell ref="D790:D791"/>
    <mergeCell ref="E790:E791"/>
    <mergeCell ref="F790:G790"/>
    <mergeCell ref="H790:H791"/>
    <mergeCell ref="I790:I791"/>
    <mergeCell ref="J790:J791"/>
    <mergeCell ref="D674:J674"/>
    <mergeCell ref="B675:H675"/>
    <mergeCell ref="B676:B677"/>
    <mergeCell ref="C676:C677"/>
    <mergeCell ref="D676:D677"/>
    <mergeCell ref="E676:E677"/>
    <mergeCell ref="F676:G676"/>
    <mergeCell ref="H676:H677"/>
    <mergeCell ref="I676:I677"/>
    <mergeCell ref="J676:J677"/>
    <mergeCell ref="D732:J732"/>
    <mergeCell ref="B733:H733"/>
    <mergeCell ref="B734:B735"/>
    <mergeCell ref="C734:C735"/>
    <mergeCell ref="D734:D735"/>
    <mergeCell ref="E734:E735"/>
    <mergeCell ref="F734:G734"/>
    <mergeCell ref="H734:H735"/>
    <mergeCell ref="I793:I795"/>
    <mergeCell ref="J734:J735"/>
    <mergeCell ref="D792:D795"/>
    <mergeCell ref="D780:D787"/>
    <mergeCell ref="B770:B787"/>
    <mergeCell ref="B792:B795"/>
    <mergeCell ref="D813:J813"/>
    <mergeCell ref="B814:H814"/>
    <mergeCell ref="B815:B816"/>
    <mergeCell ref="C815:C816"/>
    <mergeCell ref="D815:D816"/>
    <mergeCell ref="E815:E816"/>
    <mergeCell ref="F815:G815"/>
    <mergeCell ref="H815:H816"/>
    <mergeCell ref="I815:I816"/>
    <mergeCell ref="J815:J816"/>
    <mergeCell ref="D748:J748"/>
    <mergeCell ref="B750:B751"/>
    <mergeCell ref="D750:D751"/>
    <mergeCell ref="E750:E751"/>
    <mergeCell ref="F750:G750"/>
    <mergeCell ref="H750:H751"/>
    <mergeCell ref="I750:I751"/>
    <mergeCell ref="J750:J751"/>
    <mergeCell ref="B749:H749"/>
    <mergeCell ref="C750:C751"/>
    <mergeCell ref="D770:D772"/>
    <mergeCell ref="J807:J812"/>
    <mergeCell ref="H785:H787"/>
    <mergeCell ref="H793:H795"/>
    <mergeCell ref="I779:I781"/>
    <mergeCell ref="I782:I784"/>
  </mergeCells>
  <conditionalFormatting sqref="I396">
    <cfRule type="cellIs" dxfId="1206" priority="980" operator="equal">
      <formula>#REF!</formula>
    </cfRule>
    <cfRule type="cellIs" dxfId="1205" priority="981" operator="equal">
      <formula>#REF!</formula>
    </cfRule>
    <cfRule type="cellIs" dxfId="1204" priority="982" operator="equal">
      <formula>#REF!</formula>
    </cfRule>
    <cfRule type="cellIs" dxfId="1203" priority="983" operator="equal">
      <formula>#REF!</formula>
    </cfRule>
  </conditionalFormatting>
  <dataValidations count="1">
    <dataValidation type="list" allowBlank="1" showInputMessage="1" showErrorMessage="1" sqref="I347 I459 I598 I592 I332 I150 I63 I43 I381 I624 I692 I710 I765 I396 I464" xr:uid="{00000000-0002-0000-0000-000000000000}">
      <formula1>#REF!</formula1>
    </dataValidation>
  </dataValidations>
  <pageMargins left="0.70866141732283472" right="0.70866141732283472" top="0.74803149606299213" bottom="0.74803149606299213" header="0.31496062992125984" footer="0.31496062992125984"/>
  <pageSetup scale="55" fitToHeight="0" orientation="portrait" r:id="rId1"/>
  <headerFooter>
    <oddFooter>&amp;L&amp;"Times New Roman,Normal"Tesorería Nacional &amp;CPágina &amp;P de &amp;N&amp;R&amp;"Times New Roman,Normal"POA-2021</oddFooter>
  </headerFooter>
  <rowBreaks count="47" manualBreakCount="47">
    <brk id="22" min="1" max="9" man="1"/>
    <brk id="36" min="1" max="9" man="1"/>
    <brk id="51" min="1" max="9" man="1"/>
    <brk id="67" min="1" max="9" man="1"/>
    <brk id="79" min="1" max="9" man="1"/>
    <brk id="91" min="1" max="9" man="1"/>
    <brk id="103" min="1" max="9" man="1"/>
    <brk id="122" min="1" max="9" man="1"/>
    <brk id="140" min="1" max="9" man="1"/>
    <brk id="158" min="1" max="9" man="1"/>
    <brk id="173" min="1" max="9" man="1"/>
    <brk id="192" min="1" max="9" man="1"/>
    <brk id="206" min="1" max="9" man="1"/>
    <brk id="220" min="1" max="9" man="1"/>
    <brk id="238" min="1" max="9" man="1"/>
    <brk id="250" min="1" max="9" man="1"/>
    <brk id="269" min="1" max="9" man="1"/>
    <brk id="283" min="1" max="9" man="1"/>
    <brk id="297" min="1" max="9" man="1"/>
    <brk id="318" min="1" max="9" man="1"/>
    <brk id="338" min="1" max="9" man="1"/>
    <brk id="354" min="1" max="9" man="1"/>
    <brk id="374" min="1" max="9" man="1"/>
    <brk id="390" min="1" max="9" man="1"/>
    <brk id="408" min="1" max="9" man="1"/>
    <brk id="427" min="1" max="9" man="1"/>
    <brk id="449" min="1" max="9" man="1"/>
    <brk id="466" min="1" max="9" man="1"/>
    <brk id="483" min="1" max="9" man="1"/>
    <brk id="501" min="1" max="9" man="1"/>
    <brk id="519" min="1" max="9" man="1"/>
    <brk id="537" min="1" max="9" man="1"/>
    <brk id="553" min="1" max="9" man="1"/>
    <brk id="568" min="1" max="9" man="1"/>
    <brk id="580" min="1" max="9" man="1"/>
    <brk id="597" min="1" max="9" man="1"/>
    <brk id="612" min="1" max="9" man="1"/>
    <brk id="631" min="1" max="9" man="1"/>
    <brk id="652" min="1" max="9" man="1"/>
    <brk id="673" min="1" max="9" man="1"/>
    <brk id="691" min="1" max="9" man="1"/>
    <brk id="709" min="1" max="9" man="1"/>
    <brk id="731" min="1" max="9" man="1"/>
    <brk id="747" min="1" max="9" man="1"/>
    <brk id="764" min="1" max="9" man="1"/>
    <brk id="787" min="1" max="9" man="1"/>
    <brk id="812" min="1" max="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'\\fstnp01\Planificación  Ejecución y Monitoreo Mensual del POA\Formulación POA 2021\13. Borradores Finales POAs - 2021 V1\[6. Plan Operativo Anual 2021 - DAFO.XLSX]Datos listados'!#REF!</xm:f>
          </x14:formula1>
          <xm:sqref>C8 C7:J7 C9:J11 C69:J70 C23:J24 C37:J38 C52:J53</xm:sqref>
        </x14:dataValidation>
        <x14:dataValidation type="list" allowBlank="1" showInputMessage="1" showErrorMessage="1" xr:uid="{00000000-0002-0000-0000-000002000000}">
          <x14:formula1>
            <xm:f>'\\fstnp01\Planificación  Ejecución y Monitoreo Mensual del POA\Formulación POA 2021\13. Borradores Finales POAs - 2021 V1\[7. Plan Operativo Anual - DPyEF.XLSX]Datos listados'!#REF!</xm:f>
          </x14:formula1>
          <xm:sqref>D159:J160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61"/>
  <sheetViews>
    <sheetView topLeftCell="A57" zoomScale="90" zoomScaleNormal="90" workbookViewId="0">
      <selection activeCell="R12" sqref="R12:R13"/>
    </sheetView>
  </sheetViews>
  <sheetFormatPr baseColWidth="10" defaultRowHeight="12.75"/>
  <cols>
    <col min="2" max="2" width="24.140625" customWidth="1"/>
    <col min="3" max="3" width="22" hidden="1" customWidth="1"/>
    <col min="4" max="4" width="22" customWidth="1"/>
    <col min="5" max="5" width="11.7109375" hidden="1" customWidth="1"/>
    <col min="6" max="6" width="24.42578125" hidden="1" customWidth="1"/>
    <col min="7" max="7" width="12.140625" hidden="1" customWidth="1"/>
    <col min="8" max="8" width="14.5703125" hidden="1" customWidth="1"/>
    <col min="9" max="9" width="13.140625" hidden="1" customWidth="1"/>
    <col min="10" max="10" width="22.42578125" hidden="1" customWidth="1"/>
    <col min="11" max="11" width="20.28515625" customWidth="1"/>
    <col min="12" max="12" width="20.28515625" hidden="1" customWidth="1"/>
    <col min="13" max="13" width="10.7109375" hidden="1" customWidth="1"/>
    <col min="14" max="14" width="11.42578125" hidden="1" customWidth="1"/>
    <col min="15" max="15" width="9.7109375" hidden="1" customWidth="1"/>
    <col min="16" max="16" width="23.5703125" customWidth="1"/>
    <col min="17" max="17" width="23" customWidth="1"/>
    <col min="18" max="18" width="25.42578125" customWidth="1"/>
    <col min="19" max="19" width="23.7109375" hidden="1" customWidth="1"/>
    <col min="20" max="20" width="17.28515625" hidden="1" customWidth="1"/>
    <col min="21" max="21" width="18.7109375" hidden="1" customWidth="1"/>
    <col min="23" max="33" width="0" hidden="1" customWidth="1"/>
  </cols>
  <sheetData>
    <row r="1" spans="1:33" s="247" customFormat="1" ht="32.25" customHeight="1">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78"/>
      <c r="Y1" s="258" t="s">
        <v>65</v>
      </c>
      <c r="Z1" s="245"/>
      <c r="AA1" s="245"/>
      <c r="AB1" s="245"/>
      <c r="AC1" s="245"/>
      <c r="AD1" s="245"/>
      <c r="AE1" s="245"/>
      <c r="AF1" s="245"/>
    </row>
    <row r="2" spans="1:33" s="247" customFormat="1" ht="20.2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52"/>
      <c r="Y2" s="245" t="s">
        <v>67</v>
      </c>
      <c r="Z2" s="245"/>
      <c r="AA2" s="245"/>
      <c r="AB2" s="245"/>
      <c r="AC2" s="245"/>
      <c r="AD2" s="245"/>
      <c r="AE2" s="245"/>
      <c r="AF2" s="245"/>
      <c r="AG2" s="245"/>
    </row>
    <row r="3" spans="1:33" s="247" customFormat="1" ht="18"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317"/>
      <c r="Y3" s="258" t="s">
        <v>249</v>
      </c>
      <c r="Z3" s="245"/>
      <c r="AA3" s="245"/>
      <c r="AB3" s="245"/>
      <c r="AC3" s="245"/>
      <c r="AD3" s="245"/>
      <c r="AE3" s="245"/>
      <c r="AF3" s="245"/>
      <c r="AG3" s="245"/>
    </row>
    <row r="4" spans="1:33" s="247" customFormat="1" ht="21.7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53"/>
      <c r="Y4" s="245" t="s">
        <v>66</v>
      </c>
      <c r="Z4" s="245"/>
      <c r="AA4" s="245"/>
      <c r="AB4" s="245"/>
      <c r="AC4" s="245"/>
      <c r="AD4" s="245"/>
      <c r="AE4" s="245"/>
      <c r="AF4" s="245"/>
      <c r="AG4" s="245"/>
    </row>
    <row r="5" spans="1:33" s="247" customFormat="1" ht="32.2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row>
    <row r="6" spans="1:33" s="247" customFormat="1" ht="32.25"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33" s="247" customFormat="1" ht="24.75" customHeight="1">
      <c r="A7" s="245"/>
      <c r="B7" s="242" t="s">
        <v>11</v>
      </c>
      <c r="C7" s="242"/>
      <c r="D7" s="1443" t="s">
        <v>263</v>
      </c>
      <c r="E7" s="1443"/>
      <c r="F7" s="1443"/>
      <c r="G7" s="1443"/>
      <c r="H7" s="1443"/>
      <c r="I7" s="1443"/>
      <c r="J7" s="1443"/>
      <c r="K7" s="1443"/>
      <c r="L7" s="1443"/>
      <c r="M7" s="1443"/>
      <c r="N7" s="1443"/>
      <c r="O7" s="1443"/>
      <c r="P7" s="1443"/>
      <c r="Q7" s="1436" t="s">
        <v>235</v>
      </c>
      <c r="R7" s="1327">
        <f>AVERAGE(P14,P27,P38,P42,P47,P49,P51,P54,P56)</f>
        <v>0</v>
      </c>
      <c r="S7" s="497"/>
      <c r="T7" s="243"/>
      <c r="U7" s="243"/>
      <c r="V7" s="248">
        <f>R7</f>
        <v>0</v>
      </c>
      <c r="W7" s="245"/>
      <c r="X7" s="245"/>
      <c r="Y7" s="245"/>
      <c r="Z7" s="245"/>
      <c r="AA7" s="245"/>
      <c r="AB7" s="245"/>
      <c r="AC7" s="245"/>
      <c r="AD7" s="245"/>
      <c r="AE7" s="245"/>
      <c r="AF7" s="245"/>
    </row>
    <row r="8" spans="1:33" s="247" customFormat="1" ht="20.25" customHeight="1">
      <c r="A8" s="245"/>
      <c r="B8" s="275" t="s">
        <v>56</v>
      </c>
      <c r="C8" s="275"/>
      <c r="D8" s="1388" t="s">
        <v>261</v>
      </c>
      <c r="E8" s="1388"/>
      <c r="F8" s="1388"/>
      <c r="G8" s="1388"/>
      <c r="H8" s="1388"/>
      <c r="I8" s="1388"/>
      <c r="J8" s="1388"/>
      <c r="K8" s="1388"/>
      <c r="L8" s="1388"/>
      <c r="M8" s="1388"/>
      <c r="N8" s="1388"/>
      <c r="O8" s="1388"/>
      <c r="P8" s="1388"/>
      <c r="Q8" s="1436"/>
      <c r="R8" s="1444"/>
      <c r="S8" s="498"/>
      <c r="T8" s="276"/>
      <c r="U8" s="276"/>
      <c r="V8" s="245"/>
      <c r="X8" s="298"/>
      <c r="Y8" s="298"/>
      <c r="Z8" s="249"/>
      <c r="AA8" s="245" t="s">
        <v>34</v>
      </c>
      <c r="AB8" s="249"/>
      <c r="AC8" s="247" t="s">
        <v>69</v>
      </c>
      <c r="AE8" s="245"/>
      <c r="AF8" s="245"/>
    </row>
    <row r="9" spans="1:33" s="247" customFormat="1" ht="31.5" customHeight="1">
      <c r="A9" s="245"/>
      <c r="B9" s="275" t="s">
        <v>14</v>
      </c>
      <c r="C9" s="275"/>
      <c r="D9" s="1421" t="s">
        <v>18</v>
      </c>
      <c r="E9" s="1422"/>
      <c r="F9" s="1422"/>
      <c r="G9" s="1422"/>
      <c r="H9" s="1422"/>
      <c r="I9" s="1422"/>
      <c r="J9" s="1422"/>
      <c r="K9" s="1422"/>
      <c r="L9" s="1422"/>
      <c r="M9" s="1422"/>
      <c r="N9" s="1422"/>
      <c r="O9" s="1422"/>
      <c r="P9" s="1423"/>
      <c r="Q9" s="1436"/>
      <c r="R9" s="1444"/>
      <c r="S9" s="498"/>
      <c r="T9" s="276"/>
      <c r="U9" s="276"/>
      <c r="V9" s="245"/>
      <c r="X9" s="298"/>
      <c r="Y9" s="298"/>
      <c r="Z9" s="252"/>
      <c r="AA9" s="245" t="s">
        <v>35</v>
      </c>
      <c r="AB9" s="253"/>
      <c r="AC9" s="247" t="s">
        <v>61</v>
      </c>
      <c r="AE9" s="245"/>
      <c r="AF9" s="245"/>
    </row>
    <row r="10" spans="1:33" s="247" customFormat="1" ht="21.75" customHeight="1">
      <c r="A10" s="245"/>
      <c r="B10" s="275" t="s">
        <v>16</v>
      </c>
      <c r="C10" s="275"/>
      <c r="D10" s="1388" t="s">
        <v>461</v>
      </c>
      <c r="E10" s="1388"/>
      <c r="F10" s="1388"/>
      <c r="G10" s="1388"/>
      <c r="H10" s="1388"/>
      <c r="I10" s="1388"/>
      <c r="J10" s="1388"/>
      <c r="K10" s="1388"/>
      <c r="L10" s="1388"/>
      <c r="M10" s="1388"/>
      <c r="N10" s="1388"/>
      <c r="O10" s="1388"/>
      <c r="P10" s="1388"/>
      <c r="Q10" s="1436"/>
      <c r="R10" s="1445"/>
      <c r="S10" s="498"/>
      <c r="T10" s="276"/>
      <c r="U10" s="276"/>
      <c r="V10" s="245"/>
      <c r="X10" s="298"/>
      <c r="Y10" s="298"/>
      <c r="Z10" s="253"/>
      <c r="AA10" s="245" t="s">
        <v>36</v>
      </c>
      <c r="AB10" s="245"/>
      <c r="AC10" s="257"/>
      <c r="AD10" s="257"/>
      <c r="AE10" s="257"/>
      <c r="AF10" s="245"/>
    </row>
    <row r="11" spans="1:33" s="247" customFormat="1" ht="27" customHeight="1">
      <c r="A11" s="245"/>
      <c r="B11" s="1446" t="s">
        <v>4</v>
      </c>
      <c r="C11" s="1446"/>
      <c r="D11" s="1446"/>
      <c r="E11" s="1446"/>
      <c r="F11" s="1446"/>
      <c r="G11" s="1446"/>
      <c r="H11" s="1446"/>
      <c r="I11" s="1446"/>
      <c r="J11" s="1446"/>
      <c r="K11" s="1446" t="s">
        <v>5</v>
      </c>
      <c r="L11" s="1446"/>
      <c r="M11" s="1446"/>
      <c r="N11" s="1446"/>
      <c r="O11" s="1446"/>
      <c r="P11" s="1446"/>
      <c r="Q11" s="1446"/>
      <c r="R11" s="1446"/>
      <c r="S11" s="1447" t="s">
        <v>59</v>
      </c>
      <c r="T11" s="1446"/>
      <c r="U11" s="1446"/>
      <c r="V11" s="245"/>
      <c r="W11" s="245"/>
      <c r="X11" s="245"/>
      <c r="Y11" s="245"/>
      <c r="Z11" s="245"/>
      <c r="AA11" s="245"/>
      <c r="AB11" s="257"/>
      <c r="AC11" s="257"/>
      <c r="AD11" s="257"/>
      <c r="AE11" s="257"/>
      <c r="AF11" s="245"/>
    </row>
    <row r="12" spans="1:33" s="247" customFormat="1" ht="32.25" customHeight="1">
      <c r="A12" s="245"/>
      <c r="B12" s="1448" t="s">
        <v>0</v>
      </c>
      <c r="C12" s="1448" t="s">
        <v>255</v>
      </c>
      <c r="D12" s="1448" t="s">
        <v>2</v>
      </c>
      <c r="E12" s="1449" t="s">
        <v>70</v>
      </c>
      <c r="F12" s="1448" t="s">
        <v>60</v>
      </c>
      <c r="G12" s="1449" t="s">
        <v>68</v>
      </c>
      <c r="H12" s="1450" t="s">
        <v>51</v>
      </c>
      <c r="I12" s="1448"/>
      <c r="J12" s="1450" t="s">
        <v>52</v>
      </c>
      <c r="K12" s="1450" t="s">
        <v>63</v>
      </c>
      <c r="L12" s="1449" t="s">
        <v>6</v>
      </c>
      <c r="M12" s="1449" t="s">
        <v>64</v>
      </c>
      <c r="N12" s="1449" t="s">
        <v>72</v>
      </c>
      <c r="O12" s="1230" t="s">
        <v>187</v>
      </c>
      <c r="P12" s="1232" t="s">
        <v>71</v>
      </c>
      <c r="Q12" s="1231" t="s">
        <v>79</v>
      </c>
      <c r="R12" s="1231" t="s">
        <v>6</v>
      </c>
      <c r="S12" s="1451" t="s">
        <v>62</v>
      </c>
      <c r="T12" s="1449" t="s">
        <v>73</v>
      </c>
      <c r="U12" s="1449" t="s">
        <v>6</v>
      </c>
      <c r="V12" s="245"/>
      <c r="W12" s="245"/>
      <c r="X12" s="245"/>
      <c r="Y12" s="245"/>
      <c r="Z12" s="245"/>
      <c r="AA12" s="245"/>
      <c r="AB12" s="257"/>
      <c r="AC12" s="257"/>
      <c r="AD12" s="257"/>
      <c r="AE12" s="257"/>
      <c r="AF12" s="245"/>
    </row>
    <row r="13" spans="1:33" s="247" customFormat="1" ht="24" customHeight="1">
      <c r="A13" s="245"/>
      <c r="B13" s="1448"/>
      <c r="C13" s="1448"/>
      <c r="D13" s="1448"/>
      <c r="E13" s="1449"/>
      <c r="F13" s="1448"/>
      <c r="G13" s="1449"/>
      <c r="H13" s="342" t="s">
        <v>46</v>
      </c>
      <c r="I13" s="342" t="s">
        <v>47</v>
      </c>
      <c r="J13" s="1450"/>
      <c r="K13" s="1450"/>
      <c r="L13" s="1449"/>
      <c r="M13" s="1449"/>
      <c r="N13" s="1449"/>
      <c r="O13" s="1230"/>
      <c r="P13" s="1232"/>
      <c r="Q13" s="1231"/>
      <c r="R13" s="1231"/>
      <c r="S13" s="1451"/>
      <c r="T13" s="1449"/>
      <c r="U13" s="1449"/>
      <c r="V13" s="245"/>
      <c r="W13" s="245"/>
      <c r="X13" s="245"/>
      <c r="Y13" s="245"/>
      <c r="Z13" s="245"/>
      <c r="AA13" s="245"/>
      <c r="AB13" s="257"/>
      <c r="AC13" s="257"/>
      <c r="AD13" s="257"/>
      <c r="AE13" s="257"/>
      <c r="AF13" s="245"/>
    </row>
    <row r="14" spans="1:33" s="2" customFormat="1" ht="110.25" customHeight="1">
      <c r="A14" s="1"/>
      <c r="B14" s="1293" t="s">
        <v>462</v>
      </c>
      <c r="C14" s="1453" t="s">
        <v>463</v>
      </c>
      <c r="D14" s="1456" t="s">
        <v>464</v>
      </c>
      <c r="E14" s="1459">
        <v>0.4</v>
      </c>
      <c r="F14" s="511" t="s">
        <v>466</v>
      </c>
      <c r="G14" s="545">
        <v>0.05</v>
      </c>
      <c r="H14" s="548">
        <v>43843</v>
      </c>
      <c r="I14" s="548">
        <v>43921</v>
      </c>
      <c r="J14" s="565" t="s">
        <v>472</v>
      </c>
      <c r="K14" s="354"/>
      <c r="L14" s="372"/>
      <c r="M14" s="558" t="str">
        <f t="shared" ref="M14:M20" si="0">IF(K14="SI", G14, IF(K14="Cumplimiento Negativo",G14,"0"))</f>
        <v>0</v>
      </c>
      <c r="N14" s="564">
        <f>SUM(M14:M15)</f>
        <v>0</v>
      </c>
      <c r="O14" s="564">
        <f>SUM(G14:G15)</f>
        <v>0.1</v>
      </c>
      <c r="P14" s="1222">
        <f t="shared" ref="P14:P20" si="1">N14/O14</f>
        <v>0</v>
      </c>
      <c r="Q14" s="649"/>
      <c r="R14" s="352"/>
      <c r="S14" s="699" t="s">
        <v>476</v>
      </c>
      <c r="T14" s="310"/>
      <c r="U14" s="310"/>
      <c r="V14" s="1"/>
      <c r="W14" s="1"/>
      <c r="X14" s="1"/>
      <c r="Y14" s="1"/>
      <c r="Z14"/>
      <c r="AA14"/>
      <c r="AB14"/>
      <c r="AC14"/>
      <c r="AD14" s="1"/>
    </row>
    <row r="15" spans="1:33" s="2" customFormat="1" ht="114" customHeight="1">
      <c r="A15" s="1"/>
      <c r="B15" s="1294"/>
      <c r="C15" s="1454"/>
      <c r="D15" s="1457"/>
      <c r="E15" s="1460"/>
      <c r="F15" s="511" t="s">
        <v>467</v>
      </c>
      <c r="G15" s="545">
        <v>0.05</v>
      </c>
      <c r="H15" s="548">
        <v>43843</v>
      </c>
      <c r="I15" s="548">
        <v>43921</v>
      </c>
      <c r="J15" s="565" t="s">
        <v>472</v>
      </c>
      <c r="K15" s="354"/>
      <c r="L15" s="372"/>
      <c r="M15" s="558" t="str">
        <f t="shared" si="0"/>
        <v>0</v>
      </c>
      <c r="N15" s="564">
        <f t="shared" ref="N15:N18" si="2">SUM(M15:M16)</f>
        <v>0</v>
      </c>
      <c r="O15" s="564">
        <f t="shared" ref="O15:O18" si="3">SUM(G15:G16)</f>
        <v>0.1</v>
      </c>
      <c r="P15" s="1223"/>
      <c r="Q15" s="649"/>
      <c r="R15" s="352"/>
      <c r="S15" s="699" t="s">
        <v>477</v>
      </c>
      <c r="T15" s="310"/>
      <c r="U15" s="310"/>
      <c r="V15" s="1"/>
      <c r="W15" s="1"/>
      <c r="X15" s="1"/>
      <c r="Y15" s="1"/>
      <c r="Z15"/>
      <c r="AA15"/>
      <c r="AB15"/>
      <c r="AC15"/>
      <c r="AD15" s="1"/>
    </row>
    <row r="16" spans="1:33" s="2" customFormat="1" ht="96.75" customHeight="1">
      <c r="A16" s="1"/>
      <c r="B16" s="1294"/>
      <c r="C16" s="1454"/>
      <c r="D16" s="1338" t="s">
        <v>465</v>
      </c>
      <c r="E16" s="1461">
        <v>0.15</v>
      </c>
      <c r="F16" s="511" t="s">
        <v>468</v>
      </c>
      <c r="G16" s="545">
        <v>0.05</v>
      </c>
      <c r="H16" s="548">
        <v>43843</v>
      </c>
      <c r="I16" s="548">
        <v>43921</v>
      </c>
      <c r="J16" s="565" t="s">
        <v>473</v>
      </c>
      <c r="K16" s="354"/>
      <c r="L16" s="546"/>
      <c r="M16" s="558" t="str">
        <f t="shared" si="0"/>
        <v>0</v>
      </c>
      <c r="N16" s="564">
        <f t="shared" si="2"/>
        <v>0</v>
      </c>
      <c r="O16" s="564">
        <f t="shared" si="3"/>
        <v>0.08</v>
      </c>
      <c r="P16" s="1223"/>
      <c r="Q16" s="649"/>
      <c r="R16" s="550"/>
      <c r="S16" s="699" t="s">
        <v>478</v>
      </c>
      <c r="T16" s="310"/>
      <c r="U16" s="310"/>
      <c r="V16" s="393"/>
      <c r="W16" s="393"/>
      <c r="X16" s="1"/>
      <c r="Y16" s="1"/>
      <c r="Z16" s="1"/>
      <c r="AA16" s="1"/>
      <c r="AB16" s="1"/>
    </row>
    <row r="17" spans="1:30" s="2" customFormat="1" ht="90" customHeight="1">
      <c r="A17" s="1"/>
      <c r="B17" s="1294"/>
      <c r="C17" s="1454"/>
      <c r="D17" s="1458"/>
      <c r="E17" s="1462"/>
      <c r="F17" s="511" t="s">
        <v>469</v>
      </c>
      <c r="G17" s="545">
        <v>0.03</v>
      </c>
      <c r="H17" s="548">
        <v>43843</v>
      </c>
      <c r="I17" s="548">
        <v>43921</v>
      </c>
      <c r="J17" s="1246" t="s">
        <v>474</v>
      </c>
      <c r="K17" s="354"/>
      <c r="L17" s="546"/>
      <c r="M17" s="558" t="str">
        <f t="shared" si="0"/>
        <v>0</v>
      </c>
      <c r="N17" s="564">
        <f t="shared" si="2"/>
        <v>0</v>
      </c>
      <c r="O17" s="564">
        <f t="shared" si="3"/>
        <v>0.05</v>
      </c>
      <c r="P17" s="1223"/>
      <c r="Q17" s="649"/>
      <c r="R17" s="550"/>
      <c r="S17" s="699" t="s">
        <v>479</v>
      </c>
      <c r="T17" s="310"/>
      <c r="U17" s="310"/>
      <c r="V17" s="393"/>
      <c r="W17" s="393"/>
      <c r="X17" s="1"/>
      <c r="Y17" s="1"/>
      <c r="Z17" s="1"/>
      <c r="AA17" s="1"/>
      <c r="AB17" s="1"/>
    </row>
    <row r="18" spans="1:30" s="2" customFormat="1" ht="78.75" customHeight="1">
      <c r="A18" s="1"/>
      <c r="B18" s="1294"/>
      <c r="C18" s="1454"/>
      <c r="D18" s="1458"/>
      <c r="E18" s="1462"/>
      <c r="F18" s="511" t="s">
        <v>470</v>
      </c>
      <c r="G18" s="545">
        <v>0.02</v>
      </c>
      <c r="H18" s="548">
        <v>43843</v>
      </c>
      <c r="I18" s="548">
        <v>43921</v>
      </c>
      <c r="J18" s="1248"/>
      <c r="K18" s="354"/>
      <c r="L18" s="546"/>
      <c r="M18" s="558" t="str">
        <f t="shared" si="0"/>
        <v>0</v>
      </c>
      <c r="N18" s="564">
        <f t="shared" si="2"/>
        <v>0</v>
      </c>
      <c r="O18" s="564">
        <f t="shared" si="3"/>
        <v>7.0000000000000007E-2</v>
      </c>
      <c r="P18" s="1223"/>
      <c r="Q18" s="550"/>
      <c r="R18" s="550"/>
      <c r="S18" s="699" t="s">
        <v>480</v>
      </c>
      <c r="T18" s="310"/>
      <c r="U18" s="310"/>
      <c r="V18" s="393"/>
      <c r="W18" s="393"/>
      <c r="X18" s="1"/>
      <c r="Y18" s="1"/>
      <c r="Z18" s="1"/>
      <c r="AA18" s="1"/>
      <c r="AB18" s="1"/>
    </row>
    <row r="19" spans="1:30" s="2" customFormat="1" ht="124.5" customHeight="1">
      <c r="A19" s="1"/>
      <c r="B19" s="1295"/>
      <c r="C19" s="1455"/>
      <c r="D19" s="1339"/>
      <c r="E19" s="1463"/>
      <c r="F19" s="511" t="s">
        <v>471</v>
      </c>
      <c r="G19" s="545">
        <v>0.05</v>
      </c>
      <c r="H19" s="548">
        <v>43843</v>
      </c>
      <c r="I19" s="548">
        <v>43921</v>
      </c>
      <c r="J19" s="565" t="s">
        <v>475</v>
      </c>
      <c r="K19" s="354"/>
      <c r="L19" s="546"/>
      <c r="M19" s="558" t="str">
        <f t="shared" si="0"/>
        <v>0</v>
      </c>
      <c r="N19" s="564">
        <f>SUM(M19:M19)</f>
        <v>0</v>
      </c>
      <c r="O19" s="564">
        <f>SUM(G19:G19)</f>
        <v>0.05</v>
      </c>
      <c r="P19" s="1224"/>
      <c r="Q19" s="550"/>
      <c r="R19" s="550"/>
      <c r="S19" s="699" t="s">
        <v>481</v>
      </c>
      <c r="T19" s="310"/>
      <c r="U19" s="310"/>
      <c r="V19" s="393"/>
      <c r="W19" s="393"/>
      <c r="X19" s="1"/>
      <c r="Y19" s="1"/>
      <c r="Z19" s="1"/>
      <c r="AA19" s="1"/>
      <c r="AB19" s="1"/>
    </row>
    <row r="20" spans="1:30" s="2" customFormat="1" ht="17.25" hidden="1" customHeight="1">
      <c r="A20" s="1"/>
      <c r="B20" s="605"/>
      <c r="C20" s="643"/>
      <c r="D20" s="591"/>
      <c r="E20" s="644"/>
      <c r="F20" s="511"/>
      <c r="G20" s="545"/>
      <c r="H20" s="547"/>
      <c r="I20" s="547"/>
      <c r="J20" s="565"/>
      <c r="K20" s="354"/>
      <c r="L20" s="546"/>
      <c r="M20" s="558" t="str">
        <f t="shared" si="0"/>
        <v>0</v>
      </c>
      <c r="N20" s="564">
        <f>SUM(M20:M20)</f>
        <v>0</v>
      </c>
      <c r="O20" s="564">
        <f>SUM(G20:G20)</f>
        <v>0</v>
      </c>
      <c r="P20" s="418" t="e">
        <f t="shared" si="1"/>
        <v>#DIV/0!</v>
      </c>
      <c r="Q20" s="550"/>
      <c r="R20" s="550"/>
      <c r="S20" s="699"/>
      <c r="T20" s="310"/>
      <c r="U20" s="310"/>
      <c r="V20" s="393"/>
      <c r="W20" s="393"/>
      <c r="X20" s="1"/>
      <c r="Y20" s="1"/>
      <c r="Z20" s="1"/>
      <c r="AA20" s="1"/>
      <c r="AB20" s="1"/>
    </row>
    <row r="21" spans="1:30" s="2" customFormat="1" ht="19.5" customHeight="1">
      <c r="A21" s="1"/>
      <c r="B21" s="713" t="s">
        <v>12</v>
      </c>
      <c r="C21" s="713"/>
      <c r="D21" s="1452" t="s">
        <v>482</v>
      </c>
      <c r="E21" s="1452"/>
      <c r="F21" s="1452"/>
      <c r="G21" s="1452"/>
      <c r="H21" s="1452"/>
      <c r="I21" s="1452"/>
      <c r="J21" s="1452"/>
      <c r="K21" s="1452"/>
      <c r="L21" s="1452"/>
      <c r="M21" s="1452"/>
      <c r="N21" s="1452"/>
      <c r="O21" s="1452"/>
      <c r="P21" s="1452"/>
      <c r="Q21" s="1452"/>
      <c r="R21" s="1452"/>
      <c r="S21" s="1452"/>
      <c r="T21" s="430"/>
      <c r="U21" s="310"/>
      <c r="V21" s="1"/>
      <c r="W21" s="1"/>
      <c r="X21" s="1"/>
      <c r="Y21" s="1"/>
      <c r="Z21"/>
      <c r="AA21"/>
      <c r="AB21"/>
      <c r="AC21"/>
      <c r="AD21" s="1"/>
    </row>
    <row r="22" spans="1:30" s="2" customFormat="1" ht="17.25" customHeight="1">
      <c r="A22" s="1"/>
      <c r="B22" s="713" t="s">
        <v>14</v>
      </c>
      <c r="C22" s="713"/>
      <c r="D22" s="1452" t="s">
        <v>484</v>
      </c>
      <c r="E22" s="1452"/>
      <c r="F22" s="1452"/>
      <c r="G22" s="1452"/>
      <c r="H22" s="1452"/>
      <c r="I22" s="1452"/>
      <c r="J22" s="1452"/>
      <c r="K22" s="1452"/>
      <c r="L22" s="1452"/>
      <c r="M22" s="1452"/>
      <c r="N22" s="1452"/>
      <c r="O22" s="1452"/>
      <c r="P22" s="1452"/>
      <c r="Q22" s="1452"/>
      <c r="R22" s="1452"/>
      <c r="S22" s="1452"/>
      <c r="T22" s="430"/>
      <c r="U22" s="310"/>
      <c r="V22" s="1"/>
      <c r="W22" s="1"/>
      <c r="X22" s="1"/>
      <c r="Y22" s="1"/>
      <c r="Z22"/>
      <c r="AA22"/>
      <c r="AB22"/>
      <c r="AC22"/>
      <c r="AD22" s="1"/>
    </row>
    <row r="23" spans="1:30" s="2" customFormat="1" ht="13.5" customHeight="1">
      <c r="A23" s="1"/>
      <c r="B23" s="713" t="s">
        <v>16</v>
      </c>
      <c r="C23" s="713"/>
      <c r="D23" s="1452" t="s">
        <v>483</v>
      </c>
      <c r="E23" s="1452"/>
      <c r="F23" s="1452"/>
      <c r="G23" s="1452"/>
      <c r="H23" s="1452"/>
      <c r="I23" s="1452"/>
      <c r="J23" s="1452"/>
      <c r="K23" s="1452"/>
      <c r="L23" s="1452"/>
      <c r="M23" s="1452"/>
      <c r="N23" s="1452"/>
      <c r="O23" s="1452"/>
      <c r="P23" s="1452"/>
      <c r="Q23" s="1452"/>
      <c r="R23" s="1452"/>
      <c r="S23" s="1452"/>
      <c r="T23" s="430"/>
      <c r="U23" s="310"/>
      <c r="V23" s="1"/>
      <c r="W23" s="1"/>
      <c r="X23" s="1"/>
      <c r="Y23" s="1"/>
      <c r="Z23"/>
      <c r="AA23"/>
      <c r="AB23"/>
      <c r="AC23"/>
      <c r="AD23" s="1"/>
    </row>
    <row r="24" spans="1:30" s="2" customFormat="1" ht="16.5" customHeight="1">
      <c r="A24" s="1"/>
      <c r="B24" s="1446" t="s">
        <v>4</v>
      </c>
      <c r="C24" s="1446"/>
      <c r="D24" s="1446"/>
      <c r="E24" s="1446"/>
      <c r="F24" s="1446"/>
      <c r="G24" s="1446"/>
      <c r="H24" s="1446"/>
      <c r="I24" s="1446"/>
      <c r="J24" s="1446"/>
      <c r="K24" s="1446" t="s">
        <v>5</v>
      </c>
      <c r="L24" s="1446"/>
      <c r="M24" s="1446"/>
      <c r="N24" s="1446"/>
      <c r="O24" s="1446"/>
      <c r="P24" s="1446"/>
      <c r="Q24" s="1446" t="s">
        <v>59</v>
      </c>
      <c r="R24" s="1446"/>
      <c r="S24" s="1446"/>
      <c r="T24" s="430"/>
      <c r="U24" s="310"/>
      <c r="V24" s="1"/>
      <c r="W24" s="1"/>
      <c r="X24" s="1"/>
      <c r="Y24" s="1"/>
      <c r="Z24"/>
      <c r="AA24"/>
      <c r="AB24"/>
      <c r="AC24"/>
      <c r="AD24" s="1"/>
    </row>
    <row r="25" spans="1:30" s="2" customFormat="1" ht="32.25" customHeight="1">
      <c r="A25" s="1"/>
      <c r="B25" s="1231" t="s">
        <v>0</v>
      </c>
      <c r="C25" s="1467"/>
      <c r="D25" s="1231" t="s">
        <v>2</v>
      </c>
      <c r="E25" s="1465" t="s">
        <v>70</v>
      </c>
      <c r="F25" s="1231" t="s">
        <v>60</v>
      </c>
      <c r="G25" s="1465" t="s">
        <v>68</v>
      </c>
      <c r="H25" s="1469" t="s">
        <v>51</v>
      </c>
      <c r="I25" s="1451"/>
      <c r="J25" s="1231" t="s">
        <v>52</v>
      </c>
      <c r="K25" s="1231" t="s">
        <v>63</v>
      </c>
      <c r="L25" s="1450" t="s">
        <v>6</v>
      </c>
      <c r="M25" s="1449" t="s">
        <v>64</v>
      </c>
      <c r="N25" s="1449" t="s">
        <v>72</v>
      </c>
      <c r="O25" s="1230" t="s">
        <v>187</v>
      </c>
      <c r="P25" s="1232" t="s">
        <v>71</v>
      </c>
      <c r="Q25" s="1231" t="s">
        <v>79</v>
      </c>
      <c r="R25" s="1231" t="s">
        <v>6</v>
      </c>
      <c r="S25" s="1451" t="s">
        <v>62</v>
      </c>
      <c r="T25" s="430"/>
      <c r="U25" s="310"/>
      <c r="V25" s="1"/>
      <c r="W25" s="1"/>
      <c r="X25" s="1"/>
      <c r="Y25" s="1"/>
      <c r="Z25"/>
      <c r="AA25"/>
      <c r="AB25"/>
      <c r="AC25"/>
      <c r="AD25" s="1"/>
    </row>
    <row r="26" spans="1:30" s="2" customFormat="1" ht="32.25" customHeight="1">
      <c r="A26" s="1"/>
      <c r="B26" s="1231"/>
      <c r="C26" s="1468"/>
      <c r="D26" s="1231"/>
      <c r="E26" s="1466"/>
      <c r="F26" s="1231"/>
      <c r="G26" s="1466"/>
      <c r="H26" s="714" t="s">
        <v>46</v>
      </c>
      <c r="I26" s="714" t="s">
        <v>47</v>
      </c>
      <c r="J26" s="1231"/>
      <c r="K26" s="1231"/>
      <c r="L26" s="1450"/>
      <c r="M26" s="1449"/>
      <c r="N26" s="1449"/>
      <c r="O26" s="1230"/>
      <c r="P26" s="1232"/>
      <c r="Q26" s="1231"/>
      <c r="R26" s="1231"/>
      <c r="S26" s="1451"/>
      <c r="T26" s="430"/>
      <c r="U26" s="310"/>
      <c r="V26" s="1"/>
      <c r="W26" s="1"/>
      <c r="X26" s="1"/>
      <c r="Y26" s="1"/>
      <c r="Z26"/>
      <c r="AA26"/>
      <c r="AB26"/>
      <c r="AC26"/>
      <c r="AD26" s="1"/>
    </row>
    <row r="27" spans="1:30" s="2" customFormat="1" ht="135" customHeight="1">
      <c r="A27" s="1"/>
      <c r="B27" s="1276" t="s">
        <v>485</v>
      </c>
      <c r="C27" s="1320" t="s">
        <v>486</v>
      </c>
      <c r="D27" s="511" t="s">
        <v>487</v>
      </c>
      <c r="E27" s="572">
        <v>0.2</v>
      </c>
      <c r="F27" s="511" t="s">
        <v>492</v>
      </c>
      <c r="G27" s="572">
        <v>0.05</v>
      </c>
      <c r="H27" s="548">
        <v>43862</v>
      </c>
      <c r="I27" s="548" t="s">
        <v>497</v>
      </c>
      <c r="J27" s="565" t="s">
        <v>499</v>
      </c>
      <c r="K27" s="354"/>
      <c r="L27" s="429"/>
      <c r="M27" s="558" t="str">
        <f t="shared" ref="M27:M60" si="4">IF(K27="SI", G27, IF(K27="Cumplimiento Negativo",G27,"0"))</f>
        <v>0</v>
      </c>
      <c r="N27" s="564">
        <f>SUM(M27:M33)</f>
        <v>0</v>
      </c>
      <c r="O27" s="564">
        <f>SUM(G27:G33)</f>
        <v>0.25</v>
      </c>
      <c r="P27" s="1222">
        <f t="shared" ref="P27" si="5">N27/O27</f>
        <v>0</v>
      </c>
      <c r="Q27" s="517"/>
      <c r="R27" s="517"/>
      <c r="S27" s="699" t="s">
        <v>500</v>
      </c>
      <c r="T27" s="430"/>
      <c r="U27" s="430"/>
      <c r="V27" s="1"/>
      <c r="W27" s="1"/>
      <c r="X27"/>
      <c r="Y27"/>
      <c r="Z27"/>
      <c r="AA27"/>
      <c r="AB27" s="1"/>
    </row>
    <row r="28" spans="1:30" s="2" customFormat="1" ht="134.25" customHeight="1">
      <c r="A28" s="1"/>
      <c r="B28" s="1277"/>
      <c r="C28" s="1384"/>
      <c r="D28" s="511" t="s">
        <v>488</v>
      </c>
      <c r="E28" s="572">
        <v>0.2</v>
      </c>
      <c r="F28" s="511" t="s">
        <v>493</v>
      </c>
      <c r="G28" s="572">
        <v>0.05</v>
      </c>
      <c r="H28" s="548">
        <v>43862</v>
      </c>
      <c r="I28" s="548" t="s">
        <v>497</v>
      </c>
      <c r="J28" s="565" t="s">
        <v>499</v>
      </c>
      <c r="K28" s="354"/>
      <c r="L28" s="429"/>
      <c r="M28" s="558" t="str">
        <f t="shared" si="4"/>
        <v>0</v>
      </c>
      <c r="N28" s="564">
        <f t="shared" ref="N28:N31" si="6">SUM(M28:M34)</f>
        <v>0</v>
      </c>
      <c r="O28" s="564">
        <f t="shared" ref="O28:O40" si="7">SUM(G28:G34)</f>
        <v>0.2</v>
      </c>
      <c r="P28" s="1223"/>
      <c r="Q28" s="517"/>
      <c r="R28" s="517"/>
      <c r="S28" s="699" t="s">
        <v>501</v>
      </c>
      <c r="T28" s="430"/>
      <c r="U28" s="430"/>
      <c r="V28" s="1"/>
      <c r="W28" s="1"/>
      <c r="X28"/>
      <c r="Y28"/>
      <c r="Z28"/>
      <c r="AA28"/>
      <c r="AB28" s="1"/>
    </row>
    <row r="29" spans="1:30" s="2" customFormat="1" ht="117.75" customHeight="1">
      <c r="A29" s="1"/>
      <c r="B29" s="1277"/>
      <c r="C29" s="1384"/>
      <c r="D29" s="511" t="s">
        <v>489</v>
      </c>
      <c r="E29" s="572">
        <v>0.2</v>
      </c>
      <c r="F29" s="511" t="s">
        <v>494</v>
      </c>
      <c r="G29" s="572">
        <v>0.05</v>
      </c>
      <c r="H29" s="548">
        <v>43834</v>
      </c>
      <c r="I29" s="548" t="s">
        <v>498</v>
      </c>
      <c r="J29" s="565" t="s">
        <v>499</v>
      </c>
      <c r="K29" s="354"/>
      <c r="L29" s="429"/>
      <c r="M29" s="558" t="str">
        <f t="shared" si="4"/>
        <v>0</v>
      </c>
      <c r="N29" s="564">
        <f t="shared" si="6"/>
        <v>0</v>
      </c>
      <c r="O29" s="564">
        <f t="shared" si="7"/>
        <v>0.15000000000000002</v>
      </c>
      <c r="P29" s="1223"/>
      <c r="Q29" s="517"/>
      <c r="R29" s="517"/>
      <c r="S29" s="699" t="s">
        <v>502</v>
      </c>
      <c r="T29" s="430"/>
      <c r="U29" s="430"/>
      <c r="V29" s="1"/>
      <c r="W29" s="1"/>
      <c r="X29"/>
      <c r="Y29"/>
      <c r="Z29"/>
      <c r="AA29"/>
      <c r="AB29" s="1"/>
    </row>
    <row r="30" spans="1:30" s="2" customFormat="1" ht="179.25" customHeight="1">
      <c r="A30" s="1"/>
      <c r="B30" s="1277"/>
      <c r="C30" s="1384"/>
      <c r="D30" s="511" t="s">
        <v>490</v>
      </c>
      <c r="E30" s="572">
        <v>0.2</v>
      </c>
      <c r="F30" s="511" t="s">
        <v>495</v>
      </c>
      <c r="G30" s="572">
        <v>0.05</v>
      </c>
      <c r="H30" s="548">
        <v>43834</v>
      </c>
      <c r="I30" s="548" t="s">
        <v>498</v>
      </c>
      <c r="J30" s="565" t="s">
        <v>499</v>
      </c>
      <c r="K30" s="354"/>
      <c r="L30" s="429"/>
      <c r="M30" s="558" t="str">
        <f t="shared" si="4"/>
        <v>0</v>
      </c>
      <c r="N30" s="564">
        <f t="shared" si="6"/>
        <v>0</v>
      </c>
      <c r="O30" s="564">
        <f t="shared" si="7"/>
        <v>0.1</v>
      </c>
      <c r="P30" s="1223"/>
      <c r="Q30" s="517"/>
      <c r="R30" s="517"/>
      <c r="S30" s="699" t="s">
        <v>503</v>
      </c>
      <c r="T30" s="430"/>
      <c r="U30" s="430"/>
      <c r="V30" s="1"/>
      <c r="W30" s="1"/>
      <c r="X30"/>
      <c r="Y30"/>
      <c r="Z30"/>
      <c r="AA30"/>
      <c r="AB30" s="1"/>
    </row>
    <row r="31" spans="1:30" s="2" customFormat="1" ht="150.75" customHeight="1">
      <c r="A31" s="1"/>
      <c r="B31" s="1464"/>
      <c r="C31" s="1420"/>
      <c r="D31" s="511" t="s">
        <v>491</v>
      </c>
      <c r="E31" s="572">
        <v>0.2</v>
      </c>
      <c r="F31" s="511" t="s">
        <v>496</v>
      </c>
      <c r="G31" s="572">
        <v>0.05</v>
      </c>
      <c r="H31" s="548">
        <v>43834</v>
      </c>
      <c r="I31" s="548" t="s">
        <v>498</v>
      </c>
      <c r="J31" s="565" t="s">
        <v>499</v>
      </c>
      <c r="K31" s="354"/>
      <c r="L31" s="429"/>
      <c r="M31" s="558" t="str">
        <f t="shared" si="4"/>
        <v>0</v>
      </c>
      <c r="N31" s="564">
        <f t="shared" si="6"/>
        <v>0</v>
      </c>
      <c r="O31" s="564">
        <f t="shared" si="7"/>
        <v>0.05</v>
      </c>
      <c r="P31" s="1224"/>
      <c r="Q31" s="517"/>
      <c r="R31" s="517"/>
      <c r="S31" s="699" t="s">
        <v>504</v>
      </c>
      <c r="T31" s="430"/>
      <c r="U31" s="430"/>
      <c r="V31" s="1"/>
      <c r="W31" s="1"/>
      <c r="X31"/>
      <c r="Y31"/>
      <c r="Z31"/>
      <c r="AA31"/>
      <c r="AB31" s="1"/>
    </row>
    <row r="32" spans="1:30" s="2" customFormat="1" ht="19.5" customHeight="1">
      <c r="A32" s="1"/>
      <c r="B32" s="713" t="s">
        <v>12</v>
      </c>
      <c r="C32" s="713"/>
      <c r="D32" s="1452" t="s">
        <v>482</v>
      </c>
      <c r="E32" s="1452"/>
      <c r="F32" s="1452"/>
      <c r="G32" s="1452"/>
      <c r="H32" s="1452"/>
      <c r="I32" s="1452"/>
      <c r="J32" s="1452"/>
      <c r="K32" s="1452"/>
      <c r="L32" s="1452"/>
      <c r="M32" s="1452"/>
      <c r="N32" s="1452"/>
      <c r="O32" s="1452"/>
      <c r="P32" s="1452"/>
      <c r="Q32" s="1452"/>
      <c r="R32" s="1452"/>
      <c r="S32" s="1452"/>
      <c r="T32" s="430"/>
      <c r="U32" s="310"/>
      <c r="V32" s="1"/>
      <c r="W32" s="1"/>
      <c r="X32" s="1"/>
      <c r="Y32" s="1"/>
      <c r="Z32"/>
      <c r="AA32"/>
      <c r="AB32"/>
      <c r="AC32"/>
      <c r="AD32" s="1"/>
    </row>
    <row r="33" spans="1:30" s="2" customFormat="1" ht="17.25" customHeight="1">
      <c r="A33" s="1"/>
      <c r="B33" s="713" t="s">
        <v>14</v>
      </c>
      <c r="C33" s="713"/>
      <c r="D33" s="1452" t="s">
        <v>254</v>
      </c>
      <c r="E33" s="1452"/>
      <c r="F33" s="1452"/>
      <c r="G33" s="1452"/>
      <c r="H33" s="1452"/>
      <c r="I33" s="1452"/>
      <c r="J33" s="1452"/>
      <c r="K33" s="1452"/>
      <c r="L33" s="1452"/>
      <c r="M33" s="1452"/>
      <c r="N33" s="1452"/>
      <c r="O33" s="1452"/>
      <c r="P33" s="1452"/>
      <c r="Q33" s="1452"/>
      <c r="R33" s="1452"/>
      <c r="S33" s="1452"/>
      <c r="T33" s="430"/>
      <c r="U33" s="310"/>
      <c r="V33" s="1"/>
      <c r="W33" s="1"/>
      <c r="X33" s="1"/>
      <c r="Y33" s="1"/>
      <c r="Z33"/>
      <c r="AA33"/>
      <c r="AB33"/>
      <c r="AC33"/>
      <c r="AD33" s="1"/>
    </row>
    <row r="34" spans="1:30" s="2" customFormat="1" ht="18.75" customHeight="1">
      <c r="A34" s="1"/>
      <c r="B34" s="713" t="s">
        <v>16</v>
      </c>
      <c r="C34" s="713"/>
      <c r="D34" s="1470" t="s">
        <v>245</v>
      </c>
      <c r="E34" s="1471"/>
      <c r="F34" s="1471"/>
      <c r="G34" s="1471"/>
      <c r="H34" s="1471"/>
      <c r="I34" s="1471"/>
      <c r="J34" s="1471"/>
      <c r="K34" s="1471"/>
      <c r="L34" s="1471"/>
      <c r="M34" s="1471"/>
      <c r="N34" s="1471"/>
      <c r="O34" s="1471"/>
      <c r="P34" s="1471"/>
      <c r="Q34" s="1471"/>
      <c r="R34" s="1471"/>
      <c r="S34" s="1472"/>
      <c r="T34" s="430"/>
      <c r="U34" s="310"/>
      <c r="V34" s="1"/>
      <c r="W34" s="1"/>
      <c r="X34" s="1"/>
      <c r="Y34" s="1"/>
      <c r="Z34"/>
      <c r="AA34"/>
      <c r="AB34"/>
      <c r="AC34"/>
      <c r="AD34" s="1"/>
    </row>
    <row r="35" spans="1:30" s="2" customFormat="1" ht="16.5" customHeight="1">
      <c r="A35" s="1"/>
      <c r="B35" s="1446" t="s">
        <v>4</v>
      </c>
      <c r="C35" s="1446"/>
      <c r="D35" s="1446"/>
      <c r="E35" s="1446"/>
      <c r="F35" s="1446"/>
      <c r="G35" s="1446"/>
      <c r="H35" s="1446"/>
      <c r="I35" s="1446"/>
      <c r="J35" s="1446"/>
      <c r="K35" s="1446" t="s">
        <v>5</v>
      </c>
      <c r="L35" s="1446"/>
      <c r="M35" s="1446"/>
      <c r="N35" s="1446"/>
      <c r="O35" s="1446"/>
      <c r="P35" s="1446"/>
      <c r="Q35" s="1446" t="s">
        <v>59</v>
      </c>
      <c r="R35" s="1446"/>
      <c r="S35" s="1446"/>
      <c r="T35" s="430"/>
      <c r="U35" s="310"/>
      <c r="V35" s="1"/>
      <c r="W35" s="1"/>
      <c r="X35" s="1"/>
      <c r="Y35" s="1"/>
      <c r="Z35"/>
      <c r="AA35"/>
      <c r="AB35"/>
      <c r="AC35"/>
      <c r="AD35" s="1"/>
    </row>
    <row r="36" spans="1:30" s="2" customFormat="1" ht="32.25" customHeight="1">
      <c r="A36" s="1"/>
      <c r="B36" s="1231" t="s">
        <v>0</v>
      </c>
      <c r="C36" s="1467"/>
      <c r="D36" s="1231" t="s">
        <v>2</v>
      </c>
      <c r="E36" s="1465" t="s">
        <v>70</v>
      </c>
      <c r="F36" s="1231" t="s">
        <v>60</v>
      </c>
      <c r="G36" s="1465" t="s">
        <v>68</v>
      </c>
      <c r="H36" s="1469" t="s">
        <v>51</v>
      </c>
      <c r="I36" s="1451"/>
      <c r="J36" s="1231" t="s">
        <v>52</v>
      </c>
      <c r="K36" s="1231" t="s">
        <v>63</v>
      </c>
      <c r="L36" s="1449" t="s">
        <v>6</v>
      </c>
      <c r="M36" s="1449" t="s">
        <v>64</v>
      </c>
      <c r="N36" s="1449" t="s">
        <v>72</v>
      </c>
      <c r="O36" s="1230" t="s">
        <v>187</v>
      </c>
      <c r="P36" s="1232" t="s">
        <v>71</v>
      </c>
      <c r="Q36" s="1231" t="s">
        <v>79</v>
      </c>
      <c r="R36" s="1231" t="s">
        <v>6</v>
      </c>
      <c r="S36" s="1451" t="s">
        <v>62</v>
      </c>
      <c r="T36" s="430"/>
      <c r="U36" s="310"/>
      <c r="V36" s="1"/>
      <c r="W36" s="1"/>
      <c r="X36" s="1"/>
      <c r="Y36" s="1"/>
      <c r="Z36"/>
      <c r="AA36"/>
      <c r="AB36"/>
      <c r="AC36"/>
      <c r="AD36" s="1"/>
    </row>
    <row r="37" spans="1:30" s="2" customFormat="1" ht="24.75" customHeight="1">
      <c r="A37" s="1"/>
      <c r="B37" s="1231"/>
      <c r="C37" s="1468"/>
      <c r="D37" s="1231"/>
      <c r="E37" s="1466"/>
      <c r="F37" s="1231"/>
      <c r="G37" s="1466"/>
      <c r="H37" s="714" t="s">
        <v>46</v>
      </c>
      <c r="I37" s="714" t="s">
        <v>47</v>
      </c>
      <c r="J37" s="1231"/>
      <c r="K37" s="1231"/>
      <c r="L37" s="1449"/>
      <c r="M37" s="1449"/>
      <c r="N37" s="1449"/>
      <c r="O37" s="1230"/>
      <c r="P37" s="1232"/>
      <c r="Q37" s="1231"/>
      <c r="R37" s="1231"/>
      <c r="S37" s="1451"/>
      <c r="T37" s="430"/>
      <c r="U37" s="310"/>
      <c r="V37" s="1"/>
      <c r="W37" s="1"/>
      <c r="X37" s="1"/>
      <c r="Y37" s="1"/>
      <c r="Z37"/>
      <c r="AA37"/>
      <c r="AB37"/>
      <c r="AC37"/>
      <c r="AD37" s="1"/>
    </row>
    <row r="38" spans="1:30" s="2" customFormat="1" ht="150.75" customHeight="1">
      <c r="A38" s="1"/>
      <c r="B38" s="1276" t="s">
        <v>505</v>
      </c>
      <c r="C38" s="1320" t="s">
        <v>506</v>
      </c>
      <c r="D38" s="1338" t="s">
        <v>507</v>
      </c>
      <c r="E38" s="1402">
        <v>0.4</v>
      </c>
      <c r="F38" s="511" t="s">
        <v>509</v>
      </c>
      <c r="G38" s="572">
        <v>0.04</v>
      </c>
      <c r="H38" s="548" t="s">
        <v>517</v>
      </c>
      <c r="I38" s="548" t="s">
        <v>518</v>
      </c>
      <c r="J38" s="565" t="s">
        <v>522</v>
      </c>
      <c r="K38" s="354"/>
      <c r="L38" s="429"/>
      <c r="M38" s="558" t="str">
        <f t="shared" si="4"/>
        <v>0</v>
      </c>
      <c r="N38" s="564">
        <f t="shared" ref="N38:N40" si="8">SUM(M38:M44)</f>
        <v>0</v>
      </c>
      <c r="O38" s="564">
        <f t="shared" si="7"/>
        <v>0.90000000000000013</v>
      </c>
      <c r="P38" s="1222">
        <f t="shared" ref="P38" si="9">N38/O38</f>
        <v>0</v>
      </c>
      <c r="Q38" s="647"/>
      <c r="R38" s="517"/>
      <c r="S38" s="699" t="s">
        <v>527</v>
      </c>
      <c r="T38" s="430"/>
      <c r="U38" s="430"/>
      <c r="V38" s="1"/>
      <c r="W38" s="1"/>
      <c r="X38"/>
      <c r="Y38"/>
      <c r="Z38"/>
      <c r="AA38"/>
      <c r="AB38" s="1"/>
    </row>
    <row r="39" spans="1:30" s="2" customFormat="1" ht="154.5" customHeight="1">
      <c r="A39" s="1"/>
      <c r="B39" s="1277"/>
      <c r="C39" s="1384"/>
      <c r="D39" s="1458"/>
      <c r="E39" s="1403"/>
      <c r="F39" s="511" t="s">
        <v>510</v>
      </c>
      <c r="G39" s="572">
        <v>0.06</v>
      </c>
      <c r="H39" s="548">
        <v>43878</v>
      </c>
      <c r="I39" s="548">
        <v>43982</v>
      </c>
      <c r="J39" s="565" t="s">
        <v>523</v>
      </c>
      <c r="K39" s="354"/>
      <c r="L39" s="429"/>
      <c r="M39" s="558" t="str">
        <f t="shared" si="4"/>
        <v>0</v>
      </c>
      <c r="N39" s="564">
        <f t="shared" si="8"/>
        <v>0</v>
      </c>
      <c r="O39" s="564">
        <f t="shared" si="7"/>
        <v>0.96000000000000008</v>
      </c>
      <c r="P39" s="1223"/>
      <c r="Q39" s="647"/>
      <c r="R39" s="517"/>
      <c r="S39" s="699" t="s">
        <v>528</v>
      </c>
      <c r="T39" s="430"/>
      <c r="U39" s="430"/>
      <c r="V39" s="1"/>
      <c r="W39" s="1"/>
      <c r="X39"/>
      <c r="Y39"/>
      <c r="Z39"/>
      <c r="AA39"/>
      <c r="AB39" s="1"/>
    </row>
    <row r="40" spans="1:30" s="2" customFormat="1" ht="70.5" customHeight="1">
      <c r="A40" s="1"/>
      <c r="B40" s="1277"/>
      <c r="C40" s="1384"/>
      <c r="D40" s="1458"/>
      <c r="E40" s="1403"/>
      <c r="F40" s="511" t="s">
        <v>511</v>
      </c>
      <c r="G40" s="572">
        <v>0.2</v>
      </c>
      <c r="H40" s="548">
        <v>43878</v>
      </c>
      <c r="I40" s="548">
        <v>43982</v>
      </c>
      <c r="J40" s="565" t="s">
        <v>524</v>
      </c>
      <c r="K40" s="354"/>
      <c r="L40" s="429"/>
      <c r="M40" s="558" t="str">
        <f t="shared" si="4"/>
        <v>0</v>
      </c>
      <c r="N40" s="564">
        <f t="shared" si="8"/>
        <v>0</v>
      </c>
      <c r="O40" s="564">
        <f t="shared" si="7"/>
        <v>0.9</v>
      </c>
      <c r="P40" s="1223"/>
      <c r="Q40" s="648"/>
      <c r="R40" s="517"/>
      <c r="S40" s="699" t="s">
        <v>529</v>
      </c>
      <c r="T40" s="430"/>
      <c r="U40" s="430"/>
      <c r="V40" s="1"/>
      <c r="W40" s="1"/>
      <c r="X40"/>
      <c r="Y40"/>
      <c r="Z40"/>
      <c r="AA40"/>
      <c r="AB40" s="1"/>
    </row>
    <row r="41" spans="1:30" s="2" customFormat="1" ht="107.25" customHeight="1">
      <c r="A41" s="1"/>
      <c r="B41" s="1277"/>
      <c r="C41" s="1384"/>
      <c r="D41" s="1339"/>
      <c r="E41" s="1404"/>
      <c r="F41" s="511" t="s">
        <v>512</v>
      </c>
      <c r="G41" s="572">
        <v>0.1</v>
      </c>
      <c r="H41" s="548">
        <v>43836</v>
      </c>
      <c r="I41" s="548" t="s">
        <v>521</v>
      </c>
      <c r="J41" s="565" t="s">
        <v>525</v>
      </c>
      <c r="K41" s="354"/>
      <c r="L41" s="429"/>
      <c r="M41" s="558" t="str">
        <f t="shared" si="4"/>
        <v>0</v>
      </c>
      <c r="N41" s="564">
        <f t="shared" ref="N41:N54" si="10">SUM(M41:M47)</f>
        <v>0</v>
      </c>
      <c r="O41" s="564">
        <f t="shared" ref="O41:O54" si="11">SUM(G41:G47)</f>
        <v>0.74</v>
      </c>
      <c r="P41" s="1224"/>
      <c r="Q41" s="646"/>
      <c r="R41" s="517"/>
      <c r="S41" s="699" t="s">
        <v>530</v>
      </c>
      <c r="T41" s="430"/>
      <c r="U41" s="430"/>
      <c r="V41" s="1"/>
      <c r="W41" s="1"/>
      <c r="X41"/>
      <c r="Y41"/>
      <c r="Z41"/>
      <c r="AA41"/>
      <c r="AB41" s="1"/>
    </row>
    <row r="42" spans="1:30" s="2" customFormat="1" ht="155.25" customHeight="1">
      <c r="A42" s="1"/>
      <c r="B42" s="1277"/>
      <c r="C42" s="1384"/>
      <c r="D42" s="1338" t="s">
        <v>508</v>
      </c>
      <c r="E42" s="1402">
        <v>0.6</v>
      </c>
      <c r="F42" s="511" t="s">
        <v>513</v>
      </c>
      <c r="G42" s="572">
        <v>0.08</v>
      </c>
      <c r="H42" s="548" t="s">
        <v>517</v>
      </c>
      <c r="I42" s="548" t="s">
        <v>518</v>
      </c>
      <c r="J42" s="565" t="s">
        <v>526</v>
      </c>
      <c r="K42" s="354"/>
      <c r="L42" s="429"/>
      <c r="M42" s="558" t="str">
        <f t="shared" si="4"/>
        <v>0</v>
      </c>
      <c r="N42" s="564">
        <f t="shared" si="10"/>
        <v>0</v>
      </c>
      <c r="O42" s="564">
        <f t="shared" si="11"/>
        <v>0.7</v>
      </c>
      <c r="P42" s="1222">
        <f t="shared" ref="P42:P47" si="12">N42/O42</f>
        <v>0</v>
      </c>
      <c r="Q42" s="647"/>
      <c r="R42" s="517"/>
      <c r="S42" s="699" t="s">
        <v>531</v>
      </c>
      <c r="T42" s="430"/>
      <c r="U42" s="430"/>
      <c r="V42" s="1"/>
      <c r="W42" s="1"/>
      <c r="X42"/>
      <c r="Y42"/>
      <c r="Z42"/>
      <c r="AA42"/>
      <c r="AB42" s="1"/>
    </row>
    <row r="43" spans="1:30" s="2" customFormat="1" ht="167.25" customHeight="1">
      <c r="A43" s="1"/>
      <c r="B43" s="1277"/>
      <c r="C43" s="1384"/>
      <c r="D43" s="1458"/>
      <c r="E43" s="1403"/>
      <c r="F43" s="511" t="s">
        <v>514</v>
      </c>
      <c r="G43" s="572">
        <v>0.12</v>
      </c>
      <c r="H43" s="548" t="s">
        <v>519</v>
      </c>
      <c r="I43" s="548" t="s">
        <v>520</v>
      </c>
      <c r="J43" s="565" t="s">
        <v>523</v>
      </c>
      <c r="K43" s="354"/>
      <c r="L43" s="429"/>
      <c r="M43" s="558" t="str">
        <f t="shared" si="4"/>
        <v>0</v>
      </c>
      <c r="N43" s="564">
        <f t="shared" si="10"/>
        <v>0</v>
      </c>
      <c r="O43" s="564">
        <f t="shared" si="11"/>
        <v>0.66000000000000014</v>
      </c>
      <c r="P43" s="1223"/>
      <c r="Q43" s="647"/>
      <c r="R43" s="517"/>
      <c r="S43" s="699" t="s">
        <v>532</v>
      </c>
      <c r="T43" s="430"/>
      <c r="U43" s="430"/>
      <c r="V43" s="1"/>
      <c r="W43" s="1"/>
      <c r="X43"/>
      <c r="Y43"/>
      <c r="Z43"/>
      <c r="AA43"/>
      <c r="AB43" s="1"/>
    </row>
    <row r="44" spans="1:30" s="2" customFormat="1" ht="82.5" customHeight="1">
      <c r="A44" s="1"/>
      <c r="B44" s="1277"/>
      <c r="C44" s="1384"/>
      <c r="D44" s="1458"/>
      <c r="E44" s="1403"/>
      <c r="F44" s="511" t="s">
        <v>515</v>
      </c>
      <c r="G44" s="572">
        <v>0.3</v>
      </c>
      <c r="H44" s="548">
        <v>43878</v>
      </c>
      <c r="I44" s="548">
        <v>43982</v>
      </c>
      <c r="J44" s="565" t="s">
        <v>524</v>
      </c>
      <c r="K44" s="354"/>
      <c r="L44" s="429"/>
      <c r="M44" s="558" t="str">
        <f t="shared" si="4"/>
        <v>0</v>
      </c>
      <c r="N44" s="564">
        <f t="shared" si="10"/>
        <v>0</v>
      </c>
      <c r="O44" s="564">
        <f t="shared" si="11"/>
        <v>0.60000000000000009</v>
      </c>
      <c r="P44" s="1223"/>
      <c r="Q44" s="647"/>
      <c r="R44" s="517"/>
      <c r="S44" s="699" t="s">
        <v>533</v>
      </c>
      <c r="T44" s="430"/>
      <c r="U44" s="430"/>
      <c r="V44" s="1"/>
      <c r="W44" s="1"/>
      <c r="X44"/>
      <c r="Y44"/>
      <c r="Z44"/>
      <c r="AA44"/>
      <c r="AB44" s="1"/>
    </row>
    <row r="45" spans="1:30" s="2" customFormat="1" ht="109.5" customHeight="1">
      <c r="A45" s="1"/>
      <c r="B45" s="1464"/>
      <c r="C45" s="1420"/>
      <c r="D45" s="1339"/>
      <c r="E45" s="1404"/>
      <c r="F45" s="511" t="s">
        <v>516</v>
      </c>
      <c r="G45" s="572">
        <v>0.1</v>
      </c>
      <c r="H45" s="548">
        <v>43836</v>
      </c>
      <c r="I45" s="548" t="s">
        <v>521</v>
      </c>
      <c r="J45" s="565" t="s">
        <v>525</v>
      </c>
      <c r="K45" s="354"/>
      <c r="L45" s="429"/>
      <c r="M45" s="558" t="str">
        <f t="shared" si="4"/>
        <v>0</v>
      </c>
      <c r="N45" s="564">
        <f t="shared" si="10"/>
        <v>0</v>
      </c>
      <c r="O45" s="564">
        <f t="shared" si="11"/>
        <v>0.34</v>
      </c>
      <c r="P45" s="1224"/>
      <c r="Q45" s="647"/>
      <c r="R45" s="517"/>
      <c r="S45" s="699" t="s">
        <v>534</v>
      </c>
      <c r="T45" s="430"/>
      <c r="U45" s="430"/>
      <c r="V45" s="1"/>
      <c r="W45" s="1"/>
      <c r="X45"/>
      <c r="Y45"/>
      <c r="Z45"/>
      <c r="AA45"/>
      <c r="AB45" s="1"/>
    </row>
    <row r="46" spans="1:30" s="2" customFormat="1" ht="13.5" customHeight="1">
      <c r="A46" s="1"/>
      <c r="B46" s="1314"/>
      <c r="C46" s="1315"/>
      <c r="D46" s="1315"/>
      <c r="E46" s="1315"/>
      <c r="F46" s="1315"/>
      <c r="G46" s="1315"/>
      <c r="H46" s="1315"/>
      <c r="I46" s="1315"/>
      <c r="J46" s="1315"/>
      <c r="K46" s="1315"/>
      <c r="L46" s="1315"/>
      <c r="M46" s="1315"/>
      <c r="N46" s="1315"/>
      <c r="O46" s="1315"/>
      <c r="P46" s="1315"/>
      <c r="Q46" s="1315"/>
      <c r="R46" s="1315"/>
      <c r="S46" s="1316"/>
      <c r="T46" s="430"/>
      <c r="U46" s="430"/>
      <c r="V46" s="1"/>
      <c r="W46" s="1"/>
      <c r="X46"/>
      <c r="Y46"/>
      <c r="Z46"/>
      <c r="AA46"/>
      <c r="AB46" s="1"/>
    </row>
    <row r="47" spans="1:30" s="2" customFormat="1" ht="93.75" customHeight="1">
      <c r="A47" s="1"/>
      <c r="B47" s="1276" t="s">
        <v>535</v>
      </c>
      <c r="C47" s="1320" t="s">
        <v>536</v>
      </c>
      <c r="D47" s="1193" t="s">
        <v>537</v>
      </c>
      <c r="E47" s="1402">
        <v>0.1</v>
      </c>
      <c r="F47" s="511" t="s">
        <v>541</v>
      </c>
      <c r="G47" s="572">
        <v>0.04</v>
      </c>
      <c r="H47" s="548">
        <v>43878</v>
      </c>
      <c r="I47" s="548">
        <v>43982</v>
      </c>
      <c r="J47" s="565" t="s">
        <v>548</v>
      </c>
      <c r="K47" s="354"/>
      <c r="L47" s="429"/>
      <c r="M47" s="558" t="str">
        <f t="shared" si="4"/>
        <v>0</v>
      </c>
      <c r="N47" s="564">
        <f t="shared" si="10"/>
        <v>0</v>
      </c>
      <c r="O47" s="564">
        <f t="shared" si="11"/>
        <v>0.35000000000000003</v>
      </c>
      <c r="P47" s="1222">
        <f t="shared" si="12"/>
        <v>0</v>
      </c>
      <c r="Q47" s="648"/>
      <c r="R47" s="517"/>
      <c r="S47" s="699" t="s">
        <v>554</v>
      </c>
      <c r="T47" s="430"/>
      <c r="U47" s="430"/>
      <c r="V47" s="1"/>
      <c r="W47" s="1"/>
      <c r="X47"/>
      <c r="Y47"/>
      <c r="Z47"/>
      <c r="AA47"/>
      <c r="AB47" s="1"/>
    </row>
    <row r="48" spans="1:30" s="2" customFormat="1" ht="84.75" customHeight="1">
      <c r="A48" s="1"/>
      <c r="B48" s="1277"/>
      <c r="C48" s="1384"/>
      <c r="D48" s="1195"/>
      <c r="E48" s="1404"/>
      <c r="F48" s="511" t="s">
        <v>542</v>
      </c>
      <c r="G48" s="572">
        <v>0.06</v>
      </c>
      <c r="H48" s="548">
        <v>43836</v>
      </c>
      <c r="I48" s="548" t="s">
        <v>521</v>
      </c>
      <c r="J48" s="565" t="s">
        <v>549</v>
      </c>
      <c r="K48" s="354"/>
      <c r="L48" s="429"/>
      <c r="M48" s="558" t="str">
        <f t="shared" si="4"/>
        <v>0</v>
      </c>
      <c r="N48" s="564">
        <f t="shared" si="10"/>
        <v>0</v>
      </c>
      <c r="O48" s="564">
        <f t="shared" si="11"/>
        <v>0.46000000000000008</v>
      </c>
      <c r="P48" s="1224"/>
      <c r="Q48" s="550"/>
      <c r="R48" s="517"/>
      <c r="S48" s="699" t="s">
        <v>555</v>
      </c>
      <c r="T48" s="430"/>
      <c r="U48" s="430"/>
      <c r="V48" s="1"/>
      <c r="W48" s="1"/>
      <c r="X48"/>
      <c r="Y48"/>
      <c r="Z48"/>
      <c r="AA48"/>
      <c r="AB48" s="1"/>
    </row>
    <row r="49" spans="1:28" s="2" customFormat="1" ht="78.75" customHeight="1">
      <c r="A49" s="1"/>
      <c r="B49" s="1277"/>
      <c r="C49" s="1384"/>
      <c r="D49" s="1193" t="s">
        <v>538</v>
      </c>
      <c r="E49" s="1402">
        <v>0.1</v>
      </c>
      <c r="F49" s="511" t="s">
        <v>543</v>
      </c>
      <c r="G49" s="572">
        <v>0.04</v>
      </c>
      <c r="H49" s="548">
        <v>43878</v>
      </c>
      <c r="I49" s="548">
        <v>43982</v>
      </c>
      <c r="J49" s="565" t="s">
        <v>548</v>
      </c>
      <c r="K49" s="354"/>
      <c r="L49" s="429"/>
      <c r="M49" s="558" t="str">
        <f t="shared" si="4"/>
        <v>0</v>
      </c>
      <c r="N49" s="564">
        <f t="shared" si="10"/>
        <v>0</v>
      </c>
      <c r="O49" s="564">
        <f t="shared" si="11"/>
        <v>0.4</v>
      </c>
      <c r="P49" s="1222">
        <f t="shared" ref="P49:P60" si="13">N49/O49</f>
        <v>0</v>
      </c>
      <c r="Q49" s="550"/>
      <c r="R49" s="517"/>
      <c r="S49" s="699" t="s">
        <v>556</v>
      </c>
      <c r="T49" s="430"/>
      <c r="U49" s="430"/>
      <c r="V49" s="1"/>
      <c r="W49" s="1"/>
      <c r="X49"/>
      <c r="Y49"/>
      <c r="Z49"/>
      <c r="AA49"/>
      <c r="AB49" s="1"/>
    </row>
    <row r="50" spans="1:28" s="2" customFormat="1" ht="66.75" customHeight="1">
      <c r="A50" s="1"/>
      <c r="B50" s="1277"/>
      <c r="C50" s="1384"/>
      <c r="D50" s="1195"/>
      <c r="E50" s="1404"/>
      <c r="F50" s="511" t="s">
        <v>544</v>
      </c>
      <c r="G50" s="572">
        <v>0.06</v>
      </c>
      <c r="H50" s="548">
        <v>43878</v>
      </c>
      <c r="I50" s="548">
        <v>43982</v>
      </c>
      <c r="J50" s="565" t="s">
        <v>549</v>
      </c>
      <c r="K50" s="354"/>
      <c r="L50" s="429"/>
      <c r="M50" s="558" t="str">
        <f t="shared" si="4"/>
        <v>0</v>
      </c>
      <c r="N50" s="564">
        <f t="shared" si="10"/>
        <v>0</v>
      </c>
      <c r="O50" s="564">
        <f t="shared" si="11"/>
        <v>0.41</v>
      </c>
      <c r="P50" s="1224"/>
      <c r="Q50" s="550"/>
      <c r="R50" s="517"/>
      <c r="S50" s="699" t="s">
        <v>557</v>
      </c>
      <c r="T50" s="430"/>
      <c r="U50" s="430"/>
      <c r="V50" s="1"/>
      <c r="W50" s="1"/>
      <c r="X50"/>
      <c r="Y50"/>
      <c r="Z50"/>
      <c r="AA50"/>
      <c r="AB50" s="1"/>
    </row>
    <row r="51" spans="1:28" s="2" customFormat="1" ht="135" customHeight="1">
      <c r="A51" s="1"/>
      <c r="B51" s="1277"/>
      <c r="C51" s="1384"/>
      <c r="D51" s="1193" t="s">
        <v>539</v>
      </c>
      <c r="E51" s="1402">
        <v>0.15</v>
      </c>
      <c r="F51" s="511" t="s">
        <v>545</v>
      </c>
      <c r="G51" s="572">
        <v>0.04</v>
      </c>
      <c r="H51" s="548">
        <v>43878</v>
      </c>
      <c r="I51" s="548">
        <v>43982</v>
      </c>
      <c r="J51" s="565" t="s">
        <v>550</v>
      </c>
      <c r="K51" s="354"/>
      <c r="L51" s="429"/>
      <c r="M51" s="558" t="str">
        <f t="shared" si="4"/>
        <v>0</v>
      </c>
      <c r="N51" s="564">
        <f t="shared" si="10"/>
        <v>0</v>
      </c>
      <c r="O51" s="564">
        <f t="shared" si="11"/>
        <v>0.45000000000000007</v>
      </c>
      <c r="P51" s="1222">
        <f t="shared" si="13"/>
        <v>0</v>
      </c>
      <c r="Q51" s="550"/>
      <c r="R51" s="517"/>
      <c r="S51" s="699" t="s">
        <v>558</v>
      </c>
      <c r="T51" s="430"/>
      <c r="U51" s="430"/>
      <c r="V51" s="1"/>
      <c r="W51" s="1"/>
      <c r="X51"/>
      <c r="Y51"/>
      <c r="Z51"/>
      <c r="AA51"/>
      <c r="AB51" s="1"/>
    </row>
    <row r="52" spans="1:28" s="2" customFormat="1" ht="94.5" customHeight="1">
      <c r="A52" s="1"/>
      <c r="B52" s="1277"/>
      <c r="C52" s="1384"/>
      <c r="D52" s="1194"/>
      <c r="E52" s="1403"/>
      <c r="F52" s="511" t="s">
        <v>546</v>
      </c>
      <c r="G52" s="572">
        <v>0.04</v>
      </c>
      <c r="H52" s="548">
        <v>43878</v>
      </c>
      <c r="I52" s="548">
        <v>43982</v>
      </c>
      <c r="J52" s="565" t="s">
        <v>551</v>
      </c>
      <c r="K52" s="354"/>
      <c r="L52" s="429"/>
      <c r="M52" s="558" t="str">
        <f t="shared" si="4"/>
        <v>0</v>
      </c>
      <c r="N52" s="564">
        <f t="shared" si="10"/>
        <v>0</v>
      </c>
      <c r="O52" s="564">
        <f t="shared" si="11"/>
        <v>0.66</v>
      </c>
      <c r="P52" s="1223"/>
      <c r="Q52" s="550"/>
      <c r="R52" s="517"/>
      <c r="S52" s="699" t="s">
        <v>559</v>
      </c>
      <c r="T52" s="430"/>
      <c r="U52" s="430"/>
      <c r="V52" s="1"/>
      <c r="W52" s="1"/>
      <c r="X52"/>
      <c r="Y52"/>
      <c r="Z52"/>
      <c r="AA52"/>
      <c r="AB52" s="1"/>
    </row>
    <row r="53" spans="1:28" s="2" customFormat="1" ht="83.25" customHeight="1">
      <c r="A53" s="1"/>
      <c r="B53" s="1277"/>
      <c r="C53" s="1384"/>
      <c r="D53" s="1195"/>
      <c r="E53" s="1404"/>
      <c r="F53" s="511" t="s">
        <v>547</v>
      </c>
      <c r="G53" s="572">
        <v>7.0000000000000007E-2</v>
      </c>
      <c r="H53" s="548">
        <v>43836</v>
      </c>
      <c r="I53" s="548" t="s">
        <v>521</v>
      </c>
      <c r="J53" s="565" t="s">
        <v>552</v>
      </c>
      <c r="K53" s="354"/>
      <c r="L53" s="429"/>
      <c r="M53" s="558" t="str">
        <f t="shared" si="4"/>
        <v>0</v>
      </c>
      <c r="N53" s="564">
        <f t="shared" si="10"/>
        <v>0</v>
      </c>
      <c r="O53" s="564">
        <f t="shared" si="11"/>
        <v>1.22</v>
      </c>
      <c r="P53" s="1224"/>
      <c r="Q53" s="550"/>
      <c r="R53" s="517"/>
      <c r="S53" s="699" t="s">
        <v>560</v>
      </c>
      <c r="T53" s="430"/>
      <c r="U53" s="430"/>
      <c r="V53" s="1"/>
      <c r="W53" s="1"/>
      <c r="X53"/>
      <c r="Y53"/>
      <c r="Z53"/>
      <c r="AA53"/>
      <c r="AB53" s="1"/>
    </row>
    <row r="54" spans="1:28" s="2" customFormat="1" ht="83.25" customHeight="1">
      <c r="A54" s="1"/>
      <c r="B54" s="1464"/>
      <c r="C54" s="1420"/>
      <c r="D54" s="511" t="s">
        <v>540</v>
      </c>
      <c r="E54" s="572">
        <v>0.15</v>
      </c>
      <c r="F54" s="511" t="s">
        <v>540</v>
      </c>
      <c r="G54" s="572">
        <v>0.15</v>
      </c>
      <c r="H54" s="548">
        <v>43837</v>
      </c>
      <c r="I54" s="548">
        <v>44043</v>
      </c>
      <c r="J54" s="565" t="s">
        <v>553</v>
      </c>
      <c r="K54" s="354"/>
      <c r="L54" s="429"/>
      <c r="M54" s="558" t="str">
        <f t="shared" si="4"/>
        <v>0</v>
      </c>
      <c r="N54" s="564">
        <f t="shared" si="10"/>
        <v>0</v>
      </c>
      <c r="O54" s="564">
        <f t="shared" si="11"/>
        <v>1.1499999999999999</v>
      </c>
      <c r="P54" s="561">
        <f t="shared" si="13"/>
        <v>0</v>
      </c>
      <c r="Q54" s="550"/>
      <c r="R54" s="517"/>
      <c r="S54" s="699" t="s">
        <v>561</v>
      </c>
      <c r="T54" s="430"/>
      <c r="U54" s="430"/>
      <c r="V54" s="1"/>
      <c r="W54" s="1"/>
      <c r="X54"/>
      <c r="Y54"/>
      <c r="Z54"/>
      <c r="AA54"/>
      <c r="AB54" s="1"/>
    </row>
    <row r="55" spans="1:28" s="2" customFormat="1" ht="13.5" customHeight="1">
      <c r="A55" s="1"/>
      <c r="B55" s="1314"/>
      <c r="C55" s="1315"/>
      <c r="D55" s="1315"/>
      <c r="E55" s="1315"/>
      <c r="F55" s="1315"/>
      <c r="G55" s="1315"/>
      <c r="H55" s="1315"/>
      <c r="I55" s="1315"/>
      <c r="J55" s="1315"/>
      <c r="K55" s="1315"/>
      <c r="L55" s="1315"/>
      <c r="M55" s="1315" t="str">
        <f t="shared" si="4"/>
        <v>0</v>
      </c>
      <c r="N55" s="1315">
        <f>SUM(M55:M60)</f>
        <v>0</v>
      </c>
      <c r="O55" s="1315">
        <f>SUM(G55:G60)</f>
        <v>1</v>
      </c>
      <c r="P55" s="1315">
        <f t="shared" si="13"/>
        <v>0</v>
      </c>
      <c r="Q55" s="1315"/>
      <c r="R55" s="1315"/>
      <c r="S55" s="1316"/>
      <c r="T55" s="430"/>
      <c r="U55" s="430"/>
      <c r="V55" s="1"/>
      <c r="W55" s="1"/>
      <c r="X55"/>
      <c r="Y55"/>
      <c r="Z55"/>
      <c r="AA55"/>
      <c r="AB55" s="1"/>
    </row>
    <row r="56" spans="1:28" s="2" customFormat="1" ht="102" customHeight="1">
      <c r="A56" s="1"/>
      <c r="B56" s="1276" t="s">
        <v>562</v>
      </c>
      <c r="C56" s="1320" t="s">
        <v>563</v>
      </c>
      <c r="D56" s="1193" t="s">
        <v>564</v>
      </c>
      <c r="E56" s="1402">
        <v>1</v>
      </c>
      <c r="F56" s="511" t="s">
        <v>565</v>
      </c>
      <c r="G56" s="572">
        <v>0.05</v>
      </c>
      <c r="H56" s="1473" t="s">
        <v>569</v>
      </c>
      <c r="I56" s="1473" t="s">
        <v>570</v>
      </c>
      <c r="J56" s="1246" t="s">
        <v>571</v>
      </c>
      <c r="K56" s="354"/>
      <c r="L56" s="429"/>
      <c r="M56" s="558" t="str">
        <f t="shared" si="4"/>
        <v>0</v>
      </c>
      <c r="N56" s="564">
        <f>SUM(M56:M60)</f>
        <v>0</v>
      </c>
      <c r="O56" s="564">
        <f>SUM(G56:G60)</f>
        <v>1</v>
      </c>
      <c r="P56" s="1222">
        <f t="shared" si="13"/>
        <v>0</v>
      </c>
      <c r="Q56" s="550"/>
      <c r="R56" s="517"/>
      <c r="S56" s="1476" t="s">
        <v>572</v>
      </c>
      <c r="T56" s="430"/>
      <c r="U56" s="430"/>
      <c r="V56" s="1"/>
      <c r="W56" s="1"/>
      <c r="X56"/>
      <c r="Y56"/>
      <c r="Z56"/>
      <c r="AA56"/>
      <c r="AB56" s="1"/>
    </row>
    <row r="57" spans="1:28" s="2" customFormat="1" ht="82.5" customHeight="1">
      <c r="A57" s="1"/>
      <c r="B57" s="1277"/>
      <c r="C57" s="1384"/>
      <c r="D57" s="1194"/>
      <c r="E57" s="1403"/>
      <c r="F57" s="511" t="s">
        <v>566</v>
      </c>
      <c r="G57" s="572">
        <v>0.1</v>
      </c>
      <c r="H57" s="1474"/>
      <c r="I57" s="1474"/>
      <c r="J57" s="1247"/>
      <c r="K57" s="354"/>
      <c r="L57" s="429"/>
      <c r="M57" s="558" t="str">
        <f t="shared" si="4"/>
        <v>0</v>
      </c>
      <c r="N57" s="564">
        <f>SUM(M57:M60)</f>
        <v>0</v>
      </c>
      <c r="O57" s="564">
        <f>SUM(G57:G60)</f>
        <v>0.95</v>
      </c>
      <c r="P57" s="1223"/>
      <c r="Q57" s="550"/>
      <c r="R57" s="517"/>
      <c r="S57" s="1477"/>
      <c r="T57" s="430"/>
      <c r="U57" s="430"/>
      <c r="V57" s="1"/>
      <c r="W57" s="1"/>
      <c r="X57"/>
      <c r="Y57"/>
      <c r="Z57"/>
      <c r="AA57"/>
      <c r="AB57" s="1"/>
    </row>
    <row r="58" spans="1:28" s="2" customFormat="1" ht="87.75" customHeight="1">
      <c r="A58" s="1"/>
      <c r="B58" s="1277"/>
      <c r="C58" s="1384"/>
      <c r="D58" s="1194"/>
      <c r="E58" s="1403"/>
      <c r="F58" s="511" t="s">
        <v>567</v>
      </c>
      <c r="G58" s="572">
        <v>0.25</v>
      </c>
      <c r="H58" s="1474"/>
      <c r="I58" s="1474"/>
      <c r="J58" s="1247"/>
      <c r="K58" s="354"/>
      <c r="L58" s="429"/>
      <c r="M58" s="558" t="str">
        <f t="shared" si="4"/>
        <v>0</v>
      </c>
      <c r="N58" s="564">
        <f>SUM(M58:M60)</f>
        <v>0</v>
      </c>
      <c r="O58" s="564">
        <f>SUM(G58:G60)</f>
        <v>0.85</v>
      </c>
      <c r="P58" s="1223"/>
      <c r="Q58" s="550"/>
      <c r="R58" s="517"/>
      <c r="S58" s="1477"/>
      <c r="T58" s="430"/>
      <c r="U58" s="430"/>
      <c r="V58" s="1"/>
      <c r="W58" s="1"/>
      <c r="X58"/>
      <c r="Y58"/>
      <c r="Z58"/>
      <c r="AA58"/>
      <c r="AB58" s="1"/>
    </row>
    <row r="59" spans="1:28" s="2" customFormat="1" ht="104.25" customHeight="1">
      <c r="A59" s="1"/>
      <c r="B59" s="1464"/>
      <c r="C59" s="1420"/>
      <c r="D59" s="1195"/>
      <c r="E59" s="1404"/>
      <c r="F59" s="511" t="s">
        <v>568</v>
      </c>
      <c r="G59" s="572">
        <v>0.6</v>
      </c>
      <c r="H59" s="1475"/>
      <c r="I59" s="1475"/>
      <c r="J59" s="1248"/>
      <c r="K59" s="354"/>
      <c r="L59" s="429"/>
      <c r="M59" s="558" t="str">
        <f t="shared" si="4"/>
        <v>0</v>
      </c>
      <c r="N59" s="564">
        <f>SUM(M59:M60)</f>
        <v>0</v>
      </c>
      <c r="O59" s="564">
        <f>SUM(G59:G60)</f>
        <v>0.6</v>
      </c>
      <c r="P59" s="1224"/>
      <c r="Q59" s="550"/>
      <c r="R59" s="517"/>
      <c r="S59" s="1478"/>
      <c r="T59" s="430"/>
      <c r="U59" s="430"/>
      <c r="V59" s="1"/>
      <c r="W59" s="1"/>
      <c r="X59"/>
      <c r="Y59"/>
      <c r="Z59"/>
      <c r="AA59"/>
      <c r="AB59" s="1"/>
    </row>
    <row r="60" spans="1:28" s="2" customFormat="1" ht="32.25" hidden="1" customHeight="1">
      <c r="A60" s="1"/>
      <c r="B60" s="645"/>
      <c r="C60" s="615"/>
      <c r="D60" s="536"/>
      <c r="E60" s="607"/>
      <c r="F60" s="589"/>
      <c r="G60" s="319"/>
      <c r="H60" s="548"/>
      <c r="I60" s="548"/>
      <c r="J60" s="565"/>
      <c r="K60" s="354"/>
      <c r="L60" s="429"/>
      <c r="M60" s="558" t="str">
        <f t="shared" si="4"/>
        <v>0</v>
      </c>
      <c r="N60" s="564">
        <f>SUM(M60:M60)</f>
        <v>0</v>
      </c>
      <c r="O60" s="564">
        <f>SUM(G60:G60)</f>
        <v>0</v>
      </c>
      <c r="P60" s="561" t="e">
        <f t="shared" si="13"/>
        <v>#DIV/0!</v>
      </c>
      <c r="Q60" s="550"/>
      <c r="R60" s="517"/>
      <c r="S60" s="517"/>
      <c r="T60" s="430"/>
      <c r="U60" s="430"/>
      <c r="V60" s="1"/>
      <c r="W60" s="1"/>
      <c r="X60"/>
      <c r="Y60"/>
      <c r="Z60"/>
      <c r="AA60"/>
      <c r="AB60" s="1"/>
    </row>
    <row r="61" spans="1:28" s="2" customFormat="1" ht="32.25" customHeight="1">
      <c r="B61" s="1"/>
      <c r="C61" s="1"/>
      <c r="D61" s="1"/>
      <c r="E61" s="1"/>
      <c r="F61" s="1"/>
      <c r="G61" s="1"/>
      <c r="H61" s="1"/>
      <c r="I61" s="1"/>
      <c r="J61" s="1"/>
      <c r="K61" s="1"/>
      <c r="L61" s="1"/>
      <c r="M61" s="1"/>
      <c r="N61" s="1"/>
      <c r="O61" s="1"/>
      <c r="P61" s="1"/>
      <c r="Q61" s="1"/>
      <c r="R61" s="1"/>
      <c r="S61" s="1"/>
      <c r="T61" s="1"/>
      <c r="U61" s="1"/>
      <c r="V61" s="1"/>
      <c r="W61" s="1"/>
      <c r="X61" s="1"/>
      <c r="Y61" s="1"/>
      <c r="Z61" s="1"/>
      <c r="AA61" s="1"/>
    </row>
  </sheetData>
  <mergeCells count="119">
    <mergeCell ref="I56:I59"/>
    <mergeCell ref="J56:J59"/>
    <mergeCell ref="P56:P59"/>
    <mergeCell ref="S56:S59"/>
    <mergeCell ref="P47:P48"/>
    <mergeCell ref="P49:P50"/>
    <mergeCell ref="P51:P53"/>
    <mergeCell ref="B56:B59"/>
    <mergeCell ref="C56:C59"/>
    <mergeCell ref="D56:D59"/>
    <mergeCell ref="E56:E59"/>
    <mergeCell ref="H56:H59"/>
    <mergeCell ref="B55:S55"/>
    <mergeCell ref="E47:E48"/>
    <mergeCell ref="E49:E50"/>
    <mergeCell ref="E51:E53"/>
    <mergeCell ref="D32:S32"/>
    <mergeCell ref="D33:S33"/>
    <mergeCell ref="B46:S46"/>
    <mergeCell ref="B47:B54"/>
    <mergeCell ref="C47:C54"/>
    <mergeCell ref="D47:D48"/>
    <mergeCell ref="D49:D50"/>
    <mergeCell ref="D51:D53"/>
    <mergeCell ref="B38:B45"/>
    <mergeCell ref="C38:C45"/>
    <mergeCell ref="D38:D41"/>
    <mergeCell ref="D42:D45"/>
    <mergeCell ref="E38:E41"/>
    <mergeCell ref="E42:E45"/>
    <mergeCell ref="P38:P41"/>
    <mergeCell ref="P42:P45"/>
    <mergeCell ref="O36:O37"/>
    <mergeCell ref="P36:P37"/>
    <mergeCell ref="Q36:Q37"/>
    <mergeCell ref="R36:R37"/>
    <mergeCell ref="S36:S37"/>
    <mergeCell ref="D34:S34"/>
    <mergeCell ref="B35:J35"/>
    <mergeCell ref="K35:P35"/>
    <mergeCell ref="Q35:S35"/>
    <mergeCell ref="B36:B37"/>
    <mergeCell ref="C36:C37"/>
    <mergeCell ref="D36:D37"/>
    <mergeCell ref="E36:E37"/>
    <mergeCell ref="F36:F37"/>
    <mergeCell ref="G36:G37"/>
    <mergeCell ref="H36:I36"/>
    <mergeCell ref="J36:J37"/>
    <mergeCell ref="K36:K37"/>
    <mergeCell ref="L36:L37"/>
    <mergeCell ref="M36:M37"/>
    <mergeCell ref="N36:N37"/>
    <mergeCell ref="B24:J24"/>
    <mergeCell ref="K24:P24"/>
    <mergeCell ref="Q24:S24"/>
    <mergeCell ref="B25:B26"/>
    <mergeCell ref="D25:D26"/>
    <mergeCell ref="E25:E26"/>
    <mergeCell ref="F25:F26"/>
    <mergeCell ref="G25:G26"/>
    <mergeCell ref="S25:S26"/>
    <mergeCell ref="C25:C26"/>
    <mergeCell ref="H25:I25"/>
    <mergeCell ref="B27:B31"/>
    <mergeCell ref="C27:C31"/>
    <mergeCell ref="P27:P31"/>
    <mergeCell ref="P25:P26"/>
    <mergeCell ref="Q25:Q26"/>
    <mergeCell ref="R25:R26"/>
    <mergeCell ref="J25:J26"/>
    <mergeCell ref="K25:K26"/>
    <mergeCell ref="L25:L26"/>
    <mergeCell ref="M25:M26"/>
    <mergeCell ref="N25:N26"/>
    <mergeCell ref="O25:O26"/>
    <mergeCell ref="D21:S21"/>
    <mergeCell ref="D22:S22"/>
    <mergeCell ref="D23:S23"/>
    <mergeCell ref="B14:B19"/>
    <mergeCell ref="C14:C19"/>
    <mergeCell ref="D14:D15"/>
    <mergeCell ref="D16:D19"/>
    <mergeCell ref="E14:E15"/>
    <mergeCell ref="E16:E19"/>
    <mergeCell ref="J17:J18"/>
    <mergeCell ref="P14:P19"/>
    <mergeCell ref="B11:J11"/>
    <mergeCell ref="K11:R11"/>
    <mergeCell ref="S11:U11"/>
    <mergeCell ref="B12:B13"/>
    <mergeCell ref="C12:C13"/>
    <mergeCell ref="D12:D13"/>
    <mergeCell ref="E12:E13"/>
    <mergeCell ref="F12:F13"/>
    <mergeCell ref="G12:G13"/>
    <mergeCell ref="H12:I12"/>
    <mergeCell ref="T12:T13"/>
    <mergeCell ref="U12:U13"/>
    <mergeCell ref="J12:J13"/>
    <mergeCell ref="K12:K13"/>
    <mergeCell ref="L12:L13"/>
    <mergeCell ref="M12:M13"/>
    <mergeCell ref="S12:S13"/>
    <mergeCell ref="N12:N13"/>
    <mergeCell ref="O12:O13"/>
    <mergeCell ref="P12:P13"/>
    <mergeCell ref="Q12:Q13"/>
    <mergeCell ref="R12:R13"/>
    <mergeCell ref="B1:T1"/>
    <mergeCell ref="B2:S2"/>
    <mergeCell ref="B3:S3"/>
    <mergeCell ref="B4:S4"/>
    <mergeCell ref="D7:P7"/>
    <mergeCell ref="Q7:Q10"/>
    <mergeCell ref="R7:R10"/>
    <mergeCell ref="D8:P8"/>
    <mergeCell ref="D10:P10"/>
    <mergeCell ref="D9:P9"/>
  </mergeCells>
  <conditionalFormatting sqref="P14 P20">
    <cfRule type="cellIs" dxfId="579" priority="159" operator="between">
      <formula>1</formula>
      <formula>1</formula>
    </cfRule>
    <cfRule type="cellIs" dxfId="578" priority="160" operator="between">
      <formula>0.9</formula>
      <formula>0.99</formula>
    </cfRule>
    <cfRule type="cellIs" dxfId="577" priority="161" operator="between">
      <formula>0.89</formula>
      <formula>0.8</formula>
    </cfRule>
    <cfRule type="cellIs" dxfId="576" priority="162" operator="between">
      <formula>0.79</formula>
      <formula>0</formula>
    </cfRule>
  </conditionalFormatting>
  <conditionalFormatting sqref="K27:K31 K14:K20 K38:K45 K47:K54 K56:K60">
    <cfRule type="cellIs" dxfId="575" priority="125" operator="equal">
      <formula>$Y$4</formula>
    </cfRule>
    <cfRule type="cellIs" dxfId="574" priority="126" operator="equal">
      <formula>$Y$3</formula>
    </cfRule>
    <cfRule type="cellIs" dxfId="573" priority="127" operator="equal">
      <formula>$Y$2</formula>
    </cfRule>
    <cfRule type="cellIs" dxfId="572" priority="128" operator="equal">
      <formula>$Y$1</formula>
    </cfRule>
  </conditionalFormatting>
  <conditionalFormatting sqref="P27">
    <cfRule type="cellIs" dxfId="571" priority="33" operator="between">
      <formula>1</formula>
      <formula>1</formula>
    </cfRule>
    <cfRule type="cellIs" dxfId="570" priority="34" operator="between">
      <formula>0.9</formula>
      <formula>0.99</formula>
    </cfRule>
    <cfRule type="cellIs" dxfId="569" priority="35" operator="between">
      <formula>0.89</formula>
      <formula>0.8</formula>
    </cfRule>
    <cfRule type="cellIs" dxfId="568" priority="36" operator="between">
      <formula>0.79</formula>
      <formula>0</formula>
    </cfRule>
  </conditionalFormatting>
  <conditionalFormatting sqref="P38 P42 P47 P56 P60 P49 P51 P54">
    <cfRule type="cellIs" dxfId="567" priority="29" operator="between">
      <formula>1</formula>
      <formula>1</formula>
    </cfRule>
    <cfRule type="cellIs" dxfId="566" priority="30" operator="between">
      <formula>0.9</formula>
      <formula>0.99</formula>
    </cfRule>
    <cfRule type="cellIs" dxfId="565" priority="31" operator="between">
      <formula>0.89</formula>
      <formula>0.8</formula>
    </cfRule>
    <cfRule type="cellIs" dxfId="564" priority="32" operator="between">
      <formula>0.79</formula>
      <formula>0</formula>
    </cfRule>
  </conditionalFormatting>
  <conditionalFormatting sqref="R7">
    <cfRule type="cellIs" dxfId="563" priority="1" operator="between">
      <formula>0.9</formula>
      <formula>1</formula>
    </cfRule>
    <cfRule type="cellIs" dxfId="562" priority="2" operator="between">
      <formula>0.8</formula>
      <formula>0.89</formula>
    </cfRule>
    <cfRule type="cellIs" dxfId="561" priority="3" operator="between">
      <formula>0.7</formula>
      <formula>0.79</formula>
    </cfRule>
    <cfRule type="cellIs" dxfId="560" priority="4" operator="between">
      <formula>0</formula>
      <formula>0.69</formula>
    </cfRule>
  </conditionalFormatting>
  <dataValidations count="1">
    <dataValidation type="list" allowBlank="1" showInputMessage="1" showErrorMessage="1" sqref="K14:K20 K27:K31 K38:K45 K47:K60" xr:uid="{00000000-0002-0000-0900-000000000000}">
      <formula1>$Y$1:$Y$4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1" operator="containsText" id="{F476D288-9E8F-46A3-974F-D867F5B1D6CA}">
            <xm:f>NOT(ISERROR(SEARCH($Y$8,K14)))</xm:f>
            <xm:f>$Y$8</xm:f>
            <x14:dxf>
              <font>
                <b/>
                <i val="0"/>
                <color theme="0"/>
              </font>
              <fill>
                <patternFill>
                  <bgColor rgb="FF00B050"/>
                </patternFill>
              </fill>
            </x14:dxf>
          </x14:cfRule>
          <x14:cfRule type="containsText" priority="132" operator="containsText" id="{F4E2D169-5C9F-41A5-9B91-C1AF5F3F3597}">
            <xm:f>NOT(ISERROR(SEARCH($X$10,K14)))</xm:f>
            <xm:f>$X$10</xm:f>
            <x14:dxf>
              <font>
                <b/>
                <i val="0"/>
                <color theme="0"/>
              </font>
              <fill>
                <patternFill>
                  <bgColor rgb="FFFF0000"/>
                </patternFill>
              </fill>
            </x14:dxf>
          </x14:cfRule>
          <x14:cfRule type="containsText" priority="133" operator="containsText" id="{9B533057-3560-4D34-A8B2-0CBC68DA5BEA}">
            <xm:f>NOT(ISERROR(SEARCH($Y$9,K14)))</xm:f>
            <xm:f>$Y$9</xm:f>
            <x14:dxf>
              <font>
                <b/>
                <i val="0"/>
                <color theme="1"/>
              </font>
              <fill>
                <patternFill>
                  <bgColor rgb="FFFFFF00"/>
                </patternFill>
              </fill>
            </x14:dxf>
          </x14:cfRule>
          <x14:cfRule type="containsText" priority="134" operator="containsText" id="{050178D3-7FA5-4FA0-B87A-BED8C7D6C12A}">
            <xm:f>NOT(ISERROR(SEARCH($Y$8,K14)))</xm:f>
            <xm:f>$Y$8</xm:f>
            <x14:dxf>
              <font>
                <b/>
                <i val="0"/>
                <color theme="0"/>
              </font>
              <fill>
                <patternFill>
                  <bgColor rgb="FF00B050"/>
                </patternFill>
              </fill>
            </x14:dxf>
          </x14:cfRule>
          <xm:sqref>K27:K31 K14:K20 K38:K45 K47:K54 K56:K60</xm:sqref>
        </x14:conditionalFormatting>
        <x14:conditionalFormatting xmlns:xm="http://schemas.microsoft.com/office/excel/2006/main">
          <x14:cfRule type="containsText" priority="129" operator="containsText" id="{9BAB6ABF-C0FA-4AF7-8584-2AC4E325C42A}">
            <xm:f>NOT(ISERROR(SEARCH($Y$10,K14)))</xm:f>
            <xm:f>$Y$10</xm:f>
            <x14:dxf>
              <font>
                <b/>
                <i val="0"/>
                <color theme="0"/>
              </font>
              <fill>
                <patternFill>
                  <bgColor rgb="FFFF0000"/>
                </patternFill>
              </fill>
            </x14:dxf>
          </x14:cfRule>
          <x14:cfRule type="containsText" priority="130" operator="containsText" id="{E962AD17-5826-4057-A3CE-F6E54AE9B6A8}">
            <xm:f>NOT(ISERROR(SEARCH($Y$9,K14)))</xm:f>
            <xm:f>$Y$9</xm:f>
            <x14:dxf>
              <font>
                <b/>
                <i val="0"/>
                <color auto="1"/>
              </font>
              <fill>
                <patternFill>
                  <bgColor rgb="FFFFFF00"/>
                </patternFill>
              </fill>
            </x14:dxf>
          </x14:cfRule>
          <xm:sqref>K27:K31 K14:K20 K38:K45 K47:K54 K56:K60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R130"/>
  <sheetViews>
    <sheetView showGridLines="0" topLeftCell="A10" zoomScale="85" zoomScaleNormal="85" workbookViewId="0">
      <selection activeCell="T16" sqref="T16"/>
    </sheetView>
  </sheetViews>
  <sheetFormatPr baseColWidth="10" defaultColWidth="11.42578125" defaultRowHeight="15"/>
  <cols>
    <col min="1" max="1" width="10" style="247" customWidth="1"/>
    <col min="2" max="2" width="26" style="247" customWidth="1"/>
    <col min="3" max="3" width="26" style="247" hidden="1" customWidth="1"/>
    <col min="4" max="4" width="22.28515625" style="247" customWidth="1"/>
    <col min="5" max="5" width="12.42578125" style="247" hidden="1" customWidth="1"/>
    <col min="6" max="6" width="22.28515625" style="247" customWidth="1"/>
    <col min="7" max="7" width="11.140625" style="247" hidden="1" customWidth="1"/>
    <col min="8" max="8" width="12.85546875" style="247" hidden="1" customWidth="1"/>
    <col min="9" max="9" width="14" style="247" hidden="1" customWidth="1"/>
    <col min="10" max="10" width="22.28515625" style="247" customWidth="1"/>
    <col min="11" max="11" width="22.7109375" style="247" customWidth="1"/>
    <col min="12" max="12" width="25.7109375" style="247" hidden="1" customWidth="1"/>
    <col min="13" max="13" width="15.85546875" style="247" hidden="1" customWidth="1"/>
    <col min="14" max="14" width="12.7109375" style="247" hidden="1" customWidth="1"/>
    <col min="15" max="15" width="12.42578125" style="247" hidden="1" customWidth="1"/>
    <col min="16" max="18" width="23.28515625" style="247" customWidth="1"/>
    <col min="19" max="19" width="23.5703125" style="247" hidden="1" customWidth="1"/>
    <col min="20" max="20" width="22.28515625" style="247" customWidth="1"/>
    <col min="21" max="21" width="31.85546875" style="247" customWidth="1"/>
    <col min="22" max="22" width="11.42578125" style="247" hidden="1" customWidth="1"/>
    <col min="23" max="23" width="0" style="247" hidden="1" customWidth="1"/>
    <col min="24" max="24" width="4.7109375" style="247" hidden="1" customWidth="1"/>
    <col min="25" max="25" width="11.42578125" style="247" hidden="1" customWidth="1"/>
    <col min="26" max="26" width="5" style="247" hidden="1" customWidth="1"/>
    <col min="27" max="27" width="19.28515625" style="247" hidden="1" customWidth="1"/>
    <col min="28" max="28" width="6" style="247" hidden="1" customWidth="1"/>
    <col min="29" max="29" width="14.42578125" style="247" hidden="1" customWidth="1"/>
    <col min="30" max="30" width="11.42578125" style="247" customWidth="1"/>
    <col min="31" max="16384" width="11.42578125" style="247"/>
  </cols>
  <sheetData>
    <row r="1" spans="1:44">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78"/>
      <c r="Y1" s="258" t="s">
        <v>65</v>
      </c>
      <c r="Z1" s="245"/>
      <c r="AA1" s="245"/>
      <c r="AB1" s="245"/>
      <c r="AC1" s="245"/>
      <c r="AD1" s="245"/>
      <c r="AE1" s="245"/>
      <c r="AF1" s="245"/>
    </row>
    <row r="2" spans="1:44"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52"/>
      <c r="Y2" s="245" t="s">
        <v>67</v>
      </c>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317"/>
      <c r="Y3" s="258" t="s">
        <v>249</v>
      </c>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53"/>
      <c r="Y4" s="245" t="s">
        <v>66</v>
      </c>
      <c r="Z4" s="245"/>
      <c r="AA4" s="245"/>
      <c r="AB4" s="245"/>
      <c r="AC4" s="245"/>
      <c r="AD4" s="245"/>
      <c r="AE4" s="245"/>
      <c r="AF4" s="245"/>
      <c r="AG4" s="245"/>
      <c r="AH4" s="245"/>
      <c r="AI4" s="245"/>
      <c r="AJ4" s="245"/>
      <c r="AK4" s="245"/>
      <c r="AL4" s="245"/>
      <c r="AM4" s="245"/>
      <c r="AN4" s="245"/>
      <c r="AO4" s="245"/>
      <c r="AP4" s="245"/>
      <c r="AQ4" s="245"/>
      <c r="AR4" s="245"/>
    </row>
    <row r="5" spans="1:44">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44" ht="28.5" customHeight="1">
      <c r="A7" s="245"/>
      <c r="B7" s="242" t="s">
        <v>11</v>
      </c>
      <c r="C7" s="242"/>
      <c r="D7" s="1443" t="s">
        <v>55</v>
      </c>
      <c r="E7" s="1443"/>
      <c r="F7" s="1443"/>
      <c r="G7" s="1443"/>
      <c r="H7" s="1443"/>
      <c r="I7" s="1443"/>
      <c r="J7" s="1443"/>
      <c r="K7" s="1443"/>
      <c r="L7" s="1443"/>
      <c r="M7" s="1443"/>
      <c r="N7" s="1443"/>
      <c r="O7" s="1443"/>
      <c r="P7" s="1443"/>
      <c r="Q7" s="1484" t="s">
        <v>235</v>
      </c>
      <c r="R7" s="1487">
        <f>AVERAGE(P15)</f>
        <v>0</v>
      </c>
      <c r="S7" s="1490"/>
      <c r="T7" s="1"/>
      <c r="U7" s="1"/>
      <c r="V7" s="248">
        <f>R7</f>
        <v>0</v>
      </c>
      <c r="W7" s="245"/>
      <c r="X7" s="245"/>
      <c r="Y7" s="245"/>
      <c r="Z7" s="245"/>
      <c r="AA7" s="245"/>
      <c r="AB7" s="245"/>
      <c r="AC7" s="245"/>
      <c r="AD7" s="245"/>
      <c r="AE7" s="245"/>
      <c r="AF7" s="245"/>
    </row>
    <row r="8" spans="1:44" ht="21" customHeight="1">
      <c r="A8" s="245"/>
      <c r="B8" s="275" t="s">
        <v>56</v>
      </c>
      <c r="C8" s="275"/>
      <c r="D8" s="1388" t="s">
        <v>261</v>
      </c>
      <c r="E8" s="1388"/>
      <c r="F8" s="1388"/>
      <c r="G8" s="1388"/>
      <c r="H8" s="1388"/>
      <c r="I8" s="1388"/>
      <c r="J8" s="1388"/>
      <c r="K8" s="1388"/>
      <c r="L8" s="1388"/>
      <c r="M8" s="1388"/>
      <c r="N8" s="1388"/>
      <c r="O8" s="1388"/>
      <c r="P8" s="1388"/>
      <c r="Q8" s="1485"/>
      <c r="R8" s="1488"/>
      <c r="S8" s="1491"/>
      <c r="T8" s="1"/>
      <c r="U8" s="1"/>
      <c r="V8" s="245"/>
      <c r="X8" s="298"/>
      <c r="Y8" s="298"/>
      <c r="Z8" s="249"/>
      <c r="AA8" s="245" t="s">
        <v>34</v>
      </c>
      <c r="AB8" s="249"/>
      <c r="AC8" s="247" t="s">
        <v>69</v>
      </c>
      <c r="AE8" s="245"/>
      <c r="AF8" s="245"/>
    </row>
    <row r="9" spans="1:44" s="2" customFormat="1" ht="15" hidden="1" customHeight="1">
      <c r="A9" s="1"/>
      <c r="B9" s="716" t="s">
        <v>12</v>
      </c>
      <c r="C9" s="242"/>
      <c r="D9" s="1479" t="s">
        <v>253</v>
      </c>
      <c r="E9" s="1480"/>
      <c r="F9" s="1480"/>
      <c r="G9" s="1480"/>
      <c r="H9" s="1480"/>
      <c r="I9" s="1480"/>
      <c r="J9" s="1480"/>
      <c r="K9" s="1480"/>
      <c r="L9" s="1480"/>
      <c r="M9" s="1480"/>
      <c r="N9" s="1480"/>
      <c r="O9" s="1480"/>
      <c r="P9" s="1481"/>
      <c r="Q9" s="1485"/>
      <c r="R9" s="1488"/>
      <c r="S9" s="1491"/>
      <c r="T9" s="1"/>
      <c r="U9" s="1"/>
      <c r="V9" s="1"/>
      <c r="W9" s="1"/>
      <c r="X9"/>
      <c r="Y9"/>
      <c r="Z9"/>
      <c r="AA9"/>
      <c r="AB9" s="1"/>
    </row>
    <row r="10" spans="1:44" s="2" customFormat="1" ht="18.75" customHeight="1">
      <c r="A10" s="1"/>
      <c r="B10" s="716" t="s">
        <v>14</v>
      </c>
      <c r="C10" s="242"/>
      <c r="D10" s="1479" t="s">
        <v>254</v>
      </c>
      <c r="E10" s="1480"/>
      <c r="F10" s="1480"/>
      <c r="G10" s="1480"/>
      <c r="H10" s="1480"/>
      <c r="I10" s="1480"/>
      <c r="J10" s="1480"/>
      <c r="K10" s="1480"/>
      <c r="L10" s="1480"/>
      <c r="M10" s="1480"/>
      <c r="N10" s="1480"/>
      <c r="O10" s="1480"/>
      <c r="P10" s="1481"/>
      <c r="Q10" s="1485"/>
      <c r="R10" s="1488"/>
      <c r="S10" s="1491"/>
      <c r="T10" s="1"/>
      <c r="U10" s="1"/>
      <c r="V10" s="1"/>
      <c r="W10" s="1"/>
      <c r="X10"/>
      <c r="Y10"/>
      <c r="Z10"/>
      <c r="AA10"/>
      <c r="AB10" s="1"/>
    </row>
    <row r="11" spans="1:44" s="2" customFormat="1" ht="16.5" customHeight="1">
      <c r="A11" s="1"/>
      <c r="B11" s="716" t="s">
        <v>16</v>
      </c>
      <c r="C11" s="242"/>
      <c r="D11" s="1388" t="s">
        <v>25</v>
      </c>
      <c r="E11" s="1388"/>
      <c r="F11" s="1388"/>
      <c r="G11" s="1388"/>
      <c r="H11" s="1388"/>
      <c r="I11" s="1388"/>
      <c r="J11" s="1388"/>
      <c r="K11" s="1388"/>
      <c r="L11" s="1388"/>
      <c r="M11" s="1388"/>
      <c r="N11" s="1388"/>
      <c r="O11" s="1388"/>
      <c r="P11" s="1388"/>
      <c r="Q11" s="1486"/>
      <c r="R11" s="1489"/>
      <c r="S11" s="1492"/>
      <c r="T11" s="1"/>
      <c r="U11" s="1"/>
      <c r="V11" s="1"/>
      <c r="W11" s="1"/>
      <c r="X11"/>
      <c r="Y11"/>
      <c r="Z11"/>
      <c r="AA11"/>
      <c r="AB11" s="1"/>
    </row>
    <row r="12" spans="1:44" s="2" customFormat="1" ht="15" customHeight="1">
      <c r="A12" s="1"/>
      <c r="B12" s="1446" t="s">
        <v>4</v>
      </c>
      <c r="C12" s="1446"/>
      <c r="D12" s="1446"/>
      <c r="E12" s="1446"/>
      <c r="F12" s="1446"/>
      <c r="G12" s="1446"/>
      <c r="H12" s="1446"/>
      <c r="I12" s="1446"/>
      <c r="J12" s="1446"/>
      <c r="K12" s="1446" t="s">
        <v>5</v>
      </c>
      <c r="L12" s="1446"/>
      <c r="M12" s="1446"/>
      <c r="N12" s="1446"/>
      <c r="O12" s="1446"/>
      <c r="P12" s="1446"/>
      <c r="Q12" s="1446" t="s">
        <v>59</v>
      </c>
      <c r="R12" s="1446"/>
      <c r="S12" s="1446"/>
      <c r="T12" s="1"/>
      <c r="U12" s="1"/>
      <c r="V12" s="1"/>
      <c r="W12" s="1"/>
      <c r="X12"/>
      <c r="Y12"/>
      <c r="Z12"/>
      <c r="AA12"/>
      <c r="AB12" s="1"/>
    </row>
    <row r="13" spans="1:44" s="2" customFormat="1" ht="37.5" customHeight="1">
      <c r="A13" s="1"/>
      <c r="B13" s="1231" t="s">
        <v>0</v>
      </c>
      <c r="C13" s="1231" t="s">
        <v>581</v>
      </c>
      <c r="D13" s="1231" t="s">
        <v>2</v>
      </c>
      <c r="E13" s="1449" t="s">
        <v>70</v>
      </c>
      <c r="F13" s="1231" t="s">
        <v>60</v>
      </c>
      <c r="G13" s="1449" t="s">
        <v>68</v>
      </c>
      <c r="H13" s="1450" t="s">
        <v>51</v>
      </c>
      <c r="I13" s="1448"/>
      <c r="J13" s="1231" t="s">
        <v>52</v>
      </c>
      <c r="K13" s="1231" t="s">
        <v>63</v>
      </c>
      <c r="L13" s="1449" t="s">
        <v>6</v>
      </c>
      <c r="M13" s="1449" t="s">
        <v>64</v>
      </c>
      <c r="N13" s="1449" t="s">
        <v>72</v>
      </c>
      <c r="O13" s="1230" t="s">
        <v>187</v>
      </c>
      <c r="P13" s="1232" t="s">
        <v>71</v>
      </c>
      <c r="Q13" s="1231" t="s">
        <v>79</v>
      </c>
      <c r="R13" s="1231" t="s">
        <v>6</v>
      </c>
      <c r="S13" s="1231" t="s">
        <v>62</v>
      </c>
      <c r="T13" s="1"/>
      <c r="U13" s="1"/>
      <c r="V13" s="1"/>
      <c r="W13" s="1"/>
      <c r="X13"/>
      <c r="Y13"/>
      <c r="Z13"/>
      <c r="AA13"/>
      <c r="AB13" s="1"/>
    </row>
    <row r="14" spans="1:44" s="2" customFormat="1" ht="32.25" customHeight="1">
      <c r="A14" s="1"/>
      <c r="B14" s="1231"/>
      <c r="C14" s="1231"/>
      <c r="D14" s="1231"/>
      <c r="E14" s="1449"/>
      <c r="F14" s="1231"/>
      <c r="G14" s="1449"/>
      <c r="H14" s="714" t="s">
        <v>46</v>
      </c>
      <c r="I14" s="714" t="s">
        <v>47</v>
      </c>
      <c r="J14" s="1231"/>
      <c r="K14" s="1231"/>
      <c r="L14" s="1449"/>
      <c r="M14" s="1449"/>
      <c r="N14" s="1449"/>
      <c r="O14" s="1230"/>
      <c r="P14" s="1232"/>
      <c r="Q14" s="1231"/>
      <c r="R14" s="1231"/>
      <c r="S14" s="1231"/>
      <c r="T14" s="1"/>
      <c r="U14" s="1"/>
      <c r="V14" s="1"/>
      <c r="W14" s="1"/>
      <c r="X14"/>
      <c r="Y14"/>
      <c r="Z14"/>
      <c r="AA14"/>
      <c r="AB14" s="1"/>
    </row>
    <row r="15" spans="1:44" s="2" customFormat="1" ht="97.5" customHeight="1">
      <c r="A15" s="1"/>
      <c r="B15" s="1246" t="s">
        <v>573</v>
      </c>
      <c r="C15" s="1249" t="s">
        <v>574</v>
      </c>
      <c r="D15" s="1338" t="s">
        <v>575</v>
      </c>
      <c r="E15" s="1461">
        <v>1</v>
      </c>
      <c r="F15" s="512" t="s">
        <v>576</v>
      </c>
      <c r="G15" s="549">
        <v>0.2</v>
      </c>
      <c r="H15" s="548">
        <v>43891</v>
      </c>
      <c r="I15" s="548">
        <v>44104</v>
      </c>
      <c r="J15" s="1249" t="s">
        <v>578</v>
      </c>
      <c r="K15" s="354"/>
      <c r="L15" s="428"/>
      <c r="M15" s="427" t="str">
        <f t="shared" ref="M15:M16" si="0">IF(K15="SI", G15, IF(K15="Cumplimiento Negativo",G15,"0"))</f>
        <v>0</v>
      </c>
      <c r="N15" s="1482">
        <f>SUM(M15:M16)</f>
        <v>0</v>
      </c>
      <c r="O15" s="1482">
        <f>SUM(G15:G16)</f>
        <v>0.4</v>
      </c>
      <c r="P15" s="1483">
        <f>+N15/O15</f>
        <v>0</v>
      </c>
      <c r="Q15" s="365"/>
      <c r="R15" s="517"/>
      <c r="S15" s="701" t="s">
        <v>579</v>
      </c>
      <c r="T15" s="1"/>
      <c r="U15" s="1"/>
      <c r="V15" s="1"/>
      <c r="W15" s="1"/>
      <c r="X15"/>
      <c r="Y15"/>
      <c r="Z15"/>
      <c r="AA15"/>
      <c r="AB15" s="1"/>
    </row>
    <row r="16" spans="1:44" s="2" customFormat="1" ht="111.75" customHeight="1">
      <c r="A16" s="1"/>
      <c r="B16" s="1248"/>
      <c r="C16" s="1251"/>
      <c r="D16" s="1339"/>
      <c r="E16" s="1463"/>
      <c r="F16" s="512" t="s">
        <v>577</v>
      </c>
      <c r="G16" s="549">
        <v>0.2</v>
      </c>
      <c r="H16" s="548">
        <v>43891</v>
      </c>
      <c r="I16" s="548">
        <v>44104</v>
      </c>
      <c r="J16" s="1251"/>
      <c r="K16" s="354"/>
      <c r="L16" s="428"/>
      <c r="M16" s="427" t="str">
        <f t="shared" si="0"/>
        <v>0</v>
      </c>
      <c r="N16" s="1482"/>
      <c r="O16" s="1482"/>
      <c r="P16" s="1483"/>
      <c r="Q16" s="365"/>
      <c r="R16" s="596"/>
      <c r="S16" s="701" t="s">
        <v>580</v>
      </c>
      <c r="T16" s="1"/>
      <c r="U16" s="1"/>
      <c r="V16" s="1"/>
      <c r="W16" s="1"/>
      <c r="X16"/>
      <c r="Y16"/>
      <c r="Z16"/>
      <c r="AA16"/>
      <c r="AB16" s="1"/>
    </row>
    <row r="17" spans="2:27" s="2" customFormat="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2:27">
      <c r="U18" s="245"/>
      <c r="V18" s="245"/>
      <c r="W18" s="245"/>
      <c r="X18" s="245"/>
      <c r="Y18" s="245"/>
    </row>
    <row r="19" spans="2:27">
      <c r="U19" s="245"/>
      <c r="V19" s="245"/>
      <c r="W19" s="245"/>
      <c r="X19" s="245"/>
      <c r="Y19" s="245"/>
    </row>
    <row r="20" spans="2:27">
      <c r="U20" s="245"/>
      <c r="V20" s="245"/>
      <c r="W20" s="245"/>
      <c r="X20" s="245"/>
      <c r="Y20" s="245"/>
    </row>
    <row r="21" spans="2:27">
      <c r="U21" s="245"/>
      <c r="V21" s="245"/>
      <c r="W21" s="245"/>
      <c r="X21" s="245"/>
      <c r="Y21" s="245"/>
    </row>
    <row r="22" spans="2:27">
      <c r="U22" s="245"/>
      <c r="V22" s="245"/>
      <c r="W22" s="245"/>
      <c r="X22" s="245"/>
      <c r="Y22" s="245"/>
    </row>
    <row r="23" spans="2:27">
      <c r="U23" s="245"/>
      <c r="V23" s="245"/>
      <c r="W23" s="245"/>
      <c r="X23" s="245"/>
      <c r="Y23" s="245"/>
    </row>
    <row r="24" spans="2:27">
      <c r="U24" s="245"/>
      <c r="V24" s="245"/>
      <c r="W24" s="245"/>
      <c r="X24" s="245"/>
      <c r="Y24" s="245"/>
    </row>
    <row r="25" spans="2:27">
      <c r="U25" s="245"/>
      <c r="V25" s="245"/>
      <c r="W25" s="245"/>
      <c r="X25" s="245"/>
      <c r="Y25" s="245"/>
    </row>
    <row r="26" spans="2:27">
      <c r="U26" s="245"/>
      <c r="V26" s="245"/>
      <c r="W26" s="245"/>
      <c r="X26" s="245"/>
      <c r="Y26" s="245"/>
    </row>
    <row r="27" spans="2:27">
      <c r="U27" s="245"/>
      <c r="V27" s="245"/>
      <c r="W27" s="245"/>
      <c r="X27" s="245"/>
      <c r="Y27" s="245"/>
    </row>
    <row r="28" spans="2:27">
      <c r="U28" s="245"/>
      <c r="V28" s="245"/>
      <c r="W28" s="245"/>
      <c r="X28" s="245"/>
      <c r="Y28" s="245"/>
    </row>
    <row r="29" spans="2:27">
      <c r="U29" s="245"/>
      <c r="V29" s="245"/>
      <c r="W29" s="245"/>
      <c r="X29" s="245"/>
      <c r="Y29" s="245"/>
    </row>
    <row r="30" spans="2:27">
      <c r="U30" s="245"/>
      <c r="V30" s="245"/>
      <c r="W30" s="245"/>
      <c r="X30" s="245"/>
      <c r="Y30" s="245"/>
    </row>
    <row r="31" spans="2:27">
      <c r="U31" s="245"/>
      <c r="V31" s="245"/>
      <c r="W31" s="245"/>
      <c r="X31" s="245"/>
      <c r="Y31" s="245"/>
    </row>
    <row r="32" spans="2:27">
      <c r="U32" s="245"/>
      <c r="V32" s="245"/>
      <c r="W32" s="245"/>
      <c r="X32" s="245"/>
      <c r="Y32" s="245"/>
    </row>
    <row r="33" spans="21:25">
      <c r="U33" s="245"/>
      <c r="V33" s="245"/>
      <c r="W33" s="245"/>
      <c r="X33" s="245"/>
      <c r="Y33" s="245"/>
    </row>
    <row r="34" spans="21:25">
      <c r="U34" s="245"/>
      <c r="V34" s="245"/>
      <c r="W34" s="245"/>
      <c r="X34" s="245"/>
      <c r="Y34" s="245"/>
    </row>
    <row r="35" spans="21:25">
      <c r="U35" s="245"/>
      <c r="V35" s="245"/>
      <c r="W35" s="245"/>
      <c r="X35" s="245"/>
      <c r="Y35" s="245"/>
    </row>
    <row r="36" spans="21:25">
      <c r="U36" s="245"/>
      <c r="V36" s="245"/>
      <c r="W36" s="245"/>
      <c r="X36" s="245"/>
      <c r="Y36" s="245"/>
    </row>
    <row r="37" spans="21:25">
      <c r="U37" s="245"/>
      <c r="V37" s="245"/>
      <c r="W37" s="245"/>
      <c r="X37" s="245"/>
      <c r="Y37" s="245"/>
    </row>
    <row r="38" spans="21:25">
      <c r="U38" s="245"/>
      <c r="V38" s="245"/>
      <c r="W38" s="245"/>
      <c r="X38" s="245"/>
      <c r="Y38" s="245"/>
    </row>
    <row r="39" spans="21:25">
      <c r="U39" s="245"/>
      <c r="V39" s="245"/>
      <c r="W39" s="245"/>
      <c r="X39" s="245"/>
      <c r="Y39" s="245"/>
    </row>
    <row r="40" spans="21:25">
      <c r="U40" s="245"/>
      <c r="V40" s="245"/>
      <c r="W40" s="245"/>
      <c r="X40" s="245"/>
      <c r="Y40" s="245"/>
    </row>
    <row r="41" spans="21:25">
      <c r="U41" s="245"/>
      <c r="V41" s="245"/>
      <c r="W41" s="245"/>
      <c r="X41" s="245"/>
      <c r="Y41" s="245"/>
    </row>
    <row r="42" spans="21:25">
      <c r="U42" s="245"/>
      <c r="V42" s="245"/>
      <c r="W42" s="245"/>
      <c r="X42" s="245"/>
      <c r="Y42" s="245"/>
    </row>
    <row r="43" spans="21:25">
      <c r="U43" s="245"/>
      <c r="V43" s="245"/>
      <c r="W43" s="245"/>
      <c r="X43" s="245"/>
      <c r="Y43" s="245"/>
    </row>
    <row r="44" spans="21:25">
      <c r="U44" s="245"/>
      <c r="V44" s="245"/>
      <c r="W44" s="245"/>
      <c r="X44" s="245"/>
      <c r="Y44" s="245"/>
    </row>
    <row r="45" spans="21:25">
      <c r="U45" s="245"/>
      <c r="V45" s="245"/>
      <c r="W45" s="245"/>
      <c r="X45" s="245"/>
      <c r="Y45" s="245"/>
    </row>
    <row r="46" spans="21:25">
      <c r="U46" s="245"/>
      <c r="V46" s="245"/>
      <c r="W46" s="245"/>
      <c r="X46" s="245"/>
      <c r="Y46" s="245"/>
    </row>
    <row r="47" spans="21:25">
      <c r="U47" s="245"/>
      <c r="V47" s="245"/>
      <c r="W47" s="245"/>
      <c r="X47" s="245"/>
      <c r="Y47" s="245"/>
    </row>
    <row r="48" spans="21:25">
      <c r="U48" s="245"/>
      <c r="V48" s="245"/>
      <c r="W48" s="245"/>
      <c r="X48" s="245"/>
      <c r="Y48" s="245"/>
    </row>
    <row r="49" spans="21:25">
      <c r="U49" s="245"/>
      <c r="V49" s="245"/>
      <c r="W49" s="245"/>
      <c r="X49" s="245"/>
      <c r="Y49" s="245"/>
    </row>
    <row r="50" spans="21:25">
      <c r="U50" s="245"/>
      <c r="V50" s="245"/>
      <c r="W50" s="245"/>
      <c r="X50" s="245"/>
      <c r="Y50" s="245"/>
    </row>
    <row r="51" spans="21:25">
      <c r="U51" s="245"/>
      <c r="V51" s="245"/>
      <c r="W51" s="245"/>
      <c r="X51" s="245"/>
      <c r="Y51" s="245"/>
    </row>
    <row r="52" spans="21:25">
      <c r="U52" s="245"/>
      <c r="V52" s="245"/>
      <c r="W52" s="245"/>
      <c r="X52" s="245"/>
      <c r="Y52" s="245"/>
    </row>
    <row r="53" spans="21:25">
      <c r="U53" s="245"/>
      <c r="V53" s="245"/>
      <c r="W53" s="245"/>
      <c r="X53" s="245"/>
      <c r="Y53" s="245"/>
    </row>
    <row r="54" spans="21:25">
      <c r="U54" s="245"/>
      <c r="V54" s="245"/>
      <c r="W54" s="245"/>
      <c r="X54" s="245"/>
      <c r="Y54" s="245"/>
    </row>
    <row r="55" spans="21:25">
      <c r="U55" s="245"/>
      <c r="V55" s="245"/>
      <c r="W55" s="245"/>
      <c r="X55" s="245"/>
      <c r="Y55" s="245"/>
    </row>
    <row r="56" spans="21:25">
      <c r="U56" s="245"/>
      <c r="V56" s="245"/>
      <c r="W56" s="245"/>
      <c r="X56" s="245"/>
      <c r="Y56" s="245"/>
    </row>
    <row r="57" spans="21:25">
      <c r="U57" s="245"/>
      <c r="V57" s="245"/>
      <c r="W57" s="245"/>
      <c r="X57" s="245"/>
      <c r="Y57" s="245"/>
    </row>
    <row r="58" spans="21:25">
      <c r="U58" s="245"/>
      <c r="V58" s="245"/>
      <c r="W58" s="245"/>
      <c r="X58" s="245"/>
      <c r="Y58" s="245"/>
    </row>
    <row r="59" spans="21:25">
      <c r="U59" s="245"/>
      <c r="V59" s="245"/>
      <c r="W59" s="245"/>
      <c r="X59" s="245"/>
      <c r="Y59" s="245"/>
    </row>
    <row r="60" spans="21:25">
      <c r="U60" s="245"/>
      <c r="V60" s="245"/>
      <c r="W60" s="245"/>
      <c r="X60" s="245"/>
      <c r="Y60" s="245"/>
    </row>
    <row r="61" spans="21:25">
      <c r="U61" s="245"/>
      <c r="V61" s="245"/>
      <c r="W61" s="245"/>
      <c r="X61" s="245"/>
      <c r="Y61" s="245"/>
    </row>
    <row r="62" spans="21:25">
      <c r="U62" s="245"/>
      <c r="V62" s="245"/>
      <c r="W62" s="245"/>
      <c r="X62" s="245"/>
      <c r="Y62" s="245"/>
    </row>
    <row r="63" spans="21:25">
      <c r="U63" s="245"/>
      <c r="V63" s="245"/>
      <c r="W63" s="245"/>
      <c r="X63" s="245"/>
      <c r="Y63" s="245"/>
    </row>
    <row r="64" spans="21:25">
      <c r="U64" s="245"/>
      <c r="V64" s="245"/>
      <c r="W64" s="245"/>
      <c r="X64" s="245"/>
      <c r="Y64" s="245"/>
    </row>
    <row r="65" spans="21:25">
      <c r="U65" s="245"/>
      <c r="V65" s="245"/>
      <c r="W65" s="245"/>
      <c r="X65" s="245"/>
      <c r="Y65" s="245"/>
    </row>
    <row r="66" spans="21:25">
      <c r="U66" s="245"/>
      <c r="V66" s="245"/>
      <c r="W66" s="245"/>
      <c r="X66" s="245"/>
      <c r="Y66" s="245"/>
    </row>
    <row r="67" spans="21:25">
      <c r="U67" s="245"/>
      <c r="V67" s="245"/>
      <c r="W67" s="245"/>
      <c r="X67" s="245"/>
      <c r="Y67" s="245"/>
    </row>
    <row r="68" spans="21:25">
      <c r="U68" s="245"/>
      <c r="V68" s="245"/>
      <c r="W68" s="245"/>
      <c r="X68" s="245"/>
      <c r="Y68" s="245"/>
    </row>
    <row r="69" spans="21:25">
      <c r="U69" s="245"/>
      <c r="V69" s="245"/>
      <c r="W69" s="245"/>
      <c r="X69" s="245"/>
      <c r="Y69" s="245"/>
    </row>
    <row r="70" spans="21:25">
      <c r="U70" s="245"/>
      <c r="V70" s="245"/>
      <c r="W70" s="245"/>
      <c r="X70" s="245"/>
      <c r="Y70" s="245"/>
    </row>
    <row r="71" spans="21:25">
      <c r="U71" s="245"/>
      <c r="V71" s="245"/>
      <c r="W71" s="245"/>
      <c r="X71" s="245"/>
      <c r="Y71" s="245"/>
    </row>
    <row r="72" spans="21:25">
      <c r="U72" s="245"/>
      <c r="V72" s="245"/>
      <c r="W72" s="245"/>
      <c r="X72" s="245"/>
      <c r="Y72" s="245"/>
    </row>
    <row r="73" spans="21:25">
      <c r="U73" s="245"/>
      <c r="V73" s="245"/>
      <c r="W73" s="245"/>
      <c r="X73" s="245"/>
      <c r="Y73" s="245"/>
    </row>
    <row r="74" spans="21:25">
      <c r="U74" s="245"/>
      <c r="V74" s="245"/>
      <c r="W74" s="245"/>
      <c r="X74" s="245"/>
      <c r="Y74" s="245"/>
    </row>
    <row r="75" spans="21:25">
      <c r="U75" s="245"/>
      <c r="V75" s="245"/>
      <c r="W75" s="245"/>
      <c r="X75" s="245"/>
      <c r="Y75" s="245"/>
    </row>
    <row r="76" spans="21:25">
      <c r="U76" s="245"/>
      <c r="V76" s="245"/>
      <c r="W76" s="245"/>
      <c r="X76" s="245"/>
      <c r="Y76" s="245"/>
    </row>
    <row r="77" spans="21:25">
      <c r="U77" s="245"/>
      <c r="V77" s="245"/>
      <c r="W77" s="245"/>
      <c r="X77" s="245"/>
      <c r="Y77" s="245"/>
    </row>
    <row r="78" spans="21:25">
      <c r="U78" s="245"/>
      <c r="V78" s="245"/>
      <c r="W78" s="245"/>
      <c r="X78" s="245"/>
      <c r="Y78" s="245"/>
    </row>
    <row r="79" spans="21:25">
      <c r="U79" s="245"/>
      <c r="V79" s="245"/>
      <c r="W79" s="245"/>
      <c r="X79" s="245"/>
      <c r="Y79" s="245"/>
    </row>
    <row r="80" spans="21:25">
      <c r="U80" s="245"/>
      <c r="V80" s="245"/>
      <c r="W80" s="245"/>
      <c r="X80" s="245"/>
      <c r="Y80" s="245"/>
    </row>
    <row r="81" spans="21:25">
      <c r="U81" s="245"/>
      <c r="V81" s="245"/>
      <c r="W81" s="245"/>
      <c r="X81" s="245"/>
      <c r="Y81" s="245"/>
    </row>
    <row r="82" spans="21:25">
      <c r="U82" s="245"/>
      <c r="V82" s="245"/>
      <c r="W82" s="245"/>
      <c r="X82" s="245"/>
      <c r="Y82" s="245"/>
    </row>
    <row r="83" spans="21:25">
      <c r="U83" s="245"/>
      <c r="V83" s="245"/>
      <c r="W83" s="245"/>
      <c r="X83" s="245"/>
      <c r="Y83" s="245"/>
    </row>
    <row r="84" spans="21:25">
      <c r="U84" s="245"/>
      <c r="V84" s="245"/>
      <c r="W84" s="245"/>
      <c r="X84" s="245"/>
      <c r="Y84" s="245"/>
    </row>
    <row r="85" spans="21:25">
      <c r="U85" s="245"/>
      <c r="V85" s="245"/>
      <c r="W85" s="245"/>
      <c r="X85" s="245"/>
      <c r="Y85" s="245"/>
    </row>
    <row r="86" spans="21:25">
      <c r="U86" s="245"/>
      <c r="V86" s="245"/>
      <c r="W86" s="245"/>
      <c r="X86" s="245"/>
      <c r="Y86" s="245"/>
    </row>
    <row r="87" spans="21:25">
      <c r="U87" s="245"/>
      <c r="V87" s="245"/>
      <c r="W87" s="245"/>
      <c r="X87" s="245"/>
      <c r="Y87" s="245"/>
    </row>
    <row r="88" spans="21:25">
      <c r="U88" s="245"/>
      <c r="V88" s="245"/>
      <c r="W88" s="245"/>
      <c r="X88" s="245"/>
      <c r="Y88" s="245"/>
    </row>
    <row r="89" spans="21:25">
      <c r="U89" s="245"/>
      <c r="V89" s="245"/>
      <c r="W89" s="245"/>
      <c r="X89" s="245"/>
      <c r="Y89" s="245"/>
    </row>
    <row r="90" spans="21:25">
      <c r="U90" s="245"/>
      <c r="V90" s="245"/>
      <c r="W90" s="245"/>
      <c r="X90" s="245"/>
      <c r="Y90" s="245"/>
    </row>
    <row r="91" spans="21:25">
      <c r="U91" s="245"/>
      <c r="V91" s="245"/>
      <c r="W91" s="245"/>
      <c r="X91" s="245"/>
      <c r="Y91" s="245"/>
    </row>
    <row r="92" spans="21:25">
      <c r="U92" s="245"/>
      <c r="V92" s="245"/>
      <c r="W92" s="245"/>
      <c r="X92" s="245"/>
      <c r="Y92" s="245"/>
    </row>
    <row r="93" spans="21:25">
      <c r="U93" s="245"/>
      <c r="V93" s="245"/>
      <c r="W93" s="245"/>
      <c r="X93" s="245"/>
      <c r="Y93" s="245"/>
    </row>
    <row r="94" spans="21:25">
      <c r="U94" s="245"/>
      <c r="V94" s="245"/>
      <c r="W94" s="245"/>
      <c r="X94" s="245"/>
      <c r="Y94" s="245"/>
    </row>
    <row r="95" spans="21:25">
      <c r="U95" s="245"/>
      <c r="V95" s="245"/>
      <c r="W95" s="245"/>
      <c r="X95" s="245"/>
      <c r="Y95" s="245"/>
    </row>
    <row r="96" spans="21:25">
      <c r="U96" s="245"/>
      <c r="V96" s="245"/>
      <c r="W96" s="245"/>
      <c r="X96" s="245"/>
      <c r="Y96" s="245"/>
    </row>
    <row r="97" spans="21:25">
      <c r="U97" s="245"/>
      <c r="V97" s="245"/>
      <c r="W97" s="245"/>
      <c r="X97" s="245"/>
      <c r="Y97" s="245"/>
    </row>
    <row r="98" spans="21:25">
      <c r="U98" s="245"/>
      <c r="V98" s="245"/>
      <c r="W98" s="245"/>
      <c r="X98" s="245"/>
      <c r="Y98" s="245"/>
    </row>
    <row r="99" spans="21:25">
      <c r="U99" s="245"/>
      <c r="V99" s="245"/>
      <c r="W99" s="245"/>
      <c r="X99" s="245"/>
      <c r="Y99" s="245"/>
    </row>
    <row r="100" spans="21:25">
      <c r="U100" s="245"/>
      <c r="V100" s="245"/>
      <c r="W100" s="245"/>
      <c r="X100" s="245"/>
      <c r="Y100" s="245"/>
    </row>
    <row r="101" spans="21:25">
      <c r="U101" s="245"/>
      <c r="V101" s="245"/>
      <c r="W101" s="245"/>
      <c r="X101" s="245"/>
      <c r="Y101" s="245"/>
    </row>
    <row r="102" spans="21:25">
      <c r="U102" s="245"/>
      <c r="V102" s="245"/>
      <c r="W102" s="245"/>
      <c r="X102" s="245"/>
      <c r="Y102" s="245"/>
    </row>
    <row r="103" spans="21:25">
      <c r="U103" s="245"/>
      <c r="V103" s="245"/>
      <c r="W103" s="245"/>
      <c r="X103" s="245"/>
      <c r="Y103" s="245"/>
    </row>
    <row r="104" spans="21:25">
      <c r="U104" s="245"/>
      <c r="V104" s="245"/>
      <c r="W104" s="245"/>
      <c r="X104" s="245"/>
      <c r="Y104" s="245"/>
    </row>
    <row r="105" spans="21:25">
      <c r="U105" s="245"/>
      <c r="V105" s="245"/>
      <c r="W105" s="245"/>
      <c r="X105" s="245"/>
      <c r="Y105" s="245"/>
    </row>
    <row r="106" spans="21:25">
      <c r="U106" s="245"/>
      <c r="V106" s="245"/>
      <c r="W106" s="245"/>
      <c r="X106" s="245"/>
      <c r="Y106" s="245"/>
    </row>
    <row r="107" spans="21:25">
      <c r="U107" s="245"/>
      <c r="V107" s="245"/>
      <c r="W107" s="245"/>
      <c r="X107" s="245"/>
      <c r="Y107" s="245"/>
    </row>
    <row r="108" spans="21:25">
      <c r="U108" s="245"/>
      <c r="V108" s="245"/>
      <c r="W108" s="245"/>
      <c r="X108" s="245"/>
      <c r="Y108" s="245"/>
    </row>
    <row r="109" spans="21:25">
      <c r="U109" s="245"/>
      <c r="V109" s="245"/>
      <c r="W109" s="245"/>
      <c r="X109" s="245"/>
      <c r="Y109" s="245"/>
    </row>
    <row r="110" spans="21:25">
      <c r="U110" s="245"/>
      <c r="V110" s="245"/>
      <c r="W110" s="245"/>
      <c r="X110" s="245"/>
      <c r="Y110" s="245"/>
    </row>
    <row r="111" spans="21:25">
      <c r="U111" s="245"/>
      <c r="V111" s="245"/>
      <c r="W111" s="245"/>
      <c r="X111" s="245"/>
      <c r="Y111" s="245"/>
    </row>
    <row r="112" spans="21:25">
      <c r="U112" s="245"/>
      <c r="V112" s="245"/>
      <c r="W112" s="245"/>
      <c r="X112" s="245"/>
      <c r="Y112" s="245"/>
    </row>
    <row r="113" spans="21:25">
      <c r="U113" s="245"/>
      <c r="V113" s="245"/>
      <c r="W113" s="245"/>
      <c r="X113" s="245"/>
      <c r="Y113" s="245"/>
    </row>
    <row r="114" spans="21:25">
      <c r="U114" s="245"/>
      <c r="V114" s="245"/>
      <c r="W114" s="245"/>
      <c r="X114" s="245"/>
      <c r="Y114" s="245"/>
    </row>
    <row r="115" spans="21:25">
      <c r="U115" s="245"/>
      <c r="V115" s="245"/>
      <c r="W115" s="245"/>
      <c r="X115" s="245"/>
      <c r="Y115" s="245"/>
    </row>
    <row r="116" spans="21:25">
      <c r="U116" s="245"/>
      <c r="V116" s="245"/>
      <c r="W116" s="245"/>
      <c r="X116" s="245"/>
      <c r="Y116" s="245"/>
    </row>
    <row r="117" spans="21:25">
      <c r="U117" s="245"/>
      <c r="V117" s="245"/>
      <c r="W117" s="245"/>
      <c r="X117" s="245"/>
      <c r="Y117" s="245"/>
    </row>
    <row r="118" spans="21:25">
      <c r="U118" s="245"/>
      <c r="V118" s="245"/>
      <c r="W118" s="245"/>
      <c r="X118" s="245"/>
      <c r="Y118" s="245"/>
    </row>
    <row r="119" spans="21:25">
      <c r="U119" s="245"/>
      <c r="V119" s="245"/>
      <c r="W119" s="245"/>
      <c r="X119" s="245"/>
      <c r="Y119" s="245"/>
    </row>
    <row r="120" spans="21:25">
      <c r="U120" s="245"/>
      <c r="V120" s="245"/>
      <c r="W120" s="245"/>
      <c r="X120" s="245"/>
      <c r="Y120" s="245"/>
    </row>
    <row r="121" spans="21:25">
      <c r="U121" s="245"/>
      <c r="V121" s="245"/>
      <c r="W121" s="245"/>
      <c r="X121" s="245"/>
      <c r="Y121" s="245"/>
    </row>
    <row r="122" spans="21:25">
      <c r="U122" s="245"/>
      <c r="V122" s="245"/>
      <c r="W122" s="245"/>
      <c r="X122" s="245"/>
      <c r="Y122" s="245"/>
    </row>
    <row r="123" spans="21:25">
      <c r="U123" s="245"/>
      <c r="V123" s="245"/>
      <c r="W123" s="245"/>
      <c r="X123" s="245"/>
      <c r="Y123" s="245"/>
    </row>
    <row r="124" spans="21:25">
      <c r="U124" s="245"/>
      <c r="V124" s="245"/>
      <c r="W124" s="245"/>
      <c r="X124" s="245"/>
      <c r="Y124" s="245"/>
    </row>
    <row r="125" spans="21:25">
      <c r="U125" s="245"/>
      <c r="V125" s="245"/>
      <c r="W125" s="245"/>
      <c r="X125" s="245"/>
      <c r="Y125" s="245"/>
    </row>
    <row r="126" spans="21:25">
      <c r="U126" s="245"/>
      <c r="V126" s="245"/>
      <c r="W126" s="245"/>
      <c r="X126" s="245"/>
      <c r="Y126" s="245"/>
    </row>
    <row r="127" spans="21:25">
      <c r="U127" s="245"/>
      <c r="V127" s="245"/>
      <c r="W127" s="245"/>
      <c r="X127" s="245"/>
      <c r="Y127" s="245"/>
    </row>
    <row r="128" spans="21:25">
      <c r="U128" s="245"/>
      <c r="V128" s="245"/>
      <c r="W128" s="245"/>
      <c r="X128" s="245"/>
      <c r="Y128" s="245"/>
    </row>
    <row r="129" spans="21:25">
      <c r="U129" s="245"/>
      <c r="V129" s="245"/>
      <c r="W129" s="245"/>
      <c r="X129" s="245"/>
      <c r="Y129" s="245"/>
    </row>
    <row r="130" spans="21:25">
      <c r="U130" s="245"/>
      <c r="V130" s="245"/>
      <c r="W130" s="245"/>
      <c r="X130" s="245"/>
      <c r="Y130" s="245"/>
    </row>
  </sheetData>
  <mergeCells count="40">
    <mergeCell ref="B1:T1"/>
    <mergeCell ref="B2:S2"/>
    <mergeCell ref="B3:S3"/>
    <mergeCell ref="B4:S4"/>
    <mergeCell ref="J13:J14"/>
    <mergeCell ref="K13:K14"/>
    <mergeCell ref="L13:L14"/>
    <mergeCell ref="M13:M14"/>
    <mergeCell ref="N13:N14"/>
    <mergeCell ref="Q7:Q11"/>
    <mergeCell ref="R7:R11"/>
    <mergeCell ref="S7:S11"/>
    <mergeCell ref="D7:P7"/>
    <mergeCell ref="D8:P8"/>
    <mergeCell ref="D11:P11"/>
    <mergeCell ref="D10:P10"/>
    <mergeCell ref="P15:P16"/>
    <mergeCell ref="K12:P12"/>
    <mergeCell ref="Q12:S12"/>
    <mergeCell ref="O13:O14"/>
    <mergeCell ref="P13:P14"/>
    <mergeCell ref="Q13:Q14"/>
    <mergeCell ref="R13:R14"/>
    <mergeCell ref="S13:S14"/>
    <mergeCell ref="D9:P9"/>
    <mergeCell ref="B15:B16"/>
    <mergeCell ref="C15:C16"/>
    <mergeCell ref="D15:D16"/>
    <mergeCell ref="E15:E16"/>
    <mergeCell ref="J15:J16"/>
    <mergeCell ref="C13:C14"/>
    <mergeCell ref="B12:J12"/>
    <mergeCell ref="B13:B14"/>
    <mergeCell ref="D13:D14"/>
    <mergeCell ref="E13:E14"/>
    <mergeCell ref="F13:F14"/>
    <mergeCell ref="G13:G14"/>
    <mergeCell ref="H13:I13"/>
    <mergeCell ref="N15:N16"/>
    <mergeCell ref="O15:O16"/>
  </mergeCells>
  <conditionalFormatting sqref="P15">
    <cfRule type="cellIs" dxfId="553" priority="49" operator="between">
      <formula>1</formula>
      <formula>1</formula>
    </cfRule>
    <cfRule type="cellIs" dxfId="552" priority="50" operator="between">
      <formula>0.9</formula>
      <formula>0.99</formula>
    </cfRule>
    <cfRule type="cellIs" dxfId="551" priority="51" operator="between">
      <formula>0.89</formula>
      <formula>0.8</formula>
    </cfRule>
    <cfRule type="cellIs" dxfId="550" priority="52" operator="between">
      <formula>0.79</formula>
      <formula>0</formula>
    </cfRule>
  </conditionalFormatting>
  <conditionalFormatting sqref="K15:K16">
    <cfRule type="cellIs" dxfId="549" priority="19" operator="equal">
      <formula>$Y$4</formula>
    </cfRule>
    <cfRule type="cellIs" dxfId="548" priority="20" operator="equal">
      <formula>$Y$3</formula>
    </cfRule>
    <cfRule type="cellIs" dxfId="547" priority="21" operator="equal">
      <formula>$Y$2</formula>
    </cfRule>
    <cfRule type="cellIs" dxfId="546" priority="22" operator="equal">
      <formula>$Y$1</formula>
    </cfRule>
  </conditionalFormatting>
  <conditionalFormatting sqref="R7">
    <cfRule type="cellIs" dxfId="545" priority="1" operator="between">
      <formula>0.9</formula>
      <formula>1</formula>
    </cfRule>
    <cfRule type="cellIs" dxfId="544" priority="2" operator="between">
      <formula>0.8</formula>
      <formula>0.89</formula>
    </cfRule>
    <cfRule type="cellIs" dxfId="543" priority="3" operator="between">
      <formula>0.7</formula>
      <formula>0.79</formula>
    </cfRule>
    <cfRule type="cellIs" dxfId="542" priority="4" operator="between">
      <formula>0</formula>
      <formula>0.69</formula>
    </cfRule>
  </conditionalFormatting>
  <dataValidations count="1">
    <dataValidation type="list" allowBlank="1" showInputMessage="1" showErrorMessage="1" sqref="K15:K16" xr:uid="{00000000-0002-0000-0A00-000000000000}">
      <formula1>$Y$1:$Y$4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5" operator="containsText" id="{A8E0F976-3E4C-43FB-A47B-31BF2CA94484}">
            <xm:f>NOT(ISERROR(SEARCH($Y$8,K15)))</xm:f>
            <xm:f>$Y$8</xm:f>
            <x14:dxf>
              <font>
                <b/>
                <i val="0"/>
                <color theme="0"/>
              </font>
              <fill>
                <patternFill>
                  <bgColor rgb="FF00B050"/>
                </patternFill>
              </fill>
            </x14:dxf>
          </x14:cfRule>
          <x14:cfRule type="containsText" priority="26" operator="containsText" id="{4FF318FA-90D0-4608-BC61-FE690F74E415}">
            <xm:f>NOT(ISERROR(SEARCH(#REF!,K15)))</xm:f>
            <xm:f>#REF!</xm:f>
            <x14:dxf>
              <font>
                <b/>
                <i val="0"/>
                <color theme="0"/>
              </font>
              <fill>
                <patternFill>
                  <bgColor rgb="FFFF0000"/>
                </patternFill>
              </fill>
            </x14:dxf>
          </x14:cfRule>
          <x14:cfRule type="containsText" priority="27" operator="containsText" id="{7E0EF9B7-D7EA-44A8-AB33-69ED23CE8221}">
            <xm:f>NOT(ISERROR(SEARCH(#REF!,K15)))</xm:f>
            <xm:f>#REF!</xm:f>
            <x14:dxf>
              <font>
                <b/>
                <i val="0"/>
                <color theme="1"/>
              </font>
              <fill>
                <patternFill>
                  <bgColor rgb="FFFFFF00"/>
                </patternFill>
              </fill>
            </x14:dxf>
          </x14:cfRule>
          <x14:cfRule type="containsText" priority="28" operator="containsText" id="{690EA833-821D-479B-B0CF-20332213A7AE}">
            <xm:f>NOT(ISERROR(SEARCH($Y$8,K15)))</xm:f>
            <xm:f>$Y$8</xm:f>
            <x14:dxf>
              <font>
                <b/>
                <i val="0"/>
                <color theme="0"/>
              </font>
              <fill>
                <patternFill>
                  <bgColor rgb="FF00B050"/>
                </patternFill>
              </fill>
            </x14:dxf>
          </x14:cfRule>
          <xm:sqref>K15:K16</xm:sqref>
        </x14:conditionalFormatting>
        <x14:conditionalFormatting xmlns:xm="http://schemas.microsoft.com/office/excel/2006/main">
          <x14:cfRule type="containsText" priority="23" operator="containsText" id="{967A2D38-D46F-4FAC-AFB8-C852D582EEEF}">
            <xm:f>NOT(ISERROR(SEARCH(#REF!,K15)))</xm:f>
            <xm:f>#REF!</xm:f>
            <x14:dxf>
              <font>
                <b/>
                <i val="0"/>
                <color theme="0"/>
              </font>
              <fill>
                <patternFill>
                  <bgColor rgb="FFFF0000"/>
                </patternFill>
              </fill>
            </x14:dxf>
          </x14:cfRule>
          <x14:cfRule type="containsText" priority="24" operator="containsText" id="{9249E538-D6B6-4B48-A235-614A9477884B}">
            <xm:f>NOT(ISERROR(SEARCH(#REF!,K15)))</xm:f>
            <xm:f>#REF!</xm:f>
            <x14:dxf>
              <font>
                <b/>
                <i val="0"/>
                <color auto="1"/>
              </font>
              <fill>
                <patternFill>
                  <bgColor rgb="FFFFFF00"/>
                </patternFill>
              </fill>
            </x14:dxf>
          </x14:cfRule>
          <xm:sqref>K15:K16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121"/>
  <sheetViews>
    <sheetView showGridLines="0" zoomScale="85" zoomScaleNormal="85" workbookViewId="0">
      <selection activeCell="D9" sqref="D9:P9"/>
    </sheetView>
  </sheetViews>
  <sheetFormatPr baseColWidth="10" defaultColWidth="11.42578125" defaultRowHeight="15"/>
  <cols>
    <col min="1" max="1" width="13.28515625" style="247" customWidth="1"/>
    <col min="2" max="2" width="25.140625" style="247" customWidth="1"/>
    <col min="3" max="3" width="21.5703125" style="247" hidden="1" customWidth="1"/>
    <col min="4" max="4" width="20.140625" style="247" customWidth="1"/>
    <col min="5" max="5" width="10.28515625" style="247" hidden="1" customWidth="1"/>
    <col min="6" max="6" width="23.7109375" style="247" customWidth="1"/>
    <col min="7" max="7" width="10" style="247" hidden="1" customWidth="1"/>
    <col min="8" max="9" width="12.42578125" style="288" hidden="1" customWidth="1"/>
    <col min="10" max="10" width="21.7109375" style="247" customWidth="1"/>
    <col min="11" max="11" width="21.85546875" style="247" customWidth="1"/>
    <col min="12" max="12" width="22.42578125" style="247" hidden="1" customWidth="1"/>
    <col min="13" max="13" width="12" style="247" hidden="1" customWidth="1"/>
    <col min="14" max="14" width="12.28515625" style="247" hidden="1" customWidth="1"/>
    <col min="15" max="15" width="10.140625" style="247" hidden="1" customWidth="1"/>
    <col min="16" max="16" width="23.140625" style="247" customWidth="1"/>
    <col min="17" max="17" width="21" style="247" customWidth="1"/>
    <col min="18" max="18" width="23.28515625" style="247" customWidth="1"/>
    <col min="19" max="19" width="24.5703125" style="247" hidden="1" customWidth="1"/>
    <col min="20" max="20" width="25" style="247" customWidth="1"/>
    <col min="21" max="21" width="21.7109375" style="247" customWidth="1"/>
    <col min="22" max="22" width="11.42578125" style="258" hidden="1" customWidth="1"/>
    <col min="23" max="23" width="26.85546875" style="258" hidden="1" customWidth="1"/>
    <col min="24" max="24" width="6.85546875" style="258" hidden="1" customWidth="1"/>
    <col min="25" max="25" width="20" style="258" hidden="1" customWidth="1"/>
    <col min="26" max="26" width="7.85546875" style="247" customWidth="1"/>
    <col min="27" max="27" width="19.5703125" style="247" customWidth="1"/>
    <col min="28" max="28" width="11.42578125" style="247" customWidth="1"/>
    <col min="29" max="29" width="14.28515625" style="247" customWidth="1"/>
    <col min="30" max="16384" width="11.42578125" style="247"/>
  </cols>
  <sheetData>
    <row r="1" spans="1:44">
      <c r="A1" s="245"/>
      <c r="B1" s="1014"/>
      <c r="C1" s="1014"/>
      <c r="D1" s="1014"/>
      <c r="E1" s="1014"/>
      <c r="F1" s="1014"/>
      <c r="G1" s="1014"/>
      <c r="H1" s="1014"/>
      <c r="I1" s="1014"/>
      <c r="J1" s="1014"/>
      <c r="K1" s="1014"/>
      <c r="L1" s="1014"/>
      <c r="M1" s="1014"/>
      <c r="N1" s="1014"/>
      <c r="O1" s="1014"/>
      <c r="P1" s="1014"/>
      <c r="Q1" s="1014"/>
      <c r="R1" s="1014"/>
      <c r="S1" s="1014"/>
      <c r="T1" s="1014"/>
      <c r="U1" s="245"/>
      <c r="X1" s="278"/>
      <c r="Y1" s="258" t="s">
        <v>65</v>
      </c>
      <c r="Z1" s="245"/>
      <c r="AA1" s="245"/>
      <c r="AB1" s="245"/>
      <c r="AC1" s="245"/>
      <c r="AD1" s="245"/>
      <c r="AE1" s="245"/>
      <c r="AF1" s="245"/>
      <c r="AG1" s="245"/>
    </row>
    <row r="2" spans="1:44" ht="25.5" customHeight="1">
      <c r="A2" s="245"/>
      <c r="B2" s="1015" t="s">
        <v>76</v>
      </c>
      <c r="C2" s="1015"/>
      <c r="D2" s="1015"/>
      <c r="E2" s="1015"/>
      <c r="F2" s="1015"/>
      <c r="G2" s="1015"/>
      <c r="H2" s="1015"/>
      <c r="I2" s="1015"/>
      <c r="J2" s="1015"/>
      <c r="K2" s="1015"/>
      <c r="L2" s="1015"/>
      <c r="M2" s="1015"/>
      <c r="N2" s="1015"/>
      <c r="O2" s="1015"/>
      <c r="P2" s="1015"/>
      <c r="Q2" s="1015"/>
      <c r="R2" s="1015"/>
      <c r="S2" s="1015"/>
      <c r="T2" s="1015"/>
      <c r="U2" s="1015"/>
      <c r="V2" s="245"/>
      <c r="W2" s="245"/>
      <c r="X2" s="252"/>
      <c r="Y2" s="245" t="s">
        <v>67</v>
      </c>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1016"/>
      <c r="U3" s="1016"/>
      <c r="V3" s="245"/>
      <c r="W3" s="245"/>
      <c r="X3" s="317"/>
      <c r="Y3" s="258" t="s">
        <v>249</v>
      </c>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1017"/>
      <c r="U4" s="1017"/>
      <c r="V4" s="245"/>
      <c r="W4" s="245"/>
      <c r="X4" s="253"/>
      <c r="Y4" s="245" t="s">
        <v>66</v>
      </c>
      <c r="Z4" s="245"/>
      <c r="AA4" s="245"/>
      <c r="AB4" s="245"/>
      <c r="AC4" s="245"/>
      <c r="AD4" s="245"/>
      <c r="AE4" s="245"/>
      <c r="AF4" s="245"/>
      <c r="AG4" s="245"/>
      <c r="AH4" s="245"/>
      <c r="AI4" s="245"/>
      <c r="AJ4" s="245"/>
      <c r="AK4" s="245"/>
      <c r="AL4" s="245"/>
      <c r="AM4" s="245"/>
      <c r="AN4" s="245"/>
      <c r="AO4" s="245"/>
      <c r="AP4" s="245"/>
      <c r="AQ4" s="245"/>
      <c r="AR4" s="245"/>
    </row>
    <row r="5" spans="1:44" ht="0.7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ht="27" customHeight="1">
      <c r="A6" s="245">
        <f ca="1">6:36</f>
        <v>0</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44" ht="30" customHeight="1">
      <c r="A7" s="245"/>
      <c r="B7" s="233" t="s">
        <v>11</v>
      </c>
      <c r="C7" s="233"/>
      <c r="D7" s="1388" t="s">
        <v>20</v>
      </c>
      <c r="E7" s="1388"/>
      <c r="F7" s="1388"/>
      <c r="G7" s="1388"/>
      <c r="H7" s="1388"/>
      <c r="I7" s="1388"/>
      <c r="J7" s="1388"/>
      <c r="K7" s="1388"/>
      <c r="L7" s="1388"/>
      <c r="M7" s="1388"/>
      <c r="N7" s="1388"/>
      <c r="O7" s="1388"/>
      <c r="P7" s="1388"/>
      <c r="Q7" s="1496" t="s">
        <v>235</v>
      </c>
      <c r="R7" s="1327">
        <f>AVERAGE(P13,P17)</f>
        <v>0</v>
      </c>
      <c r="S7" s="1499"/>
      <c r="T7" s="1"/>
      <c r="U7" s="1"/>
      <c r="V7" s="279">
        <f>R7</f>
        <v>0</v>
      </c>
      <c r="Z7" s="245"/>
      <c r="AA7" s="245"/>
      <c r="AB7" s="245"/>
      <c r="AC7" s="245"/>
      <c r="AD7" s="245"/>
      <c r="AE7" s="245"/>
      <c r="AF7" s="245"/>
      <c r="AG7" s="245"/>
    </row>
    <row r="8" spans="1:44" ht="24.75" customHeight="1">
      <c r="A8" s="245"/>
      <c r="B8" s="275" t="s">
        <v>56</v>
      </c>
      <c r="C8" s="275"/>
      <c r="D8" s="1388" t="s">
        <v>261</v>
      </c>
      <c r="E8" s="1388"/>
      <c r="F8" s="1388"/>
      <c r="G8" s="1388"/>
      <c r="H8" s="1388"/>
      <c r="I8" s="1388"/>
      <c r="J8" s="1388"/>
      <c r="K8" s="1388"/>
      <c r="L8" s="1388"/>
      <c r="M8" s="1388"/>
      <c r="N8" s="1388"/>
      <c r="O8" s="1388"/>
      <c r="P8" s="1388"/>
      <c r="Q8" s="1497"/>
      <c r="R8" s="1444"/>
      <c r="S8" s="1500"/>
      <c r="T8" s="1"/>
      <c r="U8" s="1"/>
      <c r="AE8" s="245"/>
      <c r="AF8" s="245"/>
      <c r="AG8" s="245"/>
    </row>
    <row r="9" spans="1:44" s="2" customFormat="1" ht="24" customHeight="1">
      <c r="A9" s="1"/>
      <c r="B9" s="716" t="s">
        <v>16</v>
      </c>
      <c r="C9" s="713"/>
      <c r="D9" s="1421" t="s">
        <v>19</v>
      </c>
      <c r="E9" s="1422"/>
      <c r="F9" s="1422"/>
      <c r="G9" s="1422"/>
      <c r="H9" s="1422"/>
      <c r="I9" s="1422"/>
      <c r="J9" s="1422"/>
      <c r="K9" s="1422"/>
      <c r="L9" s="1422"/>
      <c r="M9" s="1422"/>
      <c r="N9" s="1422"/>
      <c r="O9" s="1422"/>
      <c r="P9" s="1423"/>
      <c r="Q9" s="1498"/>
      <c r="R9" s="1445"/>
      <c r="S9" s="1501"/>
      <c r="T9" s="35"/>
      <c r="U9" s="35"/>
      <c r="V9" s="35"/>
      <c r="W9" s="35"/>
      <c r="AC9" s="1"/>
      <c r="AD9" s="1"/>
      <c r="AE9" s="1"/>
    </row>
    <row r="10" spans="1:44" s="2" customFormat="1" ht="27" customHeight="1">
      <c r="A10" s="1"/>
      <c r="B10" s="1225" t="s">
        <v>4</v>
      </c>
      <c r="C10" s="1225"/>
      <c r="D10" s="1225"/>
      <c r="E10" s="1225"/>
      <c r="F10" s="1225"/>
      <c r="G10" s="1225"/>
      <c r="H10" s="1225"/>
      <c r="I10" s="1225"/>
      <c r="J10" s="1225"/>
      <c r="K10" s="1225" t="s">
        <v>5</v>
      </c>
      <c r="L10" s="1225"/>
      <c r="M10" s="1225"/>
      <c r="N10" s="1225"/>
      <c r="O10" s="1225"/>
      <c r="P10" s="1225"/>
      <c r="Q10" s="1225" t="s">
        <v>59</v>
      </c>
      <c r="R10" s="1225"/>
      <c r="S10" s="1225"/>
      <c r="T10" s="35"/>
      <c r="U10" s="35"/>
      <c r="V10" s="35"/>
      <c r="W10" s="35"/>
      <c r="AC10" s="1"/>
      <c r="AD10" s="1"/>
      <c r="AE10" s="1"/>
    </row>
    <row r="11" spans="1:44" s="2" customFormat="1" ht="36.75" customHeight="1">
      <c r="A11" s="1"/>
      <c r="B11" s="1229" t="s">
        <v>0</v>
      </c>
      <c r="C11" s="1229" t="s">
        <v>255</v>
      </c>
      <c r="D11" s="1229" t="s">
        <v>2</v>
      </c>
      <c r="E11" s="1328" t="s">
        <v>70</v>
      </c>
      <c r="F11" s="1229" t="s">
        <v>60</v>
      </c>
      <c r="G11" s="1328" t="s">
        <v>68</v>
      </c>
      <c r="H11" s="1305" t="s">
        <v>51</v>
      </c>
      <c r="I11" s="1306"/>
      <c r="J11" s="1231" t="s">
        <v>52</v>
      </c>
      <c r="K11" s="1231" t="s">
        <v>63</v>
      </c>
      <c r="L11" s="1230" t="s">
        <v>6</v>
      </c>
      <c r="M11" s="1230" t="s">
        <v>64</v>
      </c>
      <c r="N11" s="1230" t="s">
        <v>72</v>
      </c>
      <c r="O11" s="1230" t="s">
        <v>256</v>
      </c>
      <c r="P11" s="1232" t="s">
        <v>71</v>
      </c>
      <c r="Q11" s="1231" t="s">
        <v>79</v>
      </c>
      <c r="R11" s="1231" t="s">
        <v>6</v>
      </c>
      <c r="S11" s="1231" t="s">
        <v>62</v>
      </c>
      <c r="T11" s="35"/>
      <c r="U11" s="35"/>
      <c r="V11" s="35"/>
      <c r="W11" s="35"/>
      <c r="X11" s="1"/>
      <c r="Y11" s="1"/>
      <c r="Z11" s="1"/>
      <c r="AA11" s="1"/>
      <c r="AB11" s="1"/>
      <c r="AC11" s="1"/>
      <c r="AD11" s="1"/>
      <c r="AE11" s="1"/>
    </row>
    <row r="12" spans="1:44" s="2" customFormat="1" ht="19.5" customHeight="1">
      <c r="A12" s="1"/>
      <c r="B12" s="1229"/>
      <c r="C12" s="1229"/>
      <c r="D12" s="1229"/>
      <c r="E12" s="1328"/>
      <c r="F12" s="1229"/>
      <c r="G12" s="1328"/>
      <c r="H12" s="717" t="s">
        <v>46</v>
      </c>
      <c r="I12" s="717" t="s">
        <v>47</v>
      </c>
      <c r="J12" s="1231"/>
      <c r="K12" s="1231"/>
      <c r="L12" s="1230"/>
      <c r="M12" s="1230"/>
      <c r="N12" s="1230"/>
      <c r="O12" s="1230"/>
      <c r="P12" s="1232"/>
      <c r="Q12" s="1231"/>
      <c r="R12" s="1231"/>
      <c r="S12" s="1231"/>
      <c r="T12" s="35"/>
      <c r="U12" s="35"/>
      <c r="V12" s="35"/>
      <c r="W12" s="35"/>
      <c r="X12" s="1"/>
      <c r="Y12" s="1"/>
      <c r="Z12" s="1"/>
      <c r="AA12" s="1"/>
      <c r="AB12" s="1"/>
      <c r="AC12" s="1"/>
      <c r="AD12" s="1"/>
      <c r="AE12" s="1"/>
    </row>
    <row r="13" spans="1:44" s="2" customFormat="1" ht="127.5" customHeight="1">
      <c r="A13" s="1"/>
      <c r="B13" s="1293" t="s">
        <v>582</v>
      </c>
      <c r="C13" s="1293" t="s">
        <v>583</v>
      </c>
      <c r="D13" s="1493" t="s">
        <v>584</v>
      </c>
      <c r="E13" s="1196">
        <v>1</v>
      </c>
      <c r="F13" s="575" t="s">
        <v>585</v>
      </c>
      <c r="G13" s="563">
        <v>0.6</v>
      </c>
      <c r="H13" s="379">
        <v>43864</v>
      </c>
      <c r="I13" s="379">
        <v>43907</v>
      </c>
      <c r="J13" s="379" t="s">
        <v>590</v>
      </c>
      <c r="K13" s="363"/>
      <c r="L13" s="312"/>
      <c r="M13" s="346" t="str">
        <f>IF(K13="SI", G13, IF(K13="Cumplimiento Negativo",G13,"0"))</f>
        <v>0</v>
      </c>
      <c r="N13" s="344" t="str">
        <f>M13</f>
        <v>0</v>
      </c>
      <c r="O13" s="344">
        <f>G13</f>
        <v>0.6</v>
      </c>
      <c r="P13" s="1222">
        <f t="shared" ref="P13" si="0">N13/O13</f>
        <v>0</v>
      </c>
      <c r="Q13" s="365"/>
      <c r="R13" s="306"/>
      <c r="S13" s="575" t="s">
        <v>591</v>
      </c>
      <c r="T13" s="1"/>
      <c r="U13" s="1"/>
      <c r="V13" s="1"/>
      <c r="W13" s="1"/>
      <c r="X13" s="1"/>
      <c r="Y13" s="1"/>
      <c r="Z13" s="1"/>
      <c r="AA13" s="1"/>
      <c r="AB13" s="35"/>
      <c r="AC13" s="35"/>
      <c r="AD13" s="35"/>
      <c r="AE13" s="35"/>
      <c r="AF13" s="1"/>
    </row>
    <row r="14" spans="1:44" s="2" customFormat="1" ht="105" customHeight="1">
      <c r="A14" s="1"/>
      <c r="B14" s="1294"/>
      <c r="C14" s="1294"/>
      <c r="D14" s="1494"/>
      <c r="E14" s="1197"/>
      <c r="F14" s="575" t="s">
        <v>586</v>
      </c>
      <c r="G14" s="563">
        <v>0.1</v>
      </c>
      <c r="H14" s="379">
        <v>43908</v>
      </c>
      <c r="I14" s="379">
        <v>43916</v>
      </c>
      <c r="J14" s="379" t="s">
        <v>588</v>
      </c>
      <c r="K14" s="363"/>
      <c r="L14" s="311"/>
      <c r="M14" s="346" t="str">
        <f t="shared" ref="M14:M20" si="1">IF(K14="SI", G14, IF(K14="Cumplimiento Negativo",G14,"0"))</f>
        <v>0</v>
      </c>
      <c r="N14" s="344" t="str">
        <f t="shared" ref="N14:N15" si="2">M14</f>
        <v>0</v>
      </c>
      <c r="O14" s="344">
        <f t="shared" ref="O14:O15" si="3">G14</f>
        <v>0.1</v>
      </c>
      <c r="P14" s="1223"/>
      <c r="Q14" s="365"/>
      <c r="R14" s="306"/>
      <c r="S14" s="575" t="s">
        <v>592</v>
      </c>
      <c r="T14" s="1"/>
      <c r="U14" s="1"/>
      <c r="V14" s="1"/>
      <c r="W14" s="1"/>
      <c r="X14" s="1"/>
      <c r="Y14" s="1"/>
      <c r="Z14" s="1"/>
      <c r="AA14" s="1"/>
      <c r="AB14" s="35"/>
      <c r="AC14" s="35"/>
      <c r="AD14" s="35"/>
      <c r="AE14" s="35"/>
      <c r="AF14" s="1"/>
    </row>
    <row r="15" spans="1:44" s="2" customFormat="1" ht="108" customHeight="1">
      <c r="A15" s="1"/>
      <c r="B15" s="1295"/>
      <c r="C15" s="1295"/>
      <c r="D15" s="1495"/>
      <c r="E15" s="1198"/>
      <c r="F15" s="575" t="s">
        <v>587</v>
      </c>
      <c r="G15" s="563">
        <v>0.15</v>
      </c>
      <c r="H15" s="379">
        <v>43917</v>
      </c>
      <c r="I15" s="379">
        <v>43921</v>
      </c>
      <c r="J15" s="379" t="s">
        <v>589</v>
      </c>
      <c r="K15" s="363"/>
      <c r="L15" s="311"/>
      <c r="M15" s="346" t="str">
        <f t="shared" si="1"/>
        <v>0</v>
      </c>
      <c r="N15" s="344" t="str">
        <f t="shared" si="2"/>
        <v>0</v>
      </c>
      <c r="O15" s="344">
        <f t="shared" si="3"/>
        <v>0.15</v>
      </c>
      <c r="P15" s="1224"/>
      <c r="Q15" s="380"/>
      <c r="R15" s="306"/>
      <c r="S15" s="575" t="s">
        <v>593</v>
      </c>
      <c r="T15" s="1"/>
      <c r="U15" s="1"/>
      <c r="V15" s="1"/>
      <c r="W15" s="1"/>
      <c r="X15" s="1"/>
      <c r="Y15" s="1"/>
      <c r="Z15" s="1"/>
      <c r="AA15" s="1"/>
      <c r="AB15" s="35"/>
      <c r="AC15" s="35"/>
      <c r="AD15" s="35"/>
      <c r="AE15" s="35"/>
      <c r="AF15" s="1"/>
    </row>
    <row r="16" spans="1:44" s="2" customFormat="1" ht="12.75" customHeight="1">
      <c r="A16" s="1"/>
      <c r="B16" s="1270"/>
      <c r="C16" s="1271"/>
      <c r="D16" s="1271"/>
      <c r="E16" s="1271"/>
      <c r="F16" s="1271"/>
      <c r="G16" s="1271"/>
      <c r="H16" s="1271"/>
      <c r="I16" s="1271"/>
      <c r="J16" s="1271"/>
      <c r="K16" s="1271"/>
      <c r="L16" s="1271"/>
      <c r="M16" s="1271"/>
      <c r="N16" s="1271"/>
      <c r="O16" s="1271"/>
      <c r="P16" s="1271"/>
      <c r="Q16" s="1271"/>
      <c r="R16" s="1271"/>
      <c r="S16" s="1272"/>
      <c r="T16" s="1"/>
      <c r="U16" s="1"/>
      <c r="V16" s="1"/>
      <c r="W16" s="1"/>
      <c r="X16" s="1"/>
      <c r="Y16" s="1"/>
      <c r="Z16" s="1"/>
      <c r="AA16" s="1"/>
      <c r="AB16" s="35"/>
      <c r="AC16" s="35"/>
      <c r="AD16" s="35"/>
      <c r="AE16" s="35"/>
      <c r="AF16" s="1"/>
    </row>
    <row r="17" spans="1:33" s="2" customFormat="1" ht="102" customHeight="1">
      <c r="A17" s="1"/>
      <c r="B17" s="1293" t="s">
        <v>594</v>
      </c>
      <c r="C17" s="1293" t="s">
        <v>595</v>
      </c>
      <c r="D17" s="1215" t="s">
        <v>597</v>
      </c>
      <c r="E17" s="1196">
        <v>0.2</v>
      </c>
      <c r="F17" s="575" t="s">
        <v>598</v>
      </c>
      <c r="G17" s="563">
        <v>0.15</v>
      </c>
      <c r="H17" s="379">
        <v>43837</v>
      </c>
      <c r="I17" s="379">
        <v>43850</v>
      </c>
      <c r="J17" s="1296" t="s">
        <v>601</v>
      </c>
      <c r="K17" s="363"/>
      <c r="L17" s="311"/>
      <c r="M17" s="346" t="str">
        <f t="shared" si="1"/>
        <v>0</v>
      </c>
      <c r="N17" s="344" t="str">
        <f>M17</f>
        <v>0</v>
      </c>
      <c r="O17" s="344">
        <f>G17</f>
        <v>0.15</v>
      </c>
      <c r="P17" s="1222">
        <f>SUM(N17:N19)/SUM(O17:O19)</f>
        <v>0</v>
      </c>
      <c r="Q17" s="380"/>
      <c r="R17" s="380"/>
      <c r="S17" s="575" t="s">
        <v>602</v>
      </c>
      <c r="T17" s="1"/>
      <c r="U17" s="1"/>
      <c r="V17" s="1"/>
      <c r="W17" s="1"/>
      <c r="X17" s="1"/>
      <c r="Y17" s="1"/>
      <c r="Z17" s="1"/>
      <c r="AA17" s="1"/>
      <c r="AB17" s="35"/>
      <c r="AC17" s="35"/>
      <c r="AD17" s="35"/>
      <c r="AE17" s="35"/>
      <c r="AF17" s="1"/>
    </row>
    <row r="18" spans="1:33" s="2" customFormat="1" ht="94.5" customHeight="1">
      <c r="A18" s="1"/>
      <c r="B18" s="1294"/>
      <c r="C18" s="1294"/>
      <c r="D18" s="1283"/>
      <c r="E18" s="1198"/>
      <c r="F18" s="575" t="s">
        <v>599</v>
      </c>
      <c r="G18" s="563">
        <v>0.05</v>
      </c>
      <c r="H18" s="379">
        <v>43852</v>
      </c>
      <c r="I18" s="379">
        <v>43861</v>
      </c>
      <c r="J18" s="1297"/>
      <c r="K18" s="363"/>
      <c r="L18" s="311"/>
      <c r="M18" s="346" t="str">
        <f t="shared" si="1"/>
        <v>0</v>
      </c>
      <c r="N18" s="344" t="str">
        <f>M18</f>
        <v>0</v>
      </c>
      <c r="O18" s="344">
        <f>G18</f>
        <v>0.05</v>
      </c>
      <c r="P18" s="1223"/>
      <c r="Q18" s="380"/>
      <c r="R18" s="380"/>
      <c r="S18" s="575" t="s">
        <v>603</v>
      </c>
      <c r="T18" s="1"/>
      <c r="U18" s="1"/>
      <c r="V18" s="1"/>
      <c r="W18" s="1"/>
      <c r="X18" s="1"/>
      <c r="Y18" s="1"/>
      <c r="Z18" s="1"/>
      <c r="AA18" s="1"/>
      <c r="AB18" s="35"/>
      <c r="AC18" s="35"/>
      <c r="AD18" s="35"/>
      <c r="AE18" s="35"/>
      <c r="AF18" s="1"/>
    </row>
    <row r="19" spans="1:33" s="2" customFormat="1" ht="101.25" customHeight="1">
      <c r="A19" s="1"/>
      <c r="B19" s="1295"/>
      <c r="C19" s="1295"/>
      <c r="D19" s="575" t="s">
        <v>596</v>
      </c>
      <c r="E19" s="558">
        <v>0.5</v>
      </c>
      <c r="F19" s="575" t="s">
        <v>600</v>
      </c>
      <c r="G19" s="563">
        <v>0.25</v>
      </c>
      <c r="H19" s="379">
        <v>43864</v>
      </c>
      <c r="I19" s="379">
        <v>43921</v>
      </c>
      <c r="J19" s="1298"/>
      <c r="K19" s="363"/>
      <c r="L19" s="311"/>
      <c r="M19" s="346" t="str">
        <f t="shared" si="1"/>
        <v>0</v>
      </c>
      <c r="N19" s="344" t="str">
        <f>M19</f>
        <v>0</v>
      </c>
      <c r="O19" s="344">
        <f>G19</f>
        <v>0.25</v>
      </c>
      <c r="P19" s="1224"/>
      <c r="Q19" s="380"/>
      <c r="R19" s="306"/>
      <c r="S19" s="575" t="s">
        <v>604</v>
      </c>
      <c r="T19" s="1"/>
      <c r="U19" s="1"/>
      <c r="V19" s="1"/>
      <c r="W19" s="1"/>
      <c r="X19" s="1"/>
      <c r="Y19" s="1"/>
      <c r="Z19" s="1"/>
      <c r="AA19" s="1"/>
      <c r="AB19" s="35"/>
      <c r="AC19" s="35"/>
      <c r="AD19" s="35"/>
      <c r="AE19" s="35"/>
      <c r="AF19" s="1"/>
    </row>
    <row r="20" spans="1:33" s="2" customFormat="1" ht="77.25" hidden="1" customHeight="1">
      <c r="A20" s="1"/>
      <c r="B20" s="605"/>
      <c r="C20" s="605"/>
      <c r="D20" s="536"/>
      <c r="E20" s="661"/>
      <c r="F20" s="421"/>
      <c r="G20" s="563"/>
      <c r="H20" s="379"/>
      <c r="I20" s="379"/>
      <c r="J20" s="574"/>
      <c r="K20" s="363"/>
      <c r="L20" s="311"/>
      <c r="M20" s="346" t="str">
        <f t="shared" si="1"/>
        <v>0</v>
      </c>
      <c r="N20" s="564">
        <f>SUM(M20:M20)</f>
        <v>0</v>
      </c>
      <c r="O20" s="564">
        <f>SUM(G20:G20)</f>
        <v>0</v>
      </c>
      <c r="P20" s="418" t="e">
        <f t="shared" ref="P20" si="4">N20/O20</f>
        <v>#DIV/0!</v>
      </c>
      <c r="Q20" s="366"/>
      <c r="R20" s="352"/>
      <c r="S20" s="310"/>
      <c r="T20" s="1"/>
      <c r="U20" s="1"/>
      <c r="V20" s="1"/>
      <c r="W20" s="1"/>
      <c r="X20" s="1"/>
      <c r="Y20" s="1"/>
      <c r="Z20" s="1"/>
      <c r="AA20" s="1"/>
      <c r="AB20" s="35"/>
      <c r="AC20" s="35"/>
      <c r="AD20" s="35"/>
      <c r="AE20" s="35"/>
      <c r="AF20" s="1"/>
    </row>
    <row r="21" spans="1:33" hidden="1">
      <c r="A21" s="245"/>
      <c r="B21" s="281"/>
      <c r="C21" s="281"/>
      <c r="D21" s="284"/>
      <c r="E21" s="284"/>
      <c r="F21" s="284"/>
      <c r="G21" s="284"/>
      <c r="H21" s="285"/>
      <c r="I21" s="285"/>
      <c r="J21" s="272"/>
      <c r="K21" s="273"/>
      <c r="L21" s="273"/>
      <c r="M21" s="273"/>
      <c r="N21" s="273"/>
      <c r="O21" s="273"/>
      <c r="P21" s="273"/>
      <c r="Q21" s="273"/>
      <c r="R21" s="273"/>
      <c r="S21" s="282"/>
      <c r="T21" s="269"/>
      <c r="U21" s="283"/>
      <c r="W21" s="280"/>
      <c r="X21" s="280"/>
      <c r="Y21" s="280"/>
      <c r="Z21" s="245"/>
      <c r="AA21" s="245"/>
      <c r="AB21" s="245"/>
      <c r="AC21" s="245"/>
      <c r="AD21" s="245"/>
      <c r="AE21" s="245"/>
      <c r="AF21" s="245"/>
      <c r="AG21" s="245"/>
    </row>
    <row r="22" spans="1:33" ht="15.75" hidden="1" thickBot="1">
      <c r="A22" s="245"/>
      <c r="B22" s="281"/>
      <c r="C22" s="281"/>
      <c r="D22" s="286"/>
      <c r="E22" s="286"/>
      <c r="F22" s="286"/>
      <c r="G22" s="286"/>
      <c r="H22" s="287"/>
      <c r="I22" s="287"/>
      <c r="J22" s="286"/>
      <c r="K22" s="282"/>
      <c r="L22" s="282"/>
      <c r="M22" s="282"/>
      <c r="N22" s="282"/>
      <c r="O22" s="282"/>
      <c r="P22" s="282"/>
      <c r="Q22" s="282"/>
      <c r="R22" s="282"/>
      <c r="S22" s="282"/>
      <c r="T22" s="282"/>
      <c r="U22" s="282"/>
      <c r="Z22" s="245"/>
      <c r="AA22" s="245"/>
      <c r="AB22" s="245"/>
      <c r="AC22" s="245"/>
      <c r="AD22" s="245"/>
      <c r="AE22" s="245"/>
      <c r="AF22" s="245"/>
      <c r="AG22" s="245"/>
    </row>
    <row r="23" spans="1:33" ht="1.5" hidden="1" customHeight="1" thickBot="1">
      <c r="K23" s="277" t="s">
        <v>235</v>
      </c>
      <c r="P23" s="256" t="e">
        <f>AVERAGE(#REF!,#REF!,#REF!,#REF!,#REF!,#REF!,#REF!,#REF!,#REF!,#REF!)</f>
        <v>#REF!</v>
      </c>
      <c r="U23" s="245"/>
      <c r="Z23" s="245"/>
    </row>
    <row r="24" spans="1:33" hidden="1">
      <c r="Q24" s="289"/>
      <c r="R24" s="289"/>
      <c r="U24" s="245"/>
      <c r="Z24" s="245"/>
    </row>
    <row r="25" spans="1:33">
      <c r="U25" s="245"/>
      <c r="Z25" s="245"/>
    </row>
    <row r="26" spans="1:33">
      <c r="U26" s="245"/>
      <c r="Z26" s="245"/>
    </row>
    <row r="27" spans="1:33">
      <c r="U27" s="245"/>
      <c r="Z27" s="245"/>
    </row>
    <row r="28" spans="1:33">
      <c r="U28" s="245"/>
      <c r="Z28" s="245"/>
    </row>
    <row r="29" spans="1:33">
      <c r="U29" s="245"/>
      <c r="Z29" s="245"/>
    </row>
    <row r="30" spans="1:33">
      <c r="U30" s="245"/>
      <c r="Z30" s="245"/>
    </row>
    <row r="31" spans="1:33">
      <c r="U31" s="245"/>
      <c r="Z31" s="245"/>
    </row>
    <row r="32" spans="1:33">
      <c r="U32" s="245"/>
      <c r="Z32" s="245"/>
    </row>
    <row r="33" spans="21:26">
      <c r="U33" s="245"/>
      <c r="Z33" s="245"/>
    </row>
    <row r="34" spans="21:26">
      <c r="U34" s="245"/>
      <c r="Z34" s="245"/>
    </row>
    <row r="35" spans="21:26">
      <c r="U35" s="245"/>
      <c r="Z35" s="245"/>
    </row>
    <row r="36" spans="21:26">
      <c r="U36" s="245"/>
      <c r="Z36" s="245"/>
    </row>
    <row r="37" spans="21:26">
      <c r="U37" s="245"/>
      <c r="Z37" s="245"/>
    </row>
    <row r="38" spans="21:26">
      <c r="U38" s="245"/>
      <c r="Z38" s="245"/>
    </row>
    <row r="39" spans="21:26">
      <c r="U39" s="245"/>
      <c r="Z39" s="245"/>
    </row>
    <row r="40" spans="21:26">
      <c r="U40" s="245"/>
      <c r="Z40" s="245"/>
    </row>
    <row r="41" spans="21:26">
      <c r="U41" s="245"/>
      <c r="Z41" s="245"/>
    </row>
    <row r="42" spans="21:26">
      <c r="U42" s="245"/>
      <c r="Z42" s="245"/>
    </row>
    <row r="43" spans="21:26">
      <c r="U43" s="245"/>
      <c r="Z43" s="245"/>
    </row>
    <row r="44" spans="21:26">
      <c r="U44" s="245"/>
      <c r="Z44" s="245"/>
    </row>
    <row r="45" spans="21:26">
      <c r="U45" s="245"/>
      <c r="Z45" s="245"/>
    </row>
    <row r="46" spans="21:26">
      <c r="U46" s="245"/>
      <c r="Z46" s="245"/>
    </row>
    <row r="47" spans="21:26">
      <c r="U47" s="245"/>
      <c r="Z47" s="245"/>
    </row>
    <row r="48" spans="21:26">
      <c r="U48" s="245"/>
      <c r="Z48" s="245"/>
    </row>
    <row r="49" spans="21:26">
      <c r="U49" s="245"/>
      <c r="Z49" s="245"/>
    </row>
    <row r="50" spans="21:26">
      <c r="U50" s="245"/>
      <c r="Z50" s="245"/>
    </row>
    <row r="51" spans="21:26">
      <c r="U51" s="245"/>
      <c r="Z51" s="245"/>
    </row>
    <row r="52" spans="21:26">
      <c r="U52" s="245"/>
      <c r="Z52" s="245"/>
    </row>
    <row r="53" spans="21:26">
      <c r="U53" s="245"/>
      <c r="Z53" s="245"/>
    </row>
    <row r="54" spans="21:26">
      <c r="U54" s="245"/>
      <c r="Z54" s="245"/>
    </row>
    <row r="55" spans="21:26">
      <c r="U55" s="245"/>
      <c r="Z55" s="245"/>
    </row>
    <row r="56" spans="21:26">
      <c r="U56" s="245"/>
      <c r="Z56" s="245"/>
    </row>
    <row r="57" spans="21:26">
      <c r="U57" s="245"/>
      <c r="Z57" s="245"/>
    </row>
    <row r="58" spans="21:26">
      <c r="U58" s="245"/>
      <c r="Z58" s="245"/>
    </row>
    <row r="59" spans="21:26">
      <c r="U59" s="245"/>
      <c r="Z59" s="245"/>
    </row>
    <row r="60" spans="21:26">
      <c r="U60" s="245"/>
      <c r="Z60" s="245"/>
    </row>
    <row r="61" spans="21:26">
      <c r="U61" s="245"/>
      <c r="Z61" s="245"/>
    </row>
    <row r="62" spans="21:26">
      <c r="U62" s="245"/>
      <c r="Z62" s="245"/>
    </row>
    <row r="63" spans="21:26">
      <c r="U63" s="245"/>
      <c r="Z63" s="245"/>
    </row>
    <row r="64" spans="21:26">
      <c r="U64" s="245"/>
      <c r="Z64" s="245"/>
    </row>
    <row r="65" spans="21:26">
      <c r="U65" s="245"/>
      <c r="Z65" s="245"/>
    </row>
    <row r="66" spans="21:26">
      <c r="U66" s="245"/>
      <c r="Z66" s="245"/>
    </row>
    <row r="67" spans="21:26">
      <c r="U67" s="245"/>
      <c r="Z67" s="245"/>
    </row>
    <row r="68" spans="21:26">
      <c r="U68" s="245"/>
      <c r="Z68" s="245"/>
    </row>
    <row r="69" spans="21:26">
      <c r="U69" s="245"/>
      <c r="Z69" s="245"/>
    </row>
    <row r="70" spans="21:26">
      <c r="U70" s="245"/>
      <c r="Z70" s="245"/>
    </row>
    <row r="71" spans="21:26">
      <c r="U71" s="245"/>
      <c r="Z71" s="245"/>
    </row>
    <row r="72" spans="21:26">
      <c r="U72" s="245"/>
      <c r="Z72" s="245"/>
    </row>
    <row r="73" spans="21:26">
      <c r="U73" s="245"/>
      <c r="Z73" s="245"/>
    </row>
    <row r="74" spans="21:26">
      <c r="U74" s="245"/>
      <c r="Z74" s="245"/>
    </row>
    <row r="75" spans="21:26">
      <c r="U75" s="245"/>
      <c r="Z75" s="245"/>
    </row>
    <row r="76" spans="21:26">
      <c r="U76" s="245"/>
      <c r="Z76" s="245"/>
    </row>
    <row r="77" spans="21:26">
      <c r="U77" s="245"/>
      <c r="Z77" s="245"/>
    </row>
    <row r="78" spans="21:26">
      <c r="U78" s="245"/>
      <c r="Z78" s="245"/>
    </row>
    <row r="79" spans="21:26">
      <c r="U79" s="245"/>
      <c r="Z79" s="245"/>
    </row>
    <row r="80" spans="21:26">
      <c r="U80" s="245"/>
      <c r="Z80" s="245"/>
    </row>
    <row r="81" spans="21:26">
      <c r="U81" s="245"/>
      <c r="Z81" s="245"/>
    </row>
    <row r="82" spans="21:26">
      <c r="U82" s="245"/>
      <c r="Z82" s="245"/>
    </row>
    <row r="83" spans="21:26">
      <c r="U83" s="245"/>
      <c r="Z83" s="245"/>
    </row>
    <row r="84" spans="21:26">
      <c r="U84" s="245"/>
      <c r="Z84" s="245"/>
    </row>
    <row r="85" spans="21:26">
      <c r="U85" s="245"/>
      <c r="Z85" s="245"/>
    </row>
    <row r="86" spans="21:26">
      <c r="U86" s="245"/>
      <c r="Z86" s="245"/>
    </row>
    <row r="87" spans="21:26">
      <c r="U87" s="245"/>
      <c r="Z87" s="245"/>
    </row>
    <row r="88" spans="21:26">
      <c r="U88" s="245"/>
      <c r="Z88" s="245"/>
    </row>
    <row r="89" spans="21:26">
      <c r="U89" s="245"/>
      <c r="Z89" s="245"/>
    </row>
    <row r="90" spans="21:26">
      <c r="U90" s="245"/>
      <c r="Z90" s="245"/>
    </row>
    <row r="91" spans="21:26">
      <c r="U91" s="245"/>
      <c r="Z91" s="245"/>
    </row>
    <row r="92" spans="21:26">
      <c r="U92" s="245"/>
      <c r="Z92" s="245"/>
    </row>
    <row r="93" spans="21:26">
      <c r="U93" s="245"/>
      <c r="Z93" s="245"/>
    </row>
    <row r="94" spans="21:26">
      <c r="U94" s="245"/>
      <c r="Z94" s="245"/>
    </row>
    <row r="95" spans="21:26">
      <c r="U95" s="245"/>
      <c r="Z95" s="245"/>
    </row>
    <row r="96" spans="21:26">
      <c r="U96" s="245"/>
      <c r="Z96" s="245"/>
    </row>
    <row r="97" spans="21:26">
      <c r="U97" s="245"/>
      <c r="Z97" s="245"/>
    </row>
    <row r="98" spans="21:26">
      <c r="U98" s="245"/>
      <c r="Z98" s="245"/>
    </row>
    <row r="99" spans="21:26">
      <c r="U99" s="245"/>
      <c r="Z99" s="245"/>
    </row>
    <row r="100" spans="21:26">
      <c r="U100" s="245"/>
      <c r="Z100" s="245"/>
    </row>
    <row r="101" spans="21:26">
      <c r="U101" s="245"/>
      <c r="Z101" s="245"/>
    </row>
    <row r="102" spans="21:26">
      <c r="U102" s="245"/>
      <c r="Z102" s="245"/>
    </row>
    <row r="103" spans="21:26">
      <c r="U103" s="245"/>
      <c r="Z103" s="245"/>
    </row>
    <row r="104" spans="21:26">
      <c r="U104" s="245"/>
      <c r="Z104" s="245"/>
    </row>
    <row r="105" spans="21:26">
      <c r="U105" s="245"/>
      <c r="Z105" s="245"/>
    </row>
    <row r="106" spans="21:26">
      <c r="U106" s="245"/>
      <c r="Z106" s="245"/>
    </row>
    <row r="107" spans="21:26">
      <c r="U107" s="245"/>
      <c r="Z107" s="245"/>
    </row>
    <row r="108" spans="21:26">
      <c r="U108" s="245"/>
      <c r="Z108" s="245"/>
    </row>
    <row r="109" spans="21:26">
      <c r="U109" s="245"/>
      <c r="Z109" s="245"/>
    </row>
    <row r="110" spans="21:26">
      <c r="U110" s="245"/>
      <c r="Z110" s="245"/>
    </row>
    <row r="111" spans="21:26">
      <c r="U111" s="245"/>
      <c r="Z111" s="245"/>
    </row>
    <row r="112" spans="21:26">
      <c r="U112" s="245"/>
      <c r="Z112" s="245"/>
    </row>
    <row r="113" spans="21:26">
      <c r="U113" s="245"/>
      <c r="Z113" s="245"/>
    </row>
    <row r="114" spans="21:26">
      <c r="U114" s="245"/>
      <c r="Z114" s="245"/>
    </row>
    <row r="115" spans="21:26">
      <c r="U115" s="245"/>
      <c r="Z115" s="245"/>
    </row>
    <row r="116" spans="21:26">
      <c r="U116" s="245"/>
      <c r="Z116" s="245"/>
    </row>
    <row r="117" spans="21:26">
      <c r="U117" s="245"/>
      <c r="Z117" s="245"/>
    </row>
    <row r="118" spans="21:26">
      <c r="U118" s="245"/>
      <c r="Z118" s="245"/>
    </row>
    <row r="119" spans="21:26">
      <c r="U119" s="245"/>
      <c r="Z119" s="245"/>
    </row>
    <row r="120" spans="21:26">
      <c r="U120" s="245"/>
      <c r="Z120" s="245"/>
    </row>
    <row r="121" spans="21:26">
      <c r="U121" s="245"/>
      <c r="Z121" s="245"/>
    </row>
  </sheetData>
  <mergeCells count="42">
    <mergeCell ref="K10:P10"/>
    <mergeCell ref="Q10:S10"/>
    <mergeCell ref="K11:K12"/>
    <mergeCell ref="R11:R12"/>
    <mergeCell ref="S11:S12"/>
    <mergeCell ref="Q11:Q12"/>
    <mergeCell ref="O11:O12"/>
    <mergeCell ref="P11:P12"/>
    <mergeCell ref="N11:N12"/>
    <mergeCell ref="G11:G12"/>
    <mergeCell ref="H11:I11"/>
    <mergeCell ref="J11:J12"/>
    <mergeCell ref="L11:L12"/>
    <mergeCell ref="M11:M12"/>
    <mergeCell ref="B10:J10"/>
    <mergeCell ref="B11:B12"/>
    <mergeCell ref="C11:C12"/>
    <mergeCell ref="B1:T1"/>
    <mergeCell ref="B2:U2"/>
    <mergeCell ref="B3:U3"/>
    <mergeCell ref="B4:U4"/>
    <mergeCell ref="D7:P7"/>
    <mergeCell ref="Q7:Q9"/>
    <mergeCell ref="R7:R9"/>
    <mergeCell ref="S7:S9"/>
    <mergeCell ref="D8:P8"/>
    <mergeCell ref="D9:P9"/>
    <mergeCell ref="D11:D12"/>
    <mergeCell ref="E11:E12"/>
    <mergeCell ref="F11:F12"/>
    <mergeCell ref="B16:S16"/>
    <mergeCell ref="B17:B19"/>
    <mergeCell ref="C17:C19"/>
    <mergeCell ref="E17:E18"/>
    <mergeCell ref="D17:D18"/>
    <mergeCell ref="J17:J19"/>
    <mergeCell ref="P17:P19"/>
    <mergeCell ref="B13:B15"/>
    <mergeCell ref="C13:C15"/>
    <mergeCell ref="D13:D15"/>
    <mergeCell ref="E13:E15"/>
    <mergeCell ref="P13:P15"/>
  </mergeCells>
  <conditionalFormatting sqref="T21">
    <cfRule type="containsText" dxfId="535" priority="774" operator="containsText" text="&quot;RPLANIFICAR&quot;">
      <formula>NOT(ISERROR(SEARCH("""RPLANIFICAR""",T21)))</formula>
    </cfRule>
  </conditionalFormatting>
  <conditionalFormatting sqref="P23">
    <cfRule type="cellIs" dxfId="534" priority="598" operator="equal">
      <formula>1</formula>
    </cfRule>
    <cfRule type="cellIs" dxfId="533" priority="599" operator="between">
      <formula>0.86</formula>
      <formula>0.99</formula>
    </cfRule>
    <cfRule type="cellIs" dxfId="532" priority="600" operator="between">
      <formula>0.75</formula>
      <formula>0.85</formula>
    </cfRule>
    <cfRule type="cellIs" dxfId="531" priority="601" operator="between">
      <formula>0</formula>
      <formula>0.74</formula>
    </cfRule>
  </conditionalFormatting>
  <conditionalFormatting sqref="P13">
    <cfRule type="cellIs" dxfId="530" priority="192" operator="between">
      <formula>1</formula>
      <formula>1</formula>
    </cfRule>
    <cfRule type="cellIs" dxfId="529" priority="193" operator="between">
      <formula>0.9</formula>
      <formula>0.99</formula>
    </cfRule>
    <cfRule type="cellIs" dxfId="528" priority="194" operator="between">
      <formula>0.89</formula>
      <formula>0.8</formula>
    </cfRule>
    <cfRule type="cellIs" dxfId="527" priority="195" operator="between">
      <formula>0.79</formula>
      <formula>0</formula>
    </cfRule>
  </conditionalFormatting>
  <conditionalFormatting sqref="P20">
    <cfRule type="cellIs" dxfId="526" priority="168" operator="between">
      <formula>1</formula>
      <formula>1</formula>
    </cfRule>
    <cfRule type="cellIs" dxfId="525" priority="169" operator="between">
      <formula>0.9</formula>
      <formula>0.99</formula>
    </cfRule>
    <cfRule type="cellIs" dxfId="524" priority="170" operator="between">
      <formula>0.89</formula>
      <formula>0.8</formula>
    </cfRule>
    <cfRule type="cellIs" dxfId="523" priority="171" operator="between">
      <formula>0.79</formula>
      <formula>0</formula>
    </cfRule>
  </conditionalFormatting>
  <conditionalFormatting sqref="P17">
    <cfRule type="cellIs" dxfId="522" priority="172" operator="between">
      <formula>1</formula>
      <formula>1</formula>
    </cfRule>
    <cfRule type="cellIs" dxfId="521" priority="173" operator="between">
      <formula>0.9</formula>
      <formula>0.99</formula>
    </cfRule>
    <cfRule type="cellIs" dxfId="520" priority="174" operator="between">
      <formula>0.89</formula>
      <formula>0.8</formula>
    </cfRule>
    <cfRule type="cellIs" dxfId="519" priority="175" operator="between">
      <formula>0.79</formula>
      <formula>0</formula>
    </cfRule>
  </conditionalFormatting>
  <conditionalFormatting sqref="K13:K15 K17:K19">
    <cfRule type="cellIs" dxfId="518" priority="144" operator="equal">
      <formula>$Y$3</formula>
    </cfRule>
  </conditionalFormatting>
  <conditionalFormatting sqref="K13:K15 K17:K19">
    <cfRule type="cellIs" dxfId="517" priority="142" operator="equal">
      <formula>$Y$3</formula>
    </cfRule>
    <cfRule type="cellIs" dxfId="516" priority="143" operator="equal">
      <formula>$Y$3</formula>
    </cfRule>
  </conditionalFormatting>
  <conditionalFormatting sqref="K13:K15 K17:K19">
    <cfRule type="cellIs" dxfId="515" priority="140" operator="equal">
      <formula>$Y$3</formula>
    </cfRule>
    <cfRule type="cellIs" dxfId="514" priority="141" operator="equal">
      <formula>$Y$3</formula>
    </cfRule>
  </conditionalFormatting>
  <conditionalFormatting sqref="K13:K15 K17:K19">
    <cfRule type="cellIs" dxfId="513" priority="139" operator="equal">
      <formula>$Y$3</formula>
    </cfRule>
  </conditionalFormatting>
  <conditionalFormatting sqref="K13:K15 K17:K19">
    <cfRule type="cellIs" dxfId="512" priority="137" operator="equal">
      <formula>$Y$3</formula>
    </cfRule>
    <cfRule type="cellIs" dxfId="511" priority="138" operator="equal">
      <formula>$Y$3</formula>
    </cfRule>
  </conditionalFormatting>
  <conditionalFormatting sqref="K20">
    <cfRule type="cellIs" dxfId="510" priority="133" operator="equal">
      <formula>$Y$3</formula>
    </cfRule>
  </conditionalFormatting>
  <conditionalFormatting sqref="K20">
    <cfRule type="cellIs" dxfId="509" priority="131" operator="equal">
      <formula>$Y$3</formula>
    </cfRule>
    <cfRule type="cellIs" dxfId="508" priority="132" operator="equal">
      <formula>$Y$3</formula>
    </cfRule>
  </conditionalFormatting>
  <conditionalFormatting sqref="K20">
    <cfRule type="cellIs" dxfId="507" priority="129" operator="equal">
      <formula>$Y$3</formula>
    </cfRule>
    <cfRule type="cellIs" dxfId="506" priority="130" operator="equal">
      <formula>$Y$3</formula>
    </cfRule>
  </conditionalFormatting>
  <conditionalFormatting sqref="K20">
    <cfRule type="cellIs" dxfId="505" priority="128" operator="equal">
      <formula>$Y$3</formula>
    </cfRule>
  </conditionalFormatting>
  <conditionalFormatting sqref="K20">
    <cfRule type="cellIs" dxfId="504" priority="126" operator="equal">
      <formula>$Y$3</formula>
    </cfRule>
    <cfRule type="cellIs" dxfId="503" priority="127" operator="equal">
      <formula>$Y$3</formula>
    </cfRule>
  </conditionalFormatting>
  <conditionalFormatting sqref="R7">
    <cfRule type="cellIs" dxfId="502" priority="3" operator="between">
      <formula>0.9</formula>
      <formula>1</formula>
    </cfRule>
    <cfRule type="cellIs" dxfId="501" priority="4" operator="between">
      <formula>0.8</formula>
      <formula>0.89</formula>
    </cfRule>
    <cfRule type="cellIs" dxfId="500" priority="5" operator="between">
      <formula>0.7</formula>
      <formula>0.79</formula>
    </cfRule>
    <cfRule type="cellIs" dxfId="499" priority="6" operator="between">
      <formula>0</formula>
      <formula>0.69</formula>
    </cfRule>
  </conditionalFormatting>
  <dataValidations count="2">
    <dataValidation type="list" allowBlank="1" showInputMessage="1" showErrorMessage="1" sqref="K13:K15 K17:K20" xr:uid="{00000000-0002-0000-0B00-000000000000}">
      <formula1>$Y$1:$Y$4</formula1>
    </dataValidation>
    <dataValidation type="list" allowBlank="1" showInputMessage="1" showErrorMessage="1" sqref="T21 R13:R15 R17:R19" xr:uid="{00000000-0002-0000-0B00-000001000000}">
      <formula1>#REF!</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75" operator="containsText" id="{88A8637B-38D4-49CE-A765-F71D050E4E0B}">
            <xm:f>NOT(ISERROR(SEARCH(#REF!,T21)))</xm:f>
            <xm:f>#REF!</xm:f>
            <x14:dxf>
              <font>
                <b/>
                <i val="0"/>
                <color theme="1"/>
              </font>
              <fill>
                <patternFill>
                  <bgColor rgb="FFFFFF00"/>
                </patternFill>
              </fill>
            </x14:dxf>
          </x14:cfRule>
          <x14:cfRule type="containsText" priority="776" operator="containsText" id="{786FA546-5D5D-4FAF-84EA-246271925F87}">
            <xm:f>NOT(ISERROR(SEARCH(#REF!,T21)))</xm:f>
            <xm:f>#REF!</xm:f>
            <x14:dxf>
              <font>
                <b/>
                <i val="0"/>
                <color theme="0"/>
              </font>
              <fill>
                <patternFill>
                  <bgColor rgb="FF00B050"/>
                </patternFill>
              </fill>
            </x14:dxf>
          </x14:cfRule>
          <x14:cfRule type="containsText" priority="777" operator="containsText" id="{C601AE52-02B6-4AC3-9C65-5871A9B6DBE8}">
            <xm:f>NOT(ISERROR(SEARCH(#REF!,T21)))</xm:f>
            <xm:f>#REF!</xm:f>
            <x14:dxf>
              <font>
                <b/>
                <i val="0"/>
                <color theme="0"/>
              </font>
              <fill>
                <patternFill>
                  <bgColor rgb="FFFF0000"/>
                </patternFill>
              </fill>
            </x14:dxf>
          </x14:cfRule>
          <xm:sqref>T21</xm:sqref>
        </x14:conditionalFormatting>
        <x14:conditionalFormatting xmlns:xm="http://schemas.microsoft.com/office/excel/2006/main">
          <x14:cfRule type="containsText" priority="778" operator="containsText" id="{7FC3CDD9-20B9-4FA3-8619-FF1CFB8984EF}">
            <xm:f>NOT(ISERROR(SEARCH(#REF!,T21)))</xm:f>
            <xm:f>#REF!</xm:f>
            <x14:dxf>
              <font>
                <b/>
                <i val="0"/>
                <color theme="0"/>
              </font>
              <fill>
                <patternFill>
                  <bgColor rgb="FFFF0000"/>
                </patternFill>
              </fill>
            </x14:dxf>
          </x14:cfRule>
          <x14:cfRule type="containsText" priority="779" operator="containsText" id="{C40CA8E8-3F22-4594-8DC6-24183BEDD169}">
            <xm:f>NOT(ISERROR(SEARCH(#REF!,T21)))</xm:f>
            <xm:f>#REF!</xm:f>
            <x14:dxf>
              <font>
                <b/>
                <i val="0"/>
                <color theme="0"/>
              </font>
              <fill>
                <patternFill>
                  <bgColor theme="9" tint="-0.24994659260841701"/>
                </patternFill>
              </fill>
            </x14:dxf>
          </x14:cfRule>
          <x14:cfRule type="containsText" priority="780" operator="containsText" id="{FD185C97-710E-4183-864C-ED11751663C0}">
            <xm:f>NOT(ISERROR(SEARCH(#REF!,T21)))</xm:f>
            <xm:f>#REF!</xm:f>
            <x14:dxf>
              <font>
                <b/>
                <i val="0"/>
                <color theme="1"/>
              </font>
              <fill>
                <patternFill>
                  <bgColor rgb="FFFFFF00"/>
                </patternFill>
              </fill>
            </x14:dxf>
          </x14:cfRule>
          <x14:cfRule type="containsText" priority="781" operator="containsText" id="{3F679394-4AAE-447F-AD90-897B899F91E0}">
            <xm:f>NOT(ISERROR(SEARCH(#REF!,T21)))</xm:f>
            <xm:f>#REF!</xm:f>
            <x14:dxf>
              <font>
                <b/>
                <i val="0"/>
                <color theme="0"/>
              </font>
              <fill>
                <patternFill>
                  <bgColor rgb="FF00B050"/>
                </patternFill>
              </fill>
            </x14:dxf>
          </x14:cfRule>
          <xm:sqref>T21</xm:sqref>
        </x14:conditionalFormatting>
        <x14:conditionalFormatting xmlns:xm="http://schemas.microsoft.com/office/excel/2006/main">
          <x14:cfRule type="containsText" priority="196" operator="containsText" id="{9B6177C7-14B5-4968-A7D6-B959E338CE1A}">
            <xm:f>NOT(ISERROR(SEARCH(#REF!,R13)))</xm:f>
            <xm:f>#REF!</xm:f>
            <x14:dxf>
              <font>
                <b/>
                <i val="0"/>
                <color theme="0"/>
              </font>
              <fill>
                <patternFill>
                  <bgColor rgb="FFFF0000"/>
                </patternFill>
              </fill>
            </x14:dxf>
          </x14:cfRule>
          <x14:cfRule type="containsText" priority="197" operator="containsText" id="{86BB661B-ED47-4B8B-8125-51387BC937D0}">
            <xm:f>NOT(ISERROR(SEARCH(#REF!,R13)))</xm:f>
            <xm:f>#REF!</xm:f>
            <x14:dxf>
              <font>
                <b/>
                <i val="0"/>
                <color theme="0"/>
              </font>
              <fill>
                <patternFill>
                  <bgColor rgb="FF00B050"/>
                </patternFill>
              </fill>
            </x14:dxf>
          </x14:cfRule>
          <xm:sqref>R13:R15 R19</xm:sqref>
        </x14:conditionalFormatting>
        <x14:conditionalFormatting xmlns:xm="http://schemas.microsoft.com/office/excel/2006/main">
          <x14:cfRule type="containsText" priority="145" operator="containsText" id="{4A775F00-D27A-4443-8E78-ACFC3A1E0332}">
            <xm:f>NOT(ISERROR(SEARCH($Y$4,K13)))</xm:f>
            <xm:f>$Y$4</xm:f>
            <x14:dxf>
              <font>
                <b/>
                <i val="0"/>
                <color theme="0"/>
              </font>
              <fill>
                <patternFill>
                  <bgColor rgb="FFFF0000"/>
                </patternFill>
              </fill>
            </x14:dxf>
          </x14:cfRule>
          <x14:cfRule type="containsText" priority="146" operator="containsText" id="{925C8904-AFF5-48DE-BE58-42798FF8FB80}">
            <xm:f>NOT(ISERROR(SEARCH($Y$2,K13)))</xm:f>
            <xm:f>$Y$2</xm:f>
            <x14:dxf>
              <font>
                <b/>
                <i val="0"/>
                <color theme="1"/>
              </font>
              <fill>
                <patternFill>
                  <bgColor rgb="FFFFFF00"/>
                </patternFill>
              </fill>
            </x14:dxf>
          </x14:cfRule>
          <x14:cfRule type="containsText" priority="147" operator="containsText" id="{93E2E5F2-3454-4ECB-BF3D-8BB8D117944A}">
            <xm:f>NOT(ISERROR(SEARCH($Y$1,K13)))</xm:f>
            <xm:f>$Y$1</xm:f>
            <x14:dxf>
              <font>
                <b/>
                <i val="0"/>
                <color theme="0"/>
              </font>
              <fill>
                <patternFill>
                  <bgColor rgb="FF00B050"/>
                </patternFill>
              </fill>
            </x14:dxf>
          </x14:cfRule>
          <xm:sqref>K13:K15 K17:K19</xm:sqref>
        </x14:conditionalFormatting>
        <x14:conditionalFormatting xmlns:xm="http://schemas.microsoft.com/office/excel/2006/main">
          <x14:cfRule type="containsText" priority="134" operator="containsText" id="{A2EF85FB-56C3-4F63-AC7F-D60E99C9BEBC}">
            <xm:f>NOT(ISERROR(SEARCH($Y$4,K20)))</xm:f>
            <xm:f>$Y$4</xm:f>
            <x14:dxf>
              <font>
                <b/>
                <i val="0"/>
                <color theme="0"/>
              </font>
              <fill>
                <patternFill>
                  <bgColor rgb="FFFF0000"/>
                </patternFill>
              </fill>
            </x14:dxf>
          </x14:cfRule>
          <x14:cfRule type="containsText" priority="135" operator="containsText" id="{D0044A82-ADA6-44A7-B95B-F7372BE543A5}">
            <xm:f>NOT(ISERROR(SEARCH($Y$2,K20)))</xm:f>
            <xm:f>$Y$2</xm:f>
            <x14:dxf>
              <font>
                <b/>
                <i val="0"/>
                <color theme="1"/>
              </font>
              <fill>
                <patternFill>
                  <bgColor rgb="FFFFFF00"/>
                </patternFill>
              </fill>
            </x14:dxf>
          </x14:cfRule>
          <x14:cfRule type="containsText" priority="136" operator="containsText" id="{C70C56CD-F493-4F0E-9441-2B2C7F504D58}">
            <xm:f>NOT(ISERROR(SEARCH($Y$1,K20)))</xm:f>
            <xm:f>$Y$1</xm:f>
            <x14:dxf>
              <font>
                <b/>
                <i val="0"/>
                <color theme="0"/>
              </font>
              <fill>
                <patternFill>
                  <bgColor rgb="FF00B050"/>
                </patternFill>
              </fill>
            </x14:dxf>
          </x14:cfRule>
          <xm:sqref>K20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148"/>
  <sheetViews>
    <sheetView showGridLines="0" zoomScale="85" zoomScaleNormal="85" workbookViewId="0">
      <selection activeCell="D10" sqref="D10:P10"/>
    </sheetView>
  </sheetViews>
  <sheetFormatPr baseColWidth="10" defaultColWidth="11.42578125" defaultRowHeight="15"/>
  <cols>
    <col min="1" max="1" width="6.85546875" style="247" customWidth="1"/>
    <col min="2" max="2" width="24.28515625" style="247" customWidth="1"/>
    <col min="3" max="3" width="22" style="247" hidden="1" customWidth="1"/>
    <col min="4" max="4" width="22.28515625" style="247" customWidth="1"/>
    <col min="5" max="5" width="10" style="247" hidden="1" customWidth="1"/>
    <col min="6" max="6" width="22.28515625" style="247" customWidth="1"/>
    <col min="7" max="7" width="11.140625" style="247" hidden="1" customWidth="1"/>
    <col min="8" max="8" width="12.42578125" style="247" hidden="1" customWidth="1"/>
    <col min="9" max="9" width="13.7109375" style="247" hidden="1" customWidth="1"/>
    <col min="10" max="10" width="24.5703125" style="247" customWidth="1"/>
    <col min="11" max="11" width="23.28515625" style="247" customWidth="1"/>
    <col min="12" max="12" width="23" style="247" hidden="1" customWidth="1"/>
    <col min="13" max="13" width="10.42578125" style="247" hidden="1" customWidth="1"/>
    <col min="14" max="14" width="12.7109375" style="247" hidden="1" customWidth="1"/>
    <col min="15" max="15" width="12.5703125" style="247" hidden="1" customWidth="1"/>
    <col min="16" max="17" width="23.5703125" style="247" customWidth="1"/>
    <col min="18" max="18" width="25.5703125" style="247" customWidth="1"/>
    <col min="19" max="19" width="25.5703125" style="247" hidden="1" customWidth="1"/>
    <col min="20" max="20" width="20.7109375" style="247" hidden="1" customWidth="1"/>
    <col min="21" max="21" width="22.5703125" style="247" hidden="1" customWidth="1"/>
    <col min="22" max="23" width="11.42578125" style="247" hidden="1" customWidth="1"/>
    <col min="24" max="24" width="6.7109375" style="247" hidden="1" customWidth="1"/>
    <col min="25" max="25" width="22.7109375" style="247" hidden="1" customWidth="1"/>
    <col min="26" max="26" width="6.42578125" style="247" hidden="1" customWidth="1"/>
    <col min="27" max="27" width="19.42578125" style="247" hidden="1" customWidth="1"/>
    <col min="28" max="28" width="6.42578125" style="247" hidden="1" customWidth="1"/>
    <col min="29" max="29" width="11.42578125" style="247" hidden="1" customWidth="1"/>
    <col min="30" max="32" width="11.42578125" style="247" customWidth="1"/>
    <col min="33" max="16384" width="11.42578125" style="247"/>
  </cols>
  <sheetData>
    <row r="1" spans="1:44">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45"/>
      <c r="Y1" s="245"/>
      <c r="Z1" s="245"/>
      <c r="AA1" s="245"/>
      <c r="AB1" s="245"/>
      <c r="AC1" s="245"/>
      <c r="AD1" s="245"/>
      <c r="AE1" s="245"/>
      <c r="AF1" s="245"/>
      <c r="AG1" s="245"/>
    </row>
    <row r="2" spans="1:44"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row>
    <row r="5" spans="1:44">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44" ht="22.5" customHeight="1">
      <c r="A7" s="245"/>
      <c r="B7" s="233" t="s">
        <v>11</v>
      </c>
      <c r="C7" s="233"/>
      <c r="D7" s="1503" t="s">
        <v>57</v>
      </c>
      <c r="E7" s="1503"/>
      <c r="F7" s="1503"/>
      <c r="G7" s="1503"/>
      <c r="H7" s="1503"/>
      <c r="I7" s="1503"/>
      <c r="J7" s="1503"/>
      <c r="K7" s="1503"/>
      <c r="L7" s="1503"/>
      <c r="M7" s="1503"/>
      <c r="N7" s="1503"/>
      <c r="O7" s="1503"/>
      <c r="P7" s="1503"/>
      <c r="Q7" s="1502" t="s">
        <v>235</v>
      </c>
      <c r="R7" s="1327">
        <f>AVERAGE(P14,P17,P20,P22,P25,P28)</f>
        <v>0</v>
      </c>
      <c r="S7" s="239"/>
      <c r="T7" s="239"/>
      <c r="U7" s="239"/>
      <c r="V7" s="248">
        <f>R7</f>
        <v>0</v>
      </c>
      <c r="W7" s="245"/>
      <c r="X7" s="249"/>
      <c r="Y7" s="247" t="s">
        <v>65</v>
      </c>
      <c r="Z7" s="245"/>
      <c r="AA7" s="245"/>
      <c r="AB7" s="245"/>
      <c r="AC7" s="245"/>
      <c r="AD7" s="245"/>
      <c r="AE7" s="245"/>
      <c r="AF7" s="245"/>
      <c r="AG7" s="245"/>
    </row>
    <row r="8" spans="1:44" ht="21.75" customHeight="1">
      <c r="A8" s="245"/>
      <c r="B8" s="254" t="s">
        <v>243</v>
      </c>
      <c r="C8" s="254"/>
      <c r="D8" s="1438" t="s">
        <v>261</v>
      </c>
      <c r="E8" s="1438"/>
      <c r="F8" s="1438"/>
      <c r="G8" s="1438"/>
      <c r="H8" s="1438"/>
      <c r="I8" s="1438"/>
      <c r="J8" s="1438"/>
      <c r="K8" s="1438"/>
      <c r="L8" s="1438"/>
      <c r="M8" s="1438"/>
      <c r="N8" s="1438"/>
      <c r="O8" s="1438"/>
      <c r="P8" s="1438"/>
      <c r="Q8" s="1502"/>
      <c r="R8" s="1444"/>
      <c r="S8" s="251"/>
      <c r="T8" s="251"/>
      <c r="U8" s="251"/>
      <c r="V8" s="245"/>
      <c r="W8" s="245"/>
      <c r="X8" s="252"/>
      <c r="Y8" s="247" t="s">
        <v>67</v>
      </c>
      <c r="Z8" s="249"/>
      <c r="AA8" s="245" t="s">
        <v>34</v>
      </c>
      <c r="AB8" s="249"/>
      <c r="AC8" s="247" t="s">
        <v>69</v>
      </c>
      <c r="AD8" s="245"/>
      <c r="AE8" s="245"/>
      <c r="AF8" s="245"/>
      <c r="AG8" s="245"/>
    </row>
    <row r="9" spans="1:44" ht="21.75" customHeight="1">
      <c r="A9" s="245"/>
      <c r="B9" s="254" t="s">
        <v>14</v>
      </c>
      <c r="C9" s="254"/>
      <c r="D9" s="1424" t="s">
        <v>26</v>
      </c>
      <c r="E9" s="1425"/>
      <c r="F9" s="1425"/>
      <c r="G9" s="1425"/>
      <c r="H9" s="1425"/>
      <c r="I9" s="1425"/>
      <c r="J9" s="1425"/>
      <c r="K9" s="1425"/>
      <c r="L9" s="1425"/>
      <c r="M9" s="1425"/>
      <c r="N9" s="1425"/>
      <c r="O9" s="1425"/>
      <c r="P9" s="1426"/>
      <c r="Q9" s="1502"/>
      <c r="R9" s="1444"/>
      <c r="S9" s="251"/>
      <c r="T9" s="251"/>
      <c r="U9" s="251"/>
      <c r="V9" s="245"/>
      <c r="W9" s="245"/>
      <c r="X9" s="316"/>
      <c r="Y9" s="247" t="s">
        <v>249</v>
      </c>
      <c r="Z9" s="252"/>
      <c r="AA9" s="245" t="s">
        <v>35</v>
      </c>
      <c r="AB9" s="253"/>
      <c r="AC9" s="247" t="s">
        <v>61</v>
      </c>
      <c r="AD9" s="245"/>
      <c r="AE9" s="245"/>
      <c r="AF9" s="245"/>
      <c r="AG9" s="245"/>
    </row>
    <row r="10" spans="1:44" ht="29.25" customHeight="1">
      <c r="A10" s="245"/>
      <c r="B10" s="254" t="s">
        <v>16</v>
      </c>
      <c r="C10" s="254"/>
      <c r="D10" s="1438" t="s">
        <v>27</v>
      </c>
      <c r="E10" s="1438"/>
      <c r="F10" s="1438"/>
      <c r="G10" s="1438"/>
      <c r="H10" s="1438"/>
      <c r="I10" s="1438"/>
      <c r="J10" s="1438"/>
      <c r="K10" s="1438"/>
      <c r="L10" s="1438"/>
      <c r="M10" s="1438"/>
      <c r="N10" s="1438"/>
      <c r="O10" s="1438"/>
      <c r="P10" s="1438"/>
      <c r="Q10" s="1502"/>
      <c r="R10" s="1445"/>
      <c r="S10" s="251"/>
      <c r="T10" s="251"/>
      <c r="U10" s="251"/>
      <c r="V10" s="245"/>
      <c r="W10" s="245"/>
      <c r="X10" s="253"/>
      <c r="Y10" s="247" t="s">
        <v>66</v>
      </c>
      <c r="Z10" s="253"/>
      <c r="AA10" s="245" t="s">
        <v>36</v>
      </c>
      <c r="AB10" s="258"/>
      <c r="AC10" s="258"/>
      <c r="AD10" s="245"/>
      <c r="AE10" s="245"/>
      <c r="AF10" s="245"/>
      <c r="AG10" s="245"/>
    </row>
    <row r="11" spans="1:44" ht="15" customHeight="1">
      <c r="A11" s="245"/>
      <c r="B11" s="1225" t="s">
        <v>4</v>
      </c>
      <c r="C11" s="1225"/>
      <c r="D11" s="1225"/>
      <c r="E11" s="1225"/>
      <c r="F11" s="1225"/>
      <c r="G11" s="1225"/>
      <c r="H11" s="1225"/>
      <c r="I11" s="1225"/>
      <c r="J11" s="1225"/>
      <c r="K11" s="1286" t="s">
        <v>5</v>
      </c>
      <c r="L11" s="1287"/>
      <c r="M11" s="1287"/>
      <c r="N11" s="1287"/>
      <c r="O11" s="1287"/>
      <c r="P11" s="1287"/>
      <c r="Q11" s="1287"/>
      <c r="R11" s="1288"/>
      <c r="S11" s="1225" t="s">
        <v>59</v>
      </c>
      <c r="T11" s="1225"/>
      <c r="U11" s="1225"/>
      <c r="V11" s="245"/>
      <c r="W11" s="245"/>
      <c r="X11" s="245"/>
      <c r="Y11" s="245"/>
      <c r="Z11" s="245"/>
      <c r="AA11" s="245"/>
      <c r="AB11" s="258"/>
      <c r="AC11" s="258"/>
      <c r="AD11" s="245"/>
      <c r="AE11" s="245"/>
      <c r="AF11" s="245"/>
      <c r="AG11" s="245"/>
    </row>
    <row r="12" spans="1:44" ht="25.5" customHeight="1">
      <c r="A12" s="245"/>
      <c r="B12" s="1229" t="s">
        <v>0</v>
      </c>
      <c r="C12" s="353"/>
      <c r="D12" s="1229" t="s">
        <v>2</v>
      </c>
      <c r="E12" s="1230" t="s">
        <v>70</v>
      </c>
      <c r="F12" s="1229" t="s">
        <v>60</v>
      </c>
      <c r="G12" s="1230" t="s">
        <v>68</v>
      </c>
      <c r="H12" s="1231" t="s">
        <v>51</v>
      </c>
      <c r="I12" s="1229"/>
      <c r="J12" s="1231" t="s">
        <v>52</v>
      </c>
      <c r="K12" s="1231" t="s">
        <v>63</v>
      </c>
      <c r="L12" s="1230" t="s">
        <v>6</v>
      </c>
      <c r="M12" s="1230" t="s">
        <v>63</v>
      </c>
      <c r="N12" s="1230" t="s">
        <v>72</v>
      </c>
      <c r="O12" s="1230" t="s">
        <v>187</v>
      </c>
      <c r="P12" s="1232" t="s">
        <v>71</v>
      </c>
      <c r="Q12" s="1231" t="s">
        <v>79</v>
      </c>
      <c r="R12" s="1231" t="s">
        <v>6</v>
      </c>
      <c r="S12" s="1231" t="s">
        <v>62</v>
      </c>
      <c r="T12" s="1230" t="s">
        <v>73</v>
      </c>
      <c r="U12" s="1230" t="s">
        <v>6</v>
      </c>
      <c r="V12" s="245"/>
      <c r="W12" s="245"/>
      <c r="X12" s="245"/>
      <c r="Y12" s="245"/>
      <c r="Z12" s="258"/>
      <c r="AA12" s="245"/>
      <c r="AB12" s="245"/>
      <c r="AC12" s="245"/>
      <c r="AD12" s="245"/>
      <c r="AE12" s="245"/>
      <c r="AF12" s="245"/>
      <c r="AG12" s="245"/>
    </row>
    <row r="13" spans="1:44" ht="34.5" customHeight="1">
      <c r="A13" s="245"/>
      <c r="B13" s="1229"/>
      <c r="C13" s="353"/>
      <c r="D13" s="1229"/>
      <c r="E13" s="1230"/>
      <c r="F13" s="1229"/>
      <c r="G13" s="1230"/>
      <c r="H13" s="261" t="s">
        <v>46</v>
      </c>
      <c r="I13" s="261" t="s">
        <v>47</v>
      </c>
      <c r="J13" s="1231"/>
      <c r="K13" s="1231"/>
      <c r="L13" s="1230"/>
      <c r="M13" s="1230"/>
      <c r="N13" s="1230"/>
      <c r="O13" s="1230"/>
      <c r="P13" s="1232"/>
      <c r="Q13" s="1231"/>
      <c r="R13" s="1231"/>
      <c r="S13" s="1231"/>
      <c r="T13" s="1230"/>
      <c r="U13" s="1230"/>
      <c r="V13" s="245"/>
      <c r="W13" s="245"/>
      <c r="X13" s="245"/>
      <c r="Y13" s="245"/>
      <c r="Z13" s="258"/>
      <c r="AA13" s="245"/>
      <c r="AB13" s="245"/>
      <c r="AC13" s="245"/>
      <c r="AD13" s="245"/>
      <c r="AE13" s="245"/>
      <c r="AF13" s="245"/>
      <c r="AG13" s="245"/>
    </row>
    <row r="14" spans="1:44" s="2" customFormat="1" ht="138" customHeight="1">
      <c r="A14" s="1"/>
      <c r="B14" s="702" t="s">
        <v>605</v>
      </c>
      <c r="C14" s="506" t="s">
        <v>606</v>
      </c>
      <c r="D14" s="575" t="s">
        <v>607</v>
      </c>
      <c r="E14" s="703">
        <v>0.3</v>
      </c>
      <c r="F14" s="575" t="s">
        <v>608</v>
      </c>
      <c r="G14" s="525">
        <v>0.15</v>
      </c>
      <c r="H14" s="547">
        <v>43862</v>
      </c>
      <c r="I14" s="547">
        <v>43922</v>
      </c>
      <c r="J14" s="573" t="s">
        <v>609</v>
      </c>
      <c r="K14" s="363"/>
      <c r="L14" s="369"/>
      <c r="M14" s="346" t="str">
        <f>IF(K14="SI", G14, IF(K14="Cumplimiento Negativo",G14,"0"))</f>
        <v>0</v>
      </c>
      <c r="N14" s="588">
        <f>SUM(M14:M15)</f>
        <v>0</v>
      </c>
      <c r="O14" s="588">
        <f>SUM(G14:G15)</f>
        <v>0.15</v>
      </c>
      <c r="P14" s="685">
        <f t="shared" ref="P14:P30" si="0">N14/O14</f>
        <v>0</v>
      </c>
      <c r="Q14" s="383"/>
      <c r="R14" s="352"/>
      <c r="S14" s="575" t="s">
        <v>610</v>
      </c>
      <c r="T14" s="310"/>
      <c r="U14" s="387"/>
      <c r="V14" s="1"/>
      <c r="W14" s="1"/>
      <c r="X14" s="35"/>
      <c r="Y14" s="1"/>
      <c r="Z14" s="1"/>
      <c r="AA14" s="1"/>
      <c r="AB14"/>
      <c r="AC14"/>
      <c r="AD14" s="1"/>
      <c r="AE14" s="1"/>
    </row>
    <row r="15" spans="1:44" s="2" customFormat="1" ht="72" hidden="1" customHeight="1">
      <c r="A15" s="1"/>
      <c r="B15" s="598"/>
      <c r="C15" s="591"/>
      <c r="D15" s="321"/>
      <c r="E15" s="663"/>
      <c r="F15" s="589"/>
      <c r="G15" s="525"/>
      <c r="H15" s="547"/>
      <c r="I15" s="547"/>
      <c r="J15" s="573"/>
      <c r="K15" s="363"/>
      <c r="L15" s="369"/>
      <c r="M15" s="346" t="str">
        <f t="shared" ref="M15:M30" si="1">IF(K15="SI", G15, IF(K15="Cumplimiento Negativo",G15,"0"))</f>
        <v>0</v>
      </c>
      <c r="N15" s="588">
        <f>SUM(M15:M16)</f>
        <v>0</v>
      </c>
      <c r="O15" s="588">
        <f>SUM(G15:G16)</f>
        <v>0</v>
      </c>
      <c r="P15" s="662" t="e">
        <f t="shared" si="0"/>
        <v>#DIV/0!</v>
      </c>
      <c r="Q15" s="383"/>
      <c r="R15" s="352"/>
      <c r="S15" s="308"/>
      <c r="T15" s="310"/>
      <c r="U15" s="387"/>
      <c r="V15" s="1"/>
      <c r="W15" s="1"/>
      <c r="X15" s="35"/>
      <c r="Y15" s="1"/>
      <c r="Z15" s="1"/>
      <c r="AA15" s="1"/>
      <c r="AB15"/>
      <c r="AC15"/>
      <c r="AD15" s="1"/>
      <c r="AE15" s="1"/>
    </row>
    <row r="16" spans="1:44" s="2" customFormat="1" ht="11.25" customHeight="1">
      <c r="A16" s="1"/>
      <c r="B16" s="1270"/>
      <c r="C16" s="1271"/>
      <c r="D16" s="1271"/>
      <c r="E16" s="1271"/>
      <c r="F16" s="1271"/>
      <c r="G16" s="1271"/>
      <c r="H16" s="1271"/>
      <c r="I16" s="1271"/>
      <c r="J16" s="1271"/>
      <c r="K16" s="1271"/>
      <c r="L16" s="1271"/>
      <c r="M16" s="1271"/>
      <c r="N16" s="1271"/>
      <c r="O16" s="1271"/>
      <c r="P16" s="1271"/>
      <c r="Q16" s="1271"/>
      <c r="R16" s="1271"/>
      <c r="S16" s="1272"/>
      <c r="T16" s="310"/>
      <c r="U16" s="387"/>
      <c r="V16" s="1"/>
      <c r="W16" s="1"/>
      <c r="X16" s="35"/>
      <c r="Y16" s="1"/>
      <c r="Z16" s="1"/>
      <c r="AA16" s="1"/>
      <c r="AB16"/>
      <c r="AC16"/>
      <c r="AD16" s="1"/>
      <c r="AE16" s="1"/>
    </row>
    <row r="17" spans="1:31" s="2" customFormat="1" ht="133.5" customHeight="1">
      <c r="A17" s="1"/>
      <c r="B17" s="702" t="s">
        <v>611</v>
      </c>
      <c r="C17" s="506" t="s">
        <v>612</v>
      </c>
      <c r="D17" s="575" t="s">
        <v>613</v>
      </c>
      <c r="E17" s="703">
        <v>1</v>
      </c>
      <c r="F17" s="575" t="s">
        <v>614</v>
      </c>
      <c r="G17" s="525">
        <v>0.2</v>
      </c>
      <c r="H17" s="547">
        <v>43891</v>
      </c>
      <c r="I17" s="547">
        <v>44013</v>
      </c>
      <c r="J17" s="573" t="s">
        <v>609</v>
      </c>
      <c r="K17" s="363"/>
      <c r="L17" s="369"/>
      <c r="M17" s="346" t="str">
        <f t="shared" si="1"/>
        <v>0</v>
      </c>
      <c r="N17" s="344" t="str">
        <f t="shared" ref="N17:N30" si="2">M17</f>
        <v>0</v>
      </c>
      <c r="O17" s="344">
        <f t="shared" ref="O17:O30" si="3">G17</f>
        <v>0.2</v>
      </c>
      <c r="P17" s="345">
        <f t="shared" si="0"/>
        <v>0</v>
      </c>
      <c r="Q17" s="352"/>
      <c r="R17" s="503"/>
      <c r="S17" s="575" t="s">
        <v>615</v>
      </c>
      <c r="T17" s="310"/>
      <c r="U17" s="387"/>
      <c r="V17" s="1"/>
      <c r="W17" s="1"/>
      <c r="X17" s="35"/>
      <c r="Y17" s="1"/>
      <c r="Z17" s="1"/>
      <c r="AA17" s="1"/>
      <c r="AB17"/>
      <c r="AC17"/>
      <c r="AD17" s="1"/>
      <c r="AE17" s="1"/>
    </row>
    <row r="18" spans="1:31" s="2" customFormat="1" ht="47.25" hidden="1">
      <c r="A18" s="1"/>
      <c r="B18" s="594"/>
      <c r="C18" s="594"/>
      <c r="D18" s="321"/>
      <c r="E18" s="321"/>
      <c r="F18" s="575"/>
      <c r="G18" s="584"/>
      <c r="H18" s="547"/>
      <c r="I18" s="547"/>
      <c r="J18" s="321"/>
      <c r="K18" s="363"/>
      <c r="L18" s="369"/>
      <c r="M18" s="346" t="str">
        <f t="shared" si="1"/>
        <v>0</v>
      </c>
      <c r="N18" s="344" t="str">
        <f t="shared" si="2"/>
        <v>0</v>
      </c>
      <c r="O18" s="344">
        <f t="shared" si="3"/>
        <v>0</v>
      </c>
      <c r="P18" s="345" t="e">
        <f t="shared" si="0"/>
        <v>#DIV/0!</v>
      </c>
      <c r="Q18" s="365"/>
      <c r="R18" s="306"/>
      <c r="S18" s="308"/>
      <c r="T18" s="310"/>
      <c r="U18" s="387"/>
      <c r="V18" s="1"/>
      <c r="W18" s="1"/>
      <c r="X18" s="35"/>
      <c r="Y18" s="1"/>
      <c r="Z18" s="1"/>
      <c r="AA18" s="1"/>
      <c r="AB18"/>
      <c r="AC18"/>
      <c r="AD18" s="1"/>
      <c r="AE18" s="1"/>
    </row>
    <row r="19" spans="1:31" s="2" customFormat="1" ht="12" customHeight="1">
      <c r="A19" s="1"/>
      <c r="B19" s="1270"/>
      <c r="C19" s="1271"/>
      <c r="D19" s="1271"/>
      <c r="E19" s="1271"/>
      <c r="F19" s="1271"/>
      <c r="G19" s="1271"/>
      <c r="H19" s="1271"/>
      <c r="I19" s="1271"/>
      <c r="J19" s="1271"/>
      <c r="K19" s="1271"/>
      <c r="L19" s="1271"/>
      <c r="M19" s="1271" t="str">
        <f t="shared" si="1"/>
        <v>0</v>
      </c>
      <c r="N19" s="1271" t="str">
        <f t="shared" si="2"/>
        <v>0</v>
      </c>
      <c r="O19" s="1271">
        <f t="shared" si="3"/>
        <v>0</v>
      </c>
      <c r="P19" s="1271" t="e">
        <f t="shared" si="0"/>
        <v>#DIV/0!</v>
      </c>
      <c r="Q19" s="1271"/>
      <c r="R19" s="1271"/>
      <c r="S19" s="1272"/>
      <c r="T19" s="310"/>
      <c r="U19" s="387"/>
      <c r="V19" s="1"/>
      <c r="W19" s="1"/>
      <c r="X19" s="35"/>
      <c r="Y19" s="1"/>
      <c r="Z19" s="1"/>
      <c r="AA19" s="1"/>
      <c r="AB19"/>
      <c r="AC19"/>
      <c r="AD19" s="1"/>
      <c r="AE19" s="1"/>
    </row>
    <row r="20" spans="1:31" s="2" customFormat="1" ht="129" customHeight="1">
      <c r="A20" s="1"/>
      <c r="B20" s="702" t="s">
        <v>616</v>
      </c>
      <c r="C20" s="506" t="s">
        <v>617</v>
      </c>
      <c r="D20" s="575" t="s">
        <v>618</v>
      </c>
      <c r="E20" s="703">
        <v>0.1</v>
      </c>
      <c r="F20" s="575" t="s">
        <v>619</v>
      </c>
      <c r="G20" s="525">
        <v>0.03</v>
      </c>
      <c r="H20" s="547">
        <v>43862</v>
      </c>
      <c r="I20" s="547">
        <v>43951</v>
      </c>
      <c r="J20" s="573" t="s">
        <v>609</v>
      </c>
      <c r="K20" s="363"/>
      <c r="L20" s="369"/>
      <c r="M20" s="346" t="str">
        <f t="shared" si="1"/>
        <v>0</v>
      </c>
      <c r="N20" s="344" t="str">
        <f t="shared" si="2"/>
        <v>0</v>
      </c>
      <c r="O20" s="344">
        <f t="shared" si="3"/>
        <v>0.03</v>
      </c>
      <c r="P20" s="345">
        <f t="shared" si="0"/>
        <v>0</v>
      </c>
      <c r="Q20" s="365"/>
      <c r="R20" s="306"/>
      <c r="S20" s="575" t="s">
        <v>620</v>
      </c>
      <c r="T20" s="310"/>
      <c r="U20" s="387"/>
      <c r="V20" s="1"/>
      <c r="W20" s="1"/>
      <c r="X20" s="35"/>
      <c r="Y20" s="1"/>
      <c r="Z20" s="1"/>
      <c r="AA20" s="1"/>
      <c r="AB20"/>
      <c r="AC20"/>
      <c r="AD20" s="1"/>
      <c r="AE20" s="1"/>
    </row>
    <row r="21" spans="1:31" s="2" customFormat="1" ht="11.25" customHeight="1">
      <c r="A21" s="1"/>
      <c r="B21" s="1270"/>
      <c r="C21" s="1271"/>
      <c r="D21" s="1271"/>
      <c r="E21" s="1271"/>
      <c r="F21" s="1271"/>
      <c r="G21" s="1271"/>
      <c r="H21" s="1271"/>
      <c r="I21" s="1271"/>
      <c r="J21" s="1271"/>
      <c r="K21" s="1271"/>
      <c r="L21" s="1271"/>
      <c r="M21" s="1271" t="str">
        <f t="shared" si="1"/>
        <v>0</v>
      </c>
      <c r="N21" s="1271" t="str">
        <f t="shared" si="2"/>
        <v>0</v>
      </c>
      <c r="O21" s="1271">
        <f t="shared" si="3"/>
        <v>0</v>
      </c>
      <c r="P21" s="1271" t="e">
        <f t="shared" si="0"/>
        <v>#DIV/0!</v>
      </c>
      <c r="Q21" s="1271"/>
      <c r="R21" s="1271"/>
      <c r="S21" s="1272"/>
      <c r="T21" s="310"/>
      <c r="U21" s="387"/>
      <c r="V21" s="1"/>
      <c r="W21" s="1"/>
      <c r="X21" s="35"/>
      <c r="Y21" s="1"/>
      <c r="Z21" s="1"/>
      <c r="AA21" s="1"/>
      <c r="AB21"/>
      <c r="AC21"/>
      <c r="AD21" s="1"/>
      <c r="AE21" s="1"/>
    </row>
    <row r="22" spans="1:31" s="2" customFormat="1" ht="147" customHeight="1">
      <c r="A22" s="1"/>
      <c r="B22" s="702" t="s">
        <v>621</v>
      </c>
      <c r="C22" s="506" t="s">
        <v>622</v>
      </c>
      <c r="D22" s="575" t="s">
        <v>623</v>
      </c>
      <c r="E22" s="703">
        <v>1</v>
      </c>
      <c r="F22" s="575" t="s">
        <v>624</v>
      </c>
      <c r="G22" s="525">
        <v>0.3</v>
      </c>
      <c r="H22" s="547">
        <v>43891</v>
      </c>
      <c r="I22" s="547">
        <v>43905</v>
      </c>
      <c r="J22" s="574" t="s">
        <v>632</v>
      </c>
      <c r="K22" s="363"/>
      <c r="L22" s="369"/>
      <c r="M22" s="346" t="str">
        <f t="shared" si="1"/>
        <v>0</v>
      </c>
      <c r="N22" s="344" t="str">
        <f t="shared" si="2"/>
        <v>0</v>
      </c>
      <c r="O22" s="344">
        <f t="shared" si="3"/>
        <v>0.3</v>
      </c>
      <c r="P22" s="345">
        <f t="shared" si="0"/>
        <v>0</v>
      </c>
      <c r="Q22" s="365"/>
      <c r="R22" s="306"/>
      <c r="S22" s="575" t="s">
        <v>625</v>
      </c>
      <c r="T22" s="310"/>
      <c r="U22" s="387"/>
      <c r="V22" s="1"/>
      <c r="W22" s="1"/>
      <c r="X22" s="35"/>
      <c r="Y22" s="1"/>
      <c r="Z22" s="1"/>
      <c r="AA22" s="1"/>
      <c r="AB22"/>
      <c r="AC22"/>
      <c r="AD22" s="1"/>
      <c r="AE22" s="1"/>
    </row>
    <row r="23" spans="1:31" s="2" customFormat="1" ht="47.25" hidden="1">
      <c r="A23" s="1"/>
      <c r="B23" s="594"/>
      <c r="C23" s="594"/>
      <c r="D23" s="616"/>
      <c r="E23" s="663"/>
      <c r="F23" s="589"/>
      <c r="G23" s="584"/>
      <c r="H23" s="547"/>
      <c r="I23" s="547"/>
      <c r="J23" s="593"/>
      <c r="K23" s="363"/>
      <c r="L23" s="369"/>
      <c r="M23" s="346" t="str">
        <f t="shared" si="1"/>
        <v>0</v>
      </c>
      <c r="N23" s="344" t="str">
        <f t="shared" si="2"/>
        <v>0</v>
      </c>
      <c r="O23" s="344">
        <f t="shared" si="3"/>
        <v>0</v>
      </c>
      <c r="P23" s="345" t="e">
        <f t="shared" si="0"/>
        <v>#DIV/0!</v>
      </c>
      <c r="Q23" s="383"/>
      <c r="R23" s="306"/>
      <c r="S23" s="308"/>
      <c r="T23" s="310"/>
      <c r="U23" s="387"/>
      <c r="V23" s="1"/>
      <c r="W23" s="1"/>
      <c r="X23" s="35"/>
      <c r="Y23" s="1"/>
      <c r="Z23" s="1"/>
      <c r="AA23" s="1"/>
      <c r="AB23"/>
      <c r="AC23"/>
      <c r="AD23" s="1"/>
      <c r="AE23" s="1"/>
    </row>
    <row r="24" spans="1:31" s="2" customFormat="1" ht="12" customHeight="1">
      <c r="A24" s="1"/>
      <c r="B24" s="1270"/>
      <c r="C24" s="1271"/>
      <c r="D24" s="1271"/>
      <c r="E24" s="1271"/>
      <c r="F24" s="1271"/>
      <c r="G24" s="1271"/>
      <c r="H24" s="1271"/>
      <c r="I24" s="1271"/>
      <c r="J24" s="1271"/>
      <c r="K24" s="1271"/>
      <c r="L24" s="1271"/>
      <c r="M24" s="1271" t="str">
        <f t="shared" si="1"/>
        <v>0</v>
      </c>
      <c r="N24" s="1271" t="str">
        <f t="shared" si="2"/>
        <v>0</v>
      </c>
      <c r="O24" s="1271">
        <f t="shared" si="3"/>
        <v>0</v>
      </c>
      <c r="P24" s="1271" t="e">
        <f t="shared" si="0"/>
        <v>#DIV/0!</v>
      </c>
      <c r="Q24" s="1271"/>
      <c r="R24" s="1271"/>
      <c r="S24" s="1272"/>
      <c r="T24" s="310"/>
      <c r="U24" s="387"/>
      <c r="V24" s="1"/>
      <c r="W24" s="1"/>
      <c r="X24" s="35"/>
      <c r="Y24" s="1"/>
      <c r="Z24" s="1"/>
      <c r="AA24" s="1"/>
      <c r="AB24"/>
      <c r="AC24"/>
      <c r="AD24" s="1"/>
      <c r="AE24" s="1"/>
    </row>
    <row r="25" spans="1:31" s="2" customFormat="1" ht="131.25" customHeight="1">
      <c r="A25" s="1"/>
      <c r="B25" s="702" t="s">
        <v>626</v>
      </c>
      <c r="C25" s="506" t="s">
        <v>627</v>
      </c>
      <c r="D25" s="575" t="s">
        <v>628</v>
      </c>
      <c r="E25" s="703">
        <v>0.5</v>
      </c>
      <c r="F25" s="575" t="s">
        <v>629</v>
      </c>
      <c r="G25" s="525">
        <v>0.05</v>
      </c>
      <c r="H25" s="547">
        <v>43913</v>
      </c>
      <c r="I25" s="547">
        <v>43920</v>
      </c>
      <c r="J25" s="573" t="s">
        <v>630</v>
      </c>
      <c r="K25" s="363"/>
      <c r="L25" s="369"/>
      <c r="M25" s="346" t="str">
        <f t="shared" si="1"/>
        <v>0</v>
      </c>
      <c r="N25" s="344" t="str">
        <f t="shared" si="2"/>
        <v>0</v>
      </c>
      <c r="O25" s="344">
        <f t="shared" si="3"/>
        <v>0.05</v>
      </c>
      <c r="P25" s="345">
        <f t="shared" si="0"/>
        <v>0</v>
      </c>
      <c r="Q25" s="383"/>
      <c r="R25" s="306"/>
      <c r="S25" s="575" t="s">
        <v>631</v>
      </c>
      <c r="T25" s="310"/>
      <c r="U25" s="387"/>
      <c r="V25" s="1"/>
      <c r="W25" s="1"/>
      <c r="X25" s="35"/>
      <c r="Y25" s="1"/>
      <c r="Z25" s="1"/>
      <c r="AA25" s="1"/>
      <c r="AB25"/>
      <c r="AC25"/>
      <c r="AD25" s="1"/>
      <c r="AE25" s="1"/>
    </row>
    <row r="26" spans="1:31" s="2" customFormat="1" ht="47.25" hidden="1">
      <c r="A26" s="1"/>
      <c r="B26" s="594"/>
      <c r="C26" s="594"/>
      <c r="D26" s="616"/>
      <c r="E26" s="321"/>
      <c r="F26" s="589"/>
      <c r="G26" s="584"/>
      <c r="H26" s="547"/>
      <c r="I26" s="547"/>
      <c r="J26" s="593"/>
      <c r="K26" s="363"/>
      <c r="L26" s="369"/>
      <c r="M26" s="346" t="str">
        <f t="shared" si="1"/>
        <v>0</v>
      </c>
      <c r="N26" s="344" t="str">
        <f t="shared" si="2"/>
        <v>0</v>
      </c>
      <c r="O26" s="344">
        <f t="shared" si="3"/>
        <v>0</v>
      </c>
      <c r="P26" s="345" t="e">
        <f t="shared" si="0"/>
        <v>#DIV/0!</v>
      </c>
      <c r="Q26" s="383"/>
      <c r="R26" s="306"/>
      <c r="S26" s="308"/>
      <c r="T26" s="310"/>
      <c r="U26" s="387"/>
      <c r="V26" s="1"/>
      <c r="W26" s="1"/>
      <c r="X26" s="35"/>
      <c r="Y26" s="1"/>
      <c r="Z26" s="1"/>
      <c r="AA26" s="1"/>
      <c r="AB26"/>
      <c r="AC26"/>
      <c r="AD26" s="1"/>
      <c r="AE26" s="1"/>
    </row>
    <row r="27" spans="1:31" s="2" customFormat="1" ht="11.25" customHeight="1">
      <c r="A27" s="1"/>
      <c r="B27" s="1270"/>
      <c r="C27" s="1271"/>
      <c r="D27" s="1271"/>
      <c r="E27" s="1271"/>
      <c r="F27" s="1271"/>
      <c r="G27" s="1271"/>
      <c r="H27" s="1271"/>
      <c r="I27" s="1271"/>
      <c r="J27" s="1271"/>
      <c r="K27" s="1271"/>
      <c r="L27" s="1271"/>
      <c r="M27" s="1271"/>
      <c r="N27" s="1271"/>
      <c r="O27" s="1271"/>
      <c r="P27" s="1271"/>
      <c r="Q27" s="1271"/>
      <c r="R27" s="1271"/>
      <c r="S27" s="1272"/>
      <c r="T27" s="310"/>
      <c r="U27" s="387"/>
      <c r="V27" s="1"/>
      <c r="W27" s="1"/>
      <c r="X27" s="35"/>
      <c r="Y27" s="1"/>
      <c r="Z27" s="1"/>
      <c r="AA27" s="1"/>
      <c r="AB27"/>
      <c r="AC27"/>
      <c r="AD27" s="1"/>
      <c r="AE27" s="1"/>
    </row>
    <row r="28" spans="1:31" s="2" customFormat="1" ht="126" customHeight="1">
      <c r="A28" s="1"/>
      <c r="B28" s="1282" t="s">
        <v>633</v>
      </c>
      <c r="C28" s="1249" t="s">
        <v>634</v>
      </c>
      <c r="D28" s="1215" t="s">
        <v>635</v>
      </c>
      <c r="E28" s="1284">
        <v>0.65</v>
      </c>
      <c r="F28" s="575" t="s">
        <v>636</v>
      </c>
      <c r="G28" s="525">
        <v>0.1</v>
      </c>
      <c r="H28" s="547">
        <v>43892</v>
      </c>
      <c r="I28" s="547">
        <v>43899</v>
      </c>
      <c r="J28" s="573" t="s">
        <v>639</v>
      </c>
      <c r="K28" s="363"/>
      <c r="L28" s="369"/>
      <c r="M28" s="346" t="str">
        <f t="shared" si="1"/>
        <v>0</v>
      </c>
      <c r="N28" s="344" t="str">
        <f>M28</f>
        <v>0</v>
      </c>
      <c r="O28" s="344">
        <f>G28</f>
        <v>0.1</v>
      </c>
      <c r="P28" s="1222">
        <f>SUM(N28:N29)/SUM(O28:O29)</f>
        <v>0</v>
      </c>
      <c r="Q28" s="384"/>
      <c r="R28" s="306"/>
      <c r="S28" s="575" t="s">
        <v>640</v>
      </c>
      <c r="T28" s="310"/>
      <c r="U28" s="387"/>
      <c r="V28" s="1"/>
      <c r="W28" s="1"/>
      <c r="X28" s="35"/>
      <c r="Y28" s="1"/>
      <c r="Z28" s="1"/>
      <c r="AA28" s="1"/>
      <c r="AB28"/>
      <c r="AC28"/>
      <c r="AD28" s="1"/>
      <c r="AE28" s="1"/>
    </row>
    <row r="29" spans="1:31" s="2" customFormat="1" ht="135" customHeight="1">
      <c r="A29" s="1"/>
      <c r="B29" s="1235"/>
      <c r="C29" s="1251"/>
      <c r="D29" s="1283"/>
      <c r="E29" s="1285"/>
      <c r="F29" s="575" t="s">
        <v>637</v>
      </c>
      <c r="G29" s="525">
        <v>0.15</v>
      </c>
      <c r="H29" s="547">
        <v>43906</v>
      </c>
      <c r="I29" s="547">
        <v>43917</v>
      </c>
      <c r="J29" s="573" t="s">
        <v>638</v>
      </c>
      <c r="K29" s="363"/>
      <c r="L29" s="369"/>
      <c r="M29" s="346" t="str">
        <f t="shared" si="1"/>
        <v>0</v>
      </c>
      <c r="N29" s="344" t="str">
        <f>M29</f>
        <v>0</v>
      </c>
      <c r="O29" s="344">
        <f>G29</f>
        <v>0.15</v>
      </c>
      <c r="P29" s="1224"/>
      <c r="Q29" s="384"/>
      <c r="R29" s="306"/>
      <c r="S29" s="575" t="s">
        <v>641</v>
      </c>
      <c r="T29" s="310"/>
      <c r="U29" s="387"/>
      <c r="V29" s="1"/>
      <c r="W29" s="1"/>
      <c r="X29" s="35"/>
      <c r="Y29" s="1"/>
      <c r="Z29" s="1"/>
      <c r="AA29" s="1"/>
      <c r="AB29"/>
      <c r="AC29"/>
      <c r="AD29" s="1"/>
      <c r="AE29" s="1"/>
    </row>
    <row r="30" spans="1:31" s="2" customFormat="1" ht="47.25" hidden="1">
      <c r="A30" s="1"/>
      <c r="B30" s="605"/>
      <c r="C30" s="605"/>
      <c r="D30" s="536"/>
      <c r="E30" s="599"/>
      <c r="F30" s="575"/>
      <c r="G30" s="558"/>
      <c r="H30" s="547"/>
      <c r="I30" s="547"/>
      <c r="J30" s="321"/>
      <c r="K30" s="363"/>
      <c r="L30" s="369"/>
      <c r="M30" s="346" t="str">
        <f t="shared" si="1"/>
        <v>0</v>
      </c>
      <c r="N30" s="344" t="str">
        <f t="shared" si="2"/>
        <v>0</v>
      </c>
      <c r="O30" s="344">
        <f t="shared" si="3"/>
        <v>0</v>
      </c>
      <c r="P30" s="345" t="e">
        <f t="shared" si="0"/>
        <v>#DIV/0!</v>
      </c>
      <c r="Q30" s="384"/>
      <c r="R30" s="306"/>
      <c r="S30" s="308"/>
      <c r="T30" s="310"/>
      <c r="U30" s="387"/>
      <c r="V30" s="1"/>
      <c r="W30" s="1"/>
      <c r="X30" s="35"/>
      <c r="Y30" s="1"/>
      <c r="Z30" s="1"/>
      <c r="AA30" s="1"/>
      <c r="AB30"/>
      <c r="AC30"/>
      <c r="AD30" s="1"/>
      <c r="AE30" s="1"/>
    </row>
    <row r="31" spans="1:31">
      <c r="U31" s="245"/>
      <c r="V31" s="245"/>
      <c r="W31" s="245"/>
      <c r="X31" s="245"/>
      <c r="Y31" s="245"/>
      <c r="Z31" s="245"/>
    </row>
    <row r="32" spans="1:31">
      <c r="U32" s="245"/>
      <c r="V32" s="245"/>
      <c r="W32" s="245"/>
      <c r="X32" s="245"/>
      <c r="Y32" s="245"/>
      <c r="Z32" s="245"/>
    </row>
    <row r="33" spans="21:26">
      <c r="U33" s="245"/>
      <c r="V33" s="245"/>
      <c r="W33" s="245"/>
      <c r="X33" s="245"/>
      <c r="Y33" s="245"/>
      <c r="Z33" s="245"/>
    </row>
    <row r="34" spans="21:26">
      <c r="U34" s="245"/>
      <c r="V34" s="245"/>
      <c r="W34" s="245"/>
      <c r="X34" s="245"/>
      <c r="Y34" s="245"/>
      <c r="Z34" s="245"/>
    </row>
    <row r="35" spans="21:26">
      <c r="U35" s="245"/>
      <c r="V35" s="245"/>
      <c r="W35" s="245"/>
      <c r="X35" s="245"/>
      <c r="Y35" s="245"/>
      <c r="Z35" s="245"/>
    </row>
    <row r="36" spans="21:26">
      <c r="U36" s="245"/>
      <c r="V36" s="245"/>
      <c r="W36" s="245"/>
      <c r="X36" s="245"/>
      <c r="Y36" s="245"/>
      <c r="Z36" s="245"/>
    </row>
    <row r="37" spans="21:26">
      <c r="U37" s="245"/>
      <c r="V37" s="245"/>
      <c r="W37" s="245"/>
      <c r="X37" s="245"/>
      <c r="Y37" s="245"/>
      <c r="Z37" s="245"/>
    </row>
    <row r="38" spans="21:26">
      <c r="U38" s="245"/>
      <c r="V38" s="245"/>
      <c r="W38" s="245"/>
      <c r="X38" s="245"/>
      <c r="Y38" s="245"/>
      <c r="Z38" s="245"/>
    </row>
    <row r="39" spans="21:26">
      <c r="U39" s="245"/>
      <c r="V39" s="245"/>
      <c r="W39" s="245"/>
      <c r="X39" s="245"/>
      <c r="Y39" s="245"/>
      <c r="Z39" s="245"/>
    </row>
    <row r="40" spans="21:26">
      <c r="U40" s="245"/>
      <c r="V40" s="245"/>
      <c r="W40" s="245"/>
      <c r="X40" s="245"/>
      <c r="Y40" s="245"/>
      <c r="Z40" s="245"/>
    </row>
    <row r="41" spans="21:26">
      <c r="U41" s="245"/>
      <c r="V41" s="245"/>
      <c r="W41" s="245"/>
      <c r="X41" s="245"/>
      <c r="Y41" s="245"/>
      <c r="Z41" s="245"/>
    </row>
    <row r="42" spans="21:26">
      <c r="U42" s="245"/>
      <c r="V42" s="245"/>
      <c r="W42" s="245"/>
      <c r="X42" s="245"/>
      <c r="Y42" s="245"/>
      <c r="Z42" s="245"/>
    </row>
    <row r="43" spans="21:26">
      <c r="U43" s="245"/>
      <c r="V43" s="245"/>
      <c r="W43" s="245"/>
      <c r="X43" s="245"/>
      <c r="Y43" s="245"/>
      <c r="Z43" s="245"/>
    </row>
    <row r="44" spans="21:26">
      <c r="U44" s="245"/>
      <c r="V44" s="245"/>
      <c r="W44" s="245"/>
      <c r="X44" s="245"/>
      <c r="Y44" s="245"/>
      <c r="Z44" s="245"/>
    </row>
    <row r="45" spans="21:26">
      <c r="U45" s="245"/>
      <c r="V45" s="245"/>
      <c r="W45" s="245"/>
      <c r="X45" s="245"/>
      <c r="Y45" s="245"/>
      <c r="Z45" s="245"/>
    </row>
    <row r="46" spans="21:26">
      <c r="U46" s="245"/>
      <c r="V46" s="245"/>
      <c r="W46" s="245"/>
      <c r="X46" s="245"/>
      <c r="Y46" s="245"/>
      <c r="Z46" s="245"/>
    </row>
    <row r="47" spans="21:26">
      <c r="U47" s="245"/>
      <c r="V47" s="245"/>
      <c r="W47" s="245"/>
      <c r="X47" s="245"/>
      <c r="Y47" s="245"/>
      <c r="Z47" s="245"/>
    </row>
    <row r="48" spans="21:26">
      <c r="U48" s="245"/>
      <c r="V48" s="245"/>
      <c r="W48" s="245"/>
      <c r="X48" s="245"/>
      <c r="Y48" s="245"/>
      <c r="Z48" s="245"/>
    </row>
    <row r="49" spans="21:26">
      <c r="U49" s="245"/>
      <c r="V49" s="245"/>
      <c r="W49" s="245"/>
      <c r="X49" s="245"/>
      <c r="Y49" s="245"/>
      <c r="Z49" s="245"/>
    </row>
    <row r="50" spans="21:26">
      <c r="U50" s="245"/>
      <c r="V50" s="245"/>
      <c r="W50" s="245"/>
      <c r="X50" s="245"/>
      <c r="Y50" s="245"/>
      <c r="Z50" s="245"/>
    </row>
    <row r="51" spans="21:26">
      <c r="U51" s="245"/>
      <c r="V51" s="245"/>
      <c r="W51" s="245"/>
      <c r="X51" s="245"/>
      <c r="Y51" s="245"/>
      <c r="Z51" s="245"/>
    </row>
    <row r="52" spans="21:26">
      <c r="U52" s="245"/>
      <c r="V52" s="245"/>
      <c r="W52" s="245"/>
      <c r="X52" s="245"/>
      <c r="Y52" s="245"/>
      <c r="Z52" s="245"/>
    </row>
    <row r="53" spans="21:26">
      <c r="U53" s="245"/>
      <c r="V53" s="245"/>
      <c r="W53" s="245"/>
      <c r="X53" s="245"/>
      <c r="Y53" s="245"/>
      <c r="Z53" s="245"/>
    </row>
    <row r="54" spans="21:26">
      <c r="U54" s="245"/>
      <c r="V54" s="245"/>
      <c r="W54" s="245"/>
      <c r="X54" s="245"/>
      <c r="Y54" s="245"/>
      <c r="Z54" s="245"/>
    </row>
    <row r="55" spans="21:26">
      <c r="U55" s="245"/>
      <c r="V55" s="245"/>
      <c r="W55" s="245"/>
      <c r="X55" s="245"/>
      <c r="Y55" s="245"/>
      <c r="Z55" s="245"/>
    </row>
    <row r="56" spans="21:26">
      <c r="U56" s="245"/>
      <c r="V56" s="245"/>
      <c r="W56" s="245"/>
      <c r="X56" s="245"/>
      <c r="Y56" s="245"/>
      <c r="Z56" s="245"/>
    </row>
    <row r="57" spans="21:26">
      <c r="U57" s="245"/>
      <c r="V57" s="245"/>
      <c r="W57" s="245"/>
      <c r="X57" s="245"/>
      <c r="Y57" s="245"/>
      <c r="Z57" s="245"/>
    </row>
    <row r="58" spans="21:26">
      <c r="U58" s="245"/>
      <c r="V58" s="245"/>
      <c r="W58" s="245"/>
      <c r="X58" s="245"/>
      <c r="Y58" s="245"/>
      <c r="Z58" s="245"/>
    </row>
    <row r="59" spans="21:26">
      <c r="U59" s="245"/>
      <c r="V59" s="245"/>
      <c r="W59" s="245"/>
      <c r="X59" s="245"/>
      <c r="Y59" s="245"/>
      <c r="Z59" s="245"/>
    </row>
    <row r="60" spans="21:26">
      <c r="U60" s="245"/>
      <c r="V60" s="245"/>
      <c r="W60" s="245"/>
      <c r="X60" s="245"/>
      <c r="Y60" s="245"/>
      <c r="Z60" s="245"/>
    </row>
    <row r="61" spans="21:26">
      <c r="U61" s="245"/>
      <c r="V61" s="245"/>
      <c r="W61" s="245"/>
      <c r="X61" s="245"/>
      <c r="Y61" s="245"/>
      <c r="Z61" s="245"/>
    </row>
    <row r="62" spans="21:26">
      <c r="U62" s="245"/>
      <c r="V62" s="245"/>
      <c r="W62" s="245"/>
      <c r="X62" s="245"/>
      <c r="Y62" s="245"/>
      <c r="Z62" s="245"/>
    </row>
    <row r="63" spans="21:26">
      <c r="U63" s="245"/>
      <c r="V63" s="245"/>
      <c r="W63" s="245"/>
      <c r="X63" s="245"/>
      <c r="Y63" s="245"/>
      <c r="Z63" s="245"/>
    </row>
    <row r="64" spans="21:26">
      <c r="U64" s="245"/>
      <c r="V64" s="245"/>
      <c r="W64" s="245"/>
      <c r="X64" s="245"/>
      <c r="Y64" s="245"/>
      <c r="Z64" s="245"/>
    </row>
    <row r="65" spans="21:26">
      <c r="U65" s="245"/>
      <c r="V65" s="245"/>
      <c r="W65" s="245"/>
      <c r="X65" s="245"/>
      <c r="Y65" s="245"/>
      <c r="Z65" s="245"/>
    </row>
    <row r="66" spans="21:26">
      <c r="U66" s="245"/>
      <c r="V66" s="245"/>
      <c r="W66" s="245"/>
      <c r="X66" s="245"/>
      <c r="Y66" s="245"/>
      <c r="Z66" s="245"/>
    </row>
    <row r="67" spans="21:26">
      <c r="U67" s="245"/>
      <c r="V67" s="245"/>
      <c r="W67" s="245"/>
      <c r="X67" s="245"/>
      <c r="Y67" s="245"/>
      <c r="Z67" s="245"/>
    </row>
    <row r="68" spans="21:26">
      <c r="U68" s="245"/>
      <c r="V68" s="245"/>
      <c r="W68" s="245"/>
      <c r="X68" s="245"/>
      <c r="Y68" s="245"/>
      <c r="Z68" s="245"/>
    </row>
    <row r="69" spans="21:26">
      <c r="U69" s="245"/>
      <c r="V69" s="245"/>
      <c r="W69" s="245"/>
      <c r="X69" s="245"/>
      <c r="Y69" s="245"/>
      <c r="Z69" s="245"/>
    </row>
    <row r="70" spans="21:26">
      <c r="U70" s="245"/>
      <c r="V70" s="245"/>
      <c r="W70" s="245"/>
      <c r="X70" s="245"/>
      <c r="Y70" s="245"/>
      <c r="Z70" s="245"/>
    </row>
    <row r="71" spans="21:26">
      <c r="U71" s="245"/>
      <c r="V71" s="245"/>
      <c r="W71" s="245"/>
      <c r="X71" s="245"/>
      <c r="Y71" s="245"/>
      <c r="Z71" s="245"/>
    </row>
    <row r="72" spans="21:26">
      <c r="U72" s="245"/>
      <c r="V72" s="245"/>
      <c r="W72" s="245"/>
      <c r="X72" s="245"/>
      <c r="Y72" s="245"/>
      <c r="Z72" s="245"/>
    </row>
    <row r="73" spans="21:26">
      <c r="U73" s="245"/>
      <c r="V73" s="245"/>
      <c r="W73" s="245"/>
      <c r="X73" s="245"/>
      <c r="Y73" s="245"/>
      <c r="Z73" s="245"/>
    </row>
    <row r="74" spans="21:26">
      <c r="U74" s="245"/>
      <c r="V74" s="245"/>
      <c r="W74" s="245"/>
      <c r="X74" s="245"/>
      <c r="Y74" s="245"/>
      <c r="Z74" s="245"/>
    </row>
    <row r="75" spans="21:26">
      <c r="U75" s="245"/>
      <c r="V75" s="245"/>
      <c r="W75" s="245"/>
      <c r="X75" s="245"/>
      <c r="Y75" s="245"/>
      <c r="Z75" s="245"/>
    </row>
    <row r="76" spans="21:26">
      <c r="U76" s="245"/>
      <c r="V76" s="245"/>
      <c r="W76" s="245"/>
      <c r="X76" s="245"/>
      <c r="Y76" s="245"/>
      <c r="Z76" s="245"/>
    </row>
    <row r="77" spans="21:26">
      <c r="U77" s="245"/>
      <c r="V77" s="245"/>
      <c r="W77" s="245"/>
      <c r="X77" s="245"/>
      <c r="Y77" s="245"/>
      <c r="Z77" s="245"/>
    </row>
    <row r="78" spans="21:26">
      <c r="U78" s="245"/>
      <c r="V78" s="245"/>
      <c r="W78" s="245"/>
      <c r="X78" s="245"/>
      <c r="Y78" s="245"/>
      <c r="Z78" s="245"/>
    </row>
    <row r="79" spans="21:26">
      <c r="U79" s="245"/>
      <c r="V79" s="245"/>
      <c r="W79" s="245"/>
      <c r="X79" s="245"/>
      <c r="Y79" s="245"/>
      <c r="Z79" s="245"/>
    </row>
    <row r="80" spans="21:26">
      <c r="U80" s="245"/>
      <c r="V80" s="245"/>
      <c r="W80" s="245"/>
      <c r="X80" s="245"/>
      <c r="Y80" s="245"/>
      <c r="Z80" s="245"/>
    </row>
    <row r="81" spans="21:26">
      <c r="U81" s="245"/>
      <c r="V81" s="245"/>
      <c r="W81" s="245"/>
      <c r="X81" s="245"/>
      <c r="Y81" s="245"/>
      <c r="Z81" s="245"/>
    </row>
    <row r="82" spans="21:26">
      <c r="U82" s="245"/>
      <c r="V82" s="245"/>
      <c r="W82" s="245"/>
      <c r="X82" s="245"/>
      <c r="Y82" s="245"/>
      <c r="Z82" s="245"/>
    </row>
    <row r="83" spans="21:26">
      <c r="U83" s="245"/>
      <c r="V83" s="245"/>
      <c r="W83" s="245"/>
      <c r="X83" s="245"/>
      <c r="Y83" s="245"/>
      <c r="Z83" s="245"/>
    </row>
    <row r="84" spans="21:26">
      <c r="U84" s="245"/>
      <c r="V84" s="245"/>
      <c r="W84" s="245"/>
      <c r="X84" s="245"/>
      <c r="Y84" s="245"/>
      <c r="Z84" s="245"/>
    </row>
    <row r="85" spans="21:26">
      <c r="U85" s="245"/>
      <c r="V85" s="245"/>
      <c r="W85" s="245"/>
      <c r="X85" s="245"/>
      <c r="Y85" s="245"/>
      <c r="Z85" s="245"/>
    </row>
    <row r="86" spans="21:26">
      <c r="U86" s="245"/>
      <c r="V86" s="245"/>
      <c r="W86" s="245"/>
      <c r="X86" s="245"/>
      <c r="Y86" s="245"/>
      <c r="Z86" s="245"/>
    </row>
    <row r="87" spans="21:26">
      <c r="U87" s="245"/>
      <c r="V87" s="245"/>
      <c r="W87" s="245"/>
      <c r="X87" s="245"/>
      <c r="Y87" s="245"/>
      <c r="Z87" s="245"/>
    </row>
    <row r="88" spans="21:26">
      <c r="U88" s="245"/>
      <c r="V88" s="245"/>
      <c r="W88" s="245"/>
      <c r="X88" s="245"/>
      <c r="Y88" s="245"/>
      <c r="Z88" s="245"/>
    </row>
    <row r="89" spans="21:26">
      <c r="U89" s="245"/>
      <c r="V89" s="245"/>
      <c r="W89" s="245"/>
      <c r="X89" s="245"/>
      <c r="Y89" s="245"/>
      <c r="Z89" s="245"/>
    </row>
    <row r="90" spans="21:26">
      <c r="U90" s="245"/>
      <c r="V90" s="245"/>
      <c r="W90" s="245"/>
      <c r="X90" s="245"/>
      <c r="Y90" s="245"/>
      <c r="Z90" s="245"/>
    </row>
    <row r="91" spans="21:26">
      <c r="U91" s="245"/>
      <c r="V91" s="245"/>
      <c r="W91" s="245"/>
      <c r="X91" s="245"/>
      <c r="Y91" s="245"/>
      <c r="Z91" s="245"/>
    </row>
    <row r="92" spans="21:26">
      <c r="U92" s="245"/>
      <c r="V92" s="245"/>
      <c r="W92" s="245"/>
      <c r="X92" s="245"/>
      <c r="Y92" s="245"/>
      <c r="Z92" s="245"/>
    </row>
    <row r="93" spans="21:26">
      <c r="U93" s="245"/>
      <c r="V93" s="245"/>
      <c r="W93" s="245"/>
      <c r="X93" s="245"/>
      <c r="Y93" s="245"/>
      <c r="Z93" s="245"/>
    </row>
    <row r="94" spans="21:26">
      <c r="U94" s="245"/>
      <c r="V94" s="245"/>
      <c r="W94" s="245"/>
      <c r="X94" s="245"/>
      <c r="Y94" s="245"/>
      <c r="Z94" s="245"/>
    </row>
    <row r="95" spans="21:26">
      <c r="U95" s="245"/>
      <c r="V95" s="245"/>
      <c r="W95" s="245"/>
      <c r="X95" s="245"/>
      <c r="Y95" s="245"/>
      <c r="Z95" s="245"/>
    </row>
    <row r="96" spans="21:26">
      <c r="U96" s="245"/>
      <c r="V96" s="245"/>
      <c r="W96" s="245"/>
      <c r="X96" s="245"/>
      <c r="Y96" s="245"/>
      <c r="Z96" s="245"/>
    </row>
    <row r="97" spans="21:26">
      <c r="U97" s="245"/>
      <c r="V97" s="245"/>
      <c r="W97" s="245"/>
      <c r="X97" s="245"/>
      <c r="Y97" s="245"/>
      <c r="Z97" s="245"/>
    </row>
    <row r="98" spans="21:26">
      <c r="U98" s="245"/>
      <c r="V98" s="245"/>
      <c r="W98" s="245"/>
      <c r="X98" s="245"/>
      <c r="Y98" s="245"/>
      <c r="Z98" s="245"/>
    </row>
    <row r="99" spans="21:26">
      <c r="U99" s="245"/>
      <c r="V99" s="245"/>
      <c r="W99" s="245"/>
      <c r="X99" s="245"/>
      <c r="Y99" s="245"/>
      <c r="Z99" s="245"/>
    </row>
    <row r="100" spans="21:26">
      <c r="U100" s="245"/>
      <c r="V100" s="245"/>
      <c r="W100" s="245"/>
      <c r="X100" s="245"/>
      <c r="Y100" s="245"/>
      <c r="Z100" s="245"/>
    </row>
    <row r="101" spans="21:26">
      <c r="U101" s="245"/>
      <c r="V101" s="245"/>
      <c r="W101" s="245"/>
      <c r="X101" s="245"/>
      <c r="Y101" s="245"/>
      <c r="Z101" s="245"/>
    </row>
    <row r="102" spans="21:26">
      <c r="U102" s="245"/>
      <c r="V102" s="245"/>
      <c r="W102" s="245"/>
      <c r="X102" s="245"/>
      <c r="Y102" s="245"/>
      <c r="Z102" s="245"/>
    </row>
    <row r="103" spans="21:26">
      <c r="U103" s="245"/>
      <c r="V103" s="245"/>
      <c r="W103" s="245"/>
      <c r="X103" s="245"/>
      <c r="Y103" s="245"/>
      <c r="Z103" s="245"/>
    </row>
    <row r="104" spans="21:26">
      <c r="U104" s="245"/>
      <c r="V104" s="245"/>
      <c r="W104" s="245"/>
      <c r="X104" s="245"/>
      <c r="Y104" s="245"/>
      <c r="Z104" s="245"/>
    </row>
    <row r="105" spans="21:26">
      <c r="U105" s="245"/>
      <c r="V105" s="245"/>
      <c r="W105" s="245"/>
      <c r="X105" s="245"/>
      <c r="Y105" s="245"/>
      <c r="Z105" s="245"/>
    </row>
    <row r="106" spans="21:26">
      <c r="U106" s="245"/>
      <c r="V106" s="245"/>
      <c r="W106" s="245"/>
      <c r="X106" s="245"/>
      <c r="Y106" s="245"/>
      <c r="Z106" s="245"/>
    </row>
    <row r="107" spans="21:26">
      <c r="U107" s="245"/>
      <c r="V107" s="245"/>
      <c r="W107" s="245"/>
      <c r="X107" s="245"/>
      <c r="Y107" s="245"/>
      <c r="Z107" s="245"/>
    </row>
    <row r="108" spans="21:26">
      <c r="U108" s="245"/>
      <c r="V108" s="245"/>
      <c r="W108" s="245"/>
      <c r="X108" s="245"/>
      <c r="Y108" s="245"/>
      <c r="Z108" s="245"/>
    </row>
    <row r="109" spans="21:26">
      <c r="U109" s="245"/>
      <c r="V109" s="245"/>
      <c r="W109" s="245"/>
      <c r="X109" s="245"/>
      <c r="Y109" s="245"/>
      <c r="Z109" s="245"/>
    </row>
    <row r="110" spans="21:26">
      <c r="U110" s="245"/>
      <c r="V110" s="245"/>
      <c r="W110" s="245"/>
      <c r="X110" s="245"/>
      <c r="Y110" s="245"/>
      <c r="Z110" s="245"/>
    </row>
    <row r="111" spans="21:26">
      <c r="U111" s="245"/>
      <c r="V111" s="245"/>
      <c r="W111" s="245"/>
      <c r="X111" s="245"/>
      <c r="Y111" s="245"/>
      <c r="Z111" s="245"/>
    </row>
    <row r="112" spans="21:26">
      <c r="U112" s="245"/>
      <c r="V112" s="245"/>
      <c r="W112" s="245"/>
      <c r="X112" s="245"/>
      <c r="Y112" s="245"/>
      <c r="Z112" s="245"/>
    </row>
    <row r="113" spans="21:26">
      <c r="U113" s="245"/>
      <c r="V113" s="245"/>
      <c r="W113" s="245"/>
      <c r="X113" s="245"/>
      <c r="Y113" s="245"/>
      <c r="Z113" s="245"/>
    </row>
    <row r="114" spans="21:26">
      <c r="U114" s="245"/>
      <c r="V114" s="245"/>
      <c r="W114" s="245"/>
      <c r="X114" s="245"/>
      <c r="Y114" s="245"/>
      <c r="Z114" s="245"/>
    </row>
    <row r="115" spans="21:26">
      <c r="U115" s="245"/>
      <c r="V115" s="245"/>
      <c r="W115" s="245"/>
      <c r="X115" s="245"/>
      <c r="Y115" s="245"/>
      <c r="Z115" s="245"/>
    </row>
    <row r="116" spans="21:26">
      <c r="U116" s="245"/>
      <c r="V116" s="245"/>
      <c r="W116" s="245"/>
      <c r="X116" s="245"/>
      <c r="Y116" s="245"/>
      <c r="Z116" s="245"/>
    </row>
    <row r="117" spans="21:26">
      <c r="U117" s="245"/>
      <c r="V117" s="245"/>
      <c r="W117" s="245"/>
      <c r="X117" s="245"/>
      <c r="Y117" s="245"/>
      <c r="Z117" s="245"/>
    </row>
    <row r="118" spans="21:26">
      <c r="U118" s="245"/>
      <c r="V118" s="245"/>
      <c r="W118" s="245"/>
      <c r="X118" s="245"/>
      <c r="Y118" s="245"/>
      <c r="Z118" s="245"/>
    </row>
    <row r="119" spans="21:26">
      <c r="U119" s="245"/>
      <c r="V119" s="245"/>
      <c r="W119" s="245"/>
      <c r="X119" s="245"/>
      <c r="Y119" s="245"/>
      <c r="Z119" s="245"/>
    </row>
    <row r="120" spans="21:26">
      <c r="U120" s="245"/>
      <c r="V120" s="245"/>
      <c r="W120" s="245"/>
      <c r="X120" s="245"/>
      <c r="Y120" s="245"/>
      <c r="Z120" s="245"/>
    </row>
    <row r="121" spans="21:26">
      <c r="U121" s="245"/>
      <c r="V121" s="245"/>
      <c r="W121" s="245"/>
      <c r="X121" s="245"/>
      <c r="Y121" s="245"/>
      <c r="Z121" s="245"/>
    </row>
    <row r="122" spans="21:26">
      <c r="U122" s="245"/>
      <c r="V122" s="245"/>
      <c r="W122" s="245"/>
      <c r="X122" s="245"/>
      <c r="Y122" s="245"/>
      <c r="Z122" s="245"/>
    </row>
    <row r="123" spans="21:26">
      <c r="U123" s="245"/>
      <c r="V123" s="245"/>
      <c r="W123" s="245"/>
      <c r="X123" s="245"/>
      <c r="Y123" s="245"/>
      <c r="Z123" s="245"/>
    </row>
    <row r="124" spans="21:26">
      <c r="U124" s="245"/>
      <c r="V124" s="245"/>
      <c r="W124" s="245"/>
      <c r="X124" s="245"/>
      <c r="Y124" s="245"/>
      <c r="Z124" s="245"/>
    </row>
    <row r="125" spans="21:26">
      <c r="U125" s="245"/>
      <c r="V125" s="245"/>
      <c r="W125" s="245"/>
      <c r="X125" s="245"/>
      <c r="Y125" s="245"/>
      <c r="Z125" s="245"/>
    </row>
    <row r="126" spans="21:26">
      <c r="U126" s="245"/>
      <c r="V126" s="245"/>
      <c r="W126" s="245"/>
      <c r="X126" s="245"/>
      <c r="Y126" s="245"/>
      <c r="Z126" s="245"/>
    </row>
    <row r="127" spans="21:26">
      <c r="U127" s="245"/>
      <c r="V127" s="245"/>
      <c r="W127" s="245"/>
      <c r="X127" s="245"/>
      <c r="Y127" s="245"/>
      <c r="Z127" s="245"/>
    </row>
    <row r="128" spans="21:26">
      <c r="U128" s="245"/>
      <c r="V128" s="245"/>
      <c r="W128" s="245"/>
      <c r="X128" s="245"/>
      <c r="Y128" s="245"/>
      <c r="Z128" s="245"/>
    </row>
    <row r="129" spans="21:26">
      <c r="U129" s="245"/>
      <c r="V129" s="245"/>
      <c r="W129" s="245"/>
      <c r="X129" s="245"/>
      <c r="Y129" s="245"/>
      <c r="Z129" s="245"/>
    </row>
    <row r="130" spans="21:26">
      <c r="U130" s="245"/>
      <c r="V130" s="245"/>
      <c r="W130" s="245"/>
      <c r="X130" s="245"/>
      <c r="Y130" s="245"/>
      <c r="Z130" s="245"/>
    </row>
    <row r="131" spans="21:26">
      <c r="U131" s="245"/>
      <c r="V131" s="245"/>
      <c r="W131" s="245"/>
      <c r="X131" s="245"/>
      <c r="Y131" s="245"/>
      <c r="Z131" s="245"/>
    </row>
    <row r="132" spans="21:26">
      <c r="U132" s="245"/>
      <c r="V132" s="245"/>
      <c r="W132" s="245"/>
      <c r="X132" s="245"/>
      <c r="Y132" s="245"/>
      <c r="Z132" s="245"/>
    </row>
    <row r="133" spans="21:26">
      <c r="U133" s="245"/>
      <c r="V133" s="245"/>
      <c r="W133" s="245"/>
      <c r="X133" s="245"/>
      <c r="Y133" s="245"/>
      <c r="Z133" s="245"/>
    </row>
    <row r="134" spans="21:26">
      <c r="U134" s="245"/>
      <c r="V134" s="245"/>
      <c r="W134" s="245"/>
      <c r="X134" s="245"/>
      <c r="Y134" s="245"/>
      <c r="Z134" s="245"/>
    </row>
    <row r="135" spans="21:26">
      <c r="U135" s="245"/>
      <c r="V135" s="245"/>
      <c r="W135" s="245"/>
      <c r="X135" s="245"/>
      <c r="Y135" s="245"/>
      <c r="Z135" s="245"/>
    </row>
    <row r="136" spans="21:26">
      <c r="U136" s="245"/>
      <c r="V136" s="245"/>
      <c r="W136" s="245"/>
      <c r="X136" s="245"/>
      <c r="Y136" s="245"/>
      <c r="Z136" s="245"/>
    </row>
    <row r="137" spans="21:26">
      <c r="U137" s="245"/>
      <c r="V137" s="245"/>
      <c r="W137" s="245"/>
      <c r="X137" s="245"/>
      <c r="Y137" s="245"/>
      <c r="Z137" s="245"/>
    </row>
    <row r="138" spans="21:26">
      <c r="U138" s="245"/>
      <c r="V138" s="245"/>
      <c r="W138" s="245"/>
      <c r="X138" s="245"/>
      <c r="Y138" s="245"/>
      <c r="Z138" s="245"/>
    </row>
    <row r="139" spans="21:26">
      <c r="U139" s="245"/>
      <c r="V139" s="245"/>
      <c r="W139" s="245"/>
      <c r="X139" s="245"/>
      <c r="Y139" s="245"/>
      <c r="Z139" s="245"/>
    </row>
    <row r="140" spans="21:26">
      <c r="U140" s="245"/>
      <c r="V140" s="245"/>
      <c r="W140" s="245"/>
      <c r="X140" s="245"/>
      <c r="Y140" s="245"/>
      <c r="Z140" s="245"/>
    </row>
    <row r="141" spans="21:26">
      <c r="U141" s="245"/>
      <c r="V141" s="245"/>
      <c r="W141" s="245"/>
      <c r="X141" s="245"/>
      <c r="Y141" s="245"/>
      <c r="Z141" s="245"/>
    </row>
    <row r="142" spans="21:26">
      <c r="U142" s="245"/>
      <c r="V142" s="245"/>
      <c r="W142" s="245"/>
      <c r="X142" s="245"/>
      <c r="Y142" s="245"/>
      <c r="Z142" s="245"/>
    </row>
    <row r="143" spans="21:26">
      <c r="U143" s="245"/>
      <c r="V143" s="245"/>
      <c r="W143" s="245"/>
      <c r="X143" s="245"/>
      <c r="Y143" s="245"/>
      <c r="Z143" s="245"/>
    </row>
    <row r="144" spans="21:26">
      <c r="U144" s="245"/>
      <c r="V144" s="245"/>
      <c r="W144" s="245"/>
      <c r="X144" s="245"/>
      <c r="Y144" s="245"/>
      <c r="Z144" s="245"/>
    </row>
    <row r="145" spans="21:26">
      <c r="U145" s="245"/>
      <c r="V145" s="245"/>
      <c r="W145" s="245"/>
      <c r="X145" s="245"/>
      <c r="Y145" s="245"/>
      <c r="Z145" s="245"/>
    </row>
    <row r="146" spans="21:26">
      <c r="U146" s="245"/>
      <c r="V146" s="245"/>
      <c r="W146" s="245"/>
      <c r="X146" s="245"/>
      <c r="Y146" s="245"/>
      <c r="Z146" s="245"/>
    </row>
    <row r="147" spans="21:26">
      <c r="U147" s="245"/>
      <c r="V147" s="245"/>
      <c r="W147" s="245"/>
      <c r="X147" s="245"/>
      <c r="Y147" s="245"/>
      <c r="Z147" s="245"/>
    </row>
    <row r="148" spans="21:26">
      <c r="U148" s="245"/>
      <c r="V148" s="245"/>
      <c r="W148" s="245"/>
      <c r="X148" s="245"/>
      <c r="Y148" s="245"/>
      <c r="Z148" s="245"/>
    </row>
  </sheetData>
  <mergeCells count="41">
    <mergeCell ref="B1:T1"/>
    <mergeCell ref="B12:B13"/>
    <mergeCell ref="D12:D13"/>
    <mergeCell ref="E12:E13"/>
    <mergeCell ref="F12:F13"/>
    <mergeCell ref="G12:G13"/>
    <mergeCell ref="H12:I12"/>
    <mergeCell ref="J12:J13"/>
    <mergeCell ref="K12:K13"/>
    <mergeCell ref="L12:L13"/>
    <mergeCell ref="M12:M13"/>
    <mergeCell ref="N12:N13"/>
    <mergeCell ref="O12:O13"/>
    <mergeCell ref="Q7:Q10"/>
    <mergeCell ref="R7:R10"/>
    <mergeCell ref="D7:P7"/>
    <mergeCell ref="D8:P8"/>
    <mergeCell ref="D10:P10"/>
    <mergeCell ref="B2:S2"/>
    <mergeCell ref="S12:S13"/>
    <mergeCell ref="T12:T13"/>
    <mergeCell ref="S11:U11"/>
    <mergeCell ref="P12:P13"/>
    <mergeCell ref="U12:U13"/>
    <mergeCell ref="B3:S3"/>
    <mergeCell ref="B4:S4"/>
    <mergeCell ref="B11:J11"/>
    <mergeCell ref="K11:R11"/>
    <mergeCell ref="Q12:Q13"/>
    <mergeCell ref="R12:R13"/>
    <mergeCell ref="D9:P9"/>
    <mergeCell ref="B16:S16"/>
    <mergeCell ref="B19:S19"/>
    <mergeCell ref="B21:S21"/>
    <mergeCell ref="B24:S24"/>
    <mergeCell ref="B28:B29"/>
    <mergeCell ref="C28:C29"/>
    <mergeCell ref="D28:D29"/>
    <mergeCell ref="E28:E29"/>
    <mergeCell ref="B27:S27"/>
    <mergeCell ref="P28:P29"/>
  </mergeCells>
  <conditionalFormatting sqref="P17:P18 P28 P14:P15 P20 P22:P23 P25:P26 P30">
    <cfRule type="cellIs" dxfId="483" priority="362" operator="between">
      <formula>1</formula>
      <formula>1</formula>
    </cfRule>
    <cfRule type="cellIs" dxfId="482" priority="363" operator="between">
      <formula>0.9</formula>
      <formula>0.99</formula>
    </cfRule>
    <cfRule type="cellIs" dxfId="481" priority="364" operator="between">
      <formula>0.89</formula>
      <formula>0.8</formula>
    </cfRule>
    <cfRule type="cellIs" dxfId="480" priority="365" operator="between">
      <formula>0.79</formula>
      <formula>0</formula>
    </cfRule>
  </conditionalFormatting>
  <conditionalFormatting sqref="R7">
    <cfRule type="cellIs" dxfId="479" priority="23" operator="between">
      <formula>0.9</formula>
      <formula>1</formula>
    </cfRule>
    <cfRule type="cellIs" dxfId="478" priority="24" operator="between">
      <formula>0.8</formula>
      <formula>0.89</formula>
    </cfRule>
    <cfRule type="cellIs" dxfId="477" priority="25" operator="between">
      <formula>0.7</formula>
      <formula>0.79</formula>
    </cfRule>
    <cfRule type="cellIs" dxfId="476" priority="26" operator="between">
      <formula>0</formula>
      <formula>0.69</formula>
    </cfRule>
  </conditionalFormatting>
  <dataValidations count="2">
    <dataValidation type="list" allowBlank="1" showInputMessage="1" showErrorMessage="1" sqref="R18:R26 R28:R30" xr:uid="{00000000-0002-0000-0C00-000000000000}">
      <formula1>$AA$11:$AA$12</formula1>
    </dataValidation>
    <dataValidation type="list" allowBlank="1" showInputMessage="1" showErrorMessage="1" sqref="K14:K15 K28:K30 K17:K26" xr:uid="{00000000-0002-0000-0C00-000001000000}">
      <formula1>$Y$7:$Y$10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76" operator="containsText" id="{CEA9D41E-4C61-4187-A89D-E77416B47034}">
            <xm:f>NOT(ISERROR(SEARCH($AA$12,R18)))</xm:f>
            <xm:f>$AA$12</xm:f>
            <x14:dxf>
              <font>
                <b/>
                <i val="0"/>
                <color theme="0"/>
              </font>
              <fill>
                <patternFill>
                  <bgColor rgb="FFFF0000"/>
                </patternFill>
              </fill>
            </x14:dxf>
          </x14:cfRule>
          <x14:cfRule type="containsText" priority="377" operator="containsText" id="{66292822-968E-415D-B547-A1DEEB42CFDC}">
            <xm:f>NOT(ISERROR(SEARCH($AA$11,R18)))</xm:f>
            <xm:f>$AA$11</xm:f>
            <x14:dxf>
              <font>
                <b/>
                <i val="0"/>
                <color theme="0"/>
              </font>
              <fill>
                <patternFill>
                  <bgColor rgb="FF00B050"/>
                </patternFill>
              </fill>
            </x14:dxf>
          </x14:cfRule>
          <xm:sqref>R18 R20 R22:R23 R25:R26 R28:R30</xm:sqref>
        </x14:conditionalFormatting>
        <x14:conditionalFormatting xmlns:xm="http://schemas.microsoft.com/office/excel/2006/main">
          <x14:cfRule type="containsText" priority="312" operator="containsText" id="{AF3E7F8C-E197-426C-8FB1-79D9A6CFCCAD}">
            <xm:f>NOT(ISERROR(SEARCH(#REF!,K14)))</xm:f>
            <xm:f>#REF!</xm:f>
            <x14:dxf>
              <font>
                <b/>
                <i val="0"/>
                <color theme="1"/>
              </font>
              <fill>
                <patternFill>
                  <bgColor rgb="FFE26B0A"/>
                </patternFill>
              </fill>
            </x14:dxf>
          </x14:cfRule>
          <xm:sqref>K14</xm:sqref>
        </x14:conditionalFormatting>
        <x14:conditionalFormatting xmlns:xm="http://schemas.microsoft.com/office/excel/2006/main">
          <x14:cfRule type="containsText" priority="313" operator="containsText" id="{7E43DC81-2C81-4CF8-95FC-428EC4CFCCDA}">
            <xm:f>NOT(ISERROR(SEARCH($Y$10,K14)))</xm:f>
            <xm:f>$Y$10</xm:f>
            <x14:dxf>
              <font>
                <b/>
                <i val="0"/>
                <color theme="0"/>
              </font>
              <fill>
                <patternFill>
                  <bgColor rgb="FFFF0000"/>
                </patternFill>
              </fill>
            </x14:dxf>
          </x14:cfRule>
          <x14:cfRule type="containsText" priority="314" operator="containsText" id="{EC79C4E1-596A-45F1-96EA-34A1E686C898}">
            <xm:f>NOT(ISERROR(SEARCH($Y$8,K14)))</xm:f>
            <xm:f>$Y$8</xm:f>
            <x14:dxf>
              <font>
                <b/>
                <i val="0"/>
                <color theme="1"/>
              </font>
              <fill>
                <patternFill>
                  <bgColor rgb="FFFFFF00"/>
                </patternFill>
              </fill>
            </x14:dxf>
          </x14:cfRule>
          <x14:cfRule type="containsText" priority="315" operator="containsText" id="{152DAA33-11ED-439A-880B-EC100A7A6714}">
            <xm:f>NOT(ISERROR(SEARCH($Y$7,K14)))</xm:f>
            <xm:f>$Y$7</xm:f>
            <x14:dxf>
              <font>
                <b/>
                <i val="0"/>
                <color theme="0"/>
              </font>
              <fill>
                <patternFill>
                  <bgColor rgb="FF00B050"/>
                </patternFill>
              </fill>
            </x14:dxf>
          </x14:cfRule>
          <xm:sqref>K14 K25:K26</xm:sqref>
        </x14:conditionalFormatting>
        <x14:conditionalFormatting xmlns:xm="http://schemas.microsoft.com/office/excel/2006/main">
          <x14:cfRule type="containsText" priority="311" operator="containsText" id="{511ABA07-96A3-4683-8773-8EB6E8C51816}">
            <xm:f>NOT(ISERROR(SEARCH($Y$9,K14)))</xm:f>
            <xm:f>$Y$9</xm:f>
            <x14:dxf>
              <font>
                <b/>
                <i val="0"/>
                <color theme="1"/>
              </font>
              <fill>
                <patternFill>
                  <bgColor theme="9" tint="-0.24994659260841701"/>
                </patternFill>
              </fill>
            </x14:dxf>
          </x14:cfRule>
          <xm:sqref>K14 K25:K26</xm:sqref>
        </x14:conditionalFormatting>
        <x14:conditionalFormatting xmlns:xm="http://schemas.microsoft.com/office/excel/2006/main">
          <x14:cfRule type="containsText" priority="310" operator="containsText" id="{19CE1DAE-14AC-4280-8205-86D5461AFB32}">
            <xm:f>NOT(ISERROR(SEARCH($Y$9,K14)))</xm:f>
            <xm:f>$Y$9</xm:f>
            <x14:dxf>
              <font>
                <b/>
                <i val="0"/>
                <color theme="1"/>
              </font>
              <fill>
                <patternFill>
                  <bgColor theme="9" tint="-0.24994659260841701"/>
                </patternFill>
              </fill>
            </x14:dxf>
          </x14:cfRule>
          <xm:sqref>K14</xm:sqref>
        </x14:conditionalFormatting>
        <x14:conditionalFormatting xmlns:xm="http://schemas.microsoft.com/office/excel/2006/main">
          <x14:cfRule type="containsText" priority="309" operator="containsText" id="{5F54BD3F-0A8D-4695-A49B-EF2BD9B96B28}">
            <xm:f>NOT(ISERROR(SEARCH(#REF!,K14)))</xm:f>
            <xm:f>#REF!</xm:f>
            <x14:dxf>
              <font>
                <b/>
                <i val="0"/>
                <color theme="1"/>
              </font>
              <fill>
                <patternFill>
                  <bgColor rgb="FFE26B0A"/>
                </patternFill>
              </fill>
            </x14:dxf>
          </x14:cfRule>
          <xm:sqref>K14 K25:K26</xm:sqref>
        </x14:conditionalFormatting>
        <x14:conditionalFormatting xmlns:xm="http://schemas.microsoft.com/office/excel/2006/main">
          <x14:cfRule type="containsText" priority="197" operator="containsText" id="{4F0F8935-F2F0-4FC5-9919-F78C887087E7}">
            <xm:f>NOT(ISERROR(SEARCH(#REF!,K25)))</xm:f>
            <xm:f>#REF!</xm:f>
            <x14:dxf>
              <font>
                <b/>
                <i val="0"/>
                <color theme="1"/>
              </font>
              <fill>
                <patternFill>
                  <bgColor rgb="FFE26B0A"/>
                </patternFill>
              </fill>
            </x14:dxf>
          </x14:cfRule>
          <xm:sqref>K25:K26</xm:sqref>
        </x14:conditionalFormatting>
        <x14:conditionalFormatting xmlns:xm="http://schemas.microsoft.com/office/excel/2006/main">
          <x14:cfRule type="containsText" priority="228" operator="containsText" id="{D544476A-33C7-43C7-AC63-F8E5B96197AB}">
            <xm:f>NOT(ISERROR(SEARCH(#REF!,K15)))</xm:f>
            <xm:f>#REF!</xm:f>
            <x14:dxf>
              <font>
                <b/>
                <i val="0"/>
                <color theme="1"/>
              </font>
              <fill>
                <patternFill>
                  <bgColor rgb="FFE26B0A"/>
                </patternFill>
              </fill>
            </x14:dxf>
          </x14:cfRule>
          <xm:sqref>K28:K30 K17:K18 K15 K20 K22:K23</xm:sqref>
        </x14:conditionalFormatting>
        <x14:conditionalFormatting xmlns:xm="http://schemas.microsoft.com/office/excel/2006/main">
          <x14:cfRule type="containsText" priority="229" operator="containsText" id="{B8746235-8BB6-44EA-A96F-A559C9AB55D0}">
            <xm:f>NOT(ISERROR(SEARCH($Y$10,K15)))</xm:f>
            <xm:f>$Y$10</xm:f>
            <x14:dxf>
              <font>
                <b/>
                <i val="0"/>
                <color theme="0"/>
              </font>
              <fill>
                <patternFill>
                  <bgColor rgb="FFFF0000"/>
                </patternFill>
              </fill>
            </x14:dxf>
          </x14:cfRule>
          <x14:cfRule type="containsText" priority="230" operator="containsText" id="{7C2CF49E-DA38-4BF4-9C7F-DCD7B3FBB1D1}">
            <xm:f>NOT(ISERROR(SEARCH($Y$8,K15)))</xm:f>
            <xm:f>$Y$8</xm:f>
            <x14:dxf>
              <font>
                <b/>
                <i val="0"/>
                <color theme="1"/>
              </font>
              <fill>
                <patternFill>
                  <bgColor rgb="FFFFFF00"/>
                </patternFill>
              </fill>
            </x14:dxf>
          </x14:cfRule>
          <x14:cfRule type="containsText" priority="231" operator="containsText" id="{819DC6AE-D38E-45F5-8735-05D17F6E6942}">
            <xm:f>NOT(ISERROR(SEARCH($Y$7,K15)))</xm:f>
            <xm:f>$Y$7</xm:f>
            <x14:dxf>
              <font>
                <b/>
                <i val="0"/>
                <color theme="0"/>
              </font>
              <fill>
                <patternFill>
                  <bgColor rgb="FF00B050"/>
                </patternFill>
              </fill>
            </x14:dxf>
          </x14:cfRule>
          <xm:sqref>K28:K30 K17:K18 K15 K20 K22:K23</xm:sqref>
        </x14:conditionalFormatting>
        <x14:conditionalFormatting xmlns:xm="http://schemas.microsoft.com/office/excel/2006/main">
          <x14:cfRule type="containsText" priority="227" operator="containsText" id="{E5266C30-B0AD-4F0E-8B20-174A5BB2D797}">
            <xm:f>NOT(ISERROR(SEARCH($Y$9,K15)))</xm:f>
            <xm:f>$Y$9</xm:f>
            <x14:dxf>
              <font>
                <b/>
                <i val="0"/>
                <color theme="1"/>
              </font>
              <fill>
                <patternFill>
                  <bgColor theme="9" tint="-0.24994659260841701"/>
                </patternFill>
              </fill>
            </x14:dxf>
          </x14:cfRule>
          <xm:sqref>K28:K30 K17:K18 K15 K20 K22:K23</xm:sqref>
        </x14:conditionalFormatting>
        <x14:conditionalFormatting xmlns:xm="http://schemas.microsoft.com/office/excel/2006/main">
          <x14:cfRule type="containsText" priority="226" operator="containsText" id="{E0BC6401-CE39-4ACE-8826-A5B51F4A6ACB}">
            <xm:f>NOT(ISERROR(SEARCH($Y$9,K15)))</xm:f>
            <xm:f>$Y$9</xm:f>
            <x14:dxf>
              <font>
                <b/>
                <i val="0"/>
                <color theme="1"/>
              </font>
              <fill>
                <patternFill>
                  <bgColor theme="9" tint="-0.24994659260841701"/>
                </patternFill>
              </fill>
            </x14:dxf>
          </x14:cfRule>
          <xm:sqref>K28:K30 K17:K18 K15 K20 K22:K23</xm:sqref>
        </x14:conditionalFormatting>
        <x14:conditionalFormatting xmlns:xm="http://schemas.microsoft.com/office/excel/2006/main">
          <x14:cfRule type="containsText" priority="225" operator="containsText" id="{8FA4C33B-5D5C-451C-A3C5-FEC56B3E54B0}">
            <xm:f>NOT(ISERROR(SEARCH(#REF!,K15)))</xm:f>
            <xm:f>#REF!</xm:f>
            <x14:dxf>
              <font>
                <b/>
                <i val="0"/>
                <color theme="1"/>
              </font>
              <fill>
                <patternFill>
                  <bgColor rgb="FFE26B0A"/>
                </patternFill>
              </fill>
            </x14:dxf>
          </x14:cfRule>
          <xm:sqref>K28:K30 K17:K18 K15 K20 K22:K23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168"/>
  <sheetViews>
    <sheetView showGridLines="0" topLeftCell="A21" zoomScale="80" zoomScaleNormal="80" workbookViewId="0">
      <selection activeCell="B30" sqref="B30:B32"/>
    </sheetView>
  </sheetViews>
  <sheetFormatPr baseColWidth="10" defaultColWidth="11.42578125" defaultRowHeight="15"/>
  <cols>
    <col min="1" max="1" width="7" style="247" customWidth="1"/>
    <col min="2" max="2" width="27.28515625" style="247" customWidth="1"/>
    <col min="3" max="3" width="25.85546875" style="247" hidden="1" customWidth="1"/>
    <col min="4" max="4" width="27.140625" style="247" customWidth="1"/>
    <col min="5" max="5" width="12.42578125" style="247" hidden="1" customWidth="1"/>
    <col min="6" max="6" width="25.140625" style="247" customWidth="1"/>
    <col min="7" max="7" width="11.5703125" style="247" hidden="1" customWidth="1"/>
    <col min="8" max="8" width="13.85546875" style="247" hidden="1" customWidth="1"/>
    <col min="9" max="9" width="15" style="247" hidden="1" customWidth="1"/>
    <col min="10" max="10" width="24" style="247" customWidth="1"/>
    <col min="11" max="11" width="26.42578125" style="247" customWidth="1"/>
    <col min="12" max="12" width="24.140625" style="247" hidden="1" customWidth="1"/>
    <col min="13" max="13" width="11.42578125" style="247" hidden="1" customWidth="1"/>
    <col min="14" max="14" width="10.7109375" style="247" hidden="1" customWidth="1"/>
    <col min="15" max="15" width="11.42578125" style="247" hidden="1" customWidth="1"/>
    <col min="16" max="16" width="25.7109375" style="247" customWidth="1"/>
    <col min="17" max="17" width="28.7109375" style="247" customWidth="1"/>
    <col min="18" max="18" width="28" style="247" customWidth="1"/>
    <col min="19" max="19" width="27.85546875" style="247" hidden="1" customWidth="1"/>
    <col min="20" max="20" width="22.28515625" style="247" hidden="1" customWidth="1"/>
    <col min="21" max="21" width="20.42578125" style="247" hidden="1" customWidth="1"/>
    <col min="22" max="22" width="11.42578125" style="247" customWidth="1"/>
    <col min="23" max="23" width="35" style="247" customWidth="1"/>
    <col min="24" max="24" width="15.140625" style="247" hidden="1" customWidth="1"/>
    <col min="25" max="25" width="20.7109375" style="247" hidden="1" customWidth="1"/>
    <col min="26" max="16384" width="11.42578125" style="247"/>
  </cols>
  <sheetData>
    <row r="1" spans="1:40">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45"/>
      <c r="Y1" s="245"/>
      <c r="Z1" s="245"/>
      <c r="AA1" s="245"/>
      <c r="AB1" s="245"/>
      <c r="AC1" s="245"/>
      <c r="AD1" s="245"/>
    </row>
    <row r="2" spans="1:40"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45"/>
      <c r="Y2" s="245"/>
      <c r="Z2" s="245"/>
      <c r="AA2" s="245"/>
      <c r="AB2" s="245"/>
      <c r="AC2" s="245"/>
      <c r="AD2" s="245"/>
      <c r="AE2" s="245"/>
      <c r="AF2" s="245"/>
      <c r="AG2" s="245"/>
      <c r="AH2" s="245"/>
      <c r="AI2" s="245"/>
      <c r="AJ2" s="245"/>
      <c r="AK2" s="245"/>
      <c r="AL2" s="245"/>
      <c r="AM2" s="245"/>
      <c r="AN2" s="245"/>
    </row>
    <row r="3" spans="1:40"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245"/>
      <c r="Y3" s="245"/>
      <c r="Z3" s="245"/>
      <c r="AA3" s="245"/>
      <c r="AB3" s="245"/>
      <c r="AC3" s="245"/>
      <c r="AD3" s="245"/>
      <c r="AE3" s="245"/>
      <c r="AF3" s="245"/>
      <c r="AG3" s="245"/>
      <c r="AH3" s="245"/>
      <c r="AI3" s="245"/>
      <c r="AJ3" s="245"/>
      <c r="AK3" s="245"/>
      <c r="AL3" s="245"/>
      <c r="AM3" s="245"/>
      <c r="AN3" s="245"/>
    </row>
    <row r="4" spans="1:40"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45"/>
      <c r="Y4" s="245"/>
      <c r="Z4" s="245"/>
      <c r="AA4" s="245"/>
      <c r="AB4" s="245"/>
      <c r="AC4" s="245"/>
      <c r="AD4" s="245"/>
      <c r="AE4" s="245"/>
      <c r="AF4" s="245"/>
      <c r="AG4" s="245"/>
      <c r="AH4" s="245"/>
      <c r="AI4" s="245"/>
      <c r="AJ4" s="245"/>
      <c r="AK4" s="245"/>
      <c r="AL4" s="245"/>
      <c r="AM4" s="245"/>
      <c r="AN4" s="245"/>
    </row>
    <row r="5" spans="1:40">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row>
    <row r="6" spans="1:40"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row>
    <row r="7" spans="1:40" ht="20.25" customHeight="1">
      <c r="A7" s="245"/>
      <c r="B7" s="231" t="s">
        <v>11</v>
      </c>
      <c r="C7" s="231"/>
      <c r="D7" s="1503" t="s">
        <v>21</v>
      </c>
      <c r="E7" s="1503"/>
      <c r="F7" s="1503"/>
      <c r="G7" s="1503"/>
      <c r="H7" s="1503"/>
      <c r="I7" s="1503"/>
      <c r="J7" s="1503"/>
      <c r="K7" s="1503"/>
      <c r="L7" s="1503"/>
      <c r="M7" s="1503"/>
      <c r="N7" s="1503"/>
      <c r="O7" s="1503"/>
      <c r="P7" s="1503"/>
      <c r="Q7" s="1324" t="s">
        <v>235</v>
      </c>
      <c r="R7" s="1327">
        <f>AVERAGE(P14,P18,P30)</f>
        <v>0</v>
      </c>
      <c r="S7" s="424"/>
      <c r="T7" s="239"/>
      <c r="U7" s="239"/>
      <c r="V7" s="248">
        <f>R7</f>
        <v>0</v>
      </c>
      <c r="W7" s="245"/>
      <c r="X7" s="249"/>
      <c r="Y7" s="247" t="s">
        <v>65</v>
      </c>
      <c r="Z7" s="245"/>
      <c r="AA7" s="245"/>
      <c r="AB7" s="245"/>
      <c r="AC7" s="245"/>
      <c r="AD7" s="245"/>
    </row>
    <row r="8" spans="1:40" ht="21.75" customHeight="1">
      <c r="A8" s="245"/>
      <c r="B8" s="275" t="s">
        <v>56</v>
      </c>
      <c r="C8" s="275"/>
      <c r="D8" s="1438" t="s">
        <v>261</v>
      </c>
      <c r="E8" s="1438"/>
      <c r="F8" s="1438"/>
      <c r="G8" s="1438"/>
      <c r="H8" s="1438"/>
      <c r="I8" s="1438"/>
      <c r="J8" s="1438"/>
      <c r="K8" s="1438"/>
      <c r="L8" s="1438"/>
      <c r="M8" s="1438"/>
      <c r="N8" s="1438"/>
      <c r="O8" s="1438"/>
      <c r="P8" s="1438"/>
      <c r="Q8" s="1324"/>
      <c r="R8" s="1444"/>
      <c r="S8" s="425"/>
      <c r="T8" s="251"/>
      <c r="U8" s="251"/>
      <c r="V8" s="245"/>
      <c r="W8" s="245"/>
      <c r="X8" s="252"/>
      <c r="Y8" s="247" t="s">
        <v>67</v>
      </c>
      <c r="Z8" s="245"/>
      <c r="AA8" s="245"/>
      <c r="AB8" s="245"/>
      <c r="AC8" s="245"/>
      <c r="AD8" s="245"/>
    </row>
    <row r="9" spans="1:40" ht="20.25" customHeight="1">
      <c r="A9" s="245"/>
      <c r="B9" s="275" t="s">
        <v>14</v>
      </c>
      <c r="C9" s="275"/>
      <c r="D9" s="1424" t="s">
        <v>22</v>
      </c>
      <c r="E9" s="1425"/>
      <c r="F9" s="1425"/>
      <c r="G9" s="1425"/>
      <c r="H9" s="1425"/>
      <c r="I9" s="1425"/>
      <c r="J9" s="1425"/>
      <c r="K9" s="1425"/>
      <c r="L9" s="1425"/>
      <c r="M9" s="1425"/>
      <c r="N9" s="1425"/>
      <c r="O9" s="1425"/>
      <c r="P9" s="1426"/>
      <c r="Q9" s="1324"/>
      <c r="R9" s="1444"/>
      <c r="S9" s="425"/>
      <c r="T9" s="251"/>
      <c r="U9" s="251"/>
      <c r="V9" s="245"/>
      <c r="W9" s="245"/>
      <c r="X9" s="316"/>
      <c r="Y9" s="247" t="s">
        <v>249</v>
      </c>
      <c r="Z9" s="258"/>
      <c r="AA9" s="245"/>
      <c r="AB9" s="245"/>
      <c r="AC9" s="245"/>
      <c r="AD9" s="245"/>
    </row>
    <row r="10" spans="1:40" ht="24" customHeight="1">
      <c r="A10" s="245"/>
      <c r="B10" s="275" t="s">
        <v>16</v>
      </c>
      <c r="C10" s="275"/>
      <c r="D10" s="1438" t="s">
        <v>23</v>
      </c>
      <c r="E10" s="1438"/>
      <c r="F10" s="1438"/>
      <c r="G10" s="1438"/>
      <c r="H10" s="1438"/>
      <c r="I10" s="1438"/>
      <c r="J10" s="1438"/>
      <c r="K10" s="1438"/>
      <c r="L10" s="1438"/>
      <c r="M10" s="1438"/>
      <c r="N10" s="1438"/>
      <c r="O10" s="1438"/>
      <c r="P10" s="1438"/>
      <c r="Q10" s="1324"/>
      <c r="R10" s="1445"/>
      <c r="S10" s="425"/>
      <c r="T10" s="251"/>
      <c r="U10" s="251"/>
      <c r="V10" s="245"/>
      <c r="W10" s="258"/>
      <c r="X10" s="253"/>
      <c r="Y10" s="247" t="s">
        <v>66</v>
      </c>
      <c r="Z10" s="245"/>
      <c r="AA10" s="245"/>
      <c r="AB10" s="245"/>
      <c r="AC10" s="245"/>
      <c r="AD10" s="245"/>
    </row>
    <row r="11" spans="1:40" ht="15" customHeight="1">
      <c r="A11" s="245"/>
      <c r="B11" s="1225" t="s">
        <v>4</v>
      </c>
      <c r="C11" s="1225"/>
      <c r="D11" s="1225"/>
      <c r="E11" s="1225"/>
      <c r="F11" s="1225"/>
      <c r="G11" s="1225"/>
      <c r="H11" s="1225"/>
      <c r="I11" s="1225"/>
      <c r="J11" s="1225"/>
      <c r="K11" s="1225" t="s">
        <v>5</v>
      </c>
      <c r="L11" s="1225"/>
      <c r="M11" s="1225"/>
      <c r="N11" s="1225"/>
      <c r="O11" s="1225"/>
      <c r="P11" s="1225"/>
      <c r="Q11" s="348"/>
      <c r="R11" s="426"/>
      <c r="S11" s="1225" t="s">
        <v>59</v>
      </c>
      <c r="T11" s="1225"/>
      <c r="U11" s="1225"/>
      <c r="V11" s="245"/>
      <c r="W11" s="245"/>
      <c r="X11" s="245"/>
      <c r="Y11" s="245"/>
      <c r="Z11" s="245"/>
      <c r="AA11" s="245"/>
      <c r="AB11" s="258"/>
      <c r="AC11" s="258"/>
      <c r="AD11" s="245"/>
      <c r="AE11" s="245"/>
      <c r="AF11" s="245"/>
      <c r="AG11" s="245"/>
    </row>
    <row r="12" spans="1:40" ht="25.5" customHeight="1">
      <c r="A12" s="245"/>
      <c r="B12" s="1229" t="s">
        <v>0</v>
      </c>
      <c r="C12" s="1229" t="s">
        <v>255</v>
      </c>
      <c r="D12" s="1229" t="s">
        <v>2</v>
      </c>
      <c r="E12" s="1230" t="s">
        <v>70</v>
      </c>
      <c r="F12" s="1229" t="s">
        <v>60</v>
      </c>
      <c r="G12" s="1230" t="s">
        <v>68</v>
      </c>
      <c r="H12" s="1231" t="s">
        <v>51</v>
      </c>
      <c r="I12" s="1231"/>
      <c r="J12" s="1231" t="s">
        <v>52</v>
      </c>
      <c r="K12" s="1231" t="s">
        <v>63</v>
      </c>
      <c r="L12" s="1230" t="s">
        <v>6</v>
      </c>
      <c r="M12" s="1230" t="s">
        <v>64</v>
      </c>
      <c r="N12" s="1230" t="s">
        <v>72</v>
      </c>
      <c r="O12" s="1230" t="s">
        <v>187</v>
      </c>
      <c r="P12" s="1232" t="s">
        <v>71</v>
      </c>
      <c r="Q12" s="1211" t="s">
        <v>79</v>
      </c>
      <c r="R12" s="1231" t="s">
        <v>6</v>
      </c>
      <c r="S12" s="1231" t="s">
        <v>62</v>
      </c>
      <c r="T12" s="1230" t="s">
        <v>73</v>
      </c>
      <c r="U12" s="1230" t="s">
        <v>6</v>
      </c>
      <c r="V12" s="245"/>
      <c r="W12" s="245"/>
      <c r="X12" s="245"/>
      <c r="Y12" s="245"/>
      <c r="Z12" s="245"/>
      <c r="AA12" s="245"/>
      <c r="AB12" s="245"/>
      <c r="AC12" s="245"/>
      <c r="AD12" s="245"/>
      <c r="AE12" s="245"/>
      <c r="AF12" s="245"/>
      <c r="AG12" s="245"/>
    </row>
    <row r="13" spans="1:40" ht="31.5" customHeight="1">
      <c r="A13" s="245"/>
      <c r="B13" s="1229"/>
      <c r="C13" s="1229"/>
      <c r="D13" s="1229"/>
      <c r="E13" s="1230"/>
      <c r="F13" s="1229"/>
      <c r="G13" s="1230"/>
      <c r="H13" s="261" t="s">
        <v>46</v>
      </c>
      <c r="I13" s="261" t="s">
        <v>47</v>
      </c>
      <c r="J13" s="1231"/>
      <c r="K13" s="1231"/>
      <c r="L13" s="1230"/>
      <c r="M13" s="1230"/>
      <c r="N13" s="1230"/>
      <c r="O13" s="1230"/>
      <c r="P13" s="1232"/>
      <c r="Q13" s="1212"/>
      <c r="R13" s="1231"/>
      <c r="S13" s="1231"/>
      <c r="T13" s="1230"/>
      <c r="U13" s="1230"/>
      <c r="V13" s="245"/>
      <c r="W13" s="245"/>
      <c r="X13" s="245"/>
      <c r="Y13" s="245"/>
      <c r="Z13" s="245"/>
      <c r="AA13" s="245"/>
      <c r="AB13" s="245"/>
      <c r="AC13" s="245"/>
      <c r="AD13" s="245"/>
      <c r="AE13" s="245"/>
      <c r="AF13" s="245"/>
    </row>
    <row r="14" spans="1:40" s="2" customFormat="1" ht="105" customHeight="1">
      <c r="A14" s="1"/>
      <c r="B14" s="1276" t="s">
        <v>642</v>
      </c>
      <c r="C14" s="1276" t="s">
        <v>643</v>
      </c>
      <c r="D14" s="1509" t="s">
        <v>644</v>
      </c>
      <c r="E14" s="1280">
        <v>0.35</v>
      </c>
      <c r="F14" s="513" t="s">
        <v>645</v>
      </c>
      <c r="G14" s="525">
        <v>0.2</v>
      </c>
      <c r="H14" s="521">
        <v>43843</v>
      </c>
      <c r="I14" s="521">
        <v>43889</v>
      </c>
      <c r="J14" s="429" t="s">
        <v>648</v>
      </c>
      <c r="K14" s="271"/>
      <c r="L14" s="355"/>
      <c r="M14" s="558" t="str">
        <f t="shared" ref="M14:M38" si="0">IF(K14="SI", G14, IF(K14="Cumplimiento Negativo",G14,"0"))</f>
        <v>0</v>
      </c>
      <c r="N14" s="586">
        <f>SUM(M14)</f>
        <v>0</v>
      </c>
      <c r="O14" s="586">
        <f>SUM(G14)</f>
        <v>0.2</v>
      </c>
      <c r="P14" s="1222">
        <f>SUM(N14:N16)/SUM(O14:O16)</f>
        <v>0</v>
      </c>
      <c r="Q14" s="577"/>
      <c r="R14" s="352"/>
      <c r="S14" s="704" t="s">
        <v>651</v>
      </c>
      <c r="T14" s="310"/>
      <c r="U14" s="310"/>
      <c r="V14" s="1"/>
      <c r="W14" s="1"/>
      <c r="X14"/>
      <c r="Y14"/>
      <c r="Z14" s="1"/>
      <c r="AA14" s="1"/>
    </row>
    <row r="15" spans="1:40" s="2" customFormat="1" ht="87" customHeight="1">
      <c r="A15" s="1"/>
      <c r="B15" s="1277"/>
      <c r="C15" s="1277"/>
      <c r="D15" s="1510"/>
      <c r="E15" s="1281"/>
      <c r="F15" s="513" t="s">
        <v>646</v>
      </c>
      <c r="G15" s="525">
        <v>0.05</v>
      </c>
      <c r="H15" s="521">
        <v>43843</v>
      </c>
      <c r="I15" s="521">
        <v>43889</v>
      </c>
      <c r="J15" s="527" t="s">
        <v>649</v>
      </c>
      <c r="K15" s="271"/>
      <c r="L15" s="355"/>
      <c r="M15" s="558" t="str">
        <f t="shared" si="0"/>
        <v>0</v>
      </c>
      <c r="N15" s="586">
        <f>SUM(M15)</f>
        <v>0</v>
      </c>
      <c r="O15" s="586">
        <f>SUM(G15)</f>
        <v>0.05</v>
      </c>
      <c r="P15" s="1223"/>
      <c r="Q15" s="577"/>
      <c r="R15" s="352"/>
      <c r="S15" s="704" t="s">
        <v>652</v>
      </c>
      <c r="T15" s="310"/>
      <c r="U15" s="310"/>
      <c r="V15" s="1"/>
      <c r="W15" s="1"/>
      <c r="X15"/>
      <c r="Y15"/>
      <c r="Z15" s="1"/>
      <c r="AA15" s="1"/>
    </row>
    <row r="16" spans="1:40" s="2" customFormat="1" ht="92.25" customHeight="1">
      <c r="A16" s="1"/>
      <c r="B16" s="1464"/>
      <c r="C16" s="1464"/>
      <c r="D16" s="1511"/>
      <c r="E16" s="1505"/>
      <c r="F16" s="513" t="s">
        <v>647</v>
      </c>
      <c r="G16" s="525">
        <v>0.1</v>
      </c>
      <c r="H16" s="521">
        <v>43892</v>
      </c>
      <c r="I16" s="521">
        <v>43921</v>
      </c>
      <c r="J16" s="429" t="s">
        <v>650</v>
      </c>
      <c r="K16" s="271"/>
      <c r="L16" s="355"/>
      <c r="M16" s="558" t="str">
        <f t="shared" si="0"/>
        <v>0</v>
      </c>
      <c r="N16" s="586">
        <f>SUM(M16)</f>
        <v>0</v>
      </c>
      <c r="O16" s="586">
        <f>SUM(G16)</f>
        <v>0.1</v>
      </c>
      <c r="P16" s="1224"/>
      <c r="Q16" s="577"/>
      <c r="R16" s="352"/>
      <c r="S16" s="704" t="s">
        <v>653</v>
      </c>
      <c r="T16" s="310"/>
      <c r="U16" s="310"/>
      <c r="V16" s="1"/>
      <c r="W16" s="1"/>
      <c r="X16"/>
      <c r="Y16"/>
      <c r="Z16" s="1"/>
      <c r="AA16" s="1"/>
    </row>
    <row r="17" spans="1:33" s="2" customFormat="1" ht="15" customHeight="1">
      <c r="A17" s="1"/>
      <c r="B17" s="1270"/>
      <c r="C17" s="1271"/>
      <c r="D17" s="1271"/>
      <c r="E17" s="1271"/>
      <c r="F17" s="1271"/>
      <c r="G17" s="1271"/>
      <c r="H17" s="1271"/>
      <c r="I17" s="1271"/>
      <c r="J17" s="1271"/>
      <c r="K17" s="1271"/>
      <c r="L17" s="1271"/>
      <c r="M17" s="1271"/>
      <c r="N17" s="1271"/>
      <c r="O17" s="1271"/>
      <c r="P17" s="1271"/>
      <c r="Q17" s="1271"/>
      <c r="R17" s="1271"/>
      <c r="S17" s="1272"/>
      <c r="T17" s="310"/>
      <c r="U17" s="310"/>
      <c r="V17" s="1"/>
      <c r="W17" s="1"/>
      <c r="X17"/>
      <c r="Y17"/>
      <c r="Z17" s="1"/>
      <c r="AA17" s="1"/>
    </row>
    <row r="18" spans="1:33" s="2" customFormat="1" ht="82.5" customHeight="1">
      <c r="A18" s="1"/>
      <c r="B18" s="1276" t="s">
        <v>654</v>
      </c>
      <c r="C18" s="1276" t="s">
        <v>655</v>
      </c>
      <c r="D18" s="1278" t="s">
        <v>656</v>
      </c>
      <c r="E18" s="1280">
        <v>1</v>
      </c>
      <c r="F18" s="513" t="s">
        <v>657</v>
      </c>
      <c r="G18" s="579">
        <v>0.05</v>
      </c>
      <c r="H18" s="521">
        <v>43831</v>
      </c>
      <c r="I18" s="521">
        <v>43875</v>
      </c>
      <c r="J18" s="429" t="s">
        <v>663</v>
      </c>
      <c r="K18" s="271"/>
      <c r="L18" s="355"/>
      <c r="M18" s="558" t="str">
        <f t="shared" ref="M18:M19" si="1">IF(K18="SI", G18, IF(K18="Cumplimiento Negativo",G18,"0"))</f>
        <v>0</v>
      </c>
      <c r="N18" s="585" t="str">
        <f>M18</f>
        <v>0</v>
      </c>
      <c r="O18" s="585">
        <f>G18</f>
        <v>0.05</v>
      </c>
      <c r="P18" s="1222">
        <f>SUM(N18:N23)/SUM(O18:O23)</f>
        <v>0</v>
      </c>
      <c r="Q18" s="577"/>
      <c r="R18" s="352"/>
      <c r="S18" s="704" t="s">
        <v>667</v>
      </c>
      <c r="T18" s="310"/>
      <c r="U18" s="310"/>
      <c r="V18" s="1"/>
      <c r="W18" s="1"/>
      <c r="X18"/>
      <c r="Y18"/>
      <c r="Z18" s="1"/>
      <c r="AA18" s="1"/>
    </row>
    <row r="19" spans="1:33" s="2" customFormat="1" ht="100.5" customHeight="1">
      <c r="A19" s="1"/>
      <c r="B19" s="1277"/>
      <c r="C19" s="1277"/>
      <c r="D19" s="1279"/>
      <c r="E19" s="1281"/>
      <c r="F19" s="513" t="s">
        <v>658</v>
      </c>
      <c r="G19" s="579">
        <v>0.05</v>
      </c>
      <c r="H19" s="521">
        <v>43878</v>
      </c>
      <c r="I19" s="521">
        <v>43882</v>
      </c>
      <c r="J19" s="429" t="s">
        <v>663</v>
      </c>
      <c r="K19" s="271"/>
      <c r="L19" s="355"/>
      <c r="M19" s="558" t="str">
        <f t="shared" si="1"/>
        <v>0</v>
      </c>
      <c r="N19" s="585" t="str">
        <f>M19</f>
        <v>0</v>
      </c>
      <c r="O19" s="585">
        <f>G19</f>
        <v>0.05</v>
      </c>
      <c r="P19" s="1223"/>
      <c r="Q19" s="577"/>
      <c r="R19" s="352"/>
      <c r="S19" s="704" t="s">
        <v>668</v>
      </c>
      <c r="T19" s="310"/>
      <c r="U19" s="310"/>
      <c r="V19" s="1"/>
      <c r="W19" s="1"/>
      <c r="X19"/>
      <c r="Y19"/>
      <c r="Z19" s="1"/>
      <c r="AA19" s="1"/>
    </row>
    <row r="20" spans="1:33" s="2" customFormat="1" ht="76.5" customHeight="1">
      <c r="A20" s="1"/>
      <c r="B20" s="1277"/>
      <c r="C20" s="1277"/>
      <c r="D20" s="1279"/>
      <c r="E20" s="1281"/>
      <c r="F20" s="513" t="s">
        <v>659</v>
      </c>
      <c r="G20" s="525">
        <v>0.05</v>
      </c>
      <c r="H20" s="521">
        <v>43878</v>
      </c>
      <c r="I20" s="521">
        <v>43889</v>
      </c>
      <c r="J20" s="429" t="s">
        <v>663</v>
      </c>
      <c r="K20" s="271"/>
      <c r="L20" s="355"/>
      <c r="M20" s="558" t="str">
        <f t="shared" si="0"/>
        <v>0</v>
      </c>
      <c r="N20" s="586">
        <f>SUM(M20)</f>
        <v>0</v>
      </c>
      <c r="O20" s="586">
        <f>SUM(G20)</f>
        <v>0.05</v>
      </c>
      <c r="P20" s="1223"/>
      <c r="Q20" s="577"/>
      <c r="R20" s="352"/>
      <c r="S20" s="704" t="s">
        <v>669</v>
      </c>
      <c r="T20" s="310"/>
      <c r="U20" s="310"/>
      <c r="V20" s="1"/>
      <c r="W20" s="1"/>
      <c r="X20"/>
      <c r="Y20"/>
      <c r="Z20" s="1"/>
      <c r="AA20" s="1"/>
    </row>
    <row r="21" spans="1:33" s="2" customFormat="1" ht="83.25" customHeight="1">
      <c r="A21" s="1"/>
      <c r="B21" s="1277"/>
      <c r="C21" s="1277"/>
      <c r="D21" s="1279"/>
      <c r="E21" s="1281"/>
      <c r="F21" s="513" t="s">
        <v>660</v>
      </c>
      <c r="G21" s="525">
        <v>0.05</v>
      </c>
      <c r="H21" s="521">
        <v>43892</v>
      </c>
      <c r="I21" s="521">
        <v>43896</v>
      </c>
      <c r="J21" s="429" t="s">
        <v>664</v>
      </c>
      <c r="K21" s="271"/>
      <c r="L21" s="355"/>
      <c r="M21" s="558" t="str">
        <f t="shared" si="0"/>
        <v>0</v>
      </c>
      <c r="N21" s="586">
        <f>SUM(M21)</f>
        <v>0</v>
      </c>
      <c r="O21" s="586">
        <f>SUM(G21)</f>
        <v>0.05</v>
      </c>
      <c r="P21" s="1223"/>
      <c r="Q21" s="577"/>
      <c r="R21" s="642"/>
      <c r="S21" s="704" t="s">
        <v>670</v>
      </c>
      <c r="T21" s="310"/>
      <c r="U21" s="310"/>
      <c r="V21" s="1"/>
      <c r="W21" s="1"/>
      <c r="X21"/>
      <c r="Y21"/>
      <c r="Z21" s="1"/>
      <c r="AA21" s="1"/>
    </row>
    <row r="22" spans="1:33" s="2" customFormat="1" ht="71.25" customHeight="1">
      <c r="A22" s="1"/>
      <c r="B22" s="1277"/>
      <c r="C22" s="1277"/>
      <c r="D22" s="1279"/>
      <c r="E22" s="1281"/>
      <c r="F22" s="513" t="s">
        <v>661</v>
      </c>
      <c r="G22" s="525">
        <v>0.2</v>
      </c>
      <c r="H22" s="521">
        <v>43899</v>
      </c>
      <c r="I22" s="521">
        <v>43908</v>
      </c>
      <c r="J22" s="429" t="s">
        <v>665</v>
      </c>
      <c r="K22" s="271"/>
      <c r="L22" s="355"/>
      <c r="M22" s="558" t="str">
        <f t="shared" si="0"/>
        <v>0</v>
      </c>
      <c r="N22" s="586">
        <f>SUM(M22)</f>
        <v>0</v>
      </c>
      <c r="O22" s="586">
        <f>SUM(G22)</f>
        <v>0.2</v>
      </c>
      <c r="P22" s="1223"/>
      <c r="Q22" s="577"/>
      <c r="R22" s="352"/>
      <c r="S22" s="704" t="s">
        <v>671</v>
      </c>
      <c r="T22" s="310"/>
      <c r="U22" s="310"/>
      <c r="V22" s="1"/>
      <c r="W22" s="1"/>
      <c r="X22"/>
      <c r="Y22"/>
      <c r="Z22" s="1"/>
      <c r="AA22" s="1"/>
    </row>
    <row r="23" spans="1:33" s="2" customFormat="1" ht="82.5" customHeight="1">
      <c r="A23" s="1"/>
      <c r="B23" s="1464"/>
      <c r="C23" s="1464"/>
      <c r="D23" s="1504"/>
      <c r="E23" s="1505"/>
      <c r="F23" s="513" t="s">
        <v>662</v>
      </c>
      <c r="G23" s="525">
        <v>0.2</v>
      </c>
      <c r="H23" s="521">
        <v>43909</v>
      </c>
      <c r="I23" s="521">
        <v>43924</v>
      </c>
      <c r="J23" s="429" t="s">
        <v>666</v>
      </c>
      <c r="K23" s="271"/>
      <c r="L23" s="355"/>
      <c r="M23" s="558" t="str">
        <f t="shared" si="0"/>
        <v>0</v>
      </c>
      <c r="N23" s="586">
        <f>SUM(M23)</f>
        <v>0</v>
      </c>
      <c r="O23" s="586">
        <f>SUM(G23)</f>
        <v>0.2</v>
      </c>
      <c r="P23" s="1224"/>
      <c r="Q23" s="577"/>
      <c r="R23" s="352"/>
      <c r="S23" s="704" t="s">
        <v>672</v>
      </c>
      <c r="T23" s="310"/>
      <c r="U23" s="310"/>
      <c r="V23" s="1"/>
      <c r="W23" s="1"/>
      <c r="X23"/>
      <c r="Y23"/>
      <c r="Z23" s="1"/>
      <c r="AA23" s="1"/>
    </row>
    <row r="24" spans="1:33" s="2" customFormat="1" ht="14.25" hidden="1" customHeight="1">
      <c r="A24" s="1"/>
      <c r="B24" s="1270"/>
      <c r="C24" s="1271"/>
      <c r="D24" s="1271"/>
      <c r="E24" s="1271"/>
      <c r="F24" s="1271"/>
      <c r="G24" s="1271"/>
      <c r="H24" s="1271"/>
      <c r="I24" s="1271"/>
      <c r="J24" s="1271"/>
      <c r="K24" s="1271"/>
      <c r="L24" s="1271"/>
      <c r="M24" s="1271" t="str">
        <f t="shared" si="0"/>
        <v>0</v>
      </c>
      <c r="N24" s="1271">
        <f>SUM(M24:M25)</f>
        <v>0</v>
      </c>
      <c r="O24" s="1271">
        <f>SUM(G24:G25)</f>
        <v>0</v>
      </c>
      <c r="P24" s="1271" t="e">
        <f t="shared" ref="P24:P25" si="2">N24/O24</f>
        <v>#DIV/0!</v>
      </c>
      <c r="Q24" s="1271"/>
      <c r="R24" s="1271"/>
      <c r="S24" s="1272"/>
      <c r="T24" s="310"/>
      <c r="U24" s="310"/>
      <c r="V24" s="1"/>
      <c r="W24" s="1"/>
      <c r="X24"/>
      <c r="Y24"/>
      <c r="Z24" s="1"/>
      <c r="AA24" s="1"/>
    </row>
    <row r="25" spans="1:33" s="2" customFormat="1" ht="63.75" hidden="1" customHeight="1">
      <c r="A25" s="1"/>
      <c r="B25" s="645"/>
      <c r="C25" s="645"/>
      <c r="D25" s="536"/>
      <c r="E25" s="607"/>
      <c r="F25" s="513"/>
      <c r="G25" s="572"/>
      <c r="H25" s="341"/>
      <c r="I25" s="341"/>
      <c r="J25" s="385"/>
      <c r="K25" s="271"/>
      <c r="L25" s="355"/>
      <c r="M25" s="558" t="str">
        <f t="shared" si="0"/>
        <v>0</v>
      </c>
      <c r="N25" s="586">
        <f>SUM(M25:M25)</f>
        <v>0</v>
      </c>
      <c r="O25" s="586">
        <f>SUM(G25:G25)</f>
        <v>0</v>
      </c>
      <c r="P25" s="561" t="e">
        <f t="shared" si="2"/>
        <v>#DIV/0!</v>
      </c>
      <c r="Q25" s="577"/>
      <c r="R25" s="352"/>
      <c r="S25" s="308"/>
      <c r="T25" s="310"/>
      <c r="U25" s="310"/>
      <c r="V25" s="1"/>
      <c r="W25" s="1"/>
      <c r="X25"/>
      <c r="Y25"/>
      <c r="Z25" s="1"/>
      <c r="AA25" s="1"/>
    </row>
    <row r="26" spans="1:33" s="2" customFormat="1" ht="24.75" customHeight="1">
      <c r="A26" s="1"/>
      <c r="B26" s="386" t="s">
        <v>16</v>
      </c>
      <c r="C26" s="386"/>
      <c r="D26" s="1512" t="s">
        <v>257</v>
      </c>
      <c r="E26" s="1512"/>
      <c r="F26" s="1512"/>
      <c r="G26" s="1512"/>
      <c r="H26" s="1512"/>
      <c r="I26" s="1512"/>
      <c r="J26" s="1512"/>
      <c r="K26" s="1512"/>
      <c r="L26" s="1512"/>
      <c r="M26" s="1512"/>
      <c r="N26" s="1512"/>
      <c r="O26" s="1512"/>
      <c r="P26" s="1512"/>
      <c r="Q26" s="1512"/>
      <c r="R26" s="718"/>
      <c r="S26" s="718"/>
      <c r="T26" s="310"/>
      <c r="U26" s="388"/>
      <c r="X26"/>
      <c r="Y26"/>
      <c r="Z26" s="1"/>
      <c r="AA26" s="1"/>
      <c r="AB26" s="1"/>
    </row>
    <row r="27" spans="1:33" s="2" customFormat="1" ht="15" customHeight="1">
      <c r="A27" s="1"/>
      <c r="B27" s="1225" t="s">
        <v>4</v>
      </c>
      <c r="C27" s="1225"/>
      <c r="D27" s="1225"/>
      <c r="E27" s="1225"/>
      <c r="F27" s="1225"/>
      <c r="G27" s="1225"/>
      <c r="H27" s="1225"/>
      <c r="I27" s="1225"/>
      <c r="J27" s="1225"/>
      <c r="K27" s="1225" t="s">
        <v>5</v>
      </c>
      <c r="L27" s="1225"/>
      <c r="M27" s="1225"/>
      <c r="N27" s="1225"/>
      <c r="O27" s="1225"/>
      <c r="P27" s="1225"/>
      <c r="Q27" s="1225" t="s">
        <v>59</v>
      </c>
      <c r="R27" s="1225"/>
      <c r="S27" s="1225"/>
      <c r="T27" s="310"/>
      <c r="U27" s="310"/>
      <c r="V27" s="1"/>
      <c r="W27" s="1"/>
      <c r="X27"/>
      <c r="Y27"/>
      <c r="Z27" s="35"/>
      <c r="AA27" s="35"/>
      <c r="AB27" s="1"/>
      <c r="AC27" s="1"/>
      <c r="AD27" s="1"/>
      <c r="AE27" s="1"/>
    </row>
    <row r="28" spans="1:33" ht="25.5" customHeight="1">
      <c r="A28" s="245"/>
      <c r="B28" s="1229" t="s">
        <v>0</v>
      </c>
      <c r="C28" s="1229" t="s">
        <v>255</v>
      </c>
      <c r="D28" s="1229" t="s">
        <v>2</v>
      </c>
      <c r="E28" s="1230" t="s">
        <v>70</v>
      </c>
      <c r="F28" s="1229" t="s">
        <v>60</v>
      </c>
      <c r="G28" s="1230" t="s">
        <v>68</v>
      </c>
      <c r="H28" s="1231" t="s">
        <v>51</v>
      </c>
      <c r="I28" s="1231"/>
      <c r="J28" s="1231" t="s">
        <v>52</v>
      </c>
      <c r="K28" s="1231" t="s">
        <v>63</v>
      </c>
      <c r="L28" s="1230" t="s">
        <v>6</v>
      </c>
      <c r="M28" s="1230" t="s">
        <v>64</v>
      </c>
      <c r="N28" s="1230" t="s">
        <v>72</v>
      </c>
      <c r="O28" s="1230" t="s">
        <v>187</v>
      </c>
      <c r="P28" s="1232" t="s">
        <v>71</v>
      </c>
      <c r="Q28" s="1231" t="s">
        <v>79</v>
      </c>
      <c r="R28" s="1231" t="s">
        <v>6</v>
      </c>
      <c r="S28" s="1231" t="s">
        <v>62</v>
      </c>
      <c r="T28" s="1230" t="s">
        <v>73</v>
      </c>
      <c r="U28" s="1230" t="s">
        <v>6</v>
      </c>
      <c r="V28" s="245"/>
      <c r="W28" s="245"/>
      <c r="X28" s="245"/>
      <c r="Y28" s="245"/>
      <c r="Z28" s="245"/>
      <c r="AA28" s="245"/>
      <c r="AB28" s="245"/>
      <c r="AC28" s="245"/>
      <c r="AD28" s="245"/>
      <c r="AE28" s="245"/>
      <c r="AF28" s="245"/>
      <c r="AG28" s="245"/>
    </row>
    <row r="29" spans="1:33" ht="31.5" customHeight="1">
      <c r="A29" s="245"/>
      <c r="B29" s="1229"/>
      <c r="C29" s="1229"/>
      <c r="D29" s="1229"/>
      <c r="E29" s="1230"/>
      <c r="F29" s="1229"/>
      <c r="G29" s="1230"/>
      <c r="H29" s="261" t="s">
        <v>46</v>
      </c>
      <c r="I29" s="261" t="s">
        <v>47</v>
      </c>
      <c r="J29" s="1231"/>
      <c r="K29" s="1231"/>
      <c r="L29" s="1230"/>
      <c r="M29" s="1230"/>
      <c r="N29" s="1230"/>
      <c r="O29" s="1230"/>
      <c r="P29" s="1232"/>
      <c r="Q29" s="1231"/>
      <c r="R29" s="1231"/>
      <c r="S29" s="1231"/>
      <c r="T29" s="1230"/>
      <c r="U29" s="1230"/>
      <c r="V29" s="245"/>
      <c r="W29" s="245"/>
      <c r="X29" s="245"/>
      <c r="Y29" s="245"/>
      <c r="Z29" s="245"/>
      <c r="AA29" s="245"/>
      <c r="AB29" s="245"/>
      <c r="AC29" s="245"/>
      <c r="AD29" s="245"/>
      <c r="AE29" s="245"/>
      <c r="AF29" s="245"/>
    </row>
    <row r="30" spans="1:33" s="2" customFormat="1" ht="105" customHeight="1">
      <c r="A30" s="1"/>
      <c r="B30" s="1293" t="s">
        <v>673</v>
      </c>
      <c r="C30" s="1276" t="s">
        <v>680</v>
      </c>
      <c r="D30" s="1193" t="s">
        <v>674</v>
      </c>
      <c r="E30" s="1506">
        <v>0.4</v>
      </c>
      <c r="F30" s="576" t="s">
        <v>675</v>
      </c>
      <c r="G30" s="563">
        <v>0.15</v>
      </c>
      <c r="H30" s="521">
        <v>43837</v>
      </c>
      <c r="I30" s="521">
        <v>43861</v>
      </c>
      <c r="J30" s="429" t="s">
        <v>649</v>
      </c>
      <c r="K30" s="271"/>
      <c r="L30" s="355"/>
      <c r="M30" s="558" t="str">
        <f t="shared" ref="M30:M32" si="3">IF(K30="SI", G30, IF(K30="Cumplimiento Negativo",G30,"0"))</f>
        <v>0</v>
      </c>
      <c r="N30" s="585" t="str">
        <f>M30</f>
        <v>0</v>
      </c>
      <c r="O30" s="585">
        <f>G30</f>
        <v>0.15</v>
      </c>
      <c r="P30" s="1222">
        <f>SUM(N30:N32)/SUM(O30:O32)</f>
        <v>0</v>
      </c>
      <c r="Q30" s="365"/>
      <c r="R30" s="352"/>
      <c r="S30" s="704" t="s">
        <v>681</v>
      </c>
      <c r="T30" s="310"/>
      <c r="U30" s="310"/>
      <c r="V30" s="1"/>
      <c r="W30" s="1"/>
      <c r="X30"/>
      <c r="Y30"/>
      <c r="Z30" s="1"/>
      <c r="AA30" s="1"/>
    </row>
    <row r="31" spans="1:33" s="2" customFormat="1" ht="81.75" customHeight="1">
      <c r="A31" s="1"/>
      <c r="B31" s="1294"/>
      <c r="C31" s="1277"/>
      <c r="D31" s="1194"/>
      <c r="E31" s="1507"/>
      <c r="F31" s="576" t="s">
        <v>676</v>
      </c>
      <c r="G31" s="563">
        <v>0.1</v>
      </c>
      <c r="H31" s="521">
        <v>43864</v>
      </c>
      <c r="I31" s="521">
        <v>43903</v>
      </c>
      <c r="J31" s="429" t="s">
        <v>677</v>
      </c>
      <c r="K31" s="271"/>
      <c r="L31" s="355"/>
      <c r="M31" s="558" t="str">
        <f t="shared" si="3"/>
        <v>0</v>
      </c>
      <c r="N31" s="585" t="str">
        <f>M31</f>
        <v>0</v>
      </c>
      <c r="O31" s="585">
        <f>G31</f>
        <v>0.1</v>
      </c>
      <c r="P31" s="1223"/>
      <c r="Q31" s="365"/>
      <c r="R31" s="352"/>
      <c r="S31" s="704" t="s">
        <v>682</v>
      </c>
      <c r="T31" s="310"/>
      <c r="U31" s="310"/>
      <c r="V31" s="1"/>
      <c r="W31" s="1"/>
      <c r="X31"/>
      <c r="Y31"/>
      <c r="Z31" s="1"/>
      <c r="AA31" s="1"/>
    </row>
    <row r="32" spans="1:33" s="2" customFormat="1" ht="84.6" customHeight="1">
      <c r="A32" s="1"/>
      <c r="B32" s="1295"/>
      <c r="C32" s="1464"/>
      <c r="D32" s="1195"/>
      <c r="E32" s="1508"/>
      <c r="F32" s="576" t="s">
        <v>678</v>
      </c>
      <c r="G32" s="563">
        <v>0.05</v>
      </c>
      <c r="H32" s="521">
        <v>43906</v>
      </c>
      <c r="I32" s="521">
        <v>43924</v>
      </c>
      <c r="J32" s="429" t="s">
        <v>679</v>
      </c>
      <c r="K32" s="271"/>
      <c r="L32" s="355"/>
      <c r="M32" s="558" t="str">
        <f t="shared" si="3"/>
        <v>0</v>
      </c>
      <c r="N32" s="585" t="str">
        <f>M32</f>
        <v>0</v>
      </c>
      <c r="O32" s="585">
        <f>G32</f>
        <v>0.05</v>
      </c>
      <c r="P32" s="1224"/>
      <c r="Q32" s="365"/>
      <c r="R32" s="352"/>
      <c r="S32" s="704" t="s">
        <v>683</v>
      </c>
      <c r="T32" s="310"/>
      <c r="U32" s="310"/>
      <c r="V32" s="1"/>
      <c r="W32" s="1"/>
      <c r="X32"/>
      <c r="Y32"/>
      <c r="Z32" s="1"/>
      <c r="AA32" s="1"/>
    </row>
    <row r="33" spans="1:29" s="2" customFormat="1" ht="13.5" customHeight="1">
      <c r="A33" s="1"/>
      <c r="B33" s="1270"/>
      <c r="C33" s="1271"/>
      <c r="D33" s="1271"/>
      <c r="E33" s="1271"/>
      <c r="F33" s="1271"/>
      <c r="G33" s="1271"/>
      <c r="H33" s="1271"/>
      <c r="I33" s="1271"/>
      <c r="J33" s="1271"/>
      <c r="K33" s="1271"/>
      <c r="L33" s="1271"/>
      <c r="M33" s="1271" t="str">
        <f t="shared" si="0"/>
        <v>0</v>
      </c>
      <c r="N33" s="1271" t="str">
        <f t="shared" ref="N33:N38" si="4">M33</f>
        <v>0</v>
      </c>
      <c r="O33" s="1271">
        <f t="shared" ref="O33:O38" si="5">G33</f>
        <v>0</v>
      </c>
      <c r="P33" s="1271" t="e">
        <f t="shared" ref="P33:P34" si="6">N33/O33</f>
        <v>#DIV/0!</v>
      </c>
      <c r="Q33" s="1271"/>
      <c r="R33" s="1271"/>
      <c r="S33" s="1272"/>
      <c r="T33" s="310"/>
      <c r="U33" s="310"/>
      <c r="V33" s="1"/>
      <c r="W33" s="1"/>
      <c r="X33"/>
      <c r="Y33"/>
      <c r="Z33" s="1"/>
      <c r="AA33" s="1"/>
    </row>
    <row r="34" spans="1:29" s="2" customFormat="1" ht="137.25" customHeight="1">
      <c r="A34" s="1"/>
      <c r="B34" s="528" t="s">
        <v>870</v>
      </c>
      <c r="C34" s="721" t="s">
        <v>872</v>
      </c>
      <c r="D34" s="576" t="s">
        <v>873</v>
      </c>
      <c r="E34" s="563">
        <v>0.4</v>
      </c>
      <c r="F34" s="576" t="s">
        <v>874</v>
      </c>
      <c r="G34" s="563">
        <v>0.4</v>
      </c>
      <c r="H34" s="695">
        <v>43863</v>
      </c>
      <c r="I34" s="695">
        <v>43920</v>
      </c>
      <c r="J34" s="517" t="s">
        <v>875</v>
      </c>
      <c r="K34" s="271"/>
      <c r="L34" s="355"/>
      <c r="M34" s="558" t="str">
        <f t="shared" si="0"/>
        <v>0</v>
      </c>
      <c r="N34" s="585" t="str">
        <f t="shared" si="4"/>
        <v>0</v>
      </c>
      <c r="O34" s="585">
        <f t="shared" si="5"/>
        <v>0.4</v>
      </c>
      <c r="P34" s="719">
        <f t="shared" si="6"/>
        <v>0</v>
      </c>
      <c r="Q34" s="365"/>
      <c r="R34" s="352"/>
      <c r="S34" s="704" t="s">
        <v>880</v>
      </c>
      <c r="T34" s="310"/>
      <c r="U34" s="310"/>
      <c r="V34" s="1"/>
      <c r="W34" s="1"/>
      <c r="X34"/>
      <c r="Y34"/>
      <c r="Z34" s="1"/>
      <c r="AA34" s="1"/>
    </row>
    <row r="35" spans="1:29" s="2" customFormat="1" ht="75" hidden="1" customHeight="1">
      <c r="A35" s="1"/>
      <c r="B35" s="605"/>
      <c r="C35" s="645"/>
      <c r="D35" s="536"/>
      <c r="E35" s="664"/>
      <c r="F35" s="576"/>
      <c r="G35" s="558"/>
      <c r="H35" s="521"/>
      <c r="I35" s="521"/>
      <c r="J35" s="616"/>
      <c r="K35" s="271"/>
      <c r="L35" s="585"/>
      <c r="M35" s="558" t="str">
        <f t="shared" si="0"/>
        <v>0</v>
      </c>
      <c r="N35" s="585" t="str">
        <f t="shared" si="4"/>
        <v>0</v>
      </c>
      <c r="O35" s="585">
        <f t="shared" si="5"/>
        <v>0</v>
      </c>
      <c r="P35" s="662"/>
      <c r="Q35" s="365"/>
      <c r="R35" s="352"/>
      <c r="S35" s="308"/>
      <c r="T35" s="310"/>
      <c r="U35" s="310"/>
      <c r="V35" s="1"/>
      <c r="W35" s="1"/>
      <c r="X35"/>
      <c r="Y35"/>
      <c r="Z35" s="1"/>
      <c r="AA35" s="1"/>
    </row>
    <row r="36" spans="1:29" s="2" customFormat="1" ht="11.25" customHeight="1">
      <c r="A36" s="1"/>
      <c r="B36" s="1270"/>
      <c r="C36" s="1271"/>
      <c r="D36" s="1271"/>
      <c r="E36" s="1271"/>
      <c r="F36" s="1271"/>
      <c r="G36" s="1271"/>
      <c r="H36" s="1271"/>
      <c r="I36" s="1271"/>
      <c r="J36" s="1271"/>
      <c r="K36" s="1271"/>
      <c r="L36" s="1271"/>
      <c r="M36" s="1271"/>
      <c r="N36" s="1271"/>
      <c r="O36" s="1271"/>
      <c r="P36" s="1271"/>
      <c r="Q36" s="1271"/>
      <c r="R36" s="1271"/>
      <c r="S36" s="1272"/>
      <c r="T36" s="310"/>
      <c r="U36" s="310"/>
      <c r="V36" s="1"/>
      <c r="W36" s="1"/>
      <c r="X36"/>
      <c r="Y36"/>
      <c r="Z36" s="1"/>
      <c r="AA36" s="1"/>
    </row>
    <row r="37" spans="1:29" s="2" customFormat="1" ht="119.25" customHeight="1">
      <c r="A37" s="1"/>
      <c r="B37" s="528" t="s">
        <v>871</v>
      </c>
      <c r="C37" s="720" t="s">
        <v>876</v>
      </c>
      <c r="D37" s="576" t="s">
        <v>877</v>
      </c>
      <c r="E37" s="563">
        <v>0.4</v>
      </c>
      <c r="F37" s="576" t="s">
        <v>878</v>
      </c>
      <c r="G37" s="563">
        <v>0.4</v>
      </c>
      <c r="H37" s="695">
        <v>43863</v>
      </c>
      <c r="I37" s="695">
        <v>43920</v>
      </c>
      <c r="J37" s="517" t="s">
        <v>879</v>
      </c>
      <c r="K37" s="271"/>
      <c r="L37" s="585"/>
      <c r="M37" s="558" t="str">
        <f t="shared" si="0"/>
        <v>0</v>
      </c>
      <c r="N37" s="585" t="str">
        <f t="shared" si="4"/>
        <v>0</v>
      </c>
      <c r="O37" s="585">
        <f t="shared" si="5"/>
        <v>0.4</v>
      </c>
      <c r="P37" s="719">
        <f>+N37/O37</f>
        <v>0</v>
      </c>
      <c r="Q37" s="365"/>
      <c r="R37" s="352"/>
      <c r="S37" s="704" t="s">
        <v>881</v>
      </c>
      <c r="T37" s="310"/>
      <c r="U37" s="310"/>
      <c r="V37" s="1"/>
      <c r="W37" s="1"/>
      <c r="X37"/>
      <c r="Y37"/>
      <c r="Z37" s="1"/>
      <c r="AA37" s="1"/>
    </row>
    <row r="38" spans="1:29" s="2" customFormat="1" ht="102" hidden="1" customHeight="1">
      <c r="A38" s="1"/>
      <c r="B38" s="605"/>
      <c r="C38" s="645"/>
      <c r="D38" s="536"/>
      <c r="E38" s="664"/>
      <c r="F38" s="421"/>
      <c r="G38" s="563"/>
      <c r="H38" s="521"/>
      <c r="I38" s="521"/>
      <c r="J38" s="616"/>
      <c r="K38" s="271"/>
      <c r="L38" s="355"/>
      <c r="M38" s="558" t="str">
        <f t="shared" si="0"/>
        <v>0</v>
      </c>
      <c r="N38" s="585" t="str">
        <f t="shared" si="4"/>
        <v>0</v>
      </c>
      <c r="O38" s="585">
        <f t="shared" si="5"/>
        <v>0</v>
      </c>
      <c r="P38" s="345" t="e">
        <f t="shared" ref="P38" si="7">N38/O38</f>
        <v>#DIV/0!</v>
      </c>
      <c r="Q38" s="365"/>
      <c r="R38" s="352"/>
      <c r="S38" s="308"/>
      <c r="T38" s="310"/>
      <c r="U38" s="310"/>
      <c r="V38" s="1"/>
      <c r="W38" s="1"/>
      <c r="X38"/>
      <c r="Y38"/>
      <c r="Z38" s="1"/>
      <c r="AA38" s="1"/>
    </row>
    <row r="39" spans="1:29" ht="0.75" customHeight="1">
      <c r="A39" s="245"/>
      <c r="B39" s="370"/>
      <c r="C39" s="370"/>
      <c r="D39" s="326" t="s">
        <v>247</v>
      </c>
      <c r="E39" s="327">
        <v>0.1</v>
      </c>
      <c r="F39" s="328" t="s">
        <v>248</v>
      </c>
      <c r="G39" s="329">
        <v>0.1</v>
      </c>
      <c r="H39" s="330">
        <v>43297</v>
      </c>
      <c r="I39" s="330">
        <v>43311</v>
      </c>
      <c r="J39" s="331" t="s">
        <v>246</v>
      </c>
      <c r="K39" s="332"/>
      <c r="L39" s="333"/>
      <c r="M39" s="236" t="str">
        <f>IF(K39="SI",G39,"0")</f>
        <v>0</v>
      </c>
      <c r="N39" s="334" t="str">
        <f>M39</f>
        <v>0</v>
      </c>
      <c r="O39" s="334">
        <f>G39</f>
        <v>0.1</v>
      </c>
      <c r="P39" s="324">
        <f t="shared" ref="P39" si="8">N39/O39</f>
        <v>0</v>
      </c>
      <c r="Q39" s="325"/>
      <c r="R39" s="325"/>
      <c r="S39" s="235"/>
      <c r="T39" s="300"/>
      <c r="U39" s="267"/>
      <c r="V39" s="245"/>
      <c r="W39" s="245"/>
      <c r="X39" s="245"/>
      <c r="Y39" s="245"/>
      <c r="AA39" s="245"/>
      <c r="AB39" s="245"/>
      <c r="AC39" s="245"/>
    </row>
    <row r="40" spans="1:29" ht="15" customHeight="1">
      <c r="B40" s="258"/>
      <c r="C40" s="258"/>
      <c r="D40" s="258"/>
      <c r="E40" s="258"/>
      <c r="F40" s="245"/>
      <c r="G40" s="245"/>
      <c r="H40" s="245"/>
      <c r="I40" s="245"/>
      <c r="J40" s="245"/>
      <c r="K40" s="245"/>
      <c r="L40" s="245"/>
      <c r="M40" s="245"/>
      <c r="N40" s="245"/>
      <c r="O40" s="245"/>
      <c r="P40" s="245"/>
      <c r="Q40" s="245"/>
      <c r="R40" s="245"/>
      <c r="S40" s="245"/>
      <c r="T40" s="245"/>
      <c r="U40" s="245"/>
      <c r="V40" s="245"/>
      <c r="W40" s="245"/>
      <c r="X40" s="245"/>
      <c r="Y40" s="245"/>
    </row>
    <row r="41" spans="1:2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9" hidden="1">
      <c r="B42" s="245"/>
      <c r="C42" s="245"/>
      <c r="D42" s="245"/>
      <c r="E42" s="245"/>
      <c r="F42" s="245"/>
      <c r="G42" s="245"/>
      <c r="H42" s="245"/>
      <c r="I42" s="245"/>
      <c r="J42" s="245"/>
      <c r="K42" s="245"/>
      <c r="L42" s="245"/>
      <c r="M42" s="245"/>
      <c r="N42" s="257"/>
      <c r="O42" s="257"/>
      <c r="P42" s="290" t="s">
        <v>220</v>
      </c>
      <c r="Q42" s="269"/>
      <c r="R42" s="269"/>
      <c r="S42" s="245"/>
      <c r="T42" s="245"/>
      <c r="U42" s="245"/>
      <c r="V42" s="245"/>
      <c r="W42" s="245"/>
      <c r="X42" s="245"/>
      <c r="Y42" s="245"/>
    </row>
    <row r="43" spans="1:29" hidden="1">
      <c r="B43" s="245"/>
      <c r="C43" s="245"/>
      <c r="D43" s="245"/>
      <c r="E43" s="245"/>
      <c r="F43" s="245"/>
      <c r="G43" s="245"/>
      <c r="H43" s="245"/>
      <c r="I43" s="245"/>
      <c r="J43" s="245"/>
      <c r="K43" s="245"/>
      <c r="L43" s="245"/>
      <c r="M43" s="245"/>
      <c r="N43" s="257"/>
      <c r="O43" s="257"/>
      <c r="P43" s="291" t="e">
        <f>AVERAGE(#REF!,#REF!)</f>
        <v>#REF!</v>
      </c>
      <c r="Q43" s="263"/>
      <c r="R43" s="263"/>
      <c r="S43" s="245"/>
      <c r="T43" s="245"/>
      <c r="U43" s="245"/>
      <c r="V43" s="245"/>
      <c r="W43" s="245"/>
      <c r="X43" s="245"/>
      <c r="Y43" s="245"/>
    </row>
    <row r="44" spans="1:29" hidden="1">
      <c r="B44" s="245"/>
      <c r="C44" s="245"/>
      <c r="D44" s="245"/>
      <c r="E44" s="245"/>
      <c r="F44" s="245"/>
      <c r="G44" s="245"/>
      <c r="H44" s="245"/>
      <c r="I44" s="245"/>
      <c r="J44" s="245"/>
      <c r="K44" s="245"/>
      <c r="L44" s="245"/>
      <c r="M44" s="245"/>
      <c r="N44" s="245"/>
      <c r="O44" s="245"/>
      <c r="P44" s="268" t="e">
        <f>AVERAGE(#REF!,#REF!)</f>
        <v>#REF!</v>
      </c>
      <c r="Q44" s="268"/>
      <c r="R44" s="268"/>
      <c r="S44" s="245"/>
      <c r="T44" s="245"/>
      <c r="U44" s="245"/>
      <c r="V44" s="245"/>
      <c r="W44" s="245"/>
      <c r="X44" s="245"/>
      <c r="Y44" s="245"/>
    </row>
    <row r="45" spans="1:29">
      <c r="U45" s="245"/>
      <c r="V45" s="245"/>
      <c r="W45" s="245"/>
      <c r="X45" s="245"/>
      <c r="Y45" s="245"/>
    </row>
    <row r="46" spans="1:29">
      <c r="U46" s="245"/>
      <c r="V46" s="245"/>
      <c r="W46" s="245"/>
      <c r="X46" s="245"/>
      <c r="Y46" s="245"/>
    </row>
    <row r="47" spans="1:29">
      <c r="U47" s="245"/>
      <c r="V47" s="245"/>
      <c r="W47" s="245"/>
      <c r="X47" s="245"/>
      <c r="Y47" s="245"/>
    </row>
    <row r="48" spans="1:29">
      <c r="U48" s="245"/>
      <c r="V48" s="245"/>
      <c r="W48" s="245"/>
      <c r="X48" s="245"/>
      <c r="Y48" s="245"/>
    </row>
    <row r="49" spans="21:25">
      <c r="U49" s="245"/>
      <c r="V49" s="245"/>
      <c r="W49" s="245"/>
      <c r="X49" s="245"/>
      <c r="Y49" s="245"/>
    </row>
    <row r="50" spans="21:25">
      <c r="U50" s="245"/>
      <c r="V50" s="245"/>
      <c r="W50" s="245"/>
      <c r="X50" s="245"/>
      <c r="Y50" s="245"/>
    </row>
    <row r="51" spans="21:25">
      <c r="U51" s="245"/>
      <c r="V51" s="245"/>
      <c r="W51" s="245"/>
      <c r="X51" s="245"/>
      <c r="Y51" s="245"/>
    </row>
    <row r="52" spans="21:25">
      <c r="U52" s="245"/>
      <c r="V52" s="245"/>
      <c r="W52" s="245"/>
      <c r="X52" s="245"/>
      <c r="Y52" s="245"/>
    </row>
    <row r="53" spans="21:25">
      <c r="U53" s="245"/>
      <c r="V53" s="245"/>
      <c r="W53" s="245"/>
      <c r="X53" s="245"/>
      <c r="Y53" s="245"/>
    </row>
    <row r="54" spans="21:25">
      <c r="U54" s="245"/>
      <c r="V54" s="245"/>
      <c r="W54" s="245"/>
      <c r="X54" s="245"/>
      <c r="Y54" s="245"/>
    </row>
    <row r="55" spans="21:25">
      <c r="U55" s="245"/>
      <c r="V55" s="245"/>
      <c r="W55" s="245"/>
      <c r="X55" s="245"/>
      <c r="Y55" s="245"/>
    </row>
    <row r="56" spans="21:25">
      <c r="U56" s="245"/>
      <c r="V56" s="245"/>
      <c r="W56" s="245"/>
      <c r="X56" s="245"/>
      <c r="Y56" s="245"/>
    </row>
    <row r="57" spans="21:25">
      <c r="U57" s="245"/>
      <c r="V57" s="245"/>
      <c r="W57" s="245"/>
      <c r="X57" s="245"/>
      <c r="Y57" s="245"/>
    </row>
    <row r="58" spans="21:25">
      <c r="U58" s="245"/>
      <c r="V58" s="245"/>
      <c r="W58" s="245"/>
      <c r="X58" s="245"/>
      <c r="Y58" s="245"/>
    </row>
    <row r="59" spans="21:25">
      <c r="U59" s="245"/>
      <c r="V59" s="245"/>
      <c r="W59" s="245"/>
      <c r="X59" s="245"/>
      <c r="Y59" s="245"/>
    </row>
    <row r="60" spans="21:25">
      <c r="U60" s="245"/>
      <c r="V60" s="245"/>
      <c r="W60" s="245"/>
      <c r="X60" s="245"/>
      <c r="Y60" s="245"/>
    </row>
    <row r="61" spans="21:25">
      <c r="U61" s="245"/>
      <c r="V61" s="245"/>
      <c r="W61" s="245"/>
      <c r="X61" s="245"/>
      <c r="Y61" s="245"/>
    </row>
    <row r="62" spans="21:25">
      <c r="U62" s="245"/>
      <c r="V62" s="245"/>
      <c r="W62" s="245"/>
      <c r="X62" s="245"/>
      <c r="Y62" s="245"/>
    </row>
    <row r="63" spans="21:25">
      <c r="U63" s="245"/>
      <c r="V63" s="245"/>
      <c r="W63" s="245"/>
      <c r="X63" s="245"/>
      <c r="Y63" s="245"/>
    </row>
    <row r="64" spans="21:25">
      <c r="U64" s="245"/>
      <c r="V64" s="245"/>
      <c r="W64" s="245"/>
      <c r="X64" s="245"/>
      <c r="Y64" s="245"/>
    </row>
    <row r="65" spans="21:25">
      <c r="U65" s="245"/>
      <c r="V65" s="245"/>
      <c r="W65" s="245"/>
      <c r="X65" s="245"/>
      <c r="Y65" s="245"/>
    </row>
    <row r="66" spans="21:25">
      <c r="U66" s="245"/>
      <c r="V66" s="245"/>
      <c r="W66" s="245"/>
      <c r="X66" s="245"/>
      <c r="Y66" s="245"/>
    </row>
    <row r="67" spans="21:25">
      <c r="U67" s="245"/>
      <c r="V67" s="245"/>
      <c r="W67" s="245"/>
      <c r="X67" s="245"/>
      <c r="Y67" s="245"/>
    </row>
    <row r="68" spans="21:25">
      <c r="U68" s="245"/>
      <c r="V68" s="245"/>
      <c r="W68" s="245"/>
      <c r="X68" s="245"/>
      <c r="Y68" s="245"/>
    </row>
    <row r="69" spans="21:25">
      <c r="U69" s="245"/>
      <c r="V69" s="245"/>
      <c r="W69" s="245"/>
      <c r="X69" s="245"/>
      <c r="Y69" s="245"/>
    </row>
    <row r="70" spans="21:25">
      <c r="U70" s="245"/>
      <c r="V70" s="245"/>
      <c r="W70" s="245"/>
      <c r="X70" s="245"/>
      <c r="Y70" s="245"/>
    </row>
    <row r="71" spans="21:25">
      <c r="U71" s="245"/>
      <c r="V71" s="245"/>
      <c r="W71" s="245"/>
      <c r="X71" s="245"/>
      <c r="Y71" s="245"/>
    </row>
    <row r="72" spans="21:25">
      <c r="U72" s="245"/>
      <c r="V72" s="245"/>
      <c r="W72" s="245"/>
      <c r="X72" s="245"/>
      <c r="Y72" s="245"/>
    </row>
    <row r="73" spans="21:25">
      <c r="U73" s="245"/>
      <c r="V73" s="245"/>
      <c r="W73" s="245"/>
      <c r="X73" s="245"/>
      <c r="Y73" s="245"/>
    </row>
    <row r="74" spans="21:25">
      <c r="U74" s="245"/>
      <c r="V74" s="245"/>
      <c r="W74" s="245"/>
      <c r="X74" s="245"/>
      <c r="Y74" s="245"/>
    </row>
    <row r="75" spans="21:25">
      <c r="U75" s="245"/>
      <c r="V75" s="245"/>
      <c r="W75" s="245"/>
      <c r="X75" s="245"/>
      <c r="Y75" s="245"/>
    </row>
    <row r="76" spans="21:25">
      <c r="U76" s="245"/>
      <c r="V76" s="245"/>
      <c r="W76" s="245"/>
      <c r="X76" s="245"/>
      <c r="Y76" s="245"/>
    </row>
    <row r="77" spans="21:25">
      <c r="U77" s="245"/>
      <c r="V77" s="245"/>
      <c r="W77" s="245"/>
      <c r="X77" s="245"/>
      <c r="Y77" s="245"/>
    </row>
    <row r="78" spans="21:25">
      <c r="U78" s="245"/>
      <c r="V78" s="245"/>
      <c r="W78" s="245"/>
      <c r="X78" s="245"/>
      <c r="Y78" s="245"/>
    </row>
    <row r="79" spans="21:25">
      <c r="U79" s="245"/>
      <c r="V79" s="245"/>
      <c r="W79" s="245"/>
      <c r="X79" s="245"/>
      <c r="Y79" s="245"/>
    </row>
    <row r="80" spans="21:25">
      <c r="U80" s="245"/>
      <c r="V80" s="245"/>
      <c r="W80" s="245"/>
      <c r="X80" s="245"/>
      <c r="Y80" s="245"/>
    </row>
    <row r="81" spans="21:25">
      <c r="U81" s="245"/>
      <c r="V81" s="245"/>
      <c r="W81" s="245"/>
      <c r="X81" s="245"/>
      <c r="Y81" s="245"/>
    </row>
    <row r="82" spans="21:25">
      <c r="U82" s="245"/>
      <c r="V82" s="245"/>
      <c r="W82" s="245"/>
      <c r="X82" s="245"/>
      <c r="Y82" s="245"/>
    </row>
    <row r="83" spans="21:25">
      <c r="U83" s="245"/>
      <c r="V83" s="245"/>
      <c r="W83" s="245"/>
      <c r="X83" s="245"/>
      <c r="Y83" s="245"/>
    </row>
    <row r="84" spans="21:25">
      <c r="U84" s="245"/>
      <c r="V84" s="245"/>
      <c r="W84" s="245"/>
      <c r="X84" s="245"/>
      <c r="Y84" s="245"/>
    </row>
    <row r="85" spans="21:25">
      <c r="U85" s="245"/>
      <c r="V85" s="245"/>
      <c r="W85" s="245"/>
      <c r="X85" s="245"/>
      <c r="Y85" s="245"/>
    </row>
    <row r="86" spans="21:25">
      <c r="U86" s="245"/>
      <c r="V86" s="245"/>
      <c r="W86" s="245"/>
      <c r="X86" s="245"/>
      <c r="Y86" s="245"/>
    </row>
    <row r="87" spans="21:25">
      <c r="U87" s="245"/>
      <c r="V87" s="245"/>
      <c r="W87" s="245"/>
      <c r="X87" s="245"/>
      <c r="Y87" s="245"/>
    </row>
    <row r="88" spans="21:25">
      <c r="U88" s="245"/>
      <c r="V88" s="245"/>
      <c r="W88" s="245"/>
      <c r="X88" s="245"/>
      <c r="Y88" s="245"/>
    </row>
    <row r="89" spans="21:25">
      <c r="U89" s="245"/>
      <c r="V89" s="245"/>
      <c r="W89" s="245"/>
      <c r="X89" s="245"/>
      <c r="Y89" s="245"/>
    </row>
    <row r="90" spans="21:25">
      <c r="U90" s="245"/>
      <c r="V90" s="245"/>
      <c r="W90" s="245"/>
      <c r="X90" s="245"/>
      <c r="Y90" s="245"/>
    </row>
    <row r="91" spans="21:25">
      <c r="U91" s="245"/>
      <c r="V91" s="245"/>
      <c r="W91" s="245"/>
      <c r="X91" s="245"/>
      <c r="Y91" s="245"/>
    </row>
    <row r="92" spans="21:25">
      <c r="U92" s="245"/>
      <c r="V92" s="245"/>
      <c r="W92" s="245"/>
      <c r="X92" s="245"/>
      <c r="Y92" s="245"/>
    </row>
    <row r="93" spans="21:25">
      <c r="U93" s="245"/>
      <c r="V93" s="245"/>
      <c r="W93" s="245"/>
      <c r="X93" s="245"/>
      <c r="Y93" s="245"/>
    </row>
    <row r="94" spans="21:25">
      <c r="U94" s="245"/>
      <c r="V94" s="245"/>
      <c r="W94" s="245"/>
      <c r="X94" s="245"/>
      <c r="Y94" s="245"/>
    </row>
    <row r="95" spans="21:25">
      <c r="U95" s="245"/>
      <c r="V95" s="245"/>
      <c r="W95" s="245"/>
      <c r="X95" s="245"/>
      <c r="Y95" s="245"/>
    </row>
    <row r="96" spans="21:25">
      <c r="U96" s="245"/>
      <c r="V96" s="245"/>
      <c r="W96" s="245"/>
      <c r="X96" s="245"/>
      <c r="Y96" s="245"/>
    </row>
    <row r="97" spans="21:25">
      <c r="U97" s="245"/>
      <c r="V97" s="245"/>
      <c r="W97" s="245"/>
      <c r="X97" s="245"/>
      <c r="Y97" s="245"/>
    </row>
    <row r="98" spans="21:25">
      <c r="U98" s="245"/>
      <c r="V98" s="245"/>
      <c r="W98" s="245"/>
      <c r="X98" s="245"/>
      <c r="Y98" s="245"/>
    </row>
    <row r="99" spans="21:25">
      <c r="U99" s="245"/>
      <c r="V99" s="245"/>
      <c r="W99" s="245"/>
      <c r="X99" s="245"/>
      <c r="Y99" s="245"/>
    </row>
    <row r="100" spans="21:25">
      <c r="U100" s="245"/>
      <c r="V100" s="245"/>
      <c r="W100" s="245"/>
      <c r="X100" s="245"/>
      <c r="Y100" s="245"/>
    </row>
    <row r="101" spans="21:25">
      <c r="U101" s="245"/>
      <c r="V101" s="245"/>
      <c r="W101" s="245"/>
      <c r="X101" s="245"/>
      <c r="Y101" s="245"/>
    </row>
    <row r="102" spans="21:25">
      <c r="U102" s="245"/>
      <c r="V102" s="245"/>
      <c r="W102" s="245"/>
      <c r="X102" s="245"/>
      <c r="Y102" s="245"/>
    </row>
    <row r="103" spans="21:25">
      <c r="U103" s="245"/>
      <c r="V103" s="245"/>
      <c r="W103" s="245"/>
      <c r="X103" s="245"/>
      <c r="Y103" s="245"/>
    </row>
    <row r="104" spans="21:25">
      <c r="U104" s="245"/>
      <c r="V104" s="245"/>
      <c r="W104" s="245"/>
      <c r="X104" s="245"/>
      <c r="Y104" s="245"/>
    </row>
    <row r="105" spans="21:25">
      <c r="U105" s="245"/>
      <c r="V105" s="245"/>
      <c r="W105" s="245"/>
      <c r="X105" s="245"/>
      <c r="Y105" s="245"/>
    </row>
    <row r="106" spans="21:25">
      <c r="U106" s="245"/>
      <c r="V106" s="245"/>
      <c r="W106" s="245"/>
      <c r="X106" s="245"/>
      <c r="Y106" s="245"/>
    </row>
    <row r="107" spans="21:25">
      <c r="U107" s="245"/>
      <c r="V107" s="245"/>
      <c r="W107" s="245"/>
      <c r="X107" s="245"/>
      <c r="Y107" s="245"/>
    </row>
    <row r="108" spans="21:25">
      <c r="U108" s="245"/>
      <c r="V108" s="245"/>
      <c r="W108" s="245"/>
      <c r="X108" s="245"/>
      <c r="Y108" s="245"/>
    </row>
    <row r="109" spans="21:25">
      <c r="U109" s="245"/>
      <c r="V109" s="245"/>
      <c r="W109" s="245"/>
      <c r="X109" s="245"/>
      <c r="Y109" s="245"/>
    </row>
    <row r="110" spans="21:25">
      <c r="U110" s="245"/>
      <c r="V110" s="245"/>
      <c r="W110" s="245"/>
      <c r="X110" s="245"/>
      <c r="Y110" s="245"/>
    </row>
    <row r="111" spans="21:25">
      <c r="U111" s="245"/>
      <c r="V111" s="245"/>
      <c r="W111" s="245"/>
      <c r="X111" s="245"/>
      <c r="Y111" s="245"/>
    </row>
    <row r="112" spans="21:25">
      <c r="U112" s="245"/>
      <c r="V112" s="245"/>
      <c r="W112" s="245"/>
      <c r="X112" s="245"/>
      <c r="Y112" s="245"/>
    </row>
    <row r="113" spans="21:25">
      <c r="U113" s="245"/>
      <c r="V113" s="245"/>
      <c r="W113" s="245"/>
      <c r="X113" s="245"/>
      <c r="Y113" s="245"/>
    </row>
    <row r="114" spans="21:25">
      <c r="U114" s="245"/>
      <c r="V114" s="245"/>
      <c r="W114" s="245"/>
      <c r="X114" s="245"/>
      <c r="Y114" s="245"/>
    </row>
    <row r="115" spans="21:25">
      <c r="U115" s="245"/>
      <c r="V115" s="245"/>
      <c r="W115" s="245"/>
      <c r="X115" s="245"/>
      <c r="Y115" s="245"/>
    </row>
    <row r="116" spans="21:25">
      <c r="U116" s="245"/>
      <c r="V116" s="245"/>
      <c r="W116" s="245"/>
      <c r="X116" s="245"/>
      <c r="Y116" s="245"/>
    </row>
    <row r="117" spans="21:25">
      <c r="U117" s="245"/>
      <c r="V117" s="245"/>
      <c r="W117" s="245"/>
      <c r="X117" s="245"/>
      <c r="Y117" s="245"/>
    </row>
    <row r="118" spans="21:25">
      <c r="U118" s="245"/>
      <c r="V118" s="245"/>
      <c r="W118" s="245"/>
      <c r="X118" s="245"/>
      <c r="Y118" s="245"/>
    </row>
    <row r="119" spans="21:25">
      <c r="U119" s="245"/>
      <c r="V119" s="245"/>
      <c r="W119" s="245"/>
      <c r="X119" s="245"/>
      <c r="Y119" s="245"/>
    </row>
    <row r="120" spans="21:25">
      <c r="U120" s="245"/>
      <c r="V120" s="245"/>
      <c r="W120" s="245"/>
      <c r="X120" s="245"/>
      <c r="Y120" s="245"/>
    </row>
    <row r="121" spans="21:25">
      <c r="U121" s="245"/>
      <c r="V121" s="245"/>
      <c r="W121" s="245"/>
      <c r="X121" s="245"/>
      <c r="Y121" s="245"/>
    </row>
    <row r="122" spans="21:25">
      <c r="U122" s="245"/>
      <c r="V122" s="245"/>
      <c r="W122" s="245"/>
      <c r="X122" s="245"/>
      <c r="Y122" s="245"/>
    </row>
    <row r="123" spans="21:25">
      <c r="U123" s="245"/>
      <c r="V123" s="245"/>
      <c r="W123" s="245"/>
      <c r="X123" s="245"/>
      <c r="Y123" s="245"/>
    </row>
    <row r="124" spans="21:25">
      <c r="U124" s="245"/>
      <c r="V124" s="245"/>
      <c r="W124" s="245"/>
      <c r="X124" s="245"/>
      <c r="Y124" s="245"/>
    </row>
    <row r="125" spans="21:25">
      <c r="U125" s="245"/>
      <c r="V125" s="245"/>
      <c r="W125" s="245"/>
      <c r="X125" s="245"/>
      <c r="Y125" s="245"/>
    </row>
    <row r="126" spans="21:25">
      <c r="U126" s="245"/>
      <c r="V126" s="245"/>
      <c r="W126" s="245"/>
      <c r="X126" s="245"/>
      <c r="Y126" s="245"/>
    </row>
    <row r="127" spans="21:25">
      <c r="U127" s="245"/>
      <c r="V127" s="245"/>
      <c r="W127" s="245"/>
      <c r="X127" s="245"/>
      <c r="Y127" s="245"/>
    </row>
    <row r="128" spans="21:25">
      <c r="U128" s="245"/>
      <c r="V128" s="245"/>
      <c r="W128" s="245"/>
      <c r="X128" s="245"/>
      <c r="Y128" s="245"/>
    </row>
    <row r="129" spans="21:25">
      <c r="U129" s="245"/>
      <c r="V129" s="245"/>
      <c r="W129" s="245"/>
      <c r="X129" s="245"/>
      <c r="Y129" s="245"/>
    </row>
    <row r="130" spans="21:25">
      <c r="U130" s="245"/>
      <c r="V130" s="245"/>
      <c r="W130" s="245"/>
      <c r="X130" s="245"/>
      <c r="Y130" s="245"/>
    </row>
    <row r="131" spans="21:25">
      <c r="U131" s="245"/>
      <c r="V131" s="245"/>
      <c r="W131" s="245"/>
      <c r="X131" s="245"/>
      <c r="Y131" s="245"/>
    </row>
    <row r="132" spans="21:25">
      <c r="U132" s="245"/>
      <c r="V132" s="245"/>
      <c r="W132" s="245"/>
      <c r="X132" s="245"/>
      <c r="Y132" s="245"/>
    </row>
    <row r="133" spans="21:25">
      <c r="U133" s="245"/>
      <c r="V133" s="245"/>
      <c r="W133" s="245"/>
      <c r="X133" s="245"/>
      <c r="Y133" s="245"/>
    </row>
    <row r="134" spans="21:25">
      <c r="U134" s="245"/>
      <c r="V134" s="245"/>
      <c r="W134" s="245"/>
      <c r="X134" s="245"/>
      <c r="Y134" s="245"/>
    </row>
    <row r="135" spans="21:25">
      <c r="U135" s="245"/>
      <c r="V135" s="245"/>
      <c r="W135" s="245"/>
      <c r="X135" s="245"/>
      <c r="Y135" s="245"/>
    </row>
    <row r="136" spans="21:25">
      <c r="U136" s="245"/>
      <c r="V136" s="245"/>
      <c r="W136" s="245"/>
      <c r="X136" s="245"/>
      <c r="Y136" s="245"/>
    </row>
    <row r="137" spans="21:25">
      <c r="U137" s="245"/>
      <c r="V137" s="245"/>
      <c r="W137" s="245"/>
      <c r="X137" s="245"/>
      <c r="Y137" s="245"/>
    </row>
    <row r="138" spans="21:25">
      <c r="U138" s="245"/>
      <c r="V138" s="245"/>
      <c r="W138" s="245"/>
      <c r="X138" s="245"/>
      <c r="Y138" s="245"/>
    </row>
    <row r="139" spans="21:25">
      <c r="U139" s="245"/>
      <c r="V139" s="245"/>
      <c r="W139" s="245"/>
      <c r="X139" s="245"/>
      <c r="Y139" s="245"/>
    </row>
    <row r="140" spans="21:25">
      <c r="U140" s="245"/>
      <c r="V140" s="245"/>
      <c r="W140" s="245"/>
      <c r="X140" s="245"/>
      <c r="Y140" s="245"/>
    </row>
    <row r="141" spans="21:25">
      <c r="U141" s="245"/>
      <c r="V141" s="245"/>
      <c r="W141" s="245"/>
      <c r="X141" s="245"/>
      <c r="Y141" s="245"/>
    </row>
    <row r="142" spans="21:25">
      <c r="U142" s="245"/>
      <c r="V142" s="245"/>
      <c r="W142" s="245"/>
      <c r="X142" s="245"/>
      <c r="Y142" s="245"/>
    </row>
    <row r="143" spans="21:25">
      <c r="U143" s="245"/>
      <c r="V143" s="245"/>
      <c r="W143" s="245"/>
      <c r="X143" s="245"/>
      <c r="Y143" s="245"/>
    </row>
    <row r="144" spans="21:25">
      <c r="U144" s="245"/>
      <c r="V144" s="245"/>
      <c r="W144" s="245"/>
      <c r="X144" s="245"/>
      <c r="Y144" s="245"/>
    </row>
    <row r="145" spans="21:25">
      <c r="U145" s="245"/>
      <c r="V145" s="245"/>
      <c r="W145" s="245"/>
      <c r="X145" s="245"/>
      <c r="Y145" s="245"/>
    </row>
    <row r="146" spans="21:25">
      <c r="U146" s="245"/>
      <c r="V146" s="245"/>
      <c r="W146" s="245"/>
      <c r="X146" s="245"/>
      <c r="Y146" s="245"/>
    </row>
    <row r="147" spans="21:25">
      <c r="U147" s="245"/>
      <c r="V147" s="245"/>
      <c r="W147" s="245"/>
      <c r="X147" s="245"/>
      <c r="Y147" s="245"/>
    </row>
    <row r="148" spans="21:25">
      <c r="U148" s="245"/>
      <c r="V148" s="245"/>
      <c r="W148" s="245"/>
      <c r="X148" s="245"/>
      <c r="Y148" s="245"/>
    </row>
    <row r="149" spans="21:25">
      <c r="U149" s="245"/>
      <c r="V149" s="245"/>
      <c r="W149" s="245"/>
      <c r="X149" s="245"/>
      <c r="Y149" s="245"/>
    </row>
    <row r="150" spans="21:25">
      <c r="U150" s="245"/>
      <c r="V150" s="245"/>
      <c r="W150" s="245"/>
      <c r="X150" s="245"/>
      <c r="Y150" s="245"/>
    </row>
    <row r="151" spans="21:25">
      <c r="U151" s="245"/>
      <c r="V151" s="245"/>
      <c r="W151" s="245"/>
      <c r="X151" s="245"/>
      <c r="Y151" s="245"/>
    </row>
    <row r="152" spans="21:25">
      <c r="U152" s="245"/>
      <c r="V152" s="245"/>
      <c r="W152" s="245"/>
      <c r="X152" s="245"/>
      <c r="Y152" s="245"/>
    </row>
    <row r="153" spans="21:25">
      <c r="U153" s="245"/>
      <c r="V153" s="245"/>
      <c r="W153" s="245"/>
      <c r="X153" s="245"/>
      <c r="Y153" s="245"/>
    </row>
    <row r="154" spans="21:25">
      <c r="U154" s="245"/>
      <c r="V154" s="245"/>
      <c r="W154" s="245"/>
      <c r="X154" s="245"/>
      <c r="Y154" s="245"/>
    </row>
    <row r="155" spans="21:25">
      <c r="U155" s="245"/>
      <c r="V155" s="245"/>
      <c r="W155" s="245"/>
      <c r="X155" s="245"/>
      <c r="Y155" s="245"/>
    </row>
    <row r="156" spans="21:25">
      <c r="U156" s="245"/>
      <c r="V156" s="245"/>
      <c r="X156" s="245"/>
      <c r="Y156" s="245"/>
    </row>
    <row r="157" spans="21:25">
      <c r="U157" s="245"/>
      <c r="V157" s="245"/>
      <c r="X157" s="245"/>
      <c r="Y157" s="245"/>
    </row>
    <row r="158" spans="21:25">
      <c r="U158" s="245"/>
      <c r="V158" s="245"/>
      <c r="X158" s="245"/>
      <c r="Y158" s="245"/>
    </row>
    <row r="159" spans="21:25">
      <c r="U159" s="245"/>
      <c r="V159" s="245"/>
      <c r="X159" s="245"/>
      <c r="Y159" s="245"/>
    </row>
    <row r="160" spans="21:25">
      <c r="U160" s="245"/>
      <c r="V160" s="245"/>
      <c r="X160" s="245"/>
      <c r="Y160" s="245"/>
    </row>
    <row r="161" spans="21:25">
      <c r="U161" s="245"/>
      <c r="V161" s="245"/>
      <c r="X161" s="245"/>
      <c r="Y161" s="245"/>
    </row>
    <row r="162" spans="21:25">
      <c r="U162" s="245"/>
      <c r="V162" s="245"/>
      <c r="X162" s="245"/>
      <c r="Y162" s="245"/>
    </row>
    <row r="163" spans="21:25">
      <c r="U163" s="245"/>
      <c r="V163" s="245"/>
      <c r="X163" s="245"/>
      <c r="Y163" s="245"/>
    </row>
    <row r="164" spans="21:25">
      <c r="U164" s="245"/>
      <c r="V164" s="245"/>
      <c r="X164" s="245"/>
      <c r="Y164" s="245"/>
    </row>
    <row r="165" spans="21:25">
      <c r="U165" s="245"/>
      <c r="V165" s="245"/>
      <c r="X165" s="245"/>
      <c r="Y165" s="245"/>
    </row>
    <row r="166" spans="21:25">
      <c r="U166" s="245"/>
      <c r="V166" s="245"/>
      <c r="X166" s="245"/>
      <c r="Y166" s="245"/>
    </row>
    <row r="167" spans="21:25">
      <c r="U167" s="245"/>
      <c r="V167" s="245"/>
      <c r="X167" s="245"/>
      <c r="Y167" s="245"/>
    </row>
    <row r="168" spans="21:25">
      <c r="U168" s="245"/>
      <c r="V168" s="245"/>
      <c r="X168" s="245"/>
      <c r="Y168" s="245"/>
    </row>
  </sheetData>
  <mergeCells count="74">
    <mergeCell ref="U28:U29"/>
    <mergeCell ref="C12:C13"/>
    <mergeCell ref="J28:J29"/>
    <mergeCell ref="K28:K29"/>
    <mergeCell ref="L28:L29"/>
    <mergeCell ref="C28:C29"/>
    <mergeCell ref="E28:E29"/>
    <mergeCell ref="F28:F29"/>
    <mergeCell ref="D26:Q26"/>
    <mergeCell ref="B27:J27"/>
    <mergeCell ref="K27:P27"/>
    <mergeCell ref="Q27:S27"/>
    <mergeCell ref="M28:M29"/>
    <mergeCell ref="N28:N29"/>
    <mergeCell ref="T28:T29"/>
    <mergeCell ref="R28:R29"/>
    <mergeCell ref="R12:R13"/>
    <mergeCell ref="T12:T13"/>
    <mergeCell ref="U12:U13"/>
    <mergeCell ref="H12:I12"/>
    <mergeCell ref="J12:J13"/>
    <mergeCell ref="K12:K13"/>
    <mergeCell ref="L12:L13"/>
    <mergeCell ref="M12:M13"/>
    <mergeCell ref="S12:S13"/>
    <mergeCell ref="N12:N13"/>
    <mergeCell ref="O12:O13"/>
    <mergeCell ref="P12:P13"/>
    <mergeCell ref="Q12:Q13"/>
    <mergeCell ref="B1:T1"/>
    <mergeCell ref="B2:S2"/>
    <mergeCell ref="B3:S3"/>
    <mergeCell ref="B4:S4"/>
    <mergeCell ref="B11:J11"/>
    <mergeCell ref="K11:P11"/>
    <mergeCell ref="S11:U11"/>
    <mergeCell ref="Q7:Q10"/>
    <mergeCell ref="R7:R10"/>
    <mergeCell ref="D7:P7"/>
    <mergeCell ref="D8:P8"/>
    <mergeCell ref="D10:P10"/>
    <mergeCell ref="D9:P9"/>
    <mergeCell ref="G12:G13"/>
    <mergeCell ref="B12:B13"/>
    <mergeCell ref="D12:D13"/>
    <mergeCell ref="E12:E13"/>
    <mergeCell ref="F12:F13"/>
    <mergeCell ref="Q28:Q29"/>
    <mergeCell ref="G28:G29"/>
    <mergeCell ref="E14:E16"/>
    <mergeCell ref="D14:D16"/>
    <mergeCell ref="P14:P16"/>
    <mergeCell ref="H28:I28"/>
    <mergeCell ref="B17:S17"/>
    <mergeCell ref="B18:B23"/>
    <mergeCell ref="C18:C23"/>
    <mergeCell ref="B14:B16"/>
    <mergeCell ref="C14:C16"/>
    <mergeCell ref="B33:S33"/>
    <mergeCell ref="B36:S36"/>
    <mergeCell ref="D18:D23"/>
    <mergeCell ref="E18:E23"/>
    <mergeCell ref="P18:P23"/>
    <mergeCell ref="B24:S24"/>
    <mergeCell ref="B30:B32"/>
    <mergeCell ref="C30:C32"/>
    <mergeCell ref="D30:D32"/>
    <mergeCell ref="E30:E32"/>
    <mergeCell ref="P30:P32"/>
    <mergeCell ref="B28:B29"/>
    <mergeCell ref="S28:S29"/>
    <mergeCell ref="D28:D29"/>
    <mergeCell ref="O28:O29"/>
    <mergeCell ref="P28:P29"/>
  </mergeCells>
  <conditionalFormatting sqref="P39">
    <cfRule type="cellIs" dxfId="458" priority="183" operator="between">
      <formula>1</formula>
      <formula>1</formula>
    </cfRule>
    <cfRule type="cellIs" dxfId="457" priority="184" operator="between">
      <formula>0.9</formula>
      <formula>0.99</formula>
    </cfRule>
    <cfRule type="cellIs" dxfId="456" priority="185" operator="between">
      <formula>0.89</formula>
      <formula>0.8</formula>
    </cfRule>
    <cfRule type="cellIs" dxfId="455" priority="186" operator="between">
      <formula>0.79</formula>
      <formula>0</formula>
    </cfRule>
  </conditionalFormatting>
  <conditionalFormatting sqref="P14">
    <cfRule type="cellIs" dxfId="454" priority="107" operator="between">
      <formula>1</formula>
      <formula>1</formula>
    </cfRule>
    <cfRule type="cellIs" dxfId="453" priority="108" operator="between">
      <formula>0.9</formula>
      <formula>0.99</formula>
    </cfRule>
    <cfRule type="cellIs" dxfId="452" priority="109" operator="between">
      <formula>0.89</formula>
      <formula>0.8</formula>
    </cfRule>
    <cfRule type="cellIs" dxfId="451" priority="110" operator="between">
      <formula>0.79</formula>
      <formula>0</formula>
    </cfRule>
  </conditionalFormatting>
  <conditionalFormatting sqref="P38">
    <cfRule type="cellIs" dxfId="450" priority="80" operator="between">
      <formula>1</formula>
      <formula>1</formula>
    </cfRule>
    <cfRule type="cellIs" dxfId="449" priority="81" operator="between">
      <formula>0.9</formula>
      <formula>0.99</formula>
    </cfRule>
    <cfRule type="cellIs" dxfId="448" priority="82" operator="between">
      <formula>0.89</formula>
      <formula>0.8</formula>
    </cfRule>
    <cfRule type="cellIs" dxfId="447" priority="83" operator="between">
      <formula>0.79</formula>
      <formula>0</formula>
    </cfRule>
  </conditionalFormatting>
  <conditionalFormatting sqref="K14:K16 K18:K23 K25">
    <cfRule type="cellIs" dxfId="446" priority="65" operator="equal">
      <formula>$Y$9</formula>
    </cfRule>
  </conditionalFormatting>
  <conditionalFormatting sqref="K30:K32 K34:K35 K37:K38">
    <cfRule type="cellIs" dxfId="445" priority="49" operator="equal">
      <formula>$Y$9</formula>
    </cfRule>
  </conditionalFormatting>
  <conditionalFormatting sqref="P18 P25">
    <cfRule type="cellIs" dxfId="444" priority="21" operator="between">
      <formula>1</formula>
      <formula>1</formula>
    </cfRule>
    <cfRule type="cellIs" dxfId="443" priority="22" operator="between">
      <formula>0.9</formula>
      <formula>0.99</formula>
    </cfRule>
    <cfRule type="cellIs" dxfId="442" priority="23" operator="between">
      <formula>0.89</formula>
      <formula>0.8</formula>
    </cfRule>
    <cfRule type="cellIs" dxfId="441" priority="24" operator="between">
      <formula>0.79</formula>
      <formula>0</formula>
    </cfRule>
  </conditionalFormatting>
  <conditionalFormatting sqref="P30 P34:P35 P37">
    <cfRule type="cellIs" dxfId="440" priority="13" operator="between">
      <formula>1</formula>
      <formula>1</formula>
    </cfRule>
    <cfRule type="cellIs" dxfId="439" priority="14" operator="between">
      <formula>0.9</formula>
      <formula>0.99</formula>
    </cfRule>
    <cfRule type="cellIs" dxfId="438" priority="15" operator="between">
      <formula>0.89</formula>
      <formula>0.8</formula>
    </cfRule>
    <cfRule type="cellIs" dxfId="437" priority="16" operator="between">
      <formula>0.79</formula>
      <formula>0</formula>
    </cfRule>
  </conditionalFormatting>
  <conditionalFormatting sqref="R7">
    <cfRule type="cellIs" dxfId="436" priority="1" operator="between">
      <formula>0.9</formula>
      <formula>1</formula>
    </cfRule>
    <cfRule type="cellIs" dxfId="435" priority="2" operator="between">
      <formula>0.8</formula>
      <formula>0.89</formula>
    </cfRule>
    <cfRule type="cellIs" dxfId="434" priority="3" operator="between">
      <formula>0.7</formula>
      <formula>0.79</formula>
    </cfRule>
    <cfRule type="cellIs" dxfId="433" priority="4" operator="between">
      <formula>0</formula>
      <formula>0.69</formula>
    </cfRule>
  </conditionalFormatting>
  <dataValidations count="2">
    <dataValidation type="list" allowBlank="1" showInputMessage="1" showErrorMessage="1" sqref="K14:K16 K18:K25 K30:K39" xr:uid="{00000000-0002-0000-0D00-000000000000}">
      <formula1>$Y$7:$Y$10</formula1>
    </dataValidation>
    <dataValidation type="list" allowBlank="1" showInputMessage="1" showErrorMessage="1" sqref="T39" xr:uid="{00000000-0002-0000-0D00-000001000000}">
      <formula1>#REF!</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04" operator="containsText" id="{AA718C71-9FF4-4AA6-B5DA-688ACFA540CB}">
            <xm:f>NOT(ISERROR(SEARCH($Y$10,K14)))</xm:f>
            <xm:f>$Y$10</xm:f>
            <x14:dxf>
              <font>
                <b/>
                <i val="0"/>
                <color theme="0"/>
              </font>
              <fill>
                <patternFill>
                  <bgColor rgb="FFFF0000"/>
                </patternFill>
              </fill>
            </x14:dxf>
          </x14:cfRule>
          <x14:cfRule type="containsText" priority="905" operator="containsText" id="{4C744532-700B-4F3C-8397-9D0A8E93D625}">
            <xm:f>NOT(ISERROR(SEARCH($Y$8,K14)))</xm:f>
            <xm:f>$Y$8</xm:f>
            <x14:dxf>
              <font>
                <b/>
                <i val="0"/>
                <color theme="1"/>
              </font>
              <fill>
                <patternFill>
                  <bgColor rgb="FFFFFF00"/>
                </patternFill>
              </fill>
            </x14:dxf>
          </x14:cfRule>
          <x14:cfRule type="containsText" priority="906" operator="containsText" id="{7E7F9AC6-DB7C-4C05-BB2B-265D4A2C8ED2}">
            <xm:f>NOT(ISERROR(SEARCH($Y$7,K14)))</xm:f>
            <xm:f>$Y$7</xm:f>
            <x14:dxf>
              <font>
                <b/>
                <i val="0"/>
                <color theme="0"/>
              </font>
              <fill>
                <patternFill>
                  <bgColor rgb="FF00B050"/>
                </patternFill>
              </fill>
            </x14:dxf>
          </x14:cfRule>
          <xm:sqref>K39 K14:K16 K18:K23 K25</xm:sqref>
        </x14:conditionalFormatting>
        <x14:conditionalFormatting xmlns:xm="http://schemas.microsoft.com/office/excel/2006/main">
          <x14:cfRule type="containsText" priority="969" operator="containsText" id="{6721CF78-29EE-407F-BD8D-5C429E0F1541}">
            <xm:f>NOT(ISERROR(SEARCH(#REF!,T39)))</xm:f>
            <xm:f>#REF!</xm:f>
            <x14:dxf>
              <font>
                <b/>
                <i val="0"/>
                <color theme="0"/>
              </font>
              <fill>
                <patternFill>
                  <bgColor rgb="FFFF0000"/>
                </patternFill>
              </fill>
            </x14:dxf>
          </x14:cfRule>
          <x14:cfRule type="containsText" priority="970" operator="containsText" id="{44723CBF-DE2F-4DAB-BDC5-5DEEEA667625}">
            <xm:f>NOT(ISERROR(SEARCH(#REF!,T39)))</xm:f>
            <xm:f>#REF!</xm:f>
            <x14:dxf>
              <font>
                <b/>
                <i val="0"/>
                <color theme="0"/>
              </font>
              <fill>
                <patternFill>
                  <bgColor rgb="FF00B050"/>
                </patternFill>
              </fill>
            </x14:dxf>
          </x14:cfRule>
          <xm:sqref>T39</xm:sqref>
        </x14:conditionalFormatting>
        <x14:conditionalFormatting xmlns:xm="http://schemas.microsoft.com/office/excel/2006/main">
          <x14:cfRule type="containsText" priority="977" operator="containsText" id="{A56079A8-FAC7-45A5-AEA9-6AF03C30CB9A}">
            <xm:f>NOT(ISERROR(SEARCH(#REF!,Q39)))</xm:f>
            <xm:f>#REF!</xm:f>
            <x14:dxf>
              <font>
                <b/>
                <i val="0"/>
                <color theme="0"/>
              </font>
              <fill>
                <patternFill>
                  <bgColor rgb="FFFF0000"/>
                </patternFill>
              </fill>
            </x14:dxf>
          </x14:cfRule>
          <x14:cfRule type="containsText" priority="978" operator="containsText" id="{C017ACE6-BCA9-4912-A191-6527EAEAE2FA}">
            <xm:f>NOT(ISERROR(SEARCH(#REF!,Q39)))</xm:f>
            <xm:f>#REF!</xm:f>
            <x14:dxf>
              <font>
                <b/>
                <i val="0"/>
                <color theme="1"/>
              </font>
              <fill>
                <patternFill>
                  <bgColor rgb="FFFFFF00"/>
                </patternFill>
              </fill>
            </x14:dxf>
          </x14:cfRule>
          <x14:cfRule type="containsText" priority="979" operator="containsText" id="{A8279498-9F4D-494A-B4E6-04A09D255E85}">
            <xm:f>NOT(ISERROR(SEARCH(#REF!,Q39)))</xm:f>
            <xm:f>#REF!</xm:f>
            <x14:dxf>
              <font>
                <b/>
                <i val="0"/>
                <color theme="0"/>
              </font>
              <fill>
                <patternFill>
                  <bgColor rgb="FF00B050"/>
                </patternFill>
              </fill>
            </x14:dxf>
          </x14:cfRule>
          <xm:sqref>Q39:R39</xm:sqref>
        </x14:conditionalFormatting>
        <x14:conditionalFormatting xmlns:xm="http://schemas.microsoft.com/office/excel/2006/main">
          <x14:cfRule type="containsText" priority="50" operator="containsText" id="{C1B43A4F-E414-4168-9B46-BC8B4F2197D7}">
            <xm:f>NOT(ISERROR(SEARCH($Y$10,K30)))</xm:f>
            <xm:f>$Y$10</xm:f>
            <x14:dxf>
              <font>
                <b/>
                <i val="0"/>
                <color theme="0"/>
              </font>
              <fill>
                <patternFill>
                  <bgColor rgb="FFFF0000"/>
                </patternFill>
              </fill>
            </x14:dxf>
          </x14:cfRule>
          <x14:cfRule type="containsText" priority="51" operator="containsText" id="{46D7B364-C14A-40E7-871F-5D6195A397CD}">
            <xm:f>NOT(ISERROR(SEARCH($Y$8,K30)))</xm:f>
            <xm:f>$Y$8</xm:f>
            <x14:dxf>
              <font>
                <b/>
                <i val="0"/>
                <color theme="1"/>
              </font>
              <fill>
                <patternFill>
                  <bgColor rgb="FFFFFF00"/>
                </patternFill>
              </fill>
            </x14:dxf>
          </x14:cfRule>
          <x14:cfRule type="containsText" priority="52" operator="containsText" id="{78F76E60-0FF6-4B9D-AA76-12FF4ABE34B0}">
            <xm:f>NOT(ISERROR(SEARCH($Y$7,K30)))</xm:f>
            <xm:f>$Y$7</xm:f>
            <x14:dxf>
              <font>
                <b/>
                <i val="0"/>
                <color theme="0"/>
              </font>
              <fill>
                <patternFill>
                  <bgColor rgb="FF00B050"/>
                </patternFill>
              </fill>
            </x14:dxf>
          </x14:cfRule>
          <xm:sqref>K30:K32 K34:K35 K37:K38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177"/>
  <sheetViews>
    <sheetView showGridLines="0" topLeftCell="A34" zoomScale="80" zoomScaleNormal="80" workbookViewId="0">
      <selection activeCell="D56" sqref="D56"/>
    </sheetView>
  </sheetViews>
  <sheetFormatPr baseColWidth="10" defaultColWidth="11.42578125" defaultRowHeight="15"/>
  <cols>
    <col min="1" max="1" width="6.140625" style="247" customWidth="1"/>
    <col min="2" max="2" width="25.140625" style="247" customWidth="1"/>
    <col min="3" max="3" width="25.7109375" style="247" hidden="1" customWidth="1"/>
    <col min="4" max="4" width="25.28515625" style="247" customWidth="1"/>
    <col min="5" max="5" width="14" style="247" hidden="1" customWidth="1"/>
    <col min="6" max="6" width="26.140625" style="247" customWidth="1"/>
    <col min="7" max="7" width="13.140625" style="247" hidden="1" customWidth="1"/>
    <col min="8" max="8" width="17.42578125" style="247" hidden="1" customWidth="1"/>
    <col min="9" max="9" width="16" style="247" hidden="1" customWidth="1"/>
    <col min="10" max="10" width="24.140625" style="247" customWidth="1"/>
    <col min="11" max="11" width="24.28515625" style="247" customWidth="1"/>
    <col min="12" max="12" width="24.42578125" style="247" hidden="1" customWidth="1"/>
    <col min="13" max="13" width="15.85546875" style="247" hidden="1" customWidth="1"/>
    <col min="14" max="14" width="15.28515625" style="247" hidden="1" customWidth="1"/>
    <col min="15" max="15" width="13.85546875" style="247" hidden="1" customWidth="1"/>
    <col min="16" max="16" width="23.5703125" style="247" customWidth="1"/>
    <col min="17" max="17" width="27.140625" style="247" customWidth="1"/>
    <col min="18" max="18" width="25.5703125" style="247" customWidth="1"/>
    <col min="19" max="19" width="23.5703125" style="247" hidden="1" customWidth="1"/>
    <col min="20" max="20" width="22.28515625" style="247" hidden="1" customWidth="1"/>
    <col min="21" max="21" width="27.7109375" style="247" hidden="1" customWidth="1"/>
    <col min="22" max="24" width="11.42578125" style="247" hidden="1" customWidth="1"/>
    <col min="25" max="25" width="20.7109375" style="247" hidden="1" customWidth="1"/>
    <col min="26" max="26" width="11.42578125" style="247" hidden="1" customWidth="1"/>
    <col min="27" max="27" width="16.85546875" style="247" hidden="1" customWidth="1"/>
    <col min="28" max="28" width="11.42578125" style="247" hidden="1" customWidth="1"/>
    <col min="29" max="29" width="20.7109375" style="247" hidden="1" customWidth="1"/>
    <col min="30" max="30" width="20.7109375" style="247" customWidth="1"/>
    <col min="31" max="16384" width="11.42578125" style="247"/>
  </cols>
  <sheetData>
    <row r="1" spans="1:44" ht="15.75" customHeight="1">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45"/>
      <c r="Y1" s="245"/>
      <c r="Z1" s="245"/>
      <c r="AA1" s="245"/>
      <c r="AB1" s="245"/>
      <c r="AC1" s="245"/>
      <c r="AD1" s="245"/>
      <c r="AE1" s="245"/>
      <c r="AF1" s="245"/>
      <c r="AG1" s="245"/>
    </row>
    <row r="2" spans="1:44"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row>
    <row r="5" spans="1:44">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44" ht="28.5" customHeight="1">
      <c r="A7" s="245"/>
      <c r="B7" s="233" t="s">
        <v>11</v>
      </c>
      <c r="C7" s="231"/>
      <c r="D7" s="1437" t="s">
        <v>58</v>
      </c>
      <c r="E7" s="1437"/>
      <c r="F7" s="1437"/>
      <c r="G7" s="1437"/>
      <c r="H7" s="1437"/>
      <c r="I7" s="1437"/>
      <c r="J7" s="1437"/>
      <c r="K7" s="1437"/>
      <c r="L7" s="1437"/>
      <c r="M7" s="1437"/>
      <c r="N7" s="1437"/>
      <c r="O7" s="1437"/>
      <c r="P7" s="1437"/>
      <c r="Q7" s="1324" t="s">
        <v>235</v>
      </c>
      <c r="R7" s="1327">
        <f>AVERAGE(P14,P19,P21,P27,P28,P30,P34)</f>
        <v>0</v>
      </c>
      <c r="S7" s="245"/>
      <c r="T7" s="237"/>
      <c r="U7" s="238"/>
      <c r="V7" s="248">
        <f>R7</f>
        <v>0</v>
      </c>
      <c r="W7" s="245"/>
      <c r="X7" s="249"/>
      <c r="Y7" s="247" t="s">
        <v>65</v>
      </c>
      <c r="Z7" s="245"/>
      <c r="AA7" s="245"/>
      <c r="AB7" s="245"/>
      <c r="AC7" s="245"/>
      <c r="AD7" s="245"/>
      <c r="AE7" s="245"/>
      <c r="AF7" s="245"/>
      <c r="AG7" s="245"/>
    </row>
    <row r="8" spans="1:44" ht="24" customHeight="1">
      <c r="A8" s="245"/>
      <c r="B8" s="254" t="s">
        <v>243</v>
      </c>
      <c r="C8" s="336"/>
      <c r="D8" s="1388" t="s">
        <v>262</v>
      </c>
      <c r="E8" s="1388"/>
      <c r="F8" s="1388"/>
      <c r="G8" s="1388"/>
      <c r="H8" s="1388"/>
      <c r="I8" s="1388"/>
      <c r="J8" s="1388"/>
      <c r="K8" s="1388"/>
      <c r="L8" s="1388"/>
      <c r="M8" s="1388"/>
      <c r="N8" s="1388"/>
      <c r="O8" s="1388"/>
      <c r="P8" s="1388"/>
      <c r="Q8" s="1324"/>
      <c r="R8" s="1444"/>
      <c r="S8" s="245"/>
      <c r="T8" s="292"/>
      <c r="U8" s="293"/>
      <c r="V8" s="245"/>
      <c r="W8" s="245"/>
      <c r="X8" s="252"/>
      <c r="Y8" s="247" t="s">
        <v>67</v>
      </c>
      <c r="Z8" s="264"/>
      <c r="AA8" s="250" t="s">
        <v>34</v>
      </c>
      <c r="AB8" s="249"/>
      <c r="AC8" s="247" t="s">
        <v>69</v>
      </c>
      <c r="AD8" s="245"/>
      <c r="AE8" s="245"/>
    </row>
    <row r="9" spans="1:44" ht="36" customHeight="1">
      <c r="A9" s="245"/>
      <c r="B9" s="254" t="s">
        <v>14</v>
      </c>
      <c r="C9" s="336"/>
      <c r="D9" s="1424" t="s">
        <v>15</v>
      </c>
      <c r="E9" s="1425"/>
      <c r="F9" s="1425"/>
      <c r="G9" s="1425"/>
      <c r="H9" s="1425"/>
      <c r="I9" s="1425"/>
      <c r="J9" s="1425"/>
      <c r="K9" s="1425"/>
      <c r="L9" s="1425"/>
      <c r="M9" s="1425"/>
      <c r="N9" s="1425"/>
      <c r="O9" s="1425"/>
      <c r="P9" s="1426"/>
      <c r="Q9" s="1324"/>
      <c r="R9" s="1444"/>
      <c r="S9" s="2"/>
      <c r="T9" s="294"/>
      <c r="U9" s="295"/>
      <c r="V9" s="245"/>
      <c r="W9" s="245"/>
      <c r="X9" s="316"/>
      <c r="Y9" s="247" t="s">
        <v>249</v>
      </c>
      <c r="Z9" s="265"/>
      <c r="AA9" s="250" t="s">
        <v>35</v>
      </c>
      <c r="AB9" s="253"/>
      <c r="AC9" s="247" t="s">
        <v>61</v>
      </c>
      <c r="AD9" s="245"/>
      <c r="AE9" s="245"/>
    </row>
    <row r="10" spans="1:44" ht="27.75" customHeight="1">
      <c r="A10" s="245"/>
      <c r="B10" s="254" t="s">
        <v>16</v>
      </c>
      <c r="C10" s="336"/>
      <c r="D10" s="1438" t="s">
        <v>17</v>
      </c>
      <c r="E10" s="1438"/>
      <c r="F10" s="1438"/>
      <c r="G10" s="1438"/>
      <c r="H10" s="1438"/>
      <c r="I10" s="1438"/>
      <c r="J10" s="1438"/>
      <c r="K10" s="1438"/>
      <c r="L10" s="1438"/>
      <c r="M10" s="1438"/>
      <c r="N10" s="1438"/>
      <c r="O10" s="1438"/>
      <c r="P10" s="1438"/>
      <c r="Q10" s="1324"/>
      <c r="R10" s="1445"/>
      <c r="S10" s="2"/>
      <c r="T10" s="296"/>
      <c r="U10" s="297"/>
      <c r="V10" s="245"/>
      <c r="W10" s="245"/>
      <c r="X10" s="253"/>
      <c r="Y10" s="247" t="s">
        <v>66</v>
      </c>
      <c r="Z10" s="266"/>
      <c r="AA10" s="250" t="s">
        <v>36</v>
      </c>
      <c r="AB10" s="245"/>
      <c r="AC10" s="245"/>
      <c r="AD10" s="245"/>
      <c r="AE10" s="245"/>
    </row>
    <row r="11" spans="1:44" ht="15" customHeight="1">
      <c r="A11" s="245"/>
      <c r="B11" s="1225" t="s">
        <v>4</v>
      </c>
      <c r="C11" s="1225"/>
      <c r="D11" s="1225"/>
      <c r="E11" s="1225"/>
      <c r="F11" s="1225"/>
      <c r="G11" s="1225"/>
      <c r="H11" s="1225"/>
      <c r="I11" s="1225"/>
      <c r="J11" s="1225"/>
      <c r="K11" s="1225" t="s">
        <v>5</v>
      </c>
      <c r="L11" s="1225"/>
      <c r="M11" s="1225"/>
      <c r="N11" s="1225"/>
      <c r="O11" s="1225"/>
      <c r="P11" s="1225"/>
      <c r="Q11" s="1225"/>
      <c r="R11" s="1226"/>
      <c r="S11" s="1227" t="s">
        <v>59</v>
      </c>
      <c r="T11" s="1228"/>
      <c r="U11" s="1228"/>
      <c r="V11" s="245"/>
      <c r="W11" s="245"/>
      <c r="X11" s="245"/>
      <c r="Y11" s="245"/>
      <c r="Z11" s="245"/>
      <c r="AA11" s="245"/>
      <c r="AB11" s="245"/>
      <c r="AC11" s="245"/>
      <c r="AD11" s="245"/>
      <c r="AE11" s="245"/>
      <c r="AF11" s="257"/>
      <c r="AG11" s="257"/>
      <c r="AH11" s="245"/>
      <c r="AI11" s="245"/>
      <c r="AJ11" s="245"/>
      <c r="AK11" s="245"/>
    </row>
    <row r="12" spans="1:44" ht="39" customHeight="1">
      <c r="A12" s="245"/>
      <c r="B12" s="1229" t="s">
        <v>0</v>
      </c>
      <c r="C12" s="1268" t="s">
        <v>255</v>
      </c>
      <c r="D12" s="1229" t="s">
        <v>2</v>
      </c>
      <c r="E12" s="1230" t="s">
        <v>70</v>
      </c>
      <c r="F12" s="1229" t="s">
        <v>60</v>
      </c>
      <c r="G12" s="1230" t="s">
        <v>68</v>
      </c>
      <c r="H12" s="1231" t="s">
        <v>51</v>
      </c>
      <c r="I12" s="1231"/>
      <c r="J12" s="1231" t="s">
        <v>52</v>
      </c>
      <c r="K12" s="1231" t="s">
        <v>63</v>
      </c>
      <c r="L12" s="1230" t="s">
        <v>6</v>
      </c>
      <c r="M12" s="1230" t="s">
        <v>64</v>
      </c>
      <c r="N12" s="1230" t="s">
        <v>72</v>
      </c>
      <c r="O12" s="1230" t="s">
        <v>187</v>
      </c>
      <c r="P12" s="1232" t="s">
        <v>71</v>
      </c>
      <c r="Q12" s="1231" t="s">
        <v>79</v>
      </c>
      <c r="R12" s="1231" t="s">
        <v>6</v>
      </c>
      <c r="S12" s="1211" t="s">
        <v>62</v>
      </c>
      <c r="T12" s="1244"/>
      <c r="U12" s="1244"/>
      <c r="V12" s="245"/>
      <c r="W12" s="245"/>
      <c r="X12" s="245"/>
      <c r="Y12" s="245"/>
      <c r="Z12" s="245"/>
      <c r="AA12" s="245"/>
      <c r="AB12" s="245"/>
      <c r="AC12" s="245"/>
      <c r="AD12" s="245"/>
      <c r="AE12" s="245"/>
      <c r="AF12" s="245"/>
      <c r="AG12" s="245"/>
      <c r="AH12" s="245"/>
      <c r="AI12" s="245"/>
      <c r="AJ12" s="245"/>
    </row>
    <row r="13" spans="1:44" ht="35.25" customHeight="1">
      <c r="A13" s="245"/>
      <c r="B13" s="1268"/>
      <c r="C13" s="1269"/>
      <c r="D13" s="1268"/>
      <c r="E13" s="1244"/>
      <c r="F13" s="1268"/>
      <c r="G13" s="1244"/>
      <c r="H13" s="304" t="s">
        <v>46</v>
      </c>
      <c r="I13" s="304" t="s">
        <v>47</v>
      </c>
      <c r="J13" s="1211"/>
      <c r="K13" s="1211"/>
      <c r="L13" s="1244"/>
      <c r="M13" s="1244"/>
      <c r="N13" s="1244"/>
      <c r="O13" s="1244"/>
      <c r="P13" s="1267"/>
      <c r="Q13" s="1211"/>
      <c r="R13" s="1211"/>
      <c r="S13" s="1212"/>
      <c r="T13" s="1245"/>
      <c r="U13" s="1245"/>
      <c r="V13" s="245"/>
      <c r="W13" s="245"/>
      <c r="X13" s="245"/>
      <c r="Y13" s="245"/>
      <c r="Z13" s="245"/>
      <c r="AA13" s="245"/>
      <c r="AB13" s="245"/>
      <c r="AC13" s="245"/>
      <c r="AD13" s="245"/>
      <c r="AE13" s="245"/>
      <c r="AF13" s="245"/>
      <c r="AG13" s="245"/>
      <c r="AH13" s="245"/>
      <c r="AI13" s="245"/>
      <c r="AJ13" s="245"/>
    </row>
    <row r="14" spans="1:44" s="2" customFormat="1" ht="141.75" customHeight="1">
      <c r="A14" s="1"/>
      <c r="B14" s="1246" t="s">
        <v>684</v>
      </c>
      <c r="C14" s="1249" t="s">
        <v>685</v>
      </c>
      <c r="D14" s="1238" t="s">
        <v>686</v>
      </c>
      <c r="E14" s="1253">
        <v>0.2</v>
      </c>
      <c r="F14" s="507" t="s">
        <v>687</v>
      </c>
      <c r="G14" s="508">
        <v>0.08</v>
      </c>
      <c r="H14" s="360">
        <v>43832</v>
      </c>
      <c r="I14" s="360">
        <v>43845</v>
      </c>
      <c r="J14" s="517" t="s">
        <v>691</v>
      </c>
      <c r="K14" s="271"/>
      <c r="L14" s="527"/>
      <c r="M14" s="558" t="str">
        <f>IF(K14="SI", G14, IF(K14="Cumplimiento Negativo",G14,"0"))</f>
        <v>0</v>
      </c>
      <c r="N14" s="651">
        <f>SUM(M14:M16)</f>
        <v>0</v>
      </c>
      <c r="O14" s="652">
        <f>SUM(G14:G16)</f>
        <v>0.2</v>
      </c>
      <c r="P14" s="1222">
        <f>+N14/O14</f>
        <v>0</v>
      </c>
      <c r="Q14" s="352"/>
      <c r="R14" s="352"/>
      <c r="S14" s="507" t="s">
        <v>694</v>
      </c>
      <c r="T14" s="1"/>
      <c r="U14" s="1"/>
      <c r="V14" s="1"/>
      <c r="W14" s="1"/>
      <c r="X14" s="1"/>
      <c r="Y14" s="1"/>
      <c r="Z14" s="1"/>
    </row>
    <row r="15" spans="1:44" s="2" customFormat="1" ht="100.15" customHeight="1">
      <c r="A15" s="1"/>
      <c r="B15" s="1247"/>
      <c r="C15" s="1250"/>
      <c r="D15" s="1252"/>
      <c r="E15" s="1254"/>
      <c r="F15" s="507" t="s">
        <v>688</v>
      </c>
      <c r="G15" s="508">
        <v>0.06</v>
      </c>
      <c r="H15" s="360">
        <v>43846</v>
      </c>
      <c r="I15" s="360">
        <v>43848</v>
      </c>
      <c r="J15" s="705" t="s">
        <v>693</v>
      </c>
      <c r="K15" s="271"/>
      <c r="L15" s="527"/>
      <c r="M15" s="558" t="str">
        <f t="shared" ref="M15:M35" si="0">IF(K15="SI", G15, IF(K15="Cumplimiento Negativo",G15,"0"))</f>
        <v>0</v>
      </c>
      <c r="N15" s="651">
        <f t="shared" ref="N15:N17" si="1">SUM(M15:M16)</f>
        <v>0</v>
      </c>
      <c r="O15" s="652">
        <f t="shared" ref="O15:O17" si="2">SUM(G15:G16)</f>
        <v>0.12</v>
      </c>
      <c r="P15" s="1223"/>
      <c r="Q15" s="352"/>
      <c r="R15" s="352"/>
      <c r="S15" s="507" t="s">
        <v>695</v>
      </c>
      <c r="T15" s="1"/>
      <c r="U15" s="1"/>
      <c r="V15" s="1"/>
      <c r="W15" s="1"/>
      <c r="X15" s="1"/>
      <c r="Y15" s="1"/>
      <c r="Z15" s="1"/>
    </row>
    <row r="16" spans="1:44" s="2" customFormat="1" ht="96.75" customHeight="1">
      <c r="A16" s="1"/>
      <c r="B16" s="1248"/>
      <c r="C16" s="1251"/>
      <c r="D16" s="1239"/>
      <c r="E16" s="1255"/>
      <c r="F16" s="507" t="s">
        <v>689</v>
      </c>
      <c r="G16" s="508">
        <v>0.06</v>
      </c>
      <c r="H16" s="360" t="s">
        <v>690</v>
      </c>
      <c r="I16" s="360" t="s">
        <v>304</v>
      </c>
      <c r="J16" s="517" t="s">
        <v>692</v>
      </c>
      <c r="K16" s="271"/>
      <c r="L16" s="527"/>
      <c r="M16" s="558" t="str">
        <f t="shared" si="0"/>
        <v>0</v>
      </c>
      <c r="N16" s="651">
        <f t="shared" si="1"/>
        <v>0</v>
      </c>
      <c r="O16" s="652">
        <f t="shared" si="2"/>
        <v>0.06</v>
      </c>
      <c r="P16" s="1224"/>
      <c r="Q16" s="352"/>
      <c r="R16" s="352"/>
      <c r="S16" s="507" t="s">
        <v>696</v>
      </c>
      <c r="T16" s="1"/>
      <c r="U16" s="1"/>
      <c r="V16" s="1"/>
      <c r="W16" s="1"/>
      <c r="X16" s="1"/>
      <c r="Y16" s="1"/>
      <c r="Z16" s="1"/>
    </row>
    <row r="17" spans="1:31" s="2" customFormat="1" ht="73.900000000000006" hidden="1" customHeight="1">
      <c r="A17" s="1"/>
      <c r="B17" s="594"/>
      <c r="C17" s="591"/>
      <c r="D17" s="592"/>
      <c r="E17" s="595"/>
      <c r="F17" s="507"/>
      <c r="G17" s="508"/>
      <c r="H17" s="360"/>
      <c r="I17" s="360"/>
      <c r="J17" s="517"/>
      <c r="K17" s="306"/>
      <c r="L17" s="527"/>
      <c r="M17" s="558" t="str">
        <f t="shared" si="0"/>
        <v>0</v>
      </c>
      <c r="N17" s="651">
        <f t="shared" si="1"/>
        <v>0</v>
      </c>
      <c r="O17" s="652">
        <f t="shared" si="2"/>
        <v>0</v>
      </c>
      <c r="P17" s="418"/>
      <c r="Q17" s="352"/>
      <c r="R17" s="352"/>
      <c r="S17" s="232"/>
      <c r="T17" s="1"/>
      <c r="U17" s="1"/>
      <c r="V17" s="1"/>
      <c r="W17" s="1"/>
      <c r="X17" s="1"/>
      <c r="Y17" s="1"/>
      <c r="Z17" s="1"/>
    </row>
    <row r="18" spans="1:31" s="2" customFormat="1" ht="12" customHeight="1">
      <c r="A18" s="1"/>
      <c r="B18" s="1233"/>
      <c r="C18" s="1233"/>
      <c r="D18" s="1233"/>
      <c r="E18" s="1233"/>
      <c r="F18" s="1233"/>
      <c r="G18" s="1233"/>
      <c r="H18" s="1233"/>
      <c r="I18" s="1233"/>
      <c r="J18" s="1233"/>
      <c r="K18" s="1233"/>
      <c r="L18" s="1233"/>
      <c r="M18" s="1233"/>
      <c r="N18" s="1233"/>
      <c r="O18" s="1233"/>
      <c r="P18" s="1233"/>
      <c r="Q18" s="1233"/>
      <c r="R18" s="1233"/>
      <c r="S18" s="1233"/>
      <c r="T18" s="1"/>
      <c r="U18" s="1"/>
      <c r="V18" s="1"/>
      <c r="W18" s="1"/>
      <c r="X18" s="1"/>
      <c r="Y18" s="1"/>
      <c r="Z18" s="1"/>
    </row>
    <row r="19" spans="1:31" s="2" customFormat="1" ht="120.75" customHeight="1">
      <c r="A19" s="1"/>
      <c r="B19" s="565" t="s">
        <v>697</v>
      </c>
      <c r="C19" s="565" t="s">
        <v>698</v>
      </c>
      <c r="D19" s="507" t="s">
        <v>699</v>
      </c>
      <c r="E19" s="508">
        <v>1</v>
      </c>
      <c r="F19" s="507" t="s">
        <v>700</v>
      </c>
      <c r="G19" s="508">
        <v>0.5</v>
      </c>
      <c r="H19" s="360">
        <v>43905</v>
      </c>
      <c r="I19" s="360">
        <v>43912</v>
      </c>
      <c r="J19" s="517" t="s">
        <v>701</v>
      </c>
      <c r="K19" s="271"/>
      <c r="L19" s="527"/>
      <c r="M19" s="558" t="str">
        <f t="shared" ref="M19" si="3">IF(K19="SI", G19, IF(K19="Cumplimiento Negativo",G19,"0"))</f>
        <v>0</v>
      </c>
      <c r="N19" s="651" t="str">
        <f t="shared" ref="N19" si="4">M19</f>
        <v>0</v>
      </c>
      <c r="O19" s="652">
        <f t="shared" ref="O19" si="5">G19</f>
        <v>0.5</v>
      </c>
      <c r="P19" s="688">
        <f t="shared" ref="P19" si="6">N19/O19</f>
        <v>0</v>
      </c>
      <c r="Q19" s="672"/>
      <c r="R19" s="352"/>
      <c r="S19" s="507" t="s">
        <v>702</v>
      </c>
      <c r="T19" s="1"/>
      <c r="U19" s="1"/>
      <c r="V19" s="1"/>
      <c r="W19" s="1"/>
      <c r="X19" s="1"/>
      <c r="Y19" s="1"/>
      <c r="Z19" s="1"/>
    </row>
    <row r="20" spans="1:31" s="2" customFormat="1" ht="14.25" customHeight="1">
      <c r="A20" s="1"/>
      <c r="B20" s="1233"/>
      <c r="C20" s="1233"/>
      <c r="D20" s="1233"/>
      <c r="E20" s="1233"/>
      <c r="F20" s="1233"/>
      <c r="G20" s="1233"/>
      <c r="H20" s="1233"/>
      <c r="I20" s="1233"/>
      <c r="J20" s="1233"/>
      <c r="K20" s="1233"/>
      <c r="L20" s="1233"/>
      <c r="M20" s="1233"/>
      <c r="N20" s="1233"/>
      <c r="O20" s="1233"/>
      <c r="P20" s="1233"/>
      <c r="Q20" s="1233"/>
      <c r="R20" s="1233"/>
      <c r="S20" s="1233"/>
      <c r="T20" s="1"/>
      <c r="U20" s="1"/>
      <c r="V20" s="1"/>
      <c r="W20" s="1"/>
      <c r="X20" s="1"/>
      <c r="Y20" s="1"/>
      <c r="Z20" s="1"/>
    </row>
    <row r="21" spans="1:31" s="2" customFormat="1" ht="99" customHeight="1">
      <c r="A21" s="1"/>
      <c r="B21" s="1256" t="s">
        <v>703</v>
      </c>
      <c r="C21" s="1257" t="s">
        <v>704</v>
      </c>
      <c r="D21" s="1193" t="s">
        <v>705</v>
      </c>
      <c r="E21" s="1260">
        <v>0.15</v>
      </c>
      <c r="F21" s="507" t="s">
        <v>709</v>
      </c>
      <c r="G21" s="508">
        <v>0.02</v>
      </c>
      <c r="H21" s="360">
        <v>43832</v>
      </c>
      <c r="I21" s="360">
        <v>43841</v>
      </c>
      <c r="J21" s="1242" t="s">
        <v>723</v>
      </c>
      <c r="K21" s="271"/>
      <c r="L21" s="527"/>
      <c r="M21" s="558" t="str">
        <f>IF(K21="SI", G21, IF(K21="Cumplimiento Negativo",G21,"0"))</f>
        <v>0</v>
      </c>
      <c r="N21" s="651">
        <f>SUM(M21:M26)</f>
        <v>0</v>
      </c>
      <c r="O21" s="652">
        <f>SUM(G21:G26)</f>
        <v>0.15</v>
      </c>
      <c r="P21" s="1222">
        <f>N21/O21</f>
        <v>0</v>
      </c>
      <c r="Q21" s="672"/>
      <c r="R21" s="352"/>
      <c r="S21" s="507" t="s">
        <v>727</v>
      </c>
      <c r="T21" s="1"/>
      <c r="U21" s="1"/>
      <c r="V21" s="1"/>
      <c r="W21" s="1"/>
      <c r="X21" s="1"/>
      <c r="Y21" s="1"/>
      <c r="Z21" s="1"/>
    </row>
    <row r="22" spans="1:31" s="2" customFormat="1" ht="95.25" customHeight="1">
      <c r="A22" s="1"/>
      <c r="B22" s="1247"/>
      <c r="C22" s="1258"/>
      <c r="D22" s="1194"/>
      <c r="E22" s="1261"/>
      <c r="F22" s="507" t="s">
        <v>710</v>
      </c>
      <c r="G22" s="508">
        <v>0.04</v>
      </c>
      <c r="H22" s="360">
        <v>43844</v>
      </c>
      <c r="I22" s="360">
        <v>43861</v>
      </c>
      <c r="J22" s="1263"/>
      <c r="K22" s="271"/>
      <c r="L22" s="527"/>
      <c r="M22" s="558" t="str">
        <f t="shared" si="0"/>
        <v>0</v>
      </c>
      <c r="N22" s="651">
        <f>SUM(M22)</f>
        <v>0</v>
      </c>
      <c r="O22" s="652">
        <f>SUM(G22)</f>
        <v>0.04</v>
      </c>
      <c r="P22" s="1223"/>
      <c r="Q22" s="587"/>
      <c r="R22" s="352"/>
      <c r="S22" s="507" t="s">
        <v>736</v>
      </c>
      <c r="T22" s="1"/>
      <c r="U22" s="1"/>
      <c r="V22" s="1"/>
      <c r="W22" s="1"/>
      <c r="X22" s="1"/>
      <c r="Y22" s="1"/>
      <c r="Z22" s="1"/>
    </row>
    <row r="23" spans="1:31" ht="105.75" customHeight="1">
      <c r="A23" s="245"/>
      <c r="B23" s="1247"/>
      <c r="C23" s="1258"/>
      <c r="D23" s="1194"/>
      <c r="E23" s="1261"/>
      <c r="F23" s="507" t="s">
        <v>711</v>
      </c>
      <c r="G23" s="508">
        <v>0.02</v>
      </c>
      <c r="H23" s="1264" t="s">
        <v>690</v>
      </c>
      <c r="I23" s="1264" t="s">
        <v>304</v>
      </c>
      <c r="J23" s="1263"/>
      <c r="K23" s="271"/>
      <c r="L23" s="527"/>
      <c r="M23" s="558" t="str">
        <f t="shared" si="0"/>
        <v>0</v>
      </c>
      <c r="N23" s="651">
        <f>SUM(M23)</f>
        <v>0</v>
      </c>
      <c r="O23" s="652">
        <f>SUM(G23)</f>
        <v>0.02</v>
      </c>
      <c r="P23" s="1223"/>
      <c r="Q23" s="672"/>
      <c r="R23" s="352"/>
      <c r="S23" s="507" t="s">
        <v>728</v>
      </c>
      <c r="T23" s="303"/>
      <c r="U23" s="303"/>
      <c r="V23" s="245"/>
      <c r="W23" s="245"/>
      <c r="X23" s="245"/>
      <c r="Y23" s="245"/>
      <c r="Z23" s="245"/>
      <c r="AA23" s="245"/>
      <c r="AE23" s="245"/>
    </row>
    <row r="24" spans="1:31" s="2" customFormat="1" ht="79.5" customHeight="1">
      <c r="A24" s="1"/>
      <c r="B24" s="1247"/>
      <c r="C24" s="1258"/>
      <c r="D24" s="1194"/>
      <c r="E24" s="1261"/>
      <c r="F24" s="507" t="s">
        <v>712</v>
      </c>
      <c r="G24" s="508">
        <v>0.02</v>
      </c>
      <c r="H24" s="1265"/>
      <c r="I24" s="1265"/>
      <c r="J24" s="1263"/>
      <c r="K24" s="271"/>
      <c r="L24" s="527"/>
      <c r="M24" s="558" t="str">
        <f t="shared" si="0"/>
        <v>0</v>
      </c>
      <c r="N24" s="651">
        <f>SUM(M24)</f>
        <v>0</v>
      </c>
      <c r="O24" s="652">
        <f>SUM(G24)</f>
        <v>0.02</v>
      </c>
      <c r="P24" s="1223"/>
      <c r="Q24" s="587"/>
      <c r="R24" s="352"/>
      <c r="S24" s="507" t="s">
        <v>729</v>
      </c>
      <c r="T24" s="1"/>
      <c r="U24" s="1"/>
      <c r="V24" s="1"/>
      <c r="W24" s="1"/>
      <c r="X24" s="1"/>
      <c r="Y24" s="1"/>
      <c r="Z24" s="1"/>
    </row>
    <row r="25" spans="1:31" s="2" customFormat="1" ht="83.25" customHeight="1">
      <c r="A25" s="1"/>
      <c r="B25" s="1247"/>
      <c r="C25" s="1258"/>
      <c r="D25" s="1194"/>
      <c r="E25" s="1261"/>
      <c r="F25" s="507" t="s">
        <v>713</v>
      </c>
      <c r="G25" s="508">
        <v>0.03</v>
      </c>
      <c r="H25" s="1265"/>
      <c r="I25" s="1265"/>
      <c r="J25" s="1263"/>
      <c r="K25" s="271"/>
      <c r="L25" s="527"/>
      <c r="M25" s="558" t="str">
        <f t="shared" si="0"/>
        <v>0</v>
      </c>
      <c r="N25" s="651" t="str">
        <f>M25</f>
        <v>0</v>
      </c>
      <c r="O25" s="652">
        <f>G25</f>
        <v>0.03</v>
      </c>
      <c r="P25" s="1223"/>
      <c r="Q25" s="672"/>
      <c r="R25" s="352"/>
      <c r="S25" s="507" t="s">
        <v>730</v>
      </c>
      <c r="T25" s="1"/>
      <c r="U25" s="1"/>
      <c r="V25" s="1"/>
      <c r="W25" s="1"/>
      <c r="X25" s="1"/>
      <c r="Y25" s="1"/>
      <c r="Z25" s="1"/>
    </row>
    <row r="26" spans="1:31" s="2" customFormat="1" ht="91.5" customHeight="1">
      <c r="A26" s="1"/>
      <c r="B26" s="1247"/>
      <c r="C26" s="1258"/>
      <c r="D26" s="1195"/>
      <c r="E26" s="1262"/>
      <c r="F26" s="507" t="s">
        <v>714</v>
      </c>
      <c r="G26" s="508">
        <v>0.02</v>
      </c>
      <c r="H26" s="1266"/>
      <c r="I26" s="1266"/>
      <c r="J26" s="1243"/>
      <c r="K26" s="271"/>
      <c r="L26" s="527"/>
      <c r="M26" s="558" t="str">
        <f t="shared" si="0"/>
        <v>0</v>
      </c>
      <c r="N26" s="684">
        <f>SUM(M26)</f>
        <v>0</v>
      </c>
      <c r="O26" s="684">
        <f>SUM(G26)</f>
        <v>0.02</v>
      </c>
      <c r="P26" s="1224"/>
      <c r="Q26" s="672"/>
      <c r="R26" s="352"/>
      <c r="S26" s="507" t="s">
        <v>731</v>
      </c>
      <c r="T26" s="1"/>
      <c r="U26" s="1"/>
      <c r="V26" s="1"/>
      <c r="W26" s="1"/>
      <c r="X26" s="1"/>
      <c r="Y26" s="1"/>
      <c r="Z26" s="1"/>
    </row>
    <row r="27" spans="1:31" s="2" customFormat="1" ht="117" customHeight="1">
      <c r="A27" s="1"/>
      <c r="B27" s="1247"/>
      <c r="C27" s="1259"/>
      <c r="D27" s="507" t="s">
        <v>706</v>
      </c>
      <c r="E27" s="563">
        <v>0.15</v>
      </c>
      <c r="F27" s="507" t="s">
        <v>715</v>
      </c>
      <c r="G27" s="508">
        <v>0.15</v>
      </c>
      <c r="H27" s="360">
        <v>43832</v>
      </c>
      <c r="I27" s="360">
        <v>43841</v>
      </c>
      <c r="J27" s="517" t="s">
        <v>724</v>
      </c>
      <c r="K27" s="271"/>
      <c r="L27" s="527"/>
      <c r="M27" s="558" t="str">
        <f t="shared" si="0"/>
        <v>0</v>
      </c>
      <c r="N27" s="684">
        <f>SUM(M27)</f>
        <v>0</v>
      </c>
      <c r="O27" s="684">
        <f>SUM(G27)</f>
        <v>0.15</v>
      </c>
      <c r="P27" s="707">
        <f>N27/O27</f>
        <v>0</v>
      </c>
      <c r="Q27" s="672"/>
      <c r="R27" s="352"/>
      <c r="S27" s="507" t="s">
        <v>732</v>
      </c>
      <c r="T27" s="1"/>
      <c r="U27" s="1"/>
      <c r="V27" s="1"/>
      <c r="W27" s="1"/>
      <c r="X27" s="1"/>
      <c r="Y27" s="1"/>
      <c r="Z27" s="1"/>
    </row>
    <row r="28" spans="1:31" s="2" customFormat="1" ht="115.5" customHeight="1">
      <c r="A28" s="1"/>
      <c r="B28" s="1247"/>
      <c r="C28" s="1257" t="s">
        <v>747</v>
      </c>
      <c r="D28" s="1238" t="s">
        <v>707</v>
      </c>
      <c r="E28" s="1240">
        <v>0.3</v>
      </c>
      <c r="F28" s="507" t="s">
        <v>716</v>
      </c>
      <c r="G28" s="508">
        <v>0.15</v>
      </c>
      <c r="H28" s="360" t="s">
        <v>720</v>
      </c>
      <c r="I28" s="360">
        <v>43900</v>
      </c>
      <c r="J28" s="1242" t="s">
        <v>725</v>
      </c>
      <c r="K28" s="271"/>
      <c r="L28" s="527"/>
      <c r="M28" s="558" t="str">
        <f t="shared" si="0"/>
        <v>0</v>
      </c>
      <c r="N28" s="684">
        <f>SUM(M28:M29)</f>
        <v>0</v>
      </c>
      <c r="O28" s="684">
        <f>SUM(G28:G29)</f>
        <v>0.25</v>
      </c>
      <c r="P28" s="1222">
        <f>N28/O28</f>
        <v>0</v>
      </c>
      <c r="Q28" s="672"/>
      <c r="R28" s="352"/>
      <c r="S28" s="507" t="s">
        <v>733</v>
      </c>
      <c r="T28" s="1"/>
      <c r="U28" s="1"/>
      <c r="V28" s="1"/>
      <c r="W28" s="1"/>
      <c r="X28" s="1"/>
      <c r="Y28" s="1"/>
      <c r="Z28" s="1"/>
    </row>
    <row r="29" spans="1:31" ht="102.75" customHeight="1">
      <c r="A29" s="245"/>
      <c r="B29" s="1247"/>
      <c r="C29" s="1258"/>
      <c r="D29" s="1239"/>
      <c r="E29" s="1241"/>
      <c r="F29" s="507" t="s">
        <v>717</v>
      </c>
      <c r="G29" s="508">
        <v>0.1</v>
      </c>
      <c r="H29" s="360" t="s">
        <v>721</v>
      </c>
      <c r="I29" s="360" t="s">
        <v>722</v>
      </c>
      <c r="J29" s="1243"/>
      <c r="K29" s="271"/>
      <c r="L29" s="527"/>
      <c r="M29" s="558" t="str">
        <f t="shared" si="0"/>
        <v>0</v>
      </c>
      <c r="N29" s="684">
        <f>SUM(M29:M30)</f>
        <v>0</v>
      </c>
      <c r="O29" s="684">
        <f>SUM(G29:G30)</f>
        <v>0.25</v>
      </c>
      <c r="P29" s="1224"/>
      <c r="Q29" s="432"/>
      <c r="R29" s="352"/>
      <c r="S29" s="706" t="s">
        <v>737</v>
      </c>
      <c r="T29" s="303"/>
      <c r="U29" s="303"/>
      <c r="V29" s="245"/>
      <c r="W29" s="245"/>
      <c r="X29" s="245"/>
      <c r="Y29" s="245"/>
      <c r="Z29" s="245"/>
      <c r="AA29" s="245"/>
      <c r="AE29" s="245"/>
    </row>
    <row r="30" spans="1:31" s="2" customFormat="1" ht="87.75" customHeight="1">
      <c r="B30" s="1247"/>
      <c r="C30" s="1258"/>
      <c r="D30" s="1238" t="s">
        <v>708</v>
      </c>
      <c r="E30" s="1240">
        <v>0.3</v>
      </c>
      <c r="F30" s="507" t="s">
        <v>718</v>
      </c>
      <c r="G30" s="508">
        <v>0.15</v>
      </c>
      <c r="H30" s="360" t="s">
        <v>720</v>
      </c>
      <c r="I30" s="360">
        <v>43900</v>
      </c>
      <c r="J30" s="1242" t="s">
        <v>726</v>
      </c>
      <c r="K30" s="271"/>
      <c r="L30" s="527"/>
      <c r="M30" s="558" t="str">
        <f t="shared" si="0"/>
        <v>0</v>
      </c>
      <c r="N30" s="651" t="str">
        <f>M30</f>
        <v>0</v>
      </c>
      <c r="O30" s="652">
        <f>G30</f>
        <v>0.15</v>
      </c>
      <c r="P30" s="1222">
        <f>SUM(N30:N31)/SUM(O30:O31)</f>
        <v>0</v>
      </c>
      <c r="Q30" s="672"/>
      <c r="R30" s="352"/>
      <c r="S30" s="507" t="s">
        <v>734</v>
      </c>
      <c r="T30" s="1"/>
      <c r="U30" s="1"/>
      <c r="V30" s="1"/>
      <c r="W30" s="1"/>
      <c r="X30" s="1"/>
    </row>
    <row r="31" spans="1:31" s="2" customFormat="1" ht="84.75" customHeight="1">
      <c r="B31" s="1248"/>
      <c r="C31" s="1259"/>
      <c r="D31" s="1239"/>
      <c r="E31" s="1241"/>
      <c r="F31" s="507" t="s">
        <v>719</v>
      </c>
      <c r="G31" s="508">
        <v>0.1</v>
      </c>
      <c r="H31" s="360" t="s">
        <v>721</v>
      </c>
      <c r="I31" s="360" t="s">
        <v>722</v>
      </c>
      <c r="J31" s="1243"/>
      <c r="K31" s="271"/>
      <c r="L31" s="527"/>
      <c r="M31" s="558" t="str">
        <f t="shared" si="0"/>
        <v>0</v>
      </c>
      <c r="N31" s="651" t="str">
        <f>M31</f>
        <v>0</v>
      </c>
      <c r="O31" s="652">
        <f>G31</f>
        <v>0.1</v>
      </c>
      <c r="P31" s="1224"/>
      <c r="Q31" s="672"/>
      <c r="R31" s="352"/>
      <c r="S31" s="507" t="s">
        <v>735</v>
      </c>
      <c r="T31" s="1"/>
      <c r="U31" s="1"/>
      <c r="V31" s="1"/>
      <c r="W31" s="1"/>
      <c r="X31" s="1"/>
    </row>
    <row r="32" spans="1:31" s="2" customFormat="1" ht="96" hidden="1" customHeight="1">
      <c r="B32" s="594"/>
      <c r="C32" s="301"/>
      <c r="D32" s="592"/>
      <c r="E32" s="597"/>
      <c r="F32" s="507"/>
      <c r="G32" s="572"/>
      <c r="H32" s="341"/>
      <c r="I32" s="341"/>
      <c r="J32" s="364"/>
      <c r="K32" s="271"/>
      <c r="L32" s="527"/>
      <c r="M32" s="558" t="str">
        <f t="shared" si="0"/>
        <v>0</v>
      </c>
      <c r="N32" s="651" t="str">
        <f t="shared" ref="N32" si="7">M32</f>
        <v>0</v>
      </c>
      <c r="O32" s="652">
        <f t="shared" ref="O32" si="8">G32</f>
        <v>0</v>
      </c>
      <c r="P32" s="688" t="e">
        <f t="shared" ref="P32" si="9">N32/O32</f>
        <v>#DIV/0!</v>
      </c>
      <c r="Q32" s="365"/>
      <c r="R32" s="352"/>
      <c r="S32" s="232"/>
      <c r="T32" s="1"/>
      <c r="U32" s="1"/>
      <c r="V32" s="1"/>
      <c r="W32" s="1"/>
      <c r="X32" s="1"/>
    </row>
    <row r="33" spans="1:44" s="2" customFormat="1" ht="13.5" customHeight="1">
      <c r="B33" s="1233"/>
      <c r="C33" s="1233"/>
      <c r="D33" s="1233"/>
      <c r="E33" s="1233"/>
      <c r="F33" s="1233"/>
      <c r="G33" s="1233"/>
      <c r="H33" s="1233"/>
      <c r="I33" s="1233"/>
      <c r="J33" s="1233"/>
      <c r="K33" s="1233"/>
      <c r="L33" s="1233"/>
      <c r="M33" s="1233"/>
      <c r="N33" s="1233"/>
      <c r="O33" s="1233"/>
      <c r="P33" s="1233"/>
      <c r="Q33" s="1233"/>
      <c r="R33" s="1233"/>
      <c r="S33" s="1233"/>
      <c r="T33" s="1"/>
      <c r="U33" s="1"/>
      <c r="V33" s="1"/>
      <c r="W33" s="1"/>
      <c r="X33" s="1"/>
    </row>
    <row r="34" spans="1:44" s="2" customFormat="1" ht="94.5" customHeight="1">
      <c r="B34" s="1234" t="s">
        <v>738</v>
      </c>
      <c r="C34" s="1236" t="s">
        <v>739</v>
      </c>
      <c r="D34" s="1238" t="s">
        <v>740</v>
      </c>
      <c r="E34" s="1240">
        <v>0.5</v>
      </c>
      <c r="F34" s="507" t="s">
        <v>741</v>
      </c>
      <c r="G34" s="320">
        <v>0.2</v>
      </c>
      <c r="H34" s="360" t="s">
        <v>743</v>
      </c>
      <c r="I34" s="360" t="s">
        <v>304</v>
      </c>
      <c r="J34" s="1242" t="s">
        <v>744</v>
      </c>
      <c r="K34" s="271"/>
      <c r="L34" s="527"/>
      <c r="M34" s="558" t="str">
        <f t="shared" si="0"/>
        <v>0</v>
      </c>
      <c r="N34" s="651">
        <f>SUM(M34:M35)</f>
        <v>0</v>
      </c>
      <c r="O34" s="652">
        <f>SUM(G34:G35)</f>
        <v>0.5</v>
      </c>
      <c r="P34" s="1222">
        <f>N34/O34</f>
        <v>0</v>
      </c>
      <c r="Q34" s="672"/>
      <c r="R34" s="352"/>
      <c r="S34" s="507" t="s">
        <v>745</v>
      </c>
      <c r="T34" s="1"/>
      <c r="U34" s="1"/>
      <c r="V34" s="1"/>
      <c r="W34" s="1"/>
    </row>
    <row r="35" spans="1:44" s="2" customFormat="1" ht="91.5" customHeight="1">
      <c r="B35" s="1235"/>
      <c r="C35" s="1237"/>
      <c r="D35" s="1239"/>
      <c r="E35" s="1241"/>
      <c r="F35" s="507" t="s">
        <v>742</v>
      </c>
      <c r="G35" s="320">
        <v>0.3</v>
      </c>
      <c r="H35" s="360" t="s">
        <v>743</v>
      </c>
      <c r="I35" s="360" t="s">
        <v>304</v>
      </c>
      <c r="J35" s="1243"/>
      <c r="K35" s="271"/>
      <c r="L35" s="527"/>
      <c r="M35" s="558" t="str">
        <f t="shared" si="0"/>
        <v>0</v>
      </c>
      <c r="N35" s="651">
        <f t="shared" ref="N35" si="10">SUM(M35:M36)</f>
        <v>0</v>
      </c>
      <c r="O35" s="652">
        <f t="shared" ref="O35" si="11">SUM(G35:G36)</f>
        <v>0.3</v>
      </c>
      <c r="P35" s="1224"/>
      <c r="Q35" s="672"/>
      <c r="R35" s="352"/>
      <c r="S35" s="507" t="s">
        <v>746</v>
      </c>
      <c r="T35" s="1"/>
      <c r="U35" s="1"/>
      <c r="V35" s="1"/>
      <c r="W35" s="1"/>
    </row>
    <row r="36" spans="1:44" s="2" customFormat="1" ht="120.75" hidden="1" customHeight="1">
      <c r="B36" s="601"/>
      <c r="C36" s="318"/>
      <c r="D36" s="540"/>
      <c r="E36" s="519"/>
      <c r="F36" s="541"/>
      <c r="G36" s="390"/>
      <c r="H36" s="537"/>
      <c r="I36" s="537"/>
      <c r="J36" s="530"/>
      <c r="K36" s="271"/>
      <c r="L36" s="362"/>
      <c r="M36" s="346" t="str">
        <f t="shared" ref="M36:M40" si="12">IF(K36="SI", G36, IF(K36="Cumplimiento Negativo",G36,"0"))</f>
        <v>0</v>
      </c>
      <c r="N36" s="566">
        <f t="shared" ref="N36" si="13">SUM(M36:M36)</f>
        <v>0</v>
      </c>
      <c r="O36" s="566">
        <f>+SUM(G36)</f>
        <v>0</v>
      </c>
      <c r="P36" s="578" t="e">
        <f t="shared" ref="P36" si="14">+N36/O36</f>
        <v>#DIV/0!</v>
      </c>
      <c r="Q36" s="668"/>
      <c r="R36" s="392"/>
      <c r="S36" s="392"/>
      <c r="T36" s="1"/>
      <c r="U36" s="1"/>
      <c r="V36" s="1"/>
      <c r="W36" s="1"/>
    </row>
    <row r="37" spans="1:44" s="2" customFormat="1" ht="54.75" hidden="1" customHeight="1">
      <c r="B37" s="601"/>
      <c r="C37" s="318"/>
      <c r="D37" s="397"/>
      <c r="E37" s="599"/>
      <c r="F37" s="505"/>
      <c r="G37" s="519"/>
      <c r="H37" s="537"/>
      <c r="I37" s="537"/>
      <c r="J37" s="606"/>
      <c r="K37" s="314"/>
      <c r="L37" s="362"/>
      <c r="M37" s="346" t="str">
        <f t="shared" si="12"/>
        <v>0</v>
      </c>
      <c r="N37" s="580">
        <f t="shared" ref="N37" si="15">SUM(M37:M38)</f>
        <v>0</v>
      </c>
      <c r="O37" s="566">
        <f t="shared" ref="O37" si="16">SUM(G37:G38)</f>
        <v>0</v>
      </c>
      <c r="P37" s="569" t="e">
        <f t="shared" ref="P37" si="17">N37/O37</f>
        <v>#DIV/0!</v>
      </c>
      <c r="Q37" s="666"/>
      <c r="R37" s="392"/>
      <c r="S37" s="392"/>
      <c r="T37" s="1"/>
      <c r="U37" s="1"/>
      <c r="V37" s="1"/>
      <c r="W37" s="1"/>
    </row>
    <row r="38" spans="1:44" s="2" customFormat="1" ht="65.25" hidden="1" customHeight="1">
      <c r="B38" s="601"/>
      <c r="C38" s="318"/>
      <c r="D38" s="397"/>
      <c r="E38" s="599"/>
      <c r="F38" s="505"/>
      <c r="G38" s="519"/>
      <c r="H38" s="537"/>
      <c r="I38" s="537"/>
      <c r="J38" s="606"/>
      <c r="K38" s="314"/>
      <c r="L38" s="362"/>
      <c r="M38" s="346" t="str">
        <f t="shared" si="12"/>
        <v>0</v>
      </c>
      <c r="N38" s="581"/>
      <c r="O38" s="566"/>
      <c r="P38" s="571"/>
      <c r="Q38" s="667"/>
      <c r="R38" s="392"/>
      <c r="S38" s="392"/>
      <c r="T38" s="1"/>
      <c r="U38" s="1"/>
      <c r="V38" s="1"/>
      <c r="W38" s="1"/>
    </row>
    <row r="39" spans="1:44" s="2" customFormat="1" ht="78" hidden="1" customHeight="1">
      <c r="B39" s="601"/>
      <c r="C39" s="318"/>
      <c r="D39" s="397"/>
      <c r="E39" s="599"/>
      <c r="F39" s="505"/>
      <c r="G39" s="519"/>
      <c r="H39" s="537"/>
      <c r="I39" s="537"/>
      <c r="J39" s="606"/>
      <c r="K39" s="472"/>
      <c r="L39" s="362"/>
      <c r="M39" s="346" t="str">
        <f t="shared" si="12"/>
        <v>0</v>
      </c>
      <c r="N39" s="580">
        <f t="shared" ref="N39:N40" si="18">SUM(M39:M40)</f>
        <v>0</v>
      </c>
      <c r="O39" s="566">
        <f t="shared" ref="O39:O40" si="19">SUM(G39:G40)</f>
        <v>0</v>
      </c>
      <c r="P39" s="569" t="e">
        <f t="shared" ref="P39:P40" si="20">N39/O39</f>
        <v>#DIV/0!</v>
      </c>
      <c r="Q39" s="668"/>
      <c r="R39" s="392"/>
      <c r="S39" s="392"/>
      <c r="T39" s="1"/>
      <c r="U39" s="1"/>
      <c r="V39" s="1"/>
      <c r="W39" s="1"/>
    </row>
    <row r="40" spans="1:44" s="2" customFormat="1" ht="93" hidden="1" customHeight="1">
      <c r="B40" s="601"/>
      <c r="C40" s="318"/>
      <c r="D40" s="631"/>
      <c r="E40" s="632"/>
      <c r="F40" s="480"/>
      <c r="G40" s="555"/>
      <c r="H40" s="474"/>
      <c r="I40" s="474"/>
      <c r="J40" s="633"/>
      <c r="K40" s="472"/>
      <c r="L40" s="476"/>
      <c r="M40" s="447" t="str">
        <f t="shared" si="12"/>
        <v>0</v>
      </c>
      <c r="N40" s="580">
        <f t="shared" si="18"/>
        <v>0</v>
      </c>
      <c r="O40" s="566">
        <f t="shared" si="19"/>
        <v>0</v>
      </c>
      <c r="P40" s="569" t="e">
        <f t="shared" si="20"/>
        <v>#DIV/0!</v>
      </c>
      <c r="Q40" s="666"/>
      <c r="R40" s="556"/>
      <c r="S40" s="392"/>
      <c r="T40" s="1"/>
      <c r="U40" s="1"/>
      <c r="V40" s="1"/>
      <c r="W40" s="1"/>
    </row>
    <row r="41" spans="1:44" s="2" customFormat="1" ht="93.75" hidden="1" customHeight="1">
      <c r="B41" s="601"/>
      <c r="C41" s="634"/>
      <c r="D41" s="381"/>
      <c r="E41" s="553"/>
      <c r="F41" s="505"/>
      <c r="G41" s="401"/>
      <c r="H41" s="478"/>
      <c r="I41" s="478"/>
      <c r="J41" s="529"/>
      <c r="K41" s="475"/>
      <c r="L41" s="479"/>
      <c r="M41" s="437" t="str">
        <f t="shared" ref="M41" si="21">IF(K41="SI", G41, IF(K41="Cumplimiento Negativo",G41,"0"))</f>
        <v>0</v>
      </c>
      <c r="N41" s="566">
        <f>SUM(M41:M41)</f>
        <v>0</v>
      </c>
      <c r="O41" s="566">
        <f>+SUM(G41)</f>
        <v>0</v>
      </c>
      <c r="P41" s="578" t="e">
        <f>+N41/O41</f>
        <v>#DIV/0!</v>
      </c>
      <c r="Q41" s="669"/>
      <c r="R41" s="518"/>
      <c r="S41" s="392"/>
      <c r="T41" s="1"/>
      <c r="U41" s="1"/>
      <c r="V41" s="1"/>
      <c r="W41" s="1"/>
      <c r="X41" s="1"/>
    </row>
    <row r="42" spans="1:44" s="2" customFormat="1" ht="82.5" hidden="1" customHeight="1">
      <c r="B42" s="601"/>
      <c r="C42" s="318"/>
      <c r="D42" s="635"/>
      <c r="E42" s="636"/>
      <c r="F42" s="477"/>
      <c r="G42" s="554"/>
      <c r="H42" s="471"/>
      <c r="I42" s="471"/>
      <c r="J42" s="637"/>
      <c r="K42" s="472"/>
      <c r="L42" s="473"/>
      <c r="M42" s="437" t="str">
        <f t="shared" ref="M42:M43" si="22">IF(K42="SI", G42, IF(K42="Cumplimiento Negativo",G42,"0"))</f>
        <v>0</v>
      </c>
      <c r="N42" s="566">
        <f t="shared" ref="N42:N44" si="23">SUM(M42:M42)</f>
        <v>0</v>
      </c>
      <c r="O42" s="566">
        <f t="shared" ref="O42:O43" si="24">+SUM(G42)</f>
        <v>0</v>
      </c>
      <c r="P42" s="578" t="e">
        <f t="shared" ref="P42:P43" si="25">+N42/O42</f>
        <v>#DIV/0!</v>
      </c>
      <c r="Q42" s="667"/>
      <c r="R42" s="557"/>
      <c r="S42" s="392"/>
      <c r="T42" s="1"/>
      <c r="U42" s="1"/>
      <c r="V42" s="1"/>
      <c r="W42" s="1"/>
    </row>
    <row r="43" spans="1:44" s="2" customFormat="1" ht="99.75" hidden="1" customHeight="1">
      <c r="B43" s="601"/>
      <c r="C43" s="318"/>
      <c r="D43" s="397"/>
      <c r="E43" s="599"/>
      <c r="F43" s="505"/>
      <c r="G43" s="519"/>
      <c r="H43" s="537"/>
      <c r="I43" s="537"/>
      <c r="J43" s="608"/>
      <c r="K43" s="314"/>
      <c r="L43" s="362"/>
      <c r="M43" s="437" t="str">
        <f t="shared" si="22"/>
        <v>0</v>
      </c>
      <c r="N43" s="566">
        <f t="shared" si="23"/>
        <v>0</v>
      </c>
      <c r="O43" s="566">
        <f t="shared" si="24"/>
        <v>0</v>
      </c>
      <c r="P43" s="578" t="e">
        <f t="shared" si="25"/>
        <v>#DIV/0!</v>
      </c>
      <c r="Q43" s="668"/>
      <c r="R43" s="392"/>
      <c r="S43" s="392"/>
      <c r="T43" s="1"/>
      <c r="U43" s="1"/>
      <c r="V43" s="1"/>
      <c r="W43" s="1"/>
    </row>
    <row r="44" spans="1:44" s="2" customFormat="1" ht="79.5" hidden="1" customHeight="1">
      <c r="B44" s="601"/>
      <c r="C44" s="318"/>
      <c r="D44" s="536"/>
      <c r="E44" s="599"/>
      <c r="F44" s="505"/>
      <c r="G44" s="515"/>
      <c r="H44" s="520"/>
      <c r="I44" s="537"/>
      <c r="J44" s="536"/>
      <c r="K44" s="314"/>
      <c r="L44" s="349"/>
      <c r="M44" s="437" t="str">
        <f t="shared" ref="M44" si="26">IF(K44="SI", G44, IF(K44="Cumplimiento Negativo",G44,"0"))</f>
        <v>0</v>
      </c>
      <c r="N44" s="566">
        <f t="shared" si="23"/>
        <v>0</v>
      </c>
      <c r="O44" s="566">
        <f t="shared" ref="O44" si="27">+SUM(G44)</f>
        <v>0</v>
      </c>
      <c r="P44" s="578" t="e">
        <f t="shared" ref="P44" si="28">+N44/O44</f>
        <v>#DIV/0!</v>
      </c>
      <c r="Q44" s="668"/>
      <c r="R44" s="638"/>
      <c r="S44" s="392"/>
      <c r="T44" s="1"/>
      <c r="U44" s="1"/>
      <c r="V44" s="1"/>
      <c r="W44" s="1"/>
    </row>
    <row r="45" spans="1:44">
      <c r="A45" s="245"/>
      <c r="B45" s="322"/>
      <c r="C45" s="322"/>
      <c r="D45" s="323"/>
      <c r="E45" s="323"/>
      <c r="F45" s="323"/>
      <c r="G45" s="323"/>
      <c r="H45" s="282"/>
      <c r="I45" s="282"/>
      <c r="J45" s="245"/>
      <c r="K45" s="245"/>
      <c r="L45" s="323"/>
      <c r="M45" s="323"/>
      <c r="N45" s="323"/>
      <c r="O45" s="323"/>
      <c r="P45" s="323"/>
      <c r="Q45" s="323"/>
      <c r="R45" s="323"/>
      <c r="S45" s="282"/>
      <c r="T45" s="282"/>
      <c r="U45" s="282"/>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row>
    <row r="46" spans="1:44">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row>
    <row r="47" spans="1:44">
      <c r="A47" s="245"/>
      <c r="B47" s="245"/>
      <c r="C47" s="245"/>
      <c r="D47" s="245"/>
      <c r="E47" s="245"/>
      <c r="F47" s="245"/>
      <c r="G47" s="245"/>
      <c r="H47" s="245"/>
      <c r="I47" s="245"/>
      <c r="J47" s="245"/>
      <c r="K47" s="245"/>
      <c r="L47" s="245"/>
      <c r="M47" s="245"/>
      <c r="N47" s="255"/>
      <c r="O47" s="255"/>
      <c r="P47" s="255"/>
      <c r="Q47" s="269"/>
      <c r="R47" s="269"/>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row>
    <row r="48" spans="1:44">
      <c r="A48" s="245"/>
      <c r="B48" s="245"/>
      <c r="C48" s="245"/>
      <c r="D48" s="245"/>
      <c r="E48" s="245"/>
      <c r="F48" s="245"/>
      <c r="G48" s="245"/>
      <c r="H48" s="245"/>
      <c r="I48" s="245"/>
      <c r="J48" s="245"/>
      <c r="K48" s="245"/>
      <c r="L48" s="245"/>
      <c r="M48" s="245"/>
      <c r="N48" s="255"/>
      <c r="O48" s="255"/>
      <c r="P48" s="245"/>
      <c r="Q48" s="263"/>
      <c r="R48" s="263"/>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row>
    <row r="49" spans="1:44">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row>
    <row r="50" spans="1:44">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row>
    <row r="51" spans="1:44">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row>
    <row r="52" spans="1:44">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row>
    <row r="53" spans="1:44">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row>
    <row r="54" spans="1:44">
      <c r="A54" s="245"/>
      <c r="B54" s="245"/>
      <c r="C54" s="245"/>
      <c r="D54" s="245"/>
      <c r="E54" s="245"/>
      <c r="F54" s="245"/>
      <c r="G54" s="245"/>
      <c r="H54" s="245"/>
      <c r="I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row>
    <row r="55" spans="1:44">
      <c r="A55" s="245"/>
      <c r="B55" s="245"/>
      <c r="C55" s="245"/>
      <c r="D55" s="245"/>
      <c r="E55" s="245"/>
      <c r="F55" s="245"/>
      <c r="G55" s="245"/>
      <c r="H55" s="245"/>
      <c r="I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row>
    <row r="56" spans="1:44">
      <c r="A56" s="245"/>
      <c r="B56" s="245"/>
      <c r="C56" s="245"/>
      <c r="D56" s="245"/>
      <c r="E56" s="245"/>
      <c r="F56" s="245"/>
      <c r="G56" s="245"/>
      <c r="H56" s="245"/>
      <c r="I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row>
    <row r="57" spans="1:44">
      <c r="A57" s="245"/>
      <c r="B57" s="245"/>
      <c r="C57" s="245"/>
      <c r="D57" s="245"/>
      <c r="E57" s="245"/>
      <c r="F57" s="245"/>
      <c r="G57" s="245"/>
      <c r="H57" s="245"/>
      <c r="I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row>
    <row r="58" spans="1:44">
      <c r="A58" s="245"/>
      <c r="B58" s="245"/>
      <c r="C58" s="245"/>
      <c r="D58" s="245"/>
      <c r="E58" s="245"/>
      <c r="F58" s="245"/>
      <c r="G58" s="245"/>
      <c r="H58" s="245"/>
      <c r="I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row>
    <row r="59" spans="1:44">
      <c r="A59" s="245"/>
      <c r="B59" s="245"/>
      <c r="C59" s="245"/>
      <c r="D59" s="245"/>
      <c r="E59" s="245"/>
      <c r="F59" s="245"/>
      <c r="G59" s="245"/>
      <c r="H59" s="245"/>
      <c r="I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row>
    <row r="60" spans="1:44">
      <c r="A60" s="245"/>
      <c r="B60" s="245"/>
      <c r="C60" s="245"/>
      <c r="D60" s="245"/>
      <c r="E60" s="245"/>
      <c r="F60" s="245"/>
      <c r="G60" s="245"/>
      <c r="H60" s="245"/>
      <c r="I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row>
    <row r="61" spans="1:44">
      <c r="A61" s="245"/>
      <c r="B61" s="245"/>
      <c r="C61" s="245"/>
      <c r="D61" s="245"/>
      <c r="E61" s="245"/>
      <c r="F61" s="245"/>
      <c r="G61" s="245"/>
      <c r="H61" s="245"/>
      <c r="I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row>
    <row r="62" spans="1:44">
      <c r="A62" s="245"/>
      <c r="B62" s="245"/>
      <c r="C62" s="245"/>
      <c r="D62" s="245"/>
      <c r="E62" s="245"/>
      <c r="F62" s="245"/>
      <c r="G62" s="245"/>
      <c r="H62" s="245"/>
      <c r="I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row>
    <row r="63" spans="1:44">
      <c r="A63" s="245"/>
      <c r="B63" s="245"/>
      <c r="C63" s="245"/>
      <c r="D63" s="245"/>
      <c r="E63" s="245"/>
      <c r="F63" s="245"/>
      <c r="G63" s="245"/>
      <c r="H63" s="245"/>
      <c r="I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row>
    <row r="64" spans="1:44">
      <c r="A64" s="245"/>
      <c r="B64" s="245"/>
      <c r="C64" s="245"/>
      <c r="D64" s="245"/>
      <c r="E64" s="245"/>
      <c r="F64" s="245"/>
      <c r="G64" s="245"/>
      <c r="H64" s="245"/>
      <c r="I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row>
    <row r="65" spans="1:44">
      <c r="A65" s="245"/>
      <c r="B65" s="245"/>
      <c r="C65" s="245"/>
      <c r="D65" s="245"/>
      <c r="E65" s="245"/>
      <c r="F65" s="245"/>
      <c r="G65" s="245"/>
      <c r="H65" s="245"/>
      <c r="I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row>
    <row r="66" spans="1:44">
      <c r="A66" s="245"/>
      <c r="B66" s="245"/>
      <c r="C66" s="245"/>
      <c r="D66" s="245"/>
      <c r="E66" s="245"/>
      <c r="F66" s="245"/>
      <c r="G66" s="245"/>
      <c r="H66" s="245"/>
      <c r="I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row>
    <row r="67" spans="1:44">
      <c r="A67" s="245"/>
      <c r="B67" s="245"/>
      <c r="C67" s="245"/>
      <c r="D67" s="245"/>
      <c r="E67" s="245"/>
      <c r="F67" s="245"/>
      <c r="G67" s="245"/>
      <c r="H67" s="245"/>
      <c r="I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row>
    <row r="68" spans="1:44">
      <c r="A68" s="245"/>
      <c r="B68" s="245"/>
      <c r="C68" s="245"/>
      <c r="D68" s="245"/>
      <c r="E68" s="245"/>
      <c r="F68" s="245"/>
      <c r="G68" s="245"/>
      <c r="H68" s="245"/>
      <c r="I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row>
    <row r="69" spans="1:44">
      <c r="A69" s="245"/>
      <c r="B69" s="245"/>
      <c r="C69" s="245"/>
      <c r="D69" s="245"/>
      <c r="E69" s="245"/>
      <c r="F69" s="245"/>
      <c r="G69" s="245"/>
      <c r="H69" s="245"/>
      <c r="I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row>
    <row r="70" spans="1:44">
      <c r="A70" s="245"/>
      <c r="B70" s="245"/>
      <c r="C70" s="245"/>
      <c r="D70" s="245"/>
      <c r="E70" s="245"/>
      <c r="F70" s="245"/>
      <c r="G70" s="245"/>
      <c r="H70" s="245"/>
      <c r="I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row>
    <row r="71" spans="1:44">
      <c r="A71" s="245"/>
      <c r="B71" s="245"/>
      <c r="C71" s="245"/>
      <c r="D71" s="245"/>
      <c r="E71" s="245"/>
      <c r="F71" s="245"/>
      <c r="G71" s="245"/>
      <c r="H71" s="245"/>
      <c r="I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row>
    <row r="72" spans="1:44">
      <c r="A72" s="245"/>
      <c r="B72" s="245"/>
      <c r="C72" s="245"/>
      <c r="D72" s="245"/>
      <c r="E72" s="245"/>
      <c r="F72" s="245"/>
      <c r="G72" s="245"/>
      <c r="H72" s="245"/>
      <c r="I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row>
    <row r="73" spans="1:44">
      <c r="A73" s="245"/>
      <c r="B73" s="245"/>
      <c r="C73" s="245"/>
      <c r="D73" s="245"/>
      <c r="E73" s="245"/>
      <c r="F73" s="245"/>
      <c r="G73" s="245"/>
      <c r="H73" s="245"/>
      <c r="I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row>
    <row r="74" spans="1:44">
      <c r="A74" s="245"/>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row>
    <row r="75" spans="1:44">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row>
    <row r="76" spans="1:44">
      <c r="A76" s="245"/>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row>
    <row r="77" spans="1:44">
      <c r="A77" s="24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row>
    <row r="78" spans="1:44">
      <c r="A78" s="24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row>
    <row r="79" spans="1:44">
      <c r="A79" s="245"/>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row>
    <row r="80" spans="1:44">
      <c r="A80" s="245"/>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row>
    <row r="81" spans="1:44">
      <c r="A81" s="245"/>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row>
    <row r="82" spans="1:44">
      <c r="A82" s="24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row>
    <row r="83" spans="1:44">
      <c r="A83" s="245"/>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row>
    <row r="84" spans="1:44">
      <c r="A84" s="245"/>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row>
    <row r="85" spans="1:44">
      <c r="A85" s="245"/>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row>
    <row r="86" spans="1:44">
      <c r="A86" s="245"/>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row>
    <row r="87" spans="1:44">
      <c r="A87" s="245"/>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row>
    <row r="88" spans="1:44">
      <c r="A88" s="245"/>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row>
    <row r="89" spans="1:44">
      <c r="A89" s="245"/>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row>
    <row r="90" spans="1:44">
      <c r="A90" s="245"/>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row>
    <row r="91" spans="1:44">
      <c r="A91" s="245"/>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row>
    <row r="92" spans="1:44">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row>
    <row r="93" spans="1:44">
      <c r="A93" s="245"/>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row>
    <row r="94" spans="1:44">
      <c r="A94" s="245"/>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row>
    <row r="95" spans="1:44">
      <c r="A95" s="245"/>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row>
    <row r="96" spans="1:44">
      <c r="A96" s="245"/>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row>
    <row r="97" spans="1:44">
      <c r="A97" s="245"/>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row>
    <row r="98" spans="1:44">
      <c r="A98" s="245"/>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row>
    <row r="99" spans="1:44">
      <c r="A99" s="24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row>
    <row r="100" spans="1:44">
      <c r="A100" s="245"/>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row>
    <row r="101" spans="1:44">
      <c r="A101" s="245"/>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row>
    <row r="102" spans="1:44">
      <c r="A102" s="245"/>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row>
    <row r="103" spans="1:44">
      <c r="A103" s="245"/>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row>
    <row r="104" spans="1:44">
      <c r="A104" s="245"/>
      <c r="B104" s="245"/>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row>
    <row r="105" spans="1:44">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row>
    <row r="106" spans="1:44">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row>
    <row r="107" spans="1:44">
      <c r="A107" s="245"/>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row>
    <row r="108" spans="1:44">
      <c r="A108" s="245"/>
      <c r="B108" s="245"/>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row>
    <row r="109" spans="1:44">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row>
    <row r="110" spans="1:44">
      <c r="A110" s="245"/>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row>
    <row r="111" spans="1:44">
      <c r="A111" s="245"/>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row>
    <row r="112" spans="1:44">
      <c r="A112" s="245"/>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row>
    <row r="113" spans="1:44">
      <c r="A113" s="245"/>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row>
    <row r="114" spans="1:44">
      <c r="A114" s="245"/>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row>
    <row r="115" spans="1:44">
      <c r="A115" s="245"/>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row>
    <row r="116" spans="1:44">
      <c r="A116" s="245"/>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row>
    <row r="117" spans="1:44">
      <c r="A117" s="245"/>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row>
    <row r="118" spans="1:44">
      <c r="A118" s="245"/>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row>
    <row r="119" spans="1:44">
      <c r="A119" s="245"/>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row>
    <row r="120" spans="1:44">
      <c r="A120" s="245"/>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row>
    <row r="121" spans="1:44">
      <c r="A121" s="245"/>
      <c r="B121" s="245"/>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row>
    <row r="122" spans="1:44">
      <c r="A122" s="245"/>
      <c r="B122" s="245"/>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row>
    <row r="123" spans="1:44">
      <c r="A123" s="245"/>
      <c r="B123" s="245"/>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45"/>
      <c r="AK123" s="245"/>
      <c r="AL123" s="245"/>
      <c r="AM123" s="245"/>
      <c r="AN123" s="245"/>
      <c r="AO123" s="245"/>
      <c r="AP123" s="245"/>
      <c r="AQ123" s="245"/>
      <c r="AR123" s="245"/>
    </row>
    <row r="124" spans="1:44">
      <c r="A124" s="245"/>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245"/>
      <c r="AM124" s="245"/>
      <c r="AN124" s="245"/>
      <c r="AO124" s="245"/>
      <c r="AP124" s="245"/>
      <c r="AQ124" s="245"/>
      <c r="AR124" s="245"/>
    </row>
    <row r="125" spans="1:44">
      <c r="A125" s="245"/>
      <c r="B125" s="245"/>
      <c r="C125" s="245"/>
      <c r="D125" s="245"/>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row>
    <row r="126" spans="1:44">
      <c r="A126" s="245"/>
      <c r="B126" s="245"/>
      <c r="C126" s="245"/>
      <c r="D126" s="245"/>
      <c r="E126" s="245"/>
      <c r="F126" s="245"/>
      <c r="G126" s="245"/>
      <c r="H126" s="245"/>
      <c r="I126" s="245"/>
      <c r="J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row>
    <row r="127" spans="1:44">
      <c r="A127" s="245"/>
      <c r="B127" s="245"/>
      <c r="C127" s="245"/>
      <c r="D127" s="245"/>
      <c r="E127" s="245"/>
      <c r="F127" s="245"/>
      <c r="G127" s="245"/>
      <c r="H127" s="245"/>
      <c r="I127" s="245"/>
      <c r="J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row>
    <row r="128" spans="1:44">
      <c r="A128" s="245"/>
      <c r="B128" s="245"/>
      <c r="C128" s="245"/>
      <c r="D128" s="245"/>
      <c r="E128" s="245"/>
      <c r="F128" s="245"/>
      <c r="G128" s="245"/>
      <c r="H128" s="245"/>
      <c r="I128" s="245"/>
      <c r="J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row>
    <row r="129" spans="1:44">
      <c r="A129" s="245"/>
      <c r="B129" s="245"/>
      <c r="C129" s="245"/>
      <c r="D129" s="245"/>
      <c r="E129" s="245"/>
      <c r="F129" s="245"/>
      <c r="G129" s="245"/>
      <c r="H129" s="245"/>
      <c r="I129" s="245"/>
      <c r="J129" s="245"/>
      <c r="L129" s="245"/>
      <c r="M129" s="245"/>
      <c r="N129" s="245"/>
      <c r="O129" s="245"/>
      <c r="P129" s="245"/>
      <c r="Q129" s="245"/>
      <c r="R129" s="245"/>
      <c r="S129" s="245"/>
      <c r="T129" s="245"/>
      <c r="U129" s="245"/>
      <c r="V129" s="245"/>
      <c r="W129" s="245"/>
      <c r="X129" s="245"/>
      <c r="Y129" s="245"/>
      <c r="Z129" s="245"/>
      <c r="AA129" s="245"/>
      <c r="AB129" s="245"/>
      <c r="AC129" s="245"/>
      <c r="AD129" s="245"/>
      <c r="AE129" s="245"/>
      <c r="AF129" s="245"/>
      <c r="AG129" s="245"/>
      <c r="AH129" s="245"/>
      <c r="AI129" s="245"/>
      <c r="AJ129" s="245"/>
      <c r="AK129" s="245"/>
      <c r="AL129" s="245"/>
      <c r="AM129" s="245"/>
      <c r="AN129" s="245"/>
      <c r="AO129" s="245"/>
      <c r="AP129" s="245"/>
      <c r="AQ129" s="245"/>
      <c r="AR129" s="245"/>
    </row>
    <row r="130" spans="1:44">
      <c r="A130" s="245"/>
      <c r="B130" s="245"/>
      <c r="C130" s="245"/>
      <c r="D130" s="245"/>
      <c r="E130" s="245"/>
      <c r="F130" s="245"/>
      <c r="G130" s="245"/>
      <c r="H130" s="245"/>
      <c r="I130" s="245"/>
      <c r="J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5"/>
      <c r="AP130" s="245"/>
      <c r="AQ130" s="245"/>
      <c r="AR130" s="245"/>
    </row>
    <row r="131" spans="1:44">
      <c r="A131" s="245"/>
      <c r="B131" s="245"/>
      <c r="C131" s="245"/>
      <c r="D131" s="245"/>
      <c r="E131" s="245"/>
      <c r="F131" s="245"/>
      <c r="G131" s="245"/>
      <c r="H131" s="245"/>
      <c r="I131" s="245"/>
      <c r="J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row>
    <row r="132" spans="1:44">
      <c r="A132" s="245"/>
      <c r="B132" s="245"/>
      <c r="C132" s="245"/>
      <c r="D132" s="245"/>
      <c r="E132" s="245"/>
      <c r="F132" s="245"/>
      <c r="G132" s="245"/>
      <c r="H132" s="245"/>
      <c r="I132" s="245"/>
      <c r="J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row>
    <row r="133" spans="1:44">
      <c r="A133" s="245"/>
      <c r="B133" s="245"/>
      <c r="C133" s="245"/>
      <c r="D133" s="245"/>
      <c r="E133" s="245"/>
      <c r="F133" s="245"/>
      <c r="G133" s="245"/>
      <c r="H133" s="245"/>
      <c r="I133" s="245"/>
      <c r="J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row>
    <row r="134" spans="1:44">
      <c r="A134" s="245"/>
      <c r="B134" s="245"/>
      <c r="C134" s="245"/>
      <c r="D134" s="245"/>
      <c r="E134" s="245"/>
      <c r="F134" s="245"/>
      <c r="G134" s="245"/>
      <c r="H134" s="245"/>
      <c r="I134" s="245"/>
      <c r="J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row>
    <row r="135" spans="1:44">
      <c r="A135" s="245"/>
      <c r="B135" s="245"/>
      <c r="C135" s="245"/>
      <c r="D135" s="245"/>
      <c r="E135" s="245"/>
      <c r="F135" s="245"/>
      <c r="G135" s="245"/>
      <c r="H135" s="245"/>
      <c r="I135" s="245"/>
      <c r="J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245"/>
      <c r="AL135" s="245"/>
      <c r="AM135" s="245"/>
      <c r="AN135" s="245"/>
      <c r="AO135" s="245"/>
      <c r="AP135" s="245"/>
      <c r="AQ135" s="245"/>
      <c r="AR135" s="245"/>
    </row>
    <row r="136" spans="1:44">
      <c r="A136" s="245"/>
      <c r="B136" s="245"/>
      <c r="C136" s="245"/>
      <c r="D136" s="245"/>
      <c r="E136" s="245"/>
      <c r="F136" s="245"/>
      <c r="G136" s="245"/>
      <c r="H136" s="245"/>
      <c r="I136" s="245"/>
      <c r="J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row>
    <row r="137" spans="1:44">
      <c r="A137" s="245"/>
      <c r="B137" s="245"/>
      <c r="C137" s="245"/>
      <c r="D137" s="245"/>
      <c r="E137" s="245"/>
      <c r="F137" s="245"/>
      <c r="G137" s="245"/>
      <c r="H137" s="245"/>
      <c r="I137" s="245"/>
      <c r="J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row>
    <row r="138" spans="1:44">
      <c r="A138" s="245"/>
      <c r="B138" s="245"/>
      <c r="C138" s="245"/>
      <c r="D138" s="245"/>
      <c r="E138" s="245"/>
      <c r="F138" s="245"/>
      <c r="G138" s="245"/>
      <c r="H138" s="245"/>
      <c r="I138" s="245"/>
      <c r="J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row>
    <row r="139" spans="1:44">
      <c r="A139" s="245"/>
      <c r="B139" s="245"/>
      <c r="C139" s="245"/>
      <c r="D139" s="245"/>
      <c r="E139" s="245"/>
      <c r="F139" s="245"/>
      <c r="G139" s="245"/>
      <c r="H139" s="245"/>
      <c r="I139" s="245"/>
      <c r="J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row>
    <row r="140" spans="1:44">
      <c r="A140" s="245"/>
      <c r="B140" s="245"/>
      <c r="C140" s="245"/>
      <c r="D140" s="245"/>
      <c r="E140" s="245"/>
      <c r="F140" s="245"/>
      <c r="G140" s="245"/>
      <c r="H140" s="245"/>
      <c r="I140" s="245"/>
      <c r="J140" s="245"/>
      <c r="L140" s="245"/>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row>
    <row r="141" spans="1:44">
      <c r="A141" s="245"/>
      <c r="B141" s="245"/>
      <c r="C141" s="245"/>
      <c r="D141" s="245"/>
      <c r="E141" s="245"/>
      <c r="F141" s="245"/>
      <c r="G141" s="245"/>
      <c r="H141" s="245"/>
      <c r="I141" s="245"/>
      <c r="J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row>
    <row r="142" spans="1:44">
      <c r="A142" s="245"/>
      <c r="B142" s="245"/>
      <c r="C142" s="245"/>
      <c r="D142" s="245"/>
      <c r="E142" s="245"/>
      <c r="F142" s="245"/>
      <c r="G142" s="245"/>
      <c r="H142" s="245"/>
      <c r="I142" s="245"/>
      <c r="J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row>
    <row r="143" spans="1:44">
      <c r="U143" s="245"/>
      <c r="V143" s="245"/>
      <c r="W143" s="245"/>
      <c r="X143" s="245"/>
      <c r="Y143" s="245"/>
      <c r="Z143" s="245"/>
    </row>
    <row r="144" spans="1:44">
      <c r="U144" s="245"/>
      <c r="V144" s="245"/>
      <c r="W144" s="245"/>
      <c r="X144" s="245"/>
      <c r="Y144" s="245"/>
      <c r="Z144" s="245"/>
    </row>
    <row r="145" spans="21:26">
      <c r="U145" s="245"/>
      <c r="V145" s="245"/>
      <c r="W145" s="245"/>
      <c r="X145" s="245"/>
      <c r="Y145" s="245"/>
      <c r="Z145" s="245"/>
    </row>
    <row r="146" spans="21:26">
      <c r="U146" s="245"/>
      <c r="V146" s="245"/>
      <c r="W146" s="245"/>
      <c r="X146" s="245"/>
      <c r="Y146" s="245"/>
      <c r="Z146" s="245"/>
    </row>
    <row r="147" spans="21:26">
      <c r="U147" s="245"/>
      <c r="V147" s="245"/>
      <c r="W147" s="245"/>
      <c r="X147" s="245"/>
      <c r="Y147" s="245"/>
      <c r="Z147" s="245"/>
    </row>
    <row r="148" spans="21:26">
      <c r="U148" s="245"/>
      <c r="V148" s="245"/>
      <c r="W148" s="245"/>
      <c r="X148" s="245"/>
      <c r="Y148" s="245"/>
      <c r="Z148" s="245"/>
    </row>
    <row r="149" spans="21:26">
      <c r="U149" s="245"/>
      <c r="V149" s="245"/>
      <c r="W149" s="245"/>
      <c r="X149" s="245"/>
      <c r="Y149" s="245"/>
      <c r="Z149" s="245"/>
    </row>
    <row r="150" spans="21:26">
      <c r="U150" s="245"/>
      <c r="V150" s="245"/>
      <c r="W150" s="245"/>
      <c r="X150" s="245"/>
      <c r="Y150" s="245"/>
      <c r="Z150" s="245"/>
    </row>
    <row r="151" spans="21:26">
      <c r="U151" s="245"/>
      <c r="V151" s="245"/>
      <c r="W151" s="245"/>
      <c r="X151" s="245"/>
      <c r="Y151" s="245"/>
      <c r="Z151" s="245"/>
    </row>
    <row r="152" spans="21:26">
      <c r="U152" s="245"/>
      <c r="V152" s="245"/>
      <c r="W152" s="245"/>
      <c r="X152" s="245"/>
      <c r="Y152" s="245"/>
      <c r="Z152" s="245"/>
    </row>
    <row r="153" spans="21:26">
      <c r="U153" s="245"/>
      <c r="V153" s="245"/>
      <c r="W153" s="245"/>
      <c r="X153" s="245"/>
      <c r="Y153" s="245"/>
      <c r="Z153" s="245"/>
    </row>
    <row r="154" spans="21:26">
      <c r="U154" s="245"/>
      <c r="V154" s="245"/>
      <c r="W154" s="245"/>
      <c r="X154" s="245"/>
      <c r="Y154" s="245"/>
      <c r="Z154" s="245"/>
    </row>
    <row r="155" spans="21:26">
      <c r="U155" s="245"/>
      <c r="V155" s="245"/>
      <c r="W155" s="245"/>
      <c r="X155" s="245"/>
      <c r="Y155" s="245"/>
      <c r="Z155" s="245"/>
    </row>
    <row r="156" spans="21:26">
      <c r="U156" s="245"/>
      <c r="V156" s="245"/>
      <c r="W156" s="245"/>
      <c r="X156" s="245"/>
      <c r="Y156" s="245"/>
      <c r="Z156" s="245"/>
    </row>
    <row r="157" spans="21:26">
      <c r="U157" s="245"/>
      <c r="V157" s="245"/>
      <c r="W157" s="245"/>
      <c r="X157" s="245"/>
      <c r="Y157" s="245"/>
      <c r="Z157" s="245"/>
    </row>
    <row r="158" spans="21:26">
      <c r="U158" s="245"/>
      <c r="V158" s="245"/>
      <c r="W158" s="245"/>
      <c r="X158" s="245"/>
      <c r="Y158" s="245"/>
      <c r="Z158" s="245"/>
    </row>
    <row r="159" spans="21:26">
      <c r="U159" s="245"/>
      <c r="V159" s="245"/>
      <c r="W159" s="245"/>
      <c r="X159" s="245"/>
      <c r="Y159" s="245"/>
      <c r="Z159" s="245"/>
    </row>
    <row r="160" spans="21:26">
      <c r="U160" s="245"/>
      <c r="V160" s="245"/>
      <c r="W160" s="245"/>
      <c r="X160" s="245"/>
      <c r="Y160" s="245"/>
      <c r="Z160" s="245"/>
    </row>
    <row r="161" spans="21:26">
      <c r="U161" s="245"/>
      <c r="V161" s="245"/>
      <c r="W161" s="245"/>
      <c r="X161" s="245"/>
      <c r="Y161" s="245"/>
      <c r="Z161" s="245"/>
    </row>
    <row r="162" spans="21:26">
      <c r="U162" s="245"/>
      <c r="V162" s="245"/>
      <c r="W162" s="245"/>
      <c r="X162" s="245"/>
      <c r="Y162" s="245"/>
      <c r="Z162" s="245"/>
    </row>
    <row r="163" spans="21:26">
      <c r="U163" s="245"/>
      <c r="V163" s="245"/>
      <c r="W163" s="245"/>
      <c r="X163" s="245"/>
      <c r="Y163" s="245"/>
      <c r="Z163" s="245"/>
    </row>
    <row r="164" spans="21:26">
      <c r="U164" s="245"/>
      <c r="V164" s="245"/>
      <c r="W164" s="245"/>
      <c r="X164" s="245"/>
      <c r="Y164" s="245"/>
      <c r="Z164" s="245"/>
    </row>
    <row r="165" spans="21:26">
      <c r="U165" s="245"/>
      <c r="V165" s="245"/>
      <c r="W165" s="245"/>
      <c r="X165" s="245"/>
      <c r="Y165" s="245"/>
      <c r="Z165" s="245"/>
    </row>
    <row r="166" spans="21:26">
      <c r="U166" s="245"/>
      <c r="V166" s="245"/>
      <c r="W166" s="245"/>
      <c r="X166" s="245"/>
      <c r="Y166" s="245"/>
      <c r="Z166" s="245"/>
    </row>
    <row r="167" spans="21:26">
      <c r="U167" s="245"/>
      <c r="V167" s="245"/>
      <c r="W167" s="245"/>
      <c r="X167" s="245"/>
      <c r="Y167" s="245"/>
      <c r="Z167" s="245"/>
    </row>
    <row r="168" spans="21:26">
      <c r="U168" s="245"/>
      <c r="V168" s="245"/>
      <c r="W168" s="245"/>
      <c r="X168" s="245"/>
      <c r="Y168" s="245"/>
      <c r="Z168" s="245"/>
    </row>
    <row r="169" spans="21:26">
      <c r="U169" s="245"/>
      <c r="V169" s="245"/>
      <c r="W169" s="245"/>
      <c r="X169" s="245"/>
      <c r="Y169" s="245"/>
      <c r="Z169" s="245"/>
    </row>
    <row r="170" spans="21:26">
      <c r="U170" s="245"/>
      <c r="V170" s="245"/>
      <c r="W170" s="245"/>
      <c r="X170" s="245"/>
      <c r="Y170" s="245"/>
      <c r="Z170" s="245"/>
    </row>
    <row r="171" spans="21:26">
      <c r="U171" s="245"/>
      <c r="V171" s="245"/>
      <c r="W171" s="245"/>
      <c r="X171" s="245"/>
      <c r="Y171" s="245"/>
      <c r="Z171" s="245"/>
    </row>
    <row r="172" spans="21:26">
      <c r="U172" s="245"/>
      <c r="V172" s="245"/>
      <c r="W172" s="245"/>
      <c r="X172" s="245"/>
      <c r="Y172" s="245"/>
      <c r="Z172" s="245"/>
    </row>
    <row r="173" spans="21:26">
      <c r="U173" s="245"/>
      <c r="V173" s="245"/>
      <c r="W173" s="245"/>
      <c r="X173" s="245"/>
      <c r="Y173" s="245"/>
      <c r="Z173" s="245"/>
    </row>
    <row r="174" spans="21:26">
      <c r="U174" s="245"/>
      <c r="V174" s="245"/>
      <c r="W174" s="245"/>
      <c r="X174" s="245"/>
      <c r="Y174" s="245"/>
      <c r="Z174" s="245"/>
    </row>
    <row r="175" spans="21:26">
      <c r="U175" s="245"/>
      <c r="V175" s="245"/>
      <c r="W175" s="245"/>
      <c r="X175" s="245"/>
      <c r="Y175" s="245"/>
      <c r="Z175" s="245"/>
    </row>
    <row r="176" spans="21:26">
      <c r="U176" s="245"/>
      <c r="V176" s="245"/>
      <c r="W176" s="245"/>
      <c r="X176" s="245"/>
      <c r="Y176" s="245"/>
      <c r="Z176" s="245"/>
    </row>
    <row r="177" spans="21:26">
      <c r="U177" s="245"/>
      <c r="V177" s="245"/>
      <c r="W177" s="245"/>
      <c r="X177" s="245"/>
      <c r="Y177" s="245"/>
      <c r="Z177" s="245"/>
    </row>
  </sheetData>
  <mergeCells count="63">
    <mergeCell ref="P14:P16"/>
    <mergeCell ref="L12:L13"/>
    <mergeCell ref="M12:M13"/>
    <mergeCell ref="N12:N13"/>
    <mergeCell ref="B14:B16"/>
    <mergeCell ref="C14:C16"/>
    <mergeCell ref="D14:D16"/>
    <mergeCell ref="E14:E16"/>
    <mergeCell ref="B1:T1"/>
    <mergeCell ref="B2:S2"/>
    <mergeCell ref="B3:S3"/>
    <mergeCell ref="B4:S4"/>
    <mergeCell ref="D7:P7"/>
    <mergeCell ref="Q7:Q10"/>
    <mergeCell ref="R7:R10"/>
    <mergeCell ref="D8:P8"/>
    <mergeCell ref="D10:P10"/>
    <mergeCell ref="D9:P9"/>
    <mergeCell ref="B11:J11"/>
    <mergeCell ref="K11:R11"/>
    <mergeCell ref="S11:U11"/>
    <mergeCell ref="B12:B13"/>
    <mergeCell ref="D12:D13"/>
    <mergeCell ref="O12:O13"/>
    <mergeCell ref="Q12:Q13"/>
    <mergeCell ref="R12:R13"/>
    <mergeCell ref="E12:E13"/>
    <mergeCell ref="F12:F13"/>
    <mergeCell ref="G12:G13"/>
    <mergeCell ref="H12:I12"/>
    <mergeCell ref="J12:J13"/>
    <mergeCell ref="P12:P13"/>
    <mergeCell ref="C12:C13"/>
    <mergeCell ref="K12:K13"/>
    <mergeCell ref="C28:C31"/>
    <mergeCell ref="D28:D29"/>
    <mergeCell ref="E28:E29"/>
    <mergeCell ref="J28:J29"/>
    <mergeCell ref="P28:P29"/>
    <mergeCell ref="D30:D31"/>
    <mergeCell ref="B33:S33"/>
    <mergeCell ref="B34:B35"/>
    <mergeCell ref="C34:C35"/>
    <mergeCell ref="D34:D35"/>
    <mergeCell ref="E34:E35"/>
    <mergeCell ref="J34:J35"/>
    <mergeCell ref="P34:P35"/>
    <mergeCell ref="S12:S13"/>
    <mergeCell ref="T12:T13"/>
    <mergeCell ref="U12:U13"/>
    <mergeCell ref="E30:E31"/>
    <mergeCell ref="J30:J31"/>
    <mergeCell ref="P30:P31"/>
    <mergeCell ref="B18:S18"/>
    <mergeCell ref="B20:S20"/>
    <mergeCell ref="B21:B31"/>
    <mergeCell ref="C21:C27"/>
    <mergeCell ref="D21:D26"/>
    <mergeCell ref="E21:E26"/>
    <mergeCell ref="J21:J26"/>
    <mergeCell ref="P21:P26"/>
    <mergeCell ref="H23:H26"/>
    <mergeCell ref="I23:I26"/>
  </mergeCells>
  <conditionalFormatting sqref="K42:K44 K37:K38">
    <cfRule type="cellIs" dxfId="421" priority="191" operator="equal">
      <formula>$Y$9</formula>
    </cfRule>
  </conditionalFormatting>
  <conditionalFormatting sqref="P37 P39:P40">
    <cfRule type="cellIs" dxfId="420" priority="171" operator="between">
      <formula>1</formula>
      <formula>1</formula>
    </cfRule>
    <cfRule type="cellIs" dxfId="419" priority="172" operator="between">
      <formula>0.9</formula>
      <formula>0.99</formula>
    </cfRule>
    <cfRule type="cellIs" dxfId="418" priority="173" operator="between">
      <formula>0.89</formula>
      <formula>0.8</formula>
    </cfRule>
    <cfRule type="cellIs" dxfId="417" priority="174" operator="between">
      <formula>0.79</formula>
      <formula>0</formula>
    </cfRule>
  </conditionalFormatting>
  <conditionalFormatting sqref="P36">
    <cfRule type="cellIs" dxfId="416" priority="163" operator="between">
      <formula>1</formula>
      <formula>1</formula>
    </cfRule>
    <cfRule type="cellIs" dxfId="415" priority="164" operator="between">
      <formula>0.9</formula>
      <formula>0.99</formula>
    </cfRule>
    <cfRule type="cellIs" dxfId="414" priority="165" operator="between">
      <formula>0.89</formula>
      <formula>0.8</formula>
    </cfRule>
    <cfRule type="cellIs" dxfId="413" priority="166" operator="between">
      <formula>0.79</formula>
      <formula>0</formula>
    </cfRule>
  </conditionalFormatting>
  <conditionalFormatting sqref="P44">
    <cfRule type="cellIs" dxfId="412" priority="85" operator="between">
      <formula>1</formula>
      <formula>1</formula>
    </cfRule>
    <cfRule type="cellIs" dxfId="411" priority="86" operator="between">
      <formula>0.9</formula>
      <formula>0.99</formula>
    </cfRule>
    <cfRule type="cellIs" dxfId="410" priority="87" operator="between">
      <formula>0.89</formula>
      <formula>0.8</formula>
    </cfRule>
    <cfRule type="cellIs" dxfId="409" priority="88" operator="between">
      <formula>0.79</formula>
      <formula>0</formula>
    </cfRule>
  </conditionalFormatting>
  <conditionalFormatting sqref="K41">
    <cfRule type="cellIs" dxfId="408" priority="117" operator="equal">
      <formula>$Y$9</formula>
    </cfRule>
  </conditionalFormatting>
  <conditionalFormatting sqref="P32">
    <cfRule type="cellIs" dxfId="407" priority="53" operator="between">
      <formula>1</formula>
      <formula>1</formula>
    </cfRule>
    <cfRule type="cellIs" dxfId="406" priority="54" operator="between">
      <formula>0.9</formula>
      <formula>0.99</formula>
    </cfRule>
    <cfRule type="cellIs" dxfId="405" priority="55" operator="between">
      <formula>0.89</formula>
      <formula>0.8</formula>
    </cfRule>
    <cfRule type="cellIs" dxfId="404" priority="56" operator="between">
      <formula>0.79</formula>
      <formula>0</formula>
    </cfRule>
  </conditionalFormatting>
  <conditionalFormatting sqref="P21">
    <cfRule type="cellIs" dxfId="403" priority="49" operator="between">
      <formula>1</formula>
      <formula>1</formula>
    </cfRule>
    <cfRule type="cellIs" dxfId="402" priority="50" operator="between">
      <formula>0.9</formula>
      <formula>0.99</formula>
    </cfRule>
    <cfRule type="cellIs" dxfId="401" priority="51" operator="between">
      <formula>0.89</formula>
      <formula>0.8</formula>
    </cfRule>
    <cfRule type="cellIs" dxfId="400" priority="52" operator="between">
      <formula>0.79</formula>
      <formula>0</formula>
    </cfRule>
  </conditionalFormatting>
  <conditionalFormatting sqref="P34">
    <cfRule type="cellIs" dxfId="399" priority="45" operator="between">
      <formula>1</formula>
      <formula>1</formula>
    </cfRule>
    <cfRule type="cellIs" dxfId="398" priority="46" operator="between">
      <formula>0.9</formula>
      <formula>0.99</formula>
    </cfRule>
    <cfRule type="cellIs" dxfId="397" priority="47" operator="between">
      <formula>0.89</formula>
      <formula>0.8</formula>
    </cfRule>
    <cfRule type="cellIs" dxfId="396" priority="48" operator="between">
      <formula>0.79</formula>
      <formula>0</formula>
    </cfRule>
  </conditionalFormatting>
  <conditionalFormatting sqref="P41">
    <cfRule type="cellIs" dxfId="395" priority="93" operator="between">
      <formula>1</formula>
      <formula>1</formula>
    </cfRule>
    <cfRule type="cellIs" dxfId="394" priority="94" operator="between">
      <formula>0.9</formula>
      <formula>0.99</formula>
    </cfRule>
    <cfRule type="cellIs" dxfId="393" priority="95" operator="between">
      <formula>0.89</formula>
      <formula>0.8</formula>
    </cfRule>
    <cfRule type="cellIs" dxfId="392" priority="96" operator="between">
      <formula>0.79</formula>
      <formula>0</formula>
    </cfRule>
  </conditionalFormatting>
  <conditionalFormatting sqref="P42:P43">
    <cfRule type="cellIs" dxfId="391" priority="89" operator="between">
      <formula>1</formula>
      <formula>1</formula>
    </cfRule>
    <cfRule type="cellIs" dxfId="390" priority="90" operator="between">
      <formula>0.9</formula>
      <formula>0.99</formula>
    </cfRule>
    <cfRule type="cellIs" dxfId="389" priority="91" operator="between">
      <formula>0.89</formula>
      <formula>0.8</formula>
    </cfRule>
    <cfRule type="cellIs" dxfId="388" priority="92" operator="between">
      <formula>0.79</formula>
      <formula>0</formula>
    </cfRule>
  </conditionalFormatting>
  <conditionalFormatting sqref="K39:K40">
    <cfRule type="cellIs" dxfId="387" priority="65" operator="equal">
      <formula>$Y$9</formula>
    </cfRule>
  </conditionalFormatting>
  <conditionalFormatting sqref="K14:K16">
    <cfRule type="cellIs" dxfId="386" priority="13" operator="equal">
      <formula>$Y$9</formula>
    </cfRule>
  </conditionalFormatting>
  <conditionalFormatting sqref="K19">
    <cfRule type="cellIs" dxfId="385" priority="9" operator="equal">
      <formula>$Y$9</formula>
    </cfRule>
  </conditionalFormatting>
  <conditionalFormatting sqref="R7">
    <cfRule type="cellIs" dxfId="384" priority="61" operator="between">
      <formula>0.9</formula>
      <formula>1</formula>
    </cfRule>
    <cfRule type="cellIs" dxfId="383" priority="62" operator="between">
      <formula>0.8</formula>
      <formula>0.89</formula>
    </cfRule>
    <cfRule type="cellIs" dxfId="382" priority="63" operator="between">
      <formula>0.7</formula>
      <formula>0.79</formula>
    </cfRule>
    <cfRule type="cellIs" dxfId="381" priority="64" operator="between">
      <formula>0</formula>
      <formula>0.69</formula>
    </cfRule>
  </conditionalFormatting>
  <conditionalFormatting sqref="P14 P17">
    <cfRule type="cellIs" dxfId="380" priority="57" operator="between">
      <formula>1</formula>
      <formula>1</formula>
    </cfRule>
    <cfRule type="cellIs" dxfId="379" priority="58" operator="between">
      <formula>0.9</formula>
      <formula>0.99</formula>
    </cfRule>
    <cfRule type="cellIs" dxfId="378" priority="59" operator="between">
      <formula>0.89</formula>
      <formula>0.8</formula>
    </cfRule>
    <cfRule type="cellIs" dxfId="377" priority="60" operator="between">
      <formula>0.79</formula>
      <formula>0</formula>
    </cfRule>
  </conditionalFormatting>
  <conditionalFormatting sqref="P19">
    <cfRule type="cellIs" dxfId="376" priority="33" operator="between">
      <formula>1</formula>
      <formula>1</formula>
    </cfRule>
    <cfRule type="cellIs" dxfId="375" priority="34" operator="between">
      <formula>0.9</formula>
      <formula>0.99</formula>
    </cfRule>
    <cfRule type="cellIs" dxfId="374" priority="35" operator="between">
      <formula>0.89</formula>
      <formula>0.8</formula>
    </cfRule>
    <cfRule type="cellIs" dxfId="373" priority="36" operator="between">
      <formula>0.79</formula>
      <formula>0</formula>
    </cfRule>
  </conditionalFormatting>
  <conditionalFormatting sqref="K17">
    <cfRule type="cellIs" dxfId="372" priority="41" operator="equal">
      <formula>$Y$4</formula>
    </cfRule>
    <cfRule type="cellIs" dxfId="371" priority="42" operator="equal">
      <formula>$Y$3</formula>
    </cfRule>
    <cfRule type="cellIs" dxfId="370" priority="43" operator="equal">
      <formula>$Y$2</formula>
    </cfRule>
    <cfRule type="cellIs" dxfId="369" priority="44" operator="equal">
      <formula>$Y$1</formula>
    </cfRule>
  </conditionalFormatting>
  <conditionalFormatting sqref="P27:P28 P30">
    <cfRule type="cellIs" dxfId="368" priority="25" operator="between">
      <formula>1</formula>
      <formula>1</formula>
    </cfRule>
    <cfRule type="cellIs" dxfId="367" priority="26" operator="between">
      <formula>0.9</formula>
      <formula>0.99</formula>
    </cfRule>
    <cfRule type="cellIs" dxfId="366" priority="27" operator="between">
      <formula>0.89</formula>
      <formula>0.8</formula>
    </cfRule>
    <cfRule type="cellIs" dxfId="365" priority="28" operator="between">
      <formula>0.79</formula>
      <formula>0</formula>
    </cfRule>
  </conditionalFormatting>
  <conditionalFormatting sqref="K21:K32">
    <cfRule type="cellIs" dxfId="364" priority="5" operator="equal">
      <formula>$Y$9</formula>
    </cfRule>
  </conditionalFormatting>
  <conditionalFormatting sqref="K34:K36">
    <cfRule type="cellIs" dxfId="363" priority="1" operator="equal">
      <formula>$Y$9</formula>
    </cfRule>
  </conditionalFormatting>
  <dataValidations count="2">
    <dataValidation type="list" allowBlank="1" showInputMessage="1" showErrorMessage="1" sqref="K14:K16 K19 K21:K32 K34:K44" xr:uid="{00000000-0002-0000-0E00-000000000000}">
      <formula1>$Y$7:$Y$10</formula1>
    </dataValidation>
    <dataValidation type="list" allowBlank="1" showInputMessage="1" showErrorMessage="1" sqref="K17" xr:uid="{00000000-0002-0000-0E00-000001000000}">
      <formula1>$Y$1:$Y$4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92" operator="containsText" id="{D2BAC6FF-9C3F-48C7-A408-958B4157C089}">
            <xm:f>NOT(ISERROR(SEARCH($Y$10,K37)))</xm:f>
            <xm:f>$Y$10</xm:f>
            <x14:dxf>
              <font>
                <b/>
                <i val="0"/>
                <color theme="0"/>
              </font>
              <fill>
                <patternFill>
                  <bgColor rgb="FFFF0000"/>
                </patternFill>
              </fill>
            </x14:dxf>
          </x14:cfRule>
          <x14:cfRule type="containsText" priority="193" operator="containsText" id="{3C6CB098-8143-4E3C-863B-EEFD371DB81A}">
            <xm:f>NOT(ISERROR(SEARCH($Y$8,K37)))</xm:f>
            <xm:f>$Y$8</xm:f>
            <x14:dxf>
              <font>
                <b/>
                <i val="0"/>
                <color theme="1"/>
              </font>
              <fill>
                <patternFill>
                  <bgColor rgb="FFFFFF00"/>
                </patternFill>
              </fill>
            </x14:dxf>
          </x14:cfRule>
          <x14:cfRule type="containsText" priority="194" operator="containsText" id="{2B271B28-76D8-44F7-ADAA-32C089F81D12}">
            <xm:f>NOT(ISERROR(SEARCH($Y$7,K37)))</xm:f>
            <xm:f>$Y$7</xm:f>
            <x14:dxf>
              <font>
                <b/>
                <i val="0"/>
                <color theme="0"/>
              </font>
              <fill>
                <patternFill>
                  <bgColor rgb="FF00B050"/>
                </patternFill>
              </fill>
            </x14:dxf>
          </x14:cfRule>
          <xm:sqref>K42:K44 K37:K38</xm:sqref>
        </x14:conditionalFormatting>
        <x14:conditionalFormatting xmlns:xm="http://schemas.microsoft.com/office/excel/2006/main">
          <x14:cfRule type="containsText" priority="118" operator="containsText" id="{586F416A-3BFB-416D-951B-1E958FE690D5}">
            <xm:f>NOT(ISERROR(SEARCH($Y$10,K41)))</xm:f>
            <xm:f>$Y$10</xm:f>
            <x14:dxf>
              <font>
                <b/>
                <i val="0"/>
                <color theme="0"/>
              </font>
              <fill>
                <patternFill>
                  <bgColor rgb="FFFF0000"/>
                </patternFill>
              </fill>
            </x14:dxf>
          </x14:cfRule>
          <x14:cfRule type="containsText" priority="119" operator="containsText" id="{427C6943-8273-47F0-A57A-4F0FE59C04F5}">
            <xm:f>NOT(ISERROR(SEARCH($Y$8,K41)))</xm:f>
            <xm:f>$Y$8</xm:f>
            <x14:dxf>
              <font>
                <b/>
                <i val="0"/>
                <color theme="1"/>
              </font>
              <fill>
                <patternFill>
                  <bgColor rgb="FFFFFF00"/>
                </patternFill>
              </fill>
            </x14:dxf>
          </x14:cfRule>
          <x14:cfRule type="containsText" priority="120" operator="containsText" id="{122BE8BA-BF86-4DB5-B46A-F1A2E7D58291}">
            <xm:f>NOT(ISERROR(SEARCH($Y$7,K41)))</xm:f>
            <xm:f>$Y$7</xm:f>
            <x14:dxf>
              <font>
                <b/>
                <i val="0"/>
                <color theme="0"/>
              </font>
              <fill>
                <patternFill>
                  <bgColor rgb="FF00B050"/>
                </patternFill>
              </fill>
            </x14:dxf>
          </x14:cfRule>
          <xm:sqref>K41</xm:sqref>
        </x14:conditionalFormatting>
        <x14:conditionalFormatting xmlns:xm="http://schemas.microsoft.com/office/excel/2006/main">
          <x14:cfRule type="containsText" priority="14" operator="containsText" id="{DB77B239-88B3-451C-95A9-DB72885C2809}">
            <xm:f>NOT(ISERROR(SEARCH($Y$10,K14)))</xm:f>
            <xm:f>$Y$10</xm:f>
            <x14:dxf>
              <font>
                <b/>
                <i val="0"/>
                <color theme="0"/>
              </font>
              <fill>
                <patternFill>
                  <bgColor rgb="FFFF0000"/>
                </patternFill>
              </fill>
            </x14:dxf>
          </x14:cfRule>
          <x14:cfRule type="containsText" priority="15" operator="containsText" id="{CB6C7B5E-9429-4189-96B2-4AEF567AFCE0}">
            <xm:f>NOT(ISERROR(SEARCH($Y$8,K14)))</xm:f>
            <xm:f>$Y$8</xm:f>
            <x14:dxf>
              <font>
                <b/>
                <i val="0"/>
                <color theme="1"/>
              </font>
              <fill>
                <patternFill>
                  <bgColor rgb="FFFFFF00"/>
                </patternFill>
              </fill>
            </x14:dxf>
          </x14:cfRule>
          <x14:cfRule type="containsText" priority="16" operator="containsText" id="{D768445D-0327-4D3B-BBDF-DBEAF1C88748}">
            <xm:f>NOT(ISERROR(SEARCH($Y$7,K14)))</xm:f>
            <xm:f>$Y$7</xm:f>
            <x14:dxf>
              <font>
                <b/>
                <i val="0"/>
                <color theme="0"/>
              </font>
              <fill>
                <patternFill>
                  <bgColor rgb="FF00B050"/>
                </patternFill>
              </fill>
            </x14:dxf>
          </x14:cfRule>
          <xm:sqref>K14:K16</xm:sqref>
        </x14:conditionalFormatting>
        <x14:conditionalFormatting xmlns:xm="http://schemas.microsoft.com/office/excel/2006/main">
          <x14:cfRule type="containsText" priority="10" operator="containsText" id="{DEDBF37A-2B1C-4FC0-B2BE-025BE3324401}">
            <xm:f>NOT(ISERROR(SEARCH($Y$10,K19)))</xm:f>
            <xm:f>$Y$10</xm:f>
            <x14:dxf>
              <font>
                <b/>
                <i val="0"/>
                <color theme="0"/>
              </font>
              <fill>
                <patternFill>
                  <bgColor rgb="FFFF0000"/>
                </patternFill>
              </fill>
            </x14:dxf>
          </x14:cfRule>
          <x14:cfRule type="containsText" priority="11" operator="containsText" id="{5382EED9-C4D5-47EE-8AE3-06A4FE301542}">
            <xm:f>NOT(ISERROR(SEARCH($Y$8,K19)))</xm:f>
            <xm:f>$Y$8</xm:f>
            <x14:dxf>
              <font>
                <b/>
                <i val="0"/>
                <color theme="1"/>
              </font>
              <fill>
                <patternFill>
                  <bgColor rgb="FFFFFF00"/>
                </patternFill>
              </fill>
            </x14:dxf>
          </x14:cfRule>
          <x14:cfRule type="containsText" priority="12" operator="containsText" id="{D70CE2FF-9BD1-4A98-8451-FE26977FD54B}">
            <xm:f>NOT(ISERROR(SEARCH($Y$7,K19)))</xm:f>
            <xm:f>$Y$7</xm:f>
            <x14:dxf>
              <font>
                <b/>
                <i val="0"/>
                <color theme="0"/>
              </font>
              <fill>
                <patternFill>
                  <bgColor rgb="FF00B050"/>
                </patternFill>
              </fill>
            </x14:dxf>
          </x14:cfRule>
          <xm:sqref>K19</xm:sqref>
        </x14:conditionalFormatting>
        <x14:conditionalFormatting xmlns:xm="http://schemas.microsoft.com/office/excel/2006/main">
          <x14:cfRule type="containsText" priority="66" operator="containsText" id="{F06CB05B-B6F1-4A58-8F99-4AA9D6D3363F}">
            <xm:f>NOT(ISERROR(SEARCH($Y$10,K39)))</xm:f>
            <xm:f>$Y$10</xm:f>
            <x14:dxf>
              <font>
                <b/>
                <i val="0"/>
                <color theme="0"/>
              </font>
              <fill>
                <patternFill>
                  <bgColor rgb="FFFF0000"/>
                </patternFill>
              </fill>
            </x14:dxf>
          </x14:cfRule>
          <x14:cfRule type="containsText" priority="67" operator="containsText" id="{52CCAD63-DE6C-4AEA-8473-BB6EA46F0ECE}">
            <xm:f>NOT(ISERROR(SEARCH($Y$8,K39)))</xm:f>
            <xm:f>$Y$8</xm:f>
            <x14:dxf>
              <font>
                <b/>
                <i val="0"/>
                <color theme="1"/>
              </font>
              <fill>
                <patternFill>
                  <bgColor rgb="FFFFFF00"/>
                </patternFill>
              </fill>
            </x14:dxf>
          </x14:cfRule>
          <x14:cfRule type="containsText" priority="68" operator="containsText" id="{E4556F3D-5605-4736-919B-320EA793B9A0}">
            <xm:f>NOT(ISERROR(SEARCH($Y$7,K39)))</xm:f>
            <xm:f>$Y$7</xm:f>
            <x14:dxf>
              <font>
                <b/>
                <i val="0"/>
                <color theme="0"/>
              </font>
              <fill>
                <patternFill>
                  <bgColor rgb="FF00B050"/>
                </patternFill>
              </fill>
            </x14:dxf>
          </x14:cfRule>
          <xm:sqref>K39:K40</xm:sqref>
        </x14:conditionalFormatting>
        <x14:conditionalFormatting xmlns:xm="http://schemas.microsoft.com/office/excel/2006/main">
          <x14:cfRule type="containsText" priority="6" operator="containsText" id="{01593D23-527A-4EE7-810D-72A85636EE23}">
            <xm:f>NOT(ISERROR(SEARCH($Y$10,K21)))</xm:f>
            <xm:f>$Y$10</xm:f>
            <x14:dxf>
              <font>
                <b/>
                <i val="0"/>
                <color theme="0"/>
              </font>
              <fill>
                <patternFill>
                  <bgColor rgb="FFFF0000"/>
                </patternFill>
              </fill>
            </x14:dxf>
          </x14:cfRule>
          <x14:cfRule type="containsText" priority="7" operator="containsText" id="{B0920E49-FA5A-4926-96E7-B66F890B8C1D}">
            <xm:f>NOT(ISERROR(SEARCH($Y$8,K21)))</xm:f>
            <xm:f>$Y$8</xm:f>
            <x14:dxf>
              <font>
                <b/>
                <i val="0"/>
                <color theme="1"/>
              </font>
              <fill>
                <patternFill>
                  <bgColor rgb="FFFFFF00"/>
                </patternFill>
              </fill>
            </x14:dxf>
          </x14:cfRule>
          <x14:cfRule type="containsText" priority="8" operator="containsText" id="{D5F5EF73-DC49-421A-B78E-B0C1B37E4F2A}">
            <xm:f>NOT(ISERROR(SEARCH($Y$7,K21)))</xm:f>
            <xm:f>$Y$7</xm:f>
            <x14:dxf>
              <font>
                <b/>
                <i val="0"/>
                <color theme="0"/>
              </font>
              <fill>
                <patternFill>
                  <bgColor rgb="FF00B050"/>
                </patternFill>
              </fill>
            </x14:dxf>
          </x14:cfRule>
          <xm:sqref>K21:K32</xm:sqref>
        </x14:conditionalFormatting>
        <x14:conditionalFormatting xmlns:xm="http://schemas.microsoft.com/office/excel/2006/main">
          <x14:cfRule type="containsText" priority="2" operator="containsText" id="{47A36A73-9CDE-4539-B307-01FB8574C6CD}">
            <xm:f>NOT(ISERROR(SEARCH($Y$10,K34)))</xm:f>
            <xm:f>$Y$10</xm:f>
            <x14:dxf>
              <font>
                <b/>
                <i val="0"/>
                <color theme="0"/>
              </font>
              <fill>
                <patternFill>
                  <bgColor rgb="FFFF0000"/>
                </patternFill>
              </fill>
            </x14:dxf>
          </x14:cfRule>
          <x14:cfRule type="containsText" priority="3" operator="containsText" id="{AA4314BE-3E39-4F92-8EB3-19BBAD1C430C}">
            <xm:f>NOT(ISERROR(SEARCH($Y$8,K34)))</xm:f>
            <xm:f>$Y$8</xm:f>
            <x14:dxf>
              <font>
                <b/>
                <i val="0"/>
                <color theme="1"/>
              </font>
              <fill>
                <patternFill>
                  <bgColor rgb="FFFFFF00"/>
                </patternFill>
              </fill>
            </x14:dxf>
          </x14:cfRule>
          <x14:cfRule type="containsText" priority="4" operator="containsText" id="{98A37CC3-C637-4140-AD86-EB3C0130E1EA}">
            <xm:f>NOT(ISERROR(SEARCH($Y$7,K34)))</xm:f>
            <xm:f>$Y$7</xm:f>
            <x14:dxf>
              <font>
                <b/>
                <i val="0"/>
                <color theme="0"/>
              </font>
              <fill>
                <patternFill>
                  <bgColor rgb="FF00B050"/>
                </patternFill>
              </fill>
            </x14:dxf>
          </x14:cfRule>
          <xm:sqref>K34:K36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DD114"/>
  <sheetViews>
    <sheetView showGridLines="0" topLeftCell="A6" zoomScale="90" zoomScaleNormal="90" workbookViewId="0">
      <selection activeCell="D14" sqref="D14:D18"/>
    </sheetView>
  </sheetViews>
  <sheetFormatPr baseColWidth="10" defaultColWidth="11.42578125" defaultRowHeight="15"/>
  <cols>
    <col min="1" max="1" width="3.5703125" style="247" customWidth="1"/>
    <col min="2" max="2" width="25.140625" style="247" customWidth="1"/>
    <col min="3" max="3" width="23.28515625" style="247" hidden="1" customWidth="1"/>
    <col min="4" max="4" width="22.140625" style="247" customWidth="1"/>
    <col min="5" max="5" width="10.140625" style="247" hidden="1" customWidth="1"/>
    <col min="6" max="6" width="22.28515625" style="247" customWidth="1"/>
    <col min="7" max="7" width="12.140625" style="247" hidden="1" customWidth="1"/>
    <col min="8" max="8" width="15" style="247" hidden="1" customWidth="1"/>
    <col min="9" max="9" width="14" style="247" hidden="1" customWidth="1"/>
    <col min="10" max="10" width="22.5703125" style="247" customWidth="1"/>
    <col min="11" max="11" width="23.85546875" style="247" customWidth="1"/>
    <col min="12" max="12" width="24.42578125" style="247" hidden="1" customWidth="1"/>
    <col min="13" max="13" width="11.140625" style="247" hidden="1" customWidth="1"/>
    <col min="14" max="14" width="10.7109375" style="247" hidden="1" customWidth="1"/>
    <col min="15" max="15" width="10.42578125" style="247" hidden="1" customWidth="1"/>
    <col min="16" max="16" width="23.7109375" style="247" customWidth="1"/>
    <col min="17" max="18" width="23.5703125" style="247" customWidth="1"/>
    <col min="19" max="19" width="26.7109375" style="247" hidden="1" customWidth="1"/>
    <col min="20" max="20" width="22.28515625" style="247" hidden="1" customWidth="1"/>
    <col min="21" max="21" width="27.7109375" style="247" hidden="1" customWidth="1"/>
    <col min="22" max="22" width="11.42578125" style="247" customWidth="1"/>
    <col min="23" max="24" width="11.42578125" style="247" hidden="1" customWidth="1"/>
    <col min="25" max="25" width="20.7109375" style="247" hidden="1" customWidth="1"/>
    <col min="26" max="26" width="11.42578125" style="247" hidden="1" customWidth="1"/>
    <col min="27" max="27" width="16.85546875" style="247" hidden="1" customWidth="1"/>
    <col min="28" max="28" width="11.42578125" style="247" hidden="1" customWidth="1"/>
    <col min="29" max="29" width="20.7109375" style="247" hidden="1" customWidth="1"/>
    <col min="30" max="30" width="20.7109375" style="247" customWidth="1"/>
    <col min="31" max="16384" width="11.42578125" style="247"/>
  </cols>
  <sheetData>
    <row r="1" spans="1:44">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49"/>
      <c r="Y1" s="247" t="s">
        <v>65</v>
      </c>
      <c r="Z1" s="245"/>
      <c r="AA1" s="245"/>
      <c r="AB1" s="245"/>
      <c r="AC1" s="245"/>
      <c r="AD1" s="245"/>
      <c r="AE1" s="245"/>
      <c r="AF1" s="245"/>
      <c r="AG1" s="245"/>
    </row>
    <row r="2" spans="1:44"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52"/>
      <c r="Y2" s="247" t="s">
        <v>67</v>
      </c>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316"/>
      <c r="Y3" s="247" t="s">
        <v>249</v>
      </c>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53"/>
      <c r="Y4" s="247" t="s">
        <v>66</v>
      </c>
      <c r="Z4" s="245"/>
      <c r="AA4" s="245"/>
      <c r="AB4" s="245"/>
      <c r="AC4" s="245"/>
      <c r="AD4" s="245"/>
      <c r="AE4" s="245"/>
      <c r="AF4" s="245"/>
      <c r="AG4" s="245"/>
      <c r="AH4" s="245"/>
      <c r="AI4" s="245"/>
      <c r="AJ4" s="245"/>
      <c r="AK4" s="245"/>
      <c r="AL4" s="245"/>
      <c r="AM4" s="245"/>
      <c r="AN4" s="245"/>
      <c r="AO4" s="245"/>
      <c r="AP4" s="245"/>
      <c r="AQ4" s="245"/>
      <c r="AR4" s="245"/>
    </row>
    <row r="5" spans="1:44">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44" ht="23.25" customHeight="1">
      <c r="A7" s="245"/>
      <c r="B7" s="233" t="s">
        <v>11</v>
      </c>
      <c r="C7" s="231"/>
      <c r="D7" s="1437" t="s">
        <v>252</v>
      </c>
      <c r="E7" s="1437"/>
      <c r="F7" s="1437"/>
      <c r="G7" s="1437"/>
      <c r="H7" s="1437"/>
      <c r="I7" s="1437"/>
      <c r="J7" s="1437"/>
      <c r="K7" s="1437"/>
      <c r="L7" s="1437"/>
      <c r="M7" s="1437"/>
      <c r="N7" s="1437"/>
      <c r="O7" s="1437"/>
      <c r="P7" s="1437"/>
      <c r="Q7" s="1324" t="s">
        <v>235</v>
      </c>
      <c r="R7" s="1327">
        <f>AVERAGE(P14,P21,P25,P26,P31)</f>
        <v>0</v>
      </c>
      <c r="S7" s="352"/>
      <c r="T7" s="352"/>
      <c r="U7" s="352"/>
      <c r="V7" s="248">
        <f>R7</f>
        <v>0</v>
      </c>
      <c r="W7" s="245"/>
      <c r="X7" s="249"/>
      <c r="Y7" s="247" t="s">
        <v>65</v>
      </c>
      <c r="Z7" s="245"/>
      <c r="AA7" s="245"/>
      <c r="AB7" s="245"/>
      <c r="AC7" s="245"/>
      <c r="AD7" s="245"/>
      <c r="AE7" s="245"/>
      <c r="AF7" s="245"/>
      <c r="AG7" s="245"/>
    </row>
    <row r="8" spans="1:44" ht="17.25" customHeight="1">
      <c r="A8" s="245"/>
      <c r="B8" s="254" t="s">
        <v>243</v>
      </c>
      <c r="C8" s="336"/>
      <c r="D8" s="1388" t="s">
        <v>261</v>
      </c>
      <c r="E8" s="1388"/>
      <c r="F8" s="1388"/>
      <c r="G8" s="1388"/>
      <c r="H8" s="1388"/>
      <c r="I8" s="1388"/>
      <c r="J8" s="1388"/>
      <c r="K8" s="1388"/>
      <c r="L8" s="1388"/>
      <c r="M8" s="1388"/>
      <c r="N8" s="1388"/>
      <c r="O8" s="1388"/>
      <c r="P8" s="1388"/>
      <c r="Q8" s="1324"/>
      <c r="R8" s="1444"/>
      <c r="S8" s="352"/>
      <c r="T8" s="352"/>
      <c r="U8" s="352"/>
      <c r="V8" s="245"/>
      <c r="W8" s="245"/>
      <c r="X8" s="252"/>
      <c r="Y8" s="247" t="s">
        <v>67</v>
      </c>
      <c r="Z8" s="264"/>
      <c r="AA8" s="250" t="s">
        <v>34</v>
      </c>
      <c r="AB8" s="249"/>
      <c r="AC8" s="247" t="s">
        <v>69</v>
      </c>
      <c r="AD8" s="245"/>
      <c r="AE8" s="245"/>
    </row>
    <row r="9" spans="1:44" ht="16.5" customHeight="1">
      <c r="A9" s="245"/>
      <c r="B9" s="254" t="s">
        <v>14</v>
      </c>
      <c r="C9" s="336"/>
      <c r="D9" s="1424" t="s">
        <v>30</v>
      </c>
      <c r="E9" s="1425"/>
      <c r="F9" s="1425"/>
      <c r="G9" s="1425"/>
      <c r="H9" s="1425"/>
      <c r="I9" s="1425"/>
      <c r="J9" s="1425"/>
      <c r="K9" s="1425"/>
      <c r="L9" s="1425"/>
      <c r="M9" s="1425"/>
      <c r="N9" s="1425"/>
      <c r="O9" s="1425"/>
      <c r="P9" s="1426"/>
      <c r="Q9" s="1324"/>
      <c r="R9" s="1444"/>
      <c r="S9" s="352"/>
      <c r="T9" s="352"/>
      <c r="U9" s="352"/>
      <c r="V9" s="245"/>
      <c r="W9" s="245"/>
      <c r="X9" s="316"/>
      <c r="Y9" s="247" t="s">
        <v>249</v>
      </c>
      <c r="Z9" s="265"/>
      <c r="AA9" s="250" t="s">
        <v>35</v>
      </c>
      <c r="AB9" s="253"/>
      <c r="AC9" s="247" t="s">
        <v>61</v>
      </c>
      <c r="AD9" s="245"/>
      <c r="AE9" s="245"/>
    </row>
    <row r="10" spans="1:44" ht="30.75" customHeight="1">
      <c r="A10" s="245"/>
      <c r="B10" s="254" t="s">
        <v>16</v>
      </c>
      <c r="C10" s="336"/>
      <c r="D10" s="1438" t="s">
        <v>31</v>
      </c>
      <c r="E10" s="1438"/>
      <c r="F10" s="1438"/>
      <c r="G10" s="1438"/>
      <c r="H10" s="1438"/>
      <c r="I10" s="1438"/>
      <c r="J10" s="1438"/>
      <c r="K10" s="1438"/>
      <c r="L10" s="1438"/>
      <c r="M10" s="1438"/>
      <c r="N10" s="1438"/>
      <c r="O10" s="1438"/>
      <c r="P10" s="1438"/>
      <c r="Q10" s="1324"/>
      <c r="R10" s="1445"/>
      <c r="S10" s="352"/>
      <c r="T10" s="352"/>
      <c r="U10" s="352"/>
      <c r="V10" s="245"/>
      <c r="W10" s="245"/>
      <c r="X10" s="253"/>
      <c r="Y10" s="247" t="s">
        <v>66</v>
      </c>
      <c r="Z10" s="266"/>
      <c r="AA10" s="250" t="s">
        <v>36</v>
      </c>
      <c r="AB10" s="245"/>
      <c r="AC10" s="245"/>
      <c r="AD10" s="245"/>
      <c r="AE10" s="245"/>
    </row>
    <row r="11" spans="1:44" ht="15" customHeight="1">
      <c r="A11" s="245"/>
      <c r="B11" s="1225" t="s">
        <v>4</v>
      </c>
      <c r="C11" s="1225"/>
      <c r="D11" s="1225"/>
      <c r="E11" s="1225"/>
      <c r="F11" s="1225"/>
      <c r="G11" s="1225"/>
      <c r="H11" s="1225"/>
      <c r="I11" s="1225"/>
      <c r="J11" s="1225"/>
      <c r="K11" s="1225" t="s">
        <v>5</v>
      </c>
      <c r="L11" s="1225"/>
      <c r="M11" s="1225"/>
      <c r="N11" s="1225"/>
      <c r="O11" s="1225"/>
      <c r="P11" s="1225"/>
      <c r="Q11" s="1225"/>
      <c r="R11" s="1226"/>
      <c r="S11" s="1227" t="s">
        <v>59</v>
      </c>
      <c r="T11" s="1228"/>
      <c r="U11" s="1228"/>
      <c r="V11" s="245"/>
      <c r="W11" s="245"/>
      <c r="X11" s="245"/>
      <c r="Y11" s="245"/>
      <c r="Z11" s="245"/>
      <c r="AA11" s="245"/>
      <c r="AB11" s="245"/>
      <c r="AC11" s="245"/>
      <c r="AD11" s="245"/>
      <c r="AE11" s="245"/>
      <c r="AF11" s="257"/>
      <c r="AG11" s="257"/>
      <c r="AH11" s="245"/>
      <c r="AI11" s="245"/>
      <c r="AJ11" s="245"/>
      <c r="AK11" s="245"/>
    </row>
    <row r="12" spans="1:44" ht="25.5" customHeight="1">
      <c r="A12" s="245"/>
      <c r="B12" s="1229" t="s">
        <v>0</v>
      </c>
      <c r="C12" s="1229" t="s">
        <v>255</v>
      </c>
      <c r="D12" s="1229" t="s">
        <v>2</v>
      </c>
      <c r="E12" s="1230" t="s">
        <v>70</v>
      </c>
      <c r="F12" s="1229" t="s">
        <v>60</v>
      </c>
      <c r="G12" s="1230" t="s">
        <v>68</v>
      </c>
      <c r="H12" s="1231" t="s">
        <v>51</v>
      </c>
      <c r="I12" s="1231"/>
      <c r="J12" s="1231" t="s">
        <v>52</v>
      </c>
      <c r="K12" s="1231" t="s">
        <v>63</v>
      </c>
      <c r="L12" s="1230" t="s">
        <v>6</v>
      </c>
      <c r="M12" s="1230" t="s">
        <v>64</v>
      </c>
      <c r="N12" s="1230" t="s">
        <v>72</v>
      </c>
      <c r="O12" s="1230" t="s">
        <v>187</v>
      </c>
      <c r="P12" s="1232" t="s">
        <v>71</v>
      </c>
      <c r="Q12" s="1231" t="s">
        <v>79</v>
      </c>
      <c r="R12" s="1231" t="s">
        <v>6</v>
      </c>
      <c r="S12" s="1211" t="s">
        <v>62</v>
      </c>
      <c r="T12" s="302"/>
      <c r="U12" s="302"/>
      <c r="V12" s="245"/>
      <c r="W12" s="245"/>
      <c r="X12" s="245"/>
      <c r="Y12" s="245"/>
      <c r="Z12" s="245"/>
      <c r="AA12" s="245"/>
      <c r="AB12" s="245"/>
      <c r="AC12" s="245"/>
      <c r="AD12" s="245"/>
      <c r="AE12" s="245"/>
      <c r="AF12" s="245"/>
      <c r="AG12" s="245"/>
      <c r="AH12" s="245"/>
      <c r="AI12" s="245"/>
      <c r="AJ12" s="245"/>
    </row>
    <row r="13" spans="1:44" ht="37.5" customHeight="1">
      <c r="A13" s="245"/>
      <c r="B13" s="1229"/>
      <c r="C13" s="1229"/>
      <c r="D13" s="1229"/>
      <c r="E13" s="1230"/>
      <c r="F13" s="1229"/>
      <c r="G13" s="1230"/>
      <c r="H13" s="261" t="s">
        <v>46</v>
      </c>
      <c r="I13" s="261" t="s">
        <v>47</v>
      </c>
      <c r="J13" s="1231"/>
      <c r="K13" s="1231"/>
      <c r="L13" s="1230"/>
      <c r="M13" s="1230"/>
      <c r="N13" s="1230"/>
      <c r="O13" s="1230"/>
      <c r="P13" s="1232"/>
      <c r="Q13" s="1231"/>
      <c r="R13" s="1231"/>
      <c r="S13" s="1212"/>
      <c r="T13" s="302"/>
      <c r="U13" s="302"/>
      <c r="V13" s="245"/>
      <c r="W13" s="245"/>
      <c r="X13" s="245"/>
      <c r="Y13" s="245"/>
      <c r="Z13" s="245"/>
      <c r="AA13" s="245"/>
      <c r="AB13" s="245"/>
      <c r="AC13" s="245"/>
      <c r="AD13" s="245"/>
      <c r="AE13" s="245"/>
      <c r="AF13" s="245"/>
      <c r="AG13" s="245"/>
      <c r="AH13" s="245"/>
      <c r="AI13" s="245"/>
      <c r="AJ13" s="245"/>
    </row>
    <row r="14" spans="1:44" s="2" customFormat="1" ht="210.75" customHeight="1">
      <c r="A14" s="1"/>
      <c r="B14" s="1213" t="s">
        <v>748</v>
      </c>
      <c r="C14" s="1210" t="s">
        <v>749</v>
      </c>
      <c r="D14" s="1215" t="s">
        <v>750</v>
      </c>
      <c r="E14" s="1217">
        <v>0.5</v>
      </c>
      <c r="F14" s="562" t="s">
        <v>751</v>
      </c>
      <c r="G14" s="531">
        <v>0.05</v>
      </c>
      <c r="H14" s="360">
        <v>43846</v>
      </c>
      <c r="I14" s="360">
        <v>43886</v>
      </c>
      <c r="J14" s="574" t="s">
        <v>759</v>
      </c>
      <c r="K14" s="306"/>
      <c r="L14" s="315"/>
      <c r="M14" s="437" t="str">
        <f>IF(K14="SI", G14, IF(K14="Cumplimiento Negativo",G14,"0"))</f>
        <v>0</v>
      </c>
      <c r="N14" s="687">
        <f>SUM(M14:M19)</f>
        <v>0</v>
      </c>
      <c r="O14" s="687">
        <f>+SUM(G14:G19)</f>
        <v>0.75</v>
      </c>
      <c r="P14" s="1199">
        <f>+N14/O14</f>
        <v>0</v>
      </c>
      <c r="Q14" s="641"/>
      <c r="R14" s="352"/>
      <c r="S14" s="562" t="s">
        <v>760</v>
      </c>
      <c r="T14" s="1"/>
      <c r="U14" s="1"/>
      <c r="V14" s="1"/>
      <c r="W14" s="1"/>
      <c r="X14" s="1"/>
      <c r="Y14" s="1"/>
      <c r="Z14" s="1"/>
    </row>
    <row r="15" spans="1:44" s="2" customFormat="1" ht="123.75" customHeight="1">
      <c r="A15" s="1"/>
      <c r="B15" s="1214"/>
      <c r="C15" s="1191"/>
      <c r="D15" s="1216"/>
      <c r="E15" s="1218"/>
      <c r="F15" s="562" t="s">
        <v>752</v>
      </c>
      <c r="G15" s="531">
        <v>0.15</v>
      </c>
      <c r="H15" s="360">
        <v>43889</v>
      </c>
      <c r="I15" s="360">
        <v>43903</v>
      </c>
      <c r="J15" s="1210" t="s">
        <v>758</v>
      </c>
      <c r="K15" s="306"/>
      <c r="L15" s="442"/>
      <c r="M15" s="558" t="str">
        <f t="shared" ref="M15:M19" si="0">IF(K15="SI", G15, IF(K15="Cumplimiento Negativo",G15,"0"))</f>
        <v>0</v>
      </c>
      <c r="N15" s="687">
        <f>SUM(M15)</f>
        <v>0</v>
      </c>
      <c r="O15" s="687">
        <f>+SUM(G15)</f>
        <v>0.15</v>
      </c>
      <c r="P15" s="1200"/>
      <c r="Q15" s="641"/>
      <c r="R15" s="352"/>
      <c r="S15" s="562" t="s">
        <v>761</v>
      </c>
      <c r="T15" s="1"/>
      <c r="U15" s="1"/>
      <c r="V15" s="1"/>
      <c r="W15" s="1"/>
      <c r="X15" s="1"/>
      <c r="Y15" s="1"/>
      <c r="Z15" s="1"/>
    </row>
    <row r="16" spans="1:44" s="2" customFormat="1" ht="89.25" customHeight="1">
      <c r="A16" s="1"/>
      <c r="B16" s="1214"/>
      <c r="C16" s="1191"/>
      <c r="D16" s="1216"/>
      <c r="E16" s="1218"/>
      <c r="F16" s="562" t="s">
        <v>753</v>
      </c>
      <c r="G16" s="531">
        <v>0.1</v>
      </c>
      <c r="H16" s="360">
        <v>43906</v>
      </c>
      <c r="I16" s="360">
        <v>43913</v>
      </c>
      <c r="J16" s="1192"/>
      <c r="K16" s="306"/>
      <c r="L16" s="442"/>
      <c r="M16" s="558" t="str">
        <f t="shared" si="0"/>
        <v>0</v>
      </c>
      <c r="N16" s="687">
        <f>SUM(M16)</f>
        <v>0</v>
      </c>
      <c r="O16" s="687">
        <f>+SUM(G16)</f>
        <v>0.1</v>
      </c>
      <c r="P16" s="1200"/>
      <c r="Q16" s="389"/>
      <c r="R16" s="352"/>
      <c r="S16" s="562" t="s">
        <v>762</v>
      </c>
      <c r="T16" s="1"/>
      <c r="U16" s="1"/>
      <c r="V16" s="1"/>
      <c r="W16" s="1"/>
      <c r="X16" s="1"/>
      <c r="Y16" s="1"/>
      <c r="Z16" s="1"/>
    </row>
    <row r="17" spans="1:108" s="2" customFormat="1" ht="90" customHeight="1">
      <c r="A17" s="1"/>
      <c r="B17" s="1214"/>
      <c r="C17" s="1191"/>
      <c r="D17" s="1216"/>
      <c r="E17" s="1218"/>
      <c r="F17" s="562" t="s">
        <v>754</v>
      </c>
      <c r="G17" s="531">
        <v>0.1</v>
      </c>
      <c r="H17" s="360">
        <v>43913</v>
      </c>
      <c r="I17" s="360">
        <v>43920</v>
      </c>
      <c r="J17" s="574" t="s">
        <v>756</v>
      </c>
      <c r="K17" s="306"/>
      <c r="L17" s="442"/>
      <c r="M17" s="558" t="str">
        <f t="shared" si="0"/>
        <v>0</v>
      </c>
      <c r="N17" s="687">
        <f>SUM(M17)</f>
        <v>0</v>
      </c>
      <c r="O17" s="687">
        <f>SUM(G17)</f>
        <v>0.1</v>
      </c>
      <c r="P17" s="1200"/>
      <c r="Q17" s="313"/>
      <c r="R17" s="520"/>
      <c r="S17" s="562" t="s">
        <v>763</v>
      </c>
      <c r="T17" s="1"/>
      <c r="U17" s="1"/>
      <c r="V17" s="1"/>
      <c r="W17" s="1"/>
      <c r="X17" s="1"/>
      <c r="Y17" s="1"/>
      <c r="Z17" s="1"/>
    </row>
    <row r="18" spans="1:108" s="2" customFormat="1" ht="117.75" customHeight="1">
      <c r="A18" s="1"/>
      <c r="B18" s="1214"/>
      <c r="C18" s="1191"/>
      <c r="D18" s="1283"/>
      <c r="E18" s="1313"/>
      <c r="F18" s="562" t="s">
        <v>755</v>
      </c>
      <c r="G18" s="531">
        <v>0.1</v>
      </c>
      <c r="H18" s="360">
        <v>43544</v>
      </c>
      <c r="I18" s="360">
        <v>43554</v>
      </c>
      <c r="J18" s="574" t="s">
        <v>757</v>
      </c>
      <c r="K18" s="306"/>
      <c r="L18" s="500"/>
      <c r="M18" s="558" t="str">
        <f t="shared" si="0"/>
        <v>0</v>
      </c>
      <c r="N18" s="687">
        <f>SUM(M18)</f>
        <v>0</v>
      </c>
      <c r="O18" s="687">
        <f>SUM(G18)</f>
        <v>0.1</v>
      </c>
      <c r="P18" s="1200"/>
      <c r="Q18" s="365"/>
      <c r="R18" s="501"/>
      <c r="S18" s="562" t="s">
        <v>764</v>
      </c>
      <c r="T18" s="1"/>
      <c r="U18" s="1"/>
      <c r="V18" s="1"/>
      <c r="W18" s="1"/>
      <c r="X18" s="1"/>
      <c r="Y18" s="1"/>
      <c r="Z18" s="1"/>
    </row>
    <row r="19" spans="1:108" s="2" customFormat="1" ht="206.25" customHeight="1">
      <c r="A19" s="1"/>
      <c r="B19" s="1513"/>
      <c r="C19" s="1192"/>
      <c r="D19" s="562" t="s">
        <v>897</v>
      </c>
      <c r="E19" s="525">
        <v>0.5</v>
      </c>
      <c r="F19" s="505" t="s">
        <v>882</v>
      </c>
      <c r="G19" s="531">
        <v>0.25</v>
      </c>
      <c r="H19" s="360">
        <v>43913</v>
      </c>
      <c r="I19" s="360">
        <v>43917</v>
      </c>
      <c r="J19" s="574" t="s">
        <v>883</v>
      </c>
      <c r="K19" s="306"/>
      <c r="L19" s="500"/>
      <c r="M19" s="558" t="str">
        <f t="shared" si="0"/>
        <v>0</v>
      </c>
      <c r="N19" s="687">
        <f>SUM(M19)</f>
        <v>0</v>
      </c>
      <c r="O19" s="687">
        <f>+SUM(G19)</f>
        <v>0.25</v>
      </c>
      <c r="P19" s="1201"/>
      <c r="Q19" s="617"/>
      <c r="R19" s="501"/>
      <c r="S19" s="562" t="s">
        <v>884</v>
      </c>
      <c r="T19" s="1"/>
      <c r="U19" s="1"/>
      <c r="V19" s="1"/>
      <c r="W19" s="1"/>
      <c r="X19" s="1"/>
      <c r="Y19" s="1"/>
      <c r="Z19" s="1"/>
    </row>
    <row r="20" spans="1:108" s="2" customFormat="1" ht="14.25" customHeight="1">
      <c r="A20" s="1"/>
      <c r="B20" s="1184"/>
      <c r="C20" s="1185"/>
      <c r="D20" s="1185"/>
      <c r="E20" s="1185"/>
      <c r="F20" s="1185"/>
      <c r="G20" s="1185"/>
      <c r="H20" s="1185"/>
      <c r="I20" s="1185"/>
      <c r="J20" s="1185"/>
      <c r="K20" s="1185"/>
      <c r="L20" s="1185"/>
      <c r="M20" s="1185"/>
      <c r="N20" s="1185"/>
      <c r="O20" s="1185"/>
      <c r="P20" s="1185"/>
      <c r="Q20" s="1185"/>
      <c r="R20" s="1185"/>
      <c r="S20" s="1186"/>
      <c r="T20" s="1"/>
      <c r="U20" s="1"/>
      <c r="V20" s="1"/>
      <c r="W20" s="1"/>
      <c r="X20" s="1"/>
      <c r="Y20" s="1"/>
      <c r="Z20" s="1"/>
    </row>
    <row r="21" spans="1:108" s="2" customFormat="1" ht="114" customHeight="1">
      <c r="A21" s="1"/>
      <c r="B21" s="1187" t="s">
        <v>765</v>
      </c>
      <c r="C21" s="1190" t="s">
        <v>766</v>
      </c>
      <c r="D21" s="1193" t="s">
        <v>767</v>
      </c>
      <c r="E21" s="1196">
        <v>1</v>
      </c>
      <c r="F21" s="562" t="s">
        <v>768</v>
      </c>
      <c r="G21" s="572">
        <v>0.25</v>
      </c>
      <c r="H21" s="360">
        <v>43843</v>
      </c>
      <c r="I21" s="360">
        <v>43875</v>
      </c>
      <c r="J21" s="574" t="s">
        <v>769</v>
      </c>
      <c r="K21" s="306"/>
      <c r="L21" s="442"/>
      <c r="M21" s="437" t="str">
        <f t="shared" ref="M21:M28" si="1">IF(K21="SI", G21, IF(K21="Cumplimiento Negativo",G21,"0"))</f>
        <v>0</v>
      </c>
      <c r="N21" s="687">
        <f>+SUM(M21:M22)</f>
        <v>0</v>
      </c>
      <c r="O21" s="687">
        <f>+SUM(G21:G22)</f>
        <v>0.55000000000000004</v>
      </c>
      <c r="P21" s="1199">
        <f>+N21/O21</f>
        <v>0</v>
      </c>
      <c r="Q21" s="516"/>
      <c r="R21" s="452"/>
      <c r="S21" s="562" t="s">
        <v>771</v>
      </c>
      <c r="T21" s="1"/>
      <c r="U21" s="1"/>
      <c r="V21" s="1"/>
      <c r="W21" s="1"/>
      <c r="X21" s="1"/>
      <c r="Y21" s="1"/>
      <c r="Z21" s="1"/>
    </row>
    <row r="22" spans="1:108" s="2" customFormat="1" ht="102.75" customHeight="1">
      <c r="A22" s="1"/>
      <c r="B22" s="1206"/>
      <c r="C22" s="1192"/>
      <c r="D22" s="1195"/>
      <c r="E22" s="1198"/>
      <c r="F22" s="562" t="s">
        <v>770</v>
      </c>
      <c r="G22" s="572">
        <v>0.3</v>
      </c>
      <c r="H22" s="360">
        <v>43831</v>
      </c>
      <c r="I22" s="360">
        <v>43983</v>
      </c>
      <c r="J22" s="574" t="s">
        <v>785</v>
      </c>
      <c r="K22" s="306"/>
      <c r="L22" s="442"/>
      <c r="M22" s="437" t="str">
        <f t="shared" si="1"/>
        <v>0</v>
      </c>
      <c r="N22" s="687">
        <f>+SUM(M22:M24)</f>
        <v>0</v>
      </c>
      <c r="O22" s="687">
        <f>+SUM(G22:G24)</f>
        <v>0.3</v>
      </c>
      <c r="P22" s="1201"/>
      <c r="Q22" s="516"/>
      <c r="R22" s="481"/>
      <c r="S22" s="562" t="s">
        <v>772</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s="2" customFormat="1" ht="65.25" hidden="1" customHeight="1">
      <c r="B23" s="640"/>
      <c r="C23" s="321"/>
      <c r="D23" s="536"/>
      <c r="E23" s="590"/>
      <c r="F23" s="524"/>
      <c r="G23" s="510"/>
      <c r="H23" s="360"/>
      <c r="I23" s="360"/>
      <c r="J23" s="601"/>
      <c r="K23" s="306"/>
      <c r="L23" s="442"/>
      <c r="M23" s="437" t="str">
        <f t="shared" si="1"/>
        <v>0</v>
      </c>
      <c r="N23" s="522">
        <f>+SUM(M23:M25)</f>
        <v>0</v>
      </c>
      <c r="O23" s="522">
        <f>+SUM(G23:G25)</f>
        <v>0.15</v>
      </c>
      <c r="P23" s="405"/>
      <c r="Q23" s="516"/>
      <c r="R23" s="481"/>
      <c r="S23" s="516"/>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s="2" customFormat="1" ht="14.25" customHeight="1">
      <c r="A24" s="1"/>
      <c r="B24" s="1184"/>
      <c r="C24" s="1185"/>
      <c r="D24" s="1185"/>
      <c r="E24" s="1185"/>
      <c r="F24" s="1185"/>
      <c r="G24" s="1185"/>
      <c r="H24" s="1185"/>
      <c r="I24" s="1185"/>
      <c r="J24" s="1185"/>
      <c r="K24" s="1185"/>
      <c r="L24" s="1185"/>
      <c r="M24" s="1185"/>
      <c r="N24" s="1185"/>
      <c r="O24" s="1185"/>
      <c r="P24" s="1185"/>
      <c r="Q24" s="1185"/>
      <c r="R24" s="1185"/>
      <c r="S24" s="1186"/>
      <c r="T24" s="1"/>
      <c r="U24" s="1"/>
      <c r="V24" s="1"/>
      <c r="W24" s="1"/>
      <c r="X24" s="1"/>
      <c r="Y24" s="1"/>
      <c r="Z24" s="1"/>
    </row>
    <row r="25" spans="1:108" s="2" customFormat="1" ht="132.75" customHeight="1">
      <c r="A25" s="1"/>
      <c r="B25" s="1187" t="s">
        <v>773</v>
      </c>
      <c r="C25" s="1190" t="s">
        <v>774</v>
      </c>
      <c r="D25" s="562" t="s">
        <v>775</v>
      </c>
      <c r="E25" s="558">
        <v>0.4</v>
      </c>
      <c r="F25" s="562" t="s">
        <v>777</v>
      </c>
      <c r="G25" s="510">
        <v>0.15</v>
      </c>
      <c r="H25" s="360">
        <v>43864</v>
      </c>
      <c r="I25" s="360">
        <v>43868</v>
      </c>
      <c r="J25" s="574" t="s">
        <v>786</v>
      </c>
      <c r="K25" s="306"/>
      <c r="L25" s="442"/>
      <c r="M25" s="437" t="str">
        <f t="shared" si="1"/>
        <v>0</v>
      </c>
      <c r="N25" s="522">
        <f>+SUM(M25)</f>
        <v>0</v>
      </c>
      <c r="O25" s="522">
        <f>+SUM(G25)</f>
        <v>0.15</v>
      </c>
      <c r="P25" s="686">
        <f>+N25/O25</f>
        <v>0</v>
      </c>
      <c r="Q25" s="593"/>
      <c r="R25" s="352"/>
      <c r="S25" s="562" t="s">
        <v>787</v>
      </c>
      <c r="T25" s="1"/>
      <c r="U25" s="1"/>
      <c r="V25" s="1"/>
      <c r="W25" s="1"/>
      <c r="X25" s="1"/>
      <c r="Y25" s="1"/>
      <c r="Z25" s="1"/>
    </row>
    <row r="26" spans="1:108" s="2" customFormat="1" ht="116.25" customHeight="1">
      <c r="A26" s="1"/>
      <c r="B26" s="1205"/>
      <c r="C26" s="1191"/>
      <c r="D26" s="1193" t="s">
        <v>776</v>
      </c>
      <c r="E26" s="1196">
        <v>0.6</v>
      </c>
      <c r="F26" s="562" t="s">
        <v>778</v>
      </c>
      <c r="G26" s="510">
        <v>0.2</v>
      </c>
      <c r="H26" s="360">
        <v>43843</v>
      </c>
      <c r="I26" s="360">
        <v>43875</v>
      </c>
      <c r="J26" s="574" t="s">
        <v>786</v>
      </c>
      <c r="K26" s="306"/>
      <c r="L26" s="442"/>
      <c r="M26" s="437" t="str">
        <f t="shared" si="1"/>
        <v>0</v>
      </c>
      <c r="N26" s="522">
        <f>+SUM(M26:M28)</f>
        <v>0</v>
      </c>
      <c r="O26" s="522">
        <f>+SUM(G26:G28)</f>
        <v>0.60000000000000009</v>
      </c>
      <c r="P26" s="1199">
        <f t="shared" ref="P26:P31" si="2">+N26/O26</f>
        <v>0</v>
      </c>
      <c r="Q26" s="593"/>
      <c r="R26" s="352"/>
      <c r="S26" s="562" t="s">
        <v>788</v>
      </c>
      <c r="T26" s="1"/>
      <c r="U26" s="1"/>
      <c r="V26" s="1"/>
      <c r="W26" s="1"/>
      <c r="X26" s="1"/>
      <c r="Y26" s="1"/>
      <c r="Z26" s="1"/>
    </row>
    <row r="27" spans="1:108" s="2" customFormat="1" ht="80.25" customHeight="1">
      <c r="B27" s="1205"/>
      <c r="C27" s="1191"/>
      <c r="D27" s="1194"/>
      <c r="E27" s="1197"/>
      <c r="F27" s="562" t="s">
        <v>779</v>
      </c>
      <c r="G27" s="510">
        <v>0.1</v>
      </c>
      <c r="H27" s="360">
        <v>43878</v>
      </c>
      <c r="I27" s="360">
        <v>43889</v>
      </c>
      <c r="J27" s="574" t="s">
        <v>783</v>
      </c>
      <c r="K27" s="306"/>
      <c r="L27" s="442"/>
      <c r="M27" s="437" t="str">
        <f t="shared" si="1"/>
        <v>0</v>
      </c>
      <c r="N27" s="522">
        <f>+SUM(M27:M38)</f>
        <v>0</v>
      </c>
      <c r="O27" s="522">
        <f>+SUM(G27:G38)</f>
        <v>1</v>
      </c>
      <c r="P27" s="1200"/>
      <c r="Q27" s="593"/>
      <c r="R27" s="352"/>
      <c r="S27" s="562" t="s">
        <v>789</v>
      </c>
      <c r="T27" s="1"/>
      <c r="U27" s="1"/>
      <c r="V27" s="1"/>
      <c r="W27" s="1"/>
      <c r="X27" s="1"/>
    </row>
    <row r="28" spans="1:108" s="2" customFormat="1" ht="159.75" customHeight="1">
      <c r="B28" s="1206"/>
      <c r="C28" s="1192"/>
      <c r="D28" s="1195"/>
      <c r="E28" s="1198"/>
      <c r="F28" s="562" t="s">
        <v>780</v>
      </c>
      <c r="G28" s="510">
        <v>0.3</v>
      </c>
      <c r="H28" s="360" t="s">
        <v>781</v>
      </c>
      <c r="I28" s="360" t="s">
        <v>782</v>
      </c>
      <c r="J28" s="574" t="s">
        <v>784</v>
      </c>
      <c r="K28" s="306"/>
      <c r="L28" s="442"/>
      <c r="M28" s="437" t="str">
        <f t="shared" si="1"/>
        <v>0</v>
      </c>
      <c r="N28" s="522">
        <f>+SUM(M28:M39)</f>
        <v>0</v>
      </c>
      <c r="O28" s="522">
        <f>+SUM(G28:G39)</f>
        <v>0.89999999999999991</v>
      </c>
      <c r="P28" s="1201"/>
      <c r="Q28" s="593"/>
      <c r="R28" s="352"/>
      <c r="S28" s="562" t="s">
        <v>790</v>
      </c>
      <c r="T28" s="1"/>
      <c r="U28" s="1"/>
      <c r="V28" s="1"/>
      <c r="W28" s="1"/>
      <c r="X28" s="1"/>
    </row>
    <row r="29" spans="1:108" s="2" customFormat="1" ht="59.25" hidden="1" customHeight="1">
      <c r="B29" s="640"/>
      <c r="C29" s="321"/>
      <c r="D29" s="536"/>
      <c r="E29" s="590"/>
      <c r="F29" s="524"/>
      <c r="G29" s="515"/>
      <c r="H29" s="337"/>
      <c r="I29" s="337"/>
      <c r="J29" s="526"/>
      <c r="K29" s="306"/>
      <c r="L29" s="442"/>
      <c r="M29" s="437" t="str">
        <f t="shared" ref="M29:M33" si="3">IF(K29="SI", G29, IF(K29="Cumplimiento Negativo",G29,"0"))</f>
        <v>0</v>
      </c>
      <c r="N29" s="522">
        <f>+SUM(M29:M40)</f>
        <v>0</v>
      </c>
      <c r="O29" s="522">
        <f>+SUM(G29:G40)</f>
        <v>0.6</v>
      </c>
      <c r="P29" s="405">
        <f t="shared" si="2"/>
        <v>0</v>
      </c>
      <c r="Q29" s="593"/>
      <c r="R29" s="352"/>
      <c r="S29" s="593"/>
      <c r="T29" s="1"/>
      <c r="U29" s="1"/>
      <c r="V29" s="1"/>
      <c r="W29" s="1"/>
      <c r="X29" s="1"/>
    </row>
    <row r="30" spans="1:108" s="2" customFormat="1" ht="15.75" customHeight="1">
      <c r="B30" s="1184"/>
      <c r="C30" s="1185"/>
      <c r="D30" s="1185"/>
      <c r="E30" s="1185"/>
      <c r="F30" s="1185"/>
      <c r="G30" s="1185"/>
      <c r="H30" s="1185"/>
      <c r="I30" s="1185"/>
      <c r="J30" s="1185"/>
      <c r="K30" s="1185"/>
      <c r="L30" s="1185"/>
      <c r="M30" s="1185"/>
      <c r="N30" s="1185"/>
      <c r="O30" s="1185"/>
      <c r="P30" s="1185"/>
      <c r="Q30" s="1185"/>
      <c r="R30" s="1185"/>
      <c r="S30" s="1186"/>
      <c r="T30" s="1"/>
      <c r="U30" s="1"/>
      <c r="V30" s="1"/>
      <c r="W30" s="1"/>
      <c r="X30" s="1"/>
    </row>
    <row r="31" spans="1:108" s="2" customFormat="1" ht="102.75" customHeight="1">
      <c r="B31" s="1187" t="s">
        <v>791</v>
      </c>
      <c r="C31" s="1190" t="s">
        <v>792</v>
      </c>
      <c r="D31" s="1207" t="s">
        <v>793</v>
      </c>
      <c r="E31" s="1196">
        <v>0.2</v>
      </c>
      <c r="F31" s="562" t="s">
        <v>794</v>
      </c>
      <c r="G31" s="558">
        <v>0.1</v>
      </c>
      <c r="H31" s="360">
        <v>43843</v>
      </c>
      <c r="I31" s="360">
        <v>43854</v>
      </c>
      <c r="J31" s="1210" t="s">
        <v>797</v>
      </c>
      <c r="K31" s="306"/>
      <c r="L31" s="530"/>
      <c r="M31" s="558" t="str">
        <f t="shared" si="3"/>
        <v>0</v>
      </c>
      <c r="N31" s="687">
        <f>+SUM(M31:M33)</f>
        <v>0</v>
      </c>
      <c r="O31" s="687">
        <f>+SUM(G31:G33)</f>
        <v>0.2</v>
      </c>
      <c r="P31" s="1199">
        <f t="shared" si="2"/>
        <v>0</v>
      </c>
      <c r="Q31" s="593"/>
      <c r="R31" s="352"/>
      <c r="S31" s="562" t="s">
        <v>799</v>
      </c>
      <c r="T31" s="1"/>
      <c r="U31" s="1"/>
      <c r="V31" s="1"/>
      <c r="W31" s="1"/>
      <c r="X31" s="1"/>
    </row>
    <row r="32" spans="1:108" s="2" customFormat="1" ht="81" customHeight="1">
      <c r="B32" s="1205"/>
      <c r="C32" s="1191"/>
      <c r="D32" s="1208"/>
      <c r="E32" s="1197"/>
      <c r="F32" s="562" t="s">
        <v>795</v>
      </c>
      <c r="G32" s="558">
        <v>0.05</v>
      </c>
      <c r="H32" s="360">
        <v>43857</v>
      </c>
      <c r="I32" s="360">
        <v>43860</v>
      </c>
      <c r="J32" s="1192"/>
      <c r="K32" s="306"/>
      <c r="L32" s="530"/>
      <c r="M32" s="558" t="str">
        <f t="shared" si="3"/>
        <v>0</v>
      </c>
      <c r="N32" s="687">
        <f>+SUM(M32:M43)</f>
        <v>0</v>
      </c>
      <c r="O32" s="687">
        <f>+SUM(G32:G43)</f>
        <v>0.5</v>
      </c>
      <c r="P32" s="1200"/>
      <c r="Q32" s="593"/>
      <c r="R32" s="352"/>
      <c r="S32" s="562" t="s">
        <v>800</v>
      </c>
      <c r="T32" s="1"/>
      <c r="U32" s="1"/>
      <c r="V32" s="1"/>
      <c r="W32" s="1"/>
      <c r="X32" s="1"/>
    </row>
    <row r="33" spans="2:26" s="2" customFormat="1" ht="129" customHeight="1">
      <c r="B33" s="1206"/>
      <c r="C33" s="1192"/>
      <c r="D33" s="1209"/>
      <c r="E33" s="1198"/>
      <c r="F33" s="562" t="s">
        <v>796</v>
      </c>
      <c r="G33" s="558">
        <v>0.05</v>
      </c>
      <c r="H33" s="360">
        <v>43864</v>
      </c>
      <c r="I33" s="360">
        <v>43868</v>
      </c>
      <c r="J33" s="574" t="s">
        <v>798</v>
      </c>
      <c r="K33" s="306"/>
      <c r="L33" s="530"/>
      <c r="M33" s="558" t="str">
        <f t="shared" si="3"/>
        <v>0</v>
      </c>
      <c r="N33" s="687">
        <f>+SUM(M33:M44)</f>
        <v>0</v>
      </c>
      <c r="O33" s="687">
        <f>+SUM(G33:G44)</f>
        <v>0.44999999999999996</v>
      </c>
      <c r="P33" s="1201"/>
      <c r="Q33" s="593"/>
      <c r="R33" s="352"/>
      <c r="S33" s="562" t="s">
        <v>801</v>
      </c>
      <c r="T33" s="1"/>
      <c r="U33" s="1"/>
      <c r="V33" s="1"/>
      <c r="W33" s="1"/>
      <c r="X33" s="1"/>
    </row>
    <row r="34" spans="2:26" s="2" customFormat="1" ht="12" customHeight="1">
      <c r="B34" s="1184"/>
      <c r="C34" s="1185"/>
      <c r="D34" s="1185"/>
      <c r="E34" s="1185"/>
      <c r="F34" s="1185"/>
      <c r="G34" s="1185"/>
      <c r="H34" s="1185"/>
      <c r="I34" s="1185"/>
      <c r="J34" s="1185"/>
      <c r="K34" s="1185"/>
      <c r="L34" s="1185"/>
      <c r="M34" s="1185"/>
      <c r="N34" s="1185"/>
      <c r="O34" s="1185"/>
      <c r="P34" s="1185"/>
      <c r="Q34" s="1185"/>
      <c r="R34" s="1185"/>
      <c r="S34" s="1186"/>
      <c r="T34" s="1"/>
      <c r="U34" s="1"/>
      <c r="V34" s="1"/>
      <c r="W34" s="1"/>
      <c r="X34" s="1"/>
    </row>
    <row r="35" spans="2:26" s="2" customFormat="1" ht="122.25" customHeight="1">
      <c r="B35" s="1187" t="s">
        <v>885</v>
      </c>
      <c r="C35" s="1190" t="s">
        <v>886</v>
      </c>
      <c r="D35" s="1193" t="s">
        <v>887</v>
      </c>
      <c r="E35" s="1196">
        <v>0.4</v>
      </c>
      <c r="F35" s="562" t="s">
        <v>888</v>
      </c>
      <c r="G35" s="558">
        <v>0.2</v>
      </c>
      <c r="H35" s="360">
        <v>43885</v>
      </c>
      <c r="I35" s="360">
        <v>43896</v>
      </c>
      <c r="J35" s="574" t="s">
        <v>891</v>
      </c>
      <c r="K35" s="306"/>
      <c r="L35" s="530"/>
      <c r="M35" s="558" t="str">
        <f t="shared" ref="M35:M37" si="4">IF(K35="SI", G35, IF(K35="Cumplimiento Negativo",G35,"0"))</f>
        <v>0</v>
      </c>
      <c r="N35" s="687">
        <f>+SUM(M35:M37)</f>
        <v>0</v>
      </c>
      <c r="O35" s="687">
        <f>+SUM(G35:G37)</f>
        <v>0.4</v>
      </c>
      <c r="P35" s="1199">
        <f>+N35/O35</f>
        <v>0</v>
      </c>
      <c r="Q35" s="593"/>
      <c r="R35" s="352"/>
      <c r="S35" s="562" t="s">
        <v>894</v>
      </c>
      <c r="T35" s="1"/>
      <c r="U35" s="1"/>
      <c r="V35" s="1"/>
      <c r="W35" s="1"/>
      <c r="X35" s="1"/>
    </row>
    <row r="36" spans="2:26" s="2" customFormat="1" ht="79.5" customHeight="1">
      <c r="B36" s="1188"/>
      <c r="C36" s="1191"/>
      <c r="D36" s="1194"/>
      <c r="E36" s="1197"/>
      <c r="F36" s="562" t="s">
        <v>889</v>
      </c>
      <c r="G36" s="558">
        <v>0.1</v>
      </c>
      <c r="H36" s="360">
        <v>43899</v>
      </c>
      <c r="I36" s="360">
        <v>43903</v>
      </c>
      <c r="J36" s="574" t="s">
        <v>892</v>
      </c>
      <c r="K36" s="306"/>
      <c r="L36" s="530"/>
      <c r="M36" s="558" t="str">
        <f t="shared" si="4"/>
        <v>0</v>
      </c>
      <c r="N36" s="687">
        <f t="shared" ref="N36:N37" si="5">+SUM(M36:M47)</f>
        <v>0</v>
      </c>
      <c r="O36" s="687">
        <f t="shared" ref="O36:O37" si="6">+SUM(G36:G47)</f>
        <v>0.2</v>
      </c>
      <c r="P36" s="1200"/>
      <c r="Q36" s="593"/>
      <c r="R36" s="352"/>
      <c r="S36" s="562" t="s">
        <v>895</v>
      </c>
      <c r="T36" s="1"/>
      <c r="U36" s="1"/>
      <c r="V36" s="1"/>
      <c r="W36" s="1"/>
      <c r="X36" s="1"/>
    </row>
    <row r="37" spans="2:26" s="2" customFormat="1" ht="59.25" customHeight="1">
      <c r="B37" s="1189"/>
      <c r="C37" s="1192"/>
      <c r="D37" s="1195"/>
      <c r="E37" s="1198"/>
      <c r="F37" s="562" t="s">
        <v>890</v>
      </c>
      <c r="G37" s="558">
        <v>0.1</v>
      </c>
      <c r="H37" s="360">
        <v>43906</v>
      </c>
      <c r="I37" s="360">
        <v>43910</v>
      </c>
      <c r="J37" s="574" t="s">
        <v>893</v>
      </c>
      <c r="K37" s="306"/>
      <c r="L37" s="530"/>
      <c r="M37" s="558" t="str">
        <f t="shared" si="4"/>
        <v>0</v>
      </c>
      <c r="N37" s="687">
        <f t="shared" si="5"/>
        <v>0</v>
      </c>
      <c r="O37" s="687">
        <f t="shared" si="6"/>
        <v>0.1</v>
      </c>
      <c r="P37" s="1201"/>
      <c r="Q37" s="593"/>
      <c r="R37" s="352"/>
      <c r="S37" s="562" t="s">
        <v>896</v>
      </c>
      <c r="T37" s="1"/>
      <c r="U37" s="1"/>
      <c r="V37" s="1"/>
      <c r="W37" s="1"/>
      <c r="X37" s="1"/>
    </row>
    <row r="38" spans="2:26">
      <c r="U38" s="245"/>
      <c r="V38" s="245"/>
      <c r="W38" s="245"/>
      <c r="X38" s="245"/>
      <c r="Y38" s="245"/>
      <c r="Z38" s="245"/>
    </row>
    <row r="39" spans="2:26">
      <c r="U39" s="245"/>
      <c r="V39" s="245"/>
      <c r="W39" s="245"/>
      <c r="X39" s="245"/>
      <c r="Y39" s="245"/>
      <c r="Z39" s="245"/>
    </row>
    <row r="40" spans="2:26">
      <c r="U40" s="245"/>
      <c r="V40" s="245"/>
      <c r="W40" s="245"/>
      <c r="X40" s="245"/>
      <c r="Y40" s="245"/>
      <c r="Z40" s="245"/>
    </row>
    <row r="41" spans="2:26">
      <c r="U41" s="245"/>
      <c r="V41" s="245"/>
      <c r="W41" s="245"/>
      <c r="X41" s="245"/>
      <c r="Y41" s="245"/>
      <c r="Z41" s="245"/>
    </row>
    <row r="42" spans="2:26">
      <c r="U42" s="245"/>
      <c r="V42" s="245"/>
      <c r="W42" s="245"/>
      <c r="X42" s="245"/>
      <c r="Y42" s="245"/>
      <c r="Z42" s="245"/>
    </row>
    <row r="43" spans="2:26">
      <c r="U43" s="245"/>
      <c r="V43" s="245"/>
      <c r="W43" s="245"/>
      <c r="X43" s="245"/>
      <c r="Y43" s="245"/>
      <c r="Z43" s="245"/>
    </row>
    <row r="44" spans="2:26">
      <c r="U44" s="245"/>
      <c r="V44" s="245"/>
      <c r="W44" s="245"/>
      <c r="X44" s="245"/>
      <c r="Y44" s="245"/>
      <c r="Z44" s="245"/>
    </row>
    <row r="45" spans="2:26">
      <c r="U45" s="245"/>
      <c r="V45" s="245"/>
      <c r="W45" s="245"/>
      <c r="X45" s="245"/>
      <c r="Y45" s="245"/>
      <c r="Z45" s="245"/>
    </row>
    <row r="46" spans="2:26">
      <c r="U46" s="245"/>
      <c r="V46" s="245"/>
      <c r="W46" s="245"/>
      <c r="X46" s="245"/>
      <c r="Y46" s="245"/>
      <c r="Z46" s="245"/>
    </row>
    <row r="47" spans="2:26">
      <c r="U47" s="245"/>
      <c r="V47" s="245"/>
      <c r="W47" s="245"/>
      <c r="X47" s="245"/>
      <c r="Y47" s="245"/>
      <c r="Z47" s="245"/>
    </row>
    <row r="48" spans="2:26">
      <c r="U48" s="245"/>
      <c r="V48" s="245"/>
      <c r="W48" s="245"/>
      <c r="X48" s="245"/>
      <c r="Y48" s="245"/>
      <c r="Z48" s="245"/>
    </row>
    <row r="49" spans="21:26">
      <c r="U49" s="245"/>
      <c r="V49" s="245"/>
      <c r="W49" s="245"/>
      <c r="X49" s="245"/>
      <c r="Y49" s="245"/>
      <c r="Z49" s="245"/>
    </row>
    <row r="50" spans="21:26">
      <c r="U50" s="245"/>
      <c r="V50" s="245"/>
      <c r="W50" s="245"/>
      <c r="X50" s="245"/>
      <c r="Y50" s="245"/>
      <c r="Z50" s="245"/>
    </row>
    <row r="51" spans="21:26">
      <c r="U51" s="245"/>
      <c r="V51" s="245"/>
      <c r="W51" s="245"/>
      <c r="X51" s="245"/>
      <c r="Y51" s="245"/>
      <c r="Z51" s="245"/>
    </row>
    <row r="52" spans="21:26">
      <c r="U52" s="245"/>
      <c r="V52" s="245"/>
      <c r="W52" s="245"/>
      <c r="X52" s="245"/>
      <c r="Y52" s="245"/>
      <c r="Z52" s="245"/>
    </row>
    <row r="53" spans="21:26">
      <c r="U53" s="245"/>
      <c r="V53" s="245"/>
      <c r="W53" s="245"/>
      <c r="X53" s="245"/>
      <c r="Y53" s="245"/>
      <c r="Z53" s="245"/>
    </row>
    <row r="54" spans="21:26">
      <c r="U54" s="245"/>
      <c r="V54" s="245"/>
      <c r="W54" s="245"/>
      <c r="X54" s="245"/>
      <c r="Y54" s="245"/>
      <c r="Z54" s="245"/>
    </row>
    <row r="55" spans="21:26">
      <c r="U55" s="245"/>
      <c r="V55" s="245"/>
      <c r="W55" s="245"/>
      <c r="X55" s="245"/>
      <c r="Y55" s="245"/>
      <c r="Z55" s="245"/>
    </row>
    <row r="56" spans="21:26">
      <c r="U56" s="245"/>
      <c r="V56" s="245"/>
      <c r="W56" s="245"/>
      <c r="X56" s="245"/>
      <c r="Y56" s="245"/>
      <c r="Z56" s="245"/>
    </row>
    <row r="57" spans="21:26">
      <c r="U57" s="245"/>
      <c r="V57" s="245"/>
      <c r="W57" s="245"/>
      <c r="X57" s="245"/>
      <c r="Y57" s="245"/>
      <c r="Z57" s="245"/>
    </row>
    <row r="58" spans="21:26">
      <c r="U58" s="245"/>
      <c r="V58" s="245"/>
      <c r="W58" s="245"/>
      <c r="X58" s="245"/>
      <c r="Y58" s="245"/>
      <c r="Z58" s="245"/>
    </row>
    <row r="59" spans="21:26">
      <c r="U59" s="245"/>
      <c r="V59" s="245"/>
      <c r="W59" s="245"/>
      <c r="X59" s="245"/>
      <c r="Y59" s="245"/>
      <c r="Z59" s="245"/>
    </row>
    <row r="60" spans="21:26">
      <c r="U60" s="245"/>
      <c r="V60" s="245"/>
      <c r="W60" s="245"/>
      <c r="X60" s="245"/>
      <c r="Y60" s="245"/>
      <c r="Z60" s="245"/>
    </row>
    <row r="61" spans="21:26">
      <c r="U61" s="245"/>
      <c r="V61" s="245"/>
      <c r="W61" s="245"/>
      <c r="X61" s="245"/>
      <c r="Y61" s="245"/>
      <c r="Z61" s="245"/>
    </row>
    <row r="62" spans="21:26">
      <c r="U62" s="245"/>
      <c r="V62" s="245"/>
      <c r="W62" s="245"/>
      <c r="X62" s="245"/>
      <c r="Y62" s="245"/>
      <c r="Z62" s="245"/>
    </row>
    <row r="63" spans="21:26">
      <c r="U63" s="245"/>
      <c r="V63" s="245"/>
      <c r="W63" s="245"/>
      <c r="X63" s="245"/>
      <c r="Y63" s="245"/>
      <c r="Z63" s="245"/>
    </row>
    <row r="64" spans="21:26">
      <c r="U64" s="245"/>
      <c r="V64" s="245"/>
      <c r="W64" s="245"/>
      <c r="X64" s="245"/>
      <c r="Y64" s="245"/>
      <c r="Z64" s="245"/>
    </row>
    <row r="65" spans="21:26">
      <c r="U65" s="245"/>
      <c r="V65" s="245"/>
      <c r="W65" s="245"/>
      <c r="X65" s="245"/>
      <c r="Y65" s="245"/>
      <c r="Z65" s="245"/>
    </row>
    <row r="66" spans="21:26">
      <c r="U66" s="245"/>
      <c r="V66" s="245"/>
      <c r="W66" s="245"/>
      <c r="X66" s="245"/>
      <c r="Y66" s="245"/>
      <c r="Z66" s="245"/>
    </row>
    <row r="67" spans="21:26">
      <c r="U67" s="245"/>
      <c r="V67" s="245"/>
      <c r="W67" s="245"/>
      <c r="X67" s="245"/>
      <c r="Y67" s="245"/>
      <c r="Z67" s="245"/>
    </row>
    <row r="68" spans="21:26">
      <c r="U68" s="245"/>
      <c r="V68" s="245"/>
      <c r="W68" s="245"/>
      <c r="X68" s="245"/>
      <c r="Y68" s="245"/>
      <c r="Z68" s="245"/>
    </row>
    <row r="69" spans="21:26">
      <c r="U69" s="245"/>
      <c r="V69" s="245"/>
      <c r="W69" s="245"/>
      <c r="X69" s="245"/>
      <c r="Y69" s="245"/>
      <c r="Z69" s="245"/>
    </row>
    <row r="70" spans="21:26">
      <c r="U70" s="245"/>
      <c r="V70" s="245"/>
      <c r="W70" s="245"/>
      <c r="X70" s="245"/>
      <c r="Y70" s="245"/>
      <c r="Z70" s="245"/>
    </row>
    <row r="71" spans="21:26">
      <c r="U71" s="245"/>
      <c r="V71" s="245"/>
      <c r="W71" s="245"/>
      <c r="X71" s="245"/>
      <c r="Y71" s="245"/>
      <c r="Z71" s="245"/>
    </row>
    <row r="72" spans="21:26">
      <c r="U72" s="245"/>
      <c r="V72" s="245"/>
      <c r="W72" s="245"/>
      <c r="X72" s="245"/>
      <c r="Y72" s="245"/>
      <c r="Z72" s="245"/>
    </row>
    <row r="73" spans="21:26">
      <c r="U73" s="245"/>
      <c r="V73" s="245"/>
      <c r="W73" s="245"/>
      <c r="X73" s="245"/>
      <c r="Y73" s="245"/>
      <c r="Z73" s="245"/>
    </row>
    <row r="74" spans="21:26">
      <c r="U74" s="245"/>
      <c r="V74" s="245"/>
      <c r="W74" s="245"/>
      <c r="X74" s="245"/>
      <c r="Y74" s="245"/>
      <c r="Z74" s="245"/>
    </row>
    <row r="75" spans="21:26">
      <c r="U75" s="245"/>
      <c r="V75" s="245"/>
      <c r="W75" s="245"/>
      <c r="X75" s="245"/>
      <c r="Y75" s="245"/>
      <c r="Z75" s="245"/>
    </row>
    <row r="76" spans="21:26">
      <c r="U76" s="245"/>
      <c r="V76" s="245"/>
      <c r="W76" s="245"/>
      <c r="X76" s="245"/>
      <c r="Y76" s="245"/>
      <c r="Z76" s="245"/>
    </row>
    <row r="77" spans="21:26">
      <c r="U77" s="245"/>
      <c r="V77" s="245"/>
      <c r="W77" s="245"/>
      <c r="X77" s="245"/>
      <c r="Y77" s="245"/>
      <c r="Z77" s="245"/>
    </row>
    <row r="78" spans="21:26">
      <c r="U78" s="245"/>
      <c r="V78" s="245"/>
      <c r="W78" s="245"/>
      <c r="X78" s="245"/>
      <c r="Y78" s="245"/>
      <c r="Z78" s="245"/>
    </row>
    <row r="79" spans="21:26">
      <c r="U79" s="245"/>
      <c r="V79" s="245"/>
      <c r="W79" s="245"/>
      <c r="X79" s="245"/>
      <c r="Y79" s="245"/>
      <c r="Z79" s="245"/>
    </row>
    <row r="80" spans="21:26">
      <c r="U80" s="245"/>
      <c r="V80" s="245"/>
      <c r="W80" s="245"/>
      <c r="X80" s="245"/>
      <c r="Y80" s="245"/>
      <c r="Z80" s="245"/>
    </row>
    <row r="81" spans="21:26">
      <c r="U81" s="245"/>
      <c r="V81" s="245"/>
      <c r="W81" s="245"/>
      <c r="X81" s="245"/>
      <c r="Y81" s="245"/>
      <c r="Z81" s="245"/>
    </row>
    <row r="82" spans="21:26">
      <c r="U82" s="245"/>
      <c r="V82" s="245"/>
      <c r="W82" s="245"/>
      <c r="X82" s="245"/>
      <c r="Y82" s="245"/>
      <c r="Z82" s="245"/>
    </row>
    <row r="83" spans="21:26">
      <c r="U83" s="245"/>
      <c r="V83" s="245"/>
      <c r="W83" s="245"/>
      <c r="X83" s="245"/>
      <c r="Y83" s="245"/>
      <c r="Z83" s="245"/>
    </row>
    <row r="84" spans="21:26">
      <c r="U84" s="245"/>
      <c r="V84" s="245"/>
      <c r="W84" s="245"/>
      <c r="X84" s="245"/>
      <c r="Y84" s="245"/>
      <c r="Z84" s="245"/>
    </row>
    <row r="85" spans="21:26">
      <c r="U85" s="245"/>
      <c r="V85" s="245"/>
      <c r="W85" s="245"/>
      <c r="X85" s="245"/>
      <c r="Y85" s="245"/>
      <c r="Z85" s="245"/>
    </row>
    <row r="86" spans="21:26">
      <c r="U86" s="245"/>
      <c r="V86" s="245"/>
      <c r="W86" s="245"/>
      <c r="X86" s="245"/>
      <c r="Y86" s="245"/>
      <c r="Z86" s="245"/>
    </row>
    <row r="87" spans="21:26">
      <c r="U87" s="245"/>
      <c r="V87" s="245"/>
      <c r="W87" s="245"/>
      <c r="X87" s="245"/>
      <c r="Y87" s="245"/>
      <c r="Z87" s="245"/>
    </row>
    <row r="88" spans="21:26">
      <c r="U88" s="245"/>
      <c r="V88" s="245"/>
      <c r="W88" s="245"/>
      <c r="X88" s="245"/>
      <c r="Y88" s="245"/>
      <c r="Z88" s="245"/>
    </row>
    <row r="89" spans="21:26">
      <c r="U89" s="245"/>
      <c r="V89" s="245"/>
      <c r="W89" s="245"/>
      <c r="X89" s="245"/>
      <c r="Y89" s="245"/>
      <c r="Z89" s="245"/>
    </row>
    <row r="90" spans="21:26">
      <c r="U90" s="245"/>
      <c r="V90" s="245"/>
      <c r="W90" s="245"/>
      <c r="X90" s="245"/>
      <c r="Y90" s="245"/>
      <c r="Z90" s="245"/>
    </row>
    <row r="91" spans="21:26">
      <c r="U91" s="245"/>
      <c r="V91" s="245"/>
      <c r="W91" s="245"/>
      <c r="X91" s="245"/>
      <c r="Y91" s="245"/>
      <c r="Z91" s="245"/>
    </row>
    <row r="92" spans="21:26">
      <c r="U92" s="245"/>
      <c r="V92" s="245"/>
      <c r="W92" s="245"/>
      <c r="X92" s="245"/>
      <c r="Y92" s="245"/>
      <c r="Z92" s="245"/>
    </row>
    <row r="93" spans="21:26">
      <c r="U93" s="245"/>
      <c r="V93" s="245"/>
      <c r="W93" s="245"/>
      <c r="X93" s="245"/>
      <c r="Y93" s="245"/>
      <c r="Z93" s="245"/>
    </row>
    <row r="94" spans="21:26">
      <c r="U94" s="245"/>
      <c r="V94" s="245"/>
      <c r="W94" s="245"/>
      <c r="X94" s="245"/>
      <c r="Y94" s="245"/>
      <c r="Z94" s="245"/>
    </row>
    <row r="95" spans="21:26">
      <c r="U95" s="245"/>
      <c r="V95" s="245"/>
      <c r="W95" s="245"/>
      <c r="X95" s="245"/>
      <c r="Y95" s="245"/>
      <c r="Z95" s="245"/>
    </row>
    <row r="96" spans="21:26">
      <c r="U96" s="245"/>
      <c r="V96" s="245"/>
      <c r="W96" s="245"/>
      <c r="X96" s="245"/>
      <c r="Y96" s="245"/>
      <c r="Z96" s="245"/>
    </row>
    <row r="97" spans="21:26">
      <c r="U97" s="245"/>
      <c r="V97" s="245"/>
      <c r="W97" s="245"/>
      <c r="X97" s="245"/>
      <c r="Y97" s="245"/>
      <c r="Z97" s="245"/>
    </row>
    <row r="98" spans="21:26">
      <c r="U98" s="245"/>
      <c r="V98" s="245"/>
      <c r="W98" s="245"/>
      <c r="X98" s="245"/>
      <c r="Y98" s="245"/>
      <c r="Z98" s="245"/>
    </row>
    <row r="99" spans="21:26">
      <c r="U99" s="245"/>
      <c r="V99" s="245"/>
      <c r="W99" s="245"/>
      <c r="X99" s="245"/>
      <c r="Y99" s="245"/>
      <c r="Z99" s="245"/>
    </row>
    <row r="100" spans="21:26">
      <c r="U100" s="245"/>
      <c r="V100" s="245"/>
      <c r="W100" s="245"/>
      <c r="X100" s="245"/>
      <c r="Y100" s="245"/>
      <c r="Z100" s="245"/>
    </row>
    <row r="101" spans="21:26">
      <c r="U101" s="245"/>
      <c r="V101" s="245"/>
      <c r="W101" s="245"/>
      <c r="X101" s="245"/>
      <c r="Y101" s="245"/>
      <c r="Z101" s="245"/>
    </row>
    <row r="102" spans="21:26">
      <c r="U102" s="245"/>
      <c r="V102" s="245"/>
      <c r="W102" s="245"/>
      <c r="X102" s="245"/>
      <c r="Y102" s="245"/>
      <c r="Z102" s="245"/>
    </row>
    <row r="103" spans="21:26">
      <c r="U103" s="245"/>
      <c r="V103" s="245"/>
      <c r="W103" s="245"/>
      <c r="X103" s="245"/>
      <c r="Y103" s="245"/>
      <c r="Z103" s="245"/>
    </row>
    <row r="104" spans="21:26">
      <c r="U104" s="245"/>
      <c r="V104" s="245"/>
      <c r="W104" s="245"/>
      <c r="X104" s="245"/>
      <c r="Y104" s="245"/>
      <c r="Z104" s="245"/>
    </row>
    <row r="105" spans="21:26">
      <c r="U105" s="245"/>
      <c r="V105" s="245"/>
      <c r="W105" s="245"/>
      <c r="X105" s="245"/>
      <c r="Y105" s="245"/>
      <c r="Z105" s="245"/>
    </row>
    <row r="106" spans="21:26">
      <c r="U106" s="245"/>
      <c r="V106" s="245"/>
      <c r="W106" s="245"/>
      <c r="X106" s="245"/>
      <c r="Y106" s="245"/>
      <c r="Z106" s="245"/>
    </row>
    <row r="107" spans="21:26">
      <c r="U107" s="245"/>
      <c r="V107" s="245"/>
      <c r="W107" s="245"/>
      <c r="X107" s="245"/>
      <c r="Y107" s="245"/>
      <c r="Z107" s="245"/>
    </row>
    <row r="108" spans="21:26">
      <c r="U108" s="245"/>
      <c r="V108" s="245"/>
      <c r="W108" s="245"/>
      <c r="X108" s="245"/>
      <c r="Y108" s="245"/>
      <c r="Z108" s="245"/>
    </row>
    <row r="109" spans="21:26">
      <c r="U109" s="245"/>
      <c r="V109" s="245"/>
      <c r="W109" s="245"/>
      <c r="X109" s="245"/>
      <c r="Y109" s="245"/>
      <c r="Z109" s="245"/>
    </row>
    <row r="110" spans="21:26">
      <c r="U110" s="245"/>
      <c r="V110" s="245"/>
      <c r="W110" s="245"/>
      <c r="X110" s="245"/>
      <c r="Y110" s="245"/>
      <c r="Z110" s="245"/>
    </row>
    <row r="111" spans="21:26">
      <c r="U111" s="245"/>
      <c r="V111" s="245"/>
      <c r="W111" s="245"/>
      <c r="X111" s="245"/>
      <c r="Y111" s="245"/>
      <c r="Z111" s="245"/>
    </row>
    <row r="112" spans="21:26">
      <c r="U112" s="245"/>
      <c r="V112" s="245"/>
      <c r="W112" s="245"/>
      <c r="X112" s="245"/>
      <c r="Y112" s="245"/>
      <c r="Z112" s="245"/>
    </row>
    <row r="113" spans="21:26">
      <c r="U113" s="245"/>
      <c r="V113" s="245"/>
      <c r="W113" s="245"/>
      <c r="X113" s="245"/>
      <c r="Y113" s="245"/>
      <c r="Z113" s="245"/>
    </row>
    <row r="114" spans="21:26">
      <c r="U114" s="245"/>
      <c r="V114" s="245"/>
      <c r="W114" s="245"/>
      <c r="X114" s="245"/>
      <c r="Y114" s="245"/>
      <c r="Z114" s="245"/>
    </row>
  </sheetData>
  <mergeCells count="61">
    <mergeCell ref="B14:B19"/>
    <mergeCell ref="C14:C19"/>
    <mergeCell ref="P14:P19"/>
    <mergeCell ref="B34:S34"/>
    <mergeCell ref="B35:B37"/>
    <mergeCell ref="C35:C37"/>
    <mergeCell ref="E35:E37"/>
    <mergeCell ref="D35:D37"/>
    <mergeCell ref="P35:P37"/>
    <mergeCell ref="B20:S20"/>
    <mergeCell ref="B21:B22"/>
    <mergeCell ref="C21:C22"/>
    <mergeCell ref="D21:D22"/>
    <mergeCell ref="E21:E22"/>
    <mergeCell ref="P21:P22"/>
    <mergeCell ref="B24:S24"/>
    <mergeCell ref="B1:T1"/>
    <mergeCell ref="B2:S2"/>
    <mergeCell ref="B3:S3"/>
    <mergeCell ref="B4:S4"/>
    <mergeCell ref="K11:R11"/>
    <mergeCell ref="Q7:Q10"/>
    <mergeCell ref="R7:R10"/>
    <mergeCell ref="D7:P7"/>
    <mergeCell ref="D8:P8"/>
    <mergeCell ref="S11:U11"/>
    <mergeCell ref="D10:P10"/>
    <mergeCell ref="B11:J11"/>
    <mergeCell ref="D9:P9"/>
    <mergeCell ref="S12:S13"/>
    <mergeCell ref="D14:D18"/>
    <mergeCell ref="E14:E18"/>
    <mergeCell ref="J15:J16"/>
    <mergeCell ref="D12:D13"/>
    <mergeCell ref="G12:G13"/>
    <mergeCell ref="H12:I12"/>
    <mergeCell ref="P12:P13"/>
    <mergeCell ref="F12:F13"/>
    <mergeCell ref="J12:J13"/>
    <mergeCell ref="K12:K13"/>
    <mergeCell ref="L12:L13"/>
    <mergeCell ref="B12:B13"/>
    <mergeCell ref="R12:R13"/>
    <mergeCell ref="C12:C13"/>
    <mergeCell ref="Q12:Q13"/>
    <mergeCell ref="O12:O13"/>
    <mergeCell ref="M12:M13"/>
    <mergeCell ref="N12:N13"/>
    <mergeCell ref="E12:E13"/>
    <mergeCell ref="B30:S30"/>
    <mergeCell ref="B25:B28"/>
    <mergeCell ref="C25:C28"/>
    <mergeCell ref="D26:D28"/>
    <mergeCell ref="E26:E28"/>
    <mergeCell ref="P26:P28"/>
    <mergeCell ref="P31:P33"/>
    <mergeCell ref="B31:B33"/>
    <mergeCell ref="C31:C33"/>
    <mergeCell ref="D31:D33"/>
    <mergeCell ref="E31:E33"/>
    <mergeCell ref="J31:J32"/>
  </mergeCells>
  <conditionalFormatting sqref="P14">
    <cfRule type="cellIs" dxfId="341" priority="113" operator="between">
      <formula>1</formula>
      <formula>1</formula>
    </cfRule>
    <cfRule type="cellIs" dxfId="340" priority="114" operator="between">
      <formula>0.9</formula>
      <formula>0.99</formula>
    </cfRule>
    <cfRule type="cellIs" dxfId="339" priority="115" operator="between">
      <formula>0.89</formula>
      <formula>0.8</formula>
    </cfRule>
    <cfRule type="cellIs" dxfId="338" priority="116" operator="between">
      <formula>0.79</formula>
      <formula>0</formula>
    </cfRule>
  </conditionalFormatting>
  <conditionalFormatting sqref="P25:P26 P31 P29">
    <cfRule type="cellIs" dxfId="337" priority="109" operator="between">
      <formula>1</formula>
      <formula>1</formula>
    </cfRule>
    <cfRule type="cellIs" dxfId="336" priority="110" operator="between">
      <formula>0.9</formula>
      <formula>0.99</formula>
    </cfRule>
    <cfRule type="cellIs" dxfId="335" priority="111" operator="between">
      <formula>0.89</formula>
      <formula>0.8</formula>
    </cfRule>
    <cfRule type="cellIs" dxfId="334" priority="112" operator="between">
      <formula>0.79</formula>
      <formula>0</formula>
    </cfRule>
  </conditionalFormatting>
  <conditionalFormatting sqref="K14:K15">
    <cfRule type="cellIs" dxfId="333" priority="93" operator="equal">
      <formula>$Y$4</formula>
    </cfRule>
    <cfRule type="cellIs" dxfId="332" priority="94" operator="equal">
      <formula>$Y$3</formula>
    </cfRule>
    <cfRule type="cellIs" dxfId="331" priority="95" operator="equal">
      <formula>$Y$2</formula>
    </cfRule>
    <cfRule type="cellIs" dxfId="330" priority="96" operator="equal">
      <formula>$Y$1</formula>
    </cfRule>
  </conditionalFormatting>
  <conditionalFormatting sqref="K16:K19">
    <cfRule type="cellIs" dxfId="329" priority="85" operator="equal">
      <formula>$Y$4</formula>
    </cfRule>
    <cfRule type="cellIs" dxfId="328" priority="86" operator="equal">
      <formula>$Y$3</formula>
    </cfRule>
    <cfRule type="cellIs" dxfId="327" priority="87" operator="equal">
      <formula>$Y$2</formula>
    </cfRule>
    <cfRule type="cellIs" dxfId="326" priority="88" operator="equal">
      <formula>$Y$1</formula>
    </cfRule>
  </conditionalFormatting>
  <conditionalFormatting sqref="K25:K28">
    <cfRule type="cellIs" dxfId="325" priority="81" operator="equal">
      <formula>$Y$4</formula>
    </cfRule>
    <cfRule type="cellIs" dxfId="324" priority="82" operator="equal">
      <formula>$Y$3</formula>
    </cfRule>
    <cfRule type="cellIs" dxfId="323" priority="83" operator="equal">
      <formula>$Y$2</formula>
    </cfRule>
    <cfRule type="cellIs" dxfId="322" priority="84" operator="equal">
      <formula>$Y$1</formula>
    </cfRule>
  </conditionalFormatting>
  <conditionalFormatting sqref="P21">
    <cfRule type="cellIs" dxfId="321" priority="59" operator="between">
      <formula>1</formula>
      <formula>1</formula>
    </cfRule>
    <cfRule type="cellIs" dxfId="320" priority="60" operator="between">
      <formula>0.9</formula>
      <formula>0.99</formula>
    </cfRule>
    <cfRule type="cellIs" dxfId="319" priority="61" operator="between">
      <formula>0.89</formula>
      <formula>0.8</formula>
    </cfRule>
    <cfRule type="cellIs" dxfId="318" priority="62" operator="between">
      <formula>0.79</formula>
      <formula>0</formula>
    </cfRule>
  </conditionalFormatting>
  <conditionalFormatting sqref="K29 K31:K33 K35:K37">
    <cfRule type="cellIs" dxfId="317" priority="51" operator="equal">
      <formula>$Y$4</formula>
    </cfRule>
    <cfRule type="cellIs" dxfId="316" priority="52" operator="equal">
      <formula>$Y$3</formula>
    </cfRule>
    <cfRule type="cellIs" dxfId="315" priority="53" operator="equal">
      <formula>$Y$2</formula>
    </cfRule>
    <cfRule type="cellIs" dxfId="314" priority="54" operator="equal">
      <formula>$Y$1</formula>
    </cfRule>
  </conditionalFormatting>
  <conditionalFormatting sqref="K21:K23">
    <cfRule type="cellIs" dxfId="313" priority="17" operator="equal">
      <formula>$Y$4</formula>
    </cfRule>
    <cfRule type="cellIs" dxfId="312" priority="18" operator="equal">
      <formula>$Y$3</formula>
    </cfRule>
    <cfRule type="cellIs" dxfId="311" priority="19" operator="equal">
      <formula>$Y$2</formula>
    </cfRule>
    <cfRule type="cellIs" dxfId="310" priority="20" operator="equal">
      <formula>$Y$1</formula>
    </cfRule>
  </conditionalFormatting>
  <conditionalFormatting sqref="R7">
    <cfRule type="cellIs" dxfId="309" priority="5" operator="between">
      <formula>0.9</formula>
      <formula>1</formula>
    </cfRule>
    <cfRule type="cellIs" dxfId="308" priority="6" operator="between">
      <formula>0.8</formula>
      <formula>0.89</formula>
    </cfRule>
    <cfRule type="cellIs" dxfId="307" priority="7" operator="between">
      <formula>0.7</formula>
      <formula>0.79</formula>
    </cfRule>
    <cfRule type="cellIs" dxfId="306" priority="8" operator="between">
      <formula>0</formula>
      <formula>0.69</formula>
    </cfRule>
  </conditionalFormatting>
  <conditionalFormatting sqref="P35">
    <cfRule type="cellIs" dxfId="305" priority="1" operator="between">
      <formula>1</formula>
      <formula>1</formula>
    </cfRule>
    <cfRule type="cellIs" dxfId="304" priority="2" operator="between">
      <formula>0.9</formula>
      <formula>0.99</formula>
    </cfRule>
    <cfRule type="cellIs" dxfId="303" priority="3" operator="between">
      <formula>0.89</formula>
      <formula>0.8</formula>
    </cfRule>
    <cfRule type="cellIs" dxfId="302" priority="4" operator="between">
      <formula>0.79</formula>
      <formula>0</formula>
    </cfRule>
  </conditionalFormatting>
  <dataValidations count="1">
    <dataValidation type="list" allowBlank="1" showInputMessage="1" showErrorMessage="1" sqref="K14:K19 K21:K23 K25:K29 K31:K37" xr:uid="{00000000-0002-0000-0F00-000000000000}">
      <formula1>$Y$1:$Y$4</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AN140"/>
  <sheetViews>
    <sheetView showGridLines="0" topLeftCell="A30" zoomScale="85" zoomScaleNormal="85" workbookViewId="0">
      <selection activeCell="P26" sqref="P26:P29"/>
    </sheetView>
  </sheetViews>
  <sheetFormatPr baseColWidth="10" defaultColWidth="11.42578125" defaultRowHeight="15"/>
  <cols>
    <col min="1" max="1" width="7" style="247" customWidth="1"/>
    <col min="2" max="2" width="26.140625" style="247" customWidth="1"/>
    <col min="3" max="3" width="23" style="247" hidden="1" customWidth="1"/>
    <col min="4" max="4" width="23.5703125" style="247" customWidth="1"/>
    <col min="5" max="5" width="11.7109375" style="247" hidden="1" customWidth="1"/>
    <col min="6" max="6" width="26.140625" style="247" customWidth="1"/>
    <col min="7" max="7" width="12.85546875" style="247" hidden="1" customWidth="1"/>
    <col min="8" max="8" width="13.85546875" style="247" hidden="1" customWidth="1"/>
    <col min="9" max="9" width="12.42578125" style="247" hidden="1" customWidth="1"/>
    <col min="10" max="10" width="23" style="247" customWidth="1"/>
    <col min="11" max="11" width="24.140625" style="247" customWidth="1"/>
    <col min="12" max="12" width="24.140625" style="247" hidden="1" customWidth="1"/>
    <col min="13" max="13" width="12.5703125" style="247" hidden="1" customWidth="1"/>
    <col min="14" max="14" width="11.42578125" style="247" hidden="1" customWidth="1"/>
    <col min="15" max="15" width="11.140625" style="247" hidden="1" customWidth="1"/>
    <col min="16" max="16" width="23.5703125" style="247" customWidth="1"/>
    <col min="17" max="17" width="26.28515625" style="247" customWidth="1"/>
    <col min="18" max="18" width="24.5703125" style="247" customWidth="1"/>
    <col min="19" max="19" width="24.5703125" style="247" hidden="1" customWidth="1"/>
    <col min="20" max="20" width="22.28515625" style="247" hidden="1" customWidth="1"/>
    <col min="21" max="21" width="20.42578125" style="247" hidden="1" customWidth="1"/>
    <col min="22" max="22" width="11.42578125" style="247" hidden="1" customWidth="1"/>
    <col min="23" max="23" width="35" style="247" hidden="1" customWidth="1"/>
    <col min="24" max="24" width="15.140625" style="247" hidden="1" customWidth="1"/>
    <col min="25" max="25" width="20.7109375" style="247" hidden="1" customWidth="1"/>
    <col min="26" max="16384" width="11.42578125" style="247"/>
  </cols>
  <sheetData>
    <row r="1" spans="1:40">
      <c r="A1" s="245"/>
      <c r="B1" s="1014"/>
      <c r="C1" s="1014"/>
      <c r="D1" s="1014"/>
      <c r="E1" s="1014"/>
      <c r="F1" s="1014"/>
      <c r="G1" s="1014"/>
      <c r="H1" s="1014"/>
      <c r="I1" s="1014"/>
      <c r="J1" s="1014"/>
      <c r="K1" s="1014"/>
      <c r="L1" s="1014"/>
      <c r="M1" s="1014"/>
      <c r="N1" s="1014"/>
      <c r="O1" s="1014"/>
      <c r="P1" s="1014"/>
      <c r="Q1" s="1014"/>
      <c r="R1" s="1014"/>
      <c r="S1" s="1014"/>
      <c r="T1" s="1014"/>
      <c r="U1" s="245"/>
      <c r="V1" s="245"/>
      <c r="W1" s="245"/>
      <c r="X1" s="245"/>
      <c r="Y1" s="245"/>
      <c r="Z1" s="245"/>
      <c r="AA1" s="245"/>
      <c r="AB1" s="245"/>
      <c r="AC1" s="245"/>
      <c r="AD1" s="245"/>
    </row>
    <row r="2" spans="1:40" ht="25.5" customHeight="1">
      <c r="A2" s="245"/>
      <c r="B2" s="1517" t="s">
        <v>76</v>
      </c>
      <c r="C2" s="1517"/>
      <c r="D2" s="1517"/>
      <c r="E2" s="1517"/>
      <c r="F2" s="1517"/>
      <c r="G2" s="1517"/>
      <c r="H2" s="1517"/>
      <c r="I2" s="1517"/>
      <c r="J2" s="1517"/>
      <c r="K2" s="1517"/>
      <c r="L2" s="1517"/>
      <c r="M2" s="1517"/>
      <c r="N2" s="1517"/>
      <c r="O2" s="1517"/>
      <c r="P2" s="1517"/>
      <c r="Q2" s="1517"/>
      <c r="R2" s="1517"/>
      <c r="S2" s="1517"/>
      <c r="T2" s="245"/>
      <c r="U2" s="245"/>
      <c r="V2" s="245"/>
      <c r="W2" s="245"/>
      <c r="X2" s="245"/>
      <c r="Y2" s="245"/>
      <c r="Z2" s="245"/>
      <c r="AA2" s="245"/>
      <c r="AB2" s="245"/>
      <c r="AC2" s="245"/>
      <c r="AD2" s="245"/>
      <c r="AE2" s="245"/>
      <c r="AF2" s="245"/>
      <c r="AG2" s="245"/>
      <c r="AH2" s="245"/>
      <c r="AI2" s="245"/>
      <c r="AJ2" s="245"/>
      <c r="AK2" s="245"/>
      <c r="AL2" s="245"/>
      <c r="AM2" s="245"/>
      <c r="AN2" s="245"/>
    </row>
    <row r="3" spans="1:40" ht="20.25" customHeight="1">
      <c r="A3" s="245"/>
      <c r="B3" s="1518" t="s">
        <v>77</v>
      </c>
      <c r="C3" s="1518"/>
      <c r="D3" s="1518"/>
      <c r="E3" s="1518"/>
      <c r="F3" s="1518"/>
      <c r="G3" s="1518"/>
      <c r="H3" s="1518"/>
      <c r="I3" s="1518"/>
      <c r="J3" s="1518"/>
      <c r="K3" s="1518"/>
      <c r="L3" s="1518"/>
      <c r="M3" s="1518"/>
      <c r="N3" s="1518"/>
      <c r="O3" s="1518"/>
      <c r="P3" s="1518"/>
      <c r="Q3" s="1518"/>
      <c r="R3" s="1518"/>
      <c r="S3" s="1518"/>
      <c r="T3" s="245"/>
      <c r="U3" s="245"/>
      <c r="V3" s="245"/>
      <c r="W3" s="245"/>
      <c r="X3" s="245"/>
      <c r="Y3" s="245"/>
      <c r="Z3" s="245"/>
      <c r="AA3" s="245"/>
      <c r="AB3" s="245"/>
      <c r="AC3" s="245"/>
      <c r="AD3" s="245"/>
      <c r="AE3" s="245"/>
      <c r="AF3" s="245"/>
      <c r="AG3" s="245"/>
      <c r="AH3" s="245"/>
      <c r="AI3" s="245"/>
      <c r="AJ3" s="245"/>
      <c r="AK3" s="245"/>
      <c r="AL3" s="245"/>
      <c r="AM3" s="245"/>
      <c r="AN3" s="245"/>
    </row>
    <row r="4" spans="1:40" ht="16.5" customHeight="1">
      <c r="A4" s="245"/>
      <c r="B4" s="1519" t="s">
        <v>244</v>
      </c>
      <c r="C4" s="1519"/>
      <c r="D4" s="1519"/>
      <c r="E4" s="1519"/>
      <c r="F4" s="1519"/>
      <c r="G4" s="1519"/>
      <c r="H4" s="1519"/>
      <c r="I4" s="1519"/>
      <c r="J4" s="1519"/>
      <c r="K4" s="1519"/>
      <c r="L4" s="1519"/>
      <c r="M4" s="1519"/>
      <c r="N4" s="1519"/>
      <c r="O4" s="1519"/>
      <c r="P4" s="1519"/>
      <c r="Q4" s="1519"/>
      <c r="R4" s="1519"/>
      <c r="S4" s="1519"/>
      <c r="T4" s="245"/>
      <c r="U4" s="245"/>
      <c r="V4" s="245"/>
      <c r="W4" s="245"/>
      <c r="X4" s="245"/>
      <c r="Y4" s="245"/>
      <c r="Z4" s="245"/>
      <c r="AA4" s="245"/>
      <c r="AB4" s="245"/>
      <c r="AC4" s="245"/>
      <c r="AD4" s="245"/>
      <c r="AE4" s="245"/>
      <c r="AF4" s="245"/>
      <c r="AG4" s="245"/>
      <c r="AH4" s="245"/>
      <c r="AI4" s="245"/>
      <c r="AJ4" s="245"/>
      <c r="AK4" s="245"/>
      <c r="AL4" s="245"/>
      <c r="AM4" s="245"/>
      <c r="AN4" s="245"/>
    </row>
    <row r="5" spans="1:40">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row>
    <row r="6" spans="1:40"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row>
    <row r="7" spans="1:40" ht="20.25" customHeight="1">
      <c r="A7" s="245"/>
      <c r="B7" s="231" t="s">
        <v>11</v>
      </c>
      <c r="C7" s="1520" t="s">
        <v>258</v>
      </c>
      <c r="D7" s="1521"/>
      <c r="E7" s="1521"/>
      <c r="F7" s="1521"/>
      <c r="G7" s="1521"/>
      <c r="H7" s="1521"/>
      <c r="I7" s="1521"/>
      <c r="J7" s="1521"/>
      <c r="K7" s="1521"/>
      <c r="L7" s="1521"/>
      <c r="M7" s="1521"/>
      <c r="N7" s="1521"/>
      <c r="O7" s="1521"/>
      <c r="P7" s="1522"/>
      <c r="Q7" s="1324" t="s">
        <v>235</v>
      </c>
      <c r="R7" s="1327">
        <f>AVERAGE(P15,P18,P22,P26,P31)</f>
        <v>0</v>
      </c>
      <c r="S7" s="424"/>
      <c r="T7" s="239"/>
      <c r="U7" s="239"/>
      <c r="V7" s="248">
        <f>R7</f>
        <v>0</v>
      </c>
      <c r="W7" s="245"/>
      <c r="X7" s="249"/>
      <c r="Y7" s="247" t="s">
        <v>65</v>
      </c>
      <c r="Z7" s="245"/>
      <c r="AA7" s="245"/>
      <c r="AB7" s="245"/>
      <c r="AC7" s="245"/>
      <c r="AD7" s="245"/>
    </row>
    <row r="8" spans="1:40" ht="21.75" customHeight="1">
      <c r="A8" s="245"/>
      <c r="B8" s="254" t="s">
        <v>56</v>
      </c>
      <c r="C8" s="1424" t="s">
        <v>261</v>
      </c>
      <c r="D8" s="1425"/>
      <c r="E8" s="1425"/>
      <c r="F8" s="1425"/>
      <c r="G8" s="1425"/>
      <c r="H8" s="1425"/>
      <c r="I8" s="1425"/>
      <c r="J8" s="1425"/>
      <c r="K8" s="1425"/>
      <c r="L8" s="1425"/>
      <c r="M8" s="1425"/>
      <c r="N8" s="1425"/>
      <c r="O8" s="1425"/>
      <c r="P8" s="1426"/>
      <c r="Q8" s="1324"/>
      <c r="R8" s="1444"/>
      <c r="S8" s="425"/>
      <c r="T8" s="251"/>
      <c r="U8" s="251"/>
      <c r="V8" s="245"/>
      <c r="W8" s="245"/>
      <c r="X8" s="252"/>
      <c r="Y8" s="247" t="s">
        <v>67</v>
      </c>
      <c r="Z8" s="245"/>
      <c r="AA8" s="245"/>
      <c r="AB8" s="245"/>
      <c r="AC8" s="245"/>
      <c r="AD8" s="245"/>
    </row>
    <row r="9" spans="1:40" ht="16.5" hidden="1" customHeight="1">
      <c r="A9" s="245"/>
      <c r="B9" s="254" t="s">
        <v>14</v>
      </c>
      <c r="C9" s="262"/>
      <c r="D9" s="409" t="s">
        <v>22</v>
      </c>
      <c r="E9" s="409"/>
      <c r="F9" s="409"/>
      <c r="G9" s="409"/>
      <c r="H9" s="409"/>
      <c r="I9" s="409"/>
      <c r="J9" s="409"/>
      <c r="K9" s="409"/>
      <c r="L9" s="409"/>
      <c r="M9" s="409"/>
      <c r="N9" s="409"/>
      <c r="O9" s="409"/>
      <c r="P9" s="409"/>
      <c r="Q9" s="1324"/>
      <c r="R9" s="1444"/>
      <c r="S9" s="425"/>
      <c r="T9" s="251"/>
      <c r="U9" s="251"/>
      <c r="V9" s="245"/>
      <c r="W9" s="245"/>
      <c r="X9" s="316"/>
      <c r="Y9" s="247" t="s">
        <v>249</v>
      </c>
      <c r="Z9" s="258"/>
      <c r="AA9" s="245"/>
      <c r="AB9" s="245"/>
      <c r="AC9" s="245"/>
      <c r="AD9" s="245"/>
    </row>
    <row r="10" spans="1:40" ht="27" customHeight="1">
      <c r="A10" s="245"/>
      <c r="B10" s="254" t="s">
        <v>16</v>
      </c>
      <c r="C10" s="1424" t="s">
        <v>17</v>
      </c>
      <c r="D10" s="1425"/>
      <c r="E10" s="1425"/>
      <c r="F10" s="1425"/>
      <c r="G10" s="1425"/>
      <c r="H10" s="1425"/>
      <c r="I10" s="1425"/>
      <c r="J10" s="1425"/>
      <c r="K10" s="1425"/>
      <c r="L10" s="1425"/>
      <c r="M10" s="1425"/>
      <c r="N10" s="1425"/>
      <c r="O10" s="1425"/>
      <c r="P10" s="1426"/>
      <c r="Q10" s="1324"/>
      <c r="R10" s="1445"/>
      <c r="S10" s="425"/>
      <c r="T10" s="251"/>
      <c r="U10" s="251"/>
      <c r="V10" s="245"/>
      <c r="W10" s="258"/>
      <c r="X10" s="253"/>
      <c r="Y10" s="247" t="s">
        <v>66</v>
      </c>
      <c r="Z10" s="245"/>
      <c r="AA10" s="245"/>
      <c r="AB10" s="245"/>
      <c r="AC10" s="245"/>
      <c r="AD10" s="245"/>
    </row>
    <row r="11" spans="1:40" ht="15" customHeight="1">
      <c r="A11" s="245"/>
      <c r="B11" s="1225" t="s">
        <v>4</v>
      </c>
      <c r="C11" s="1225"/>
      <c r="D11" s="1225"/>
      <c r="E11" s="1225"/>
      <c r="F11" s="1225"/>
      <c r="G11" s="1225"/>
      <c r="H11" s="1225"/>
      <c r="I11" s="1225"/>
      <c r="J11" s="1225"/>
      <c r="K11" s="1225" t="s">
        <v>5</v>
      </c>
      <c r="L11" s="1225"/>
      <c r="M11" s="1225"/>
      <c r="N11" s="1225"/>
      <c r="O11" s="1225"/>
      <c r="P11" s="1225"/>
      <c r="Q11" s="407"/>
      <c r="R11" s="426"/>
      <c r="S11" s="1225" t="s">
        <v>59</v>
      </c>
      <c r="T11" s="1225"/>
      <c r="U11" s="1225"/>
      <c r="V11" s="245"/>
      <c r="W11" s="245"/>
      <c r="X11" s="245"/>
      <c r="Y11" s="245"/>
      <c r="Z11" s="245"/>
      <c r="AA11" s="245"/>
      <c r="AB11" s="258"/>
      <c r="AC11" s="258"/>
      <c r="AD11" s="245"/>
      <c r="AE11" s="245"/>
      <c r="AF11" s="245"/>
      <c r="AG11" s="245"/>
    </row>
    <row r="12" spans="1:40" ht="25.5" customHeight="1">
      <c r="A12" s="245"/>
      <c r="B12" s="1229" t="s">
        <v>0</v>
      </c>
      <c r="C12" s="1229" t="s">
        <v>255</v>
      </c>
      <c r="D12" s="1229" t="s">
        <v>2</v>
      </c>
      <c r="E12" s="1230" t="s">
        <v>70</v>
      </c>
      <c r="F12" s="1229" t="s">
        <v>60</v>
      </c>
      <c r="G12" s="1230" t="s">
        <v>68</v>
      </c>
      <c r="H12" s="1231" t="s">
        <v>51</v>
      </c>
      <c r="I12" s="1231"/>
      <c r="J12" s="1231" t="s">
        <v>52</v>
      </c>
      <c r="K12" s="1231" t="s">
        <v>63</v>
      </c>
      <c r="L12" s="1230" t="s">
        <v>6</v>
      </c>
      <c r="M12" s="1230" t="s">
        <v>64</v>
      </c>
      <c r="N12" s="1230" t="s">
        <v>72</v>
      </c>
      <c r="O12" s="1230" t="s">
        <v>187</v>
      </c>
      <c r="P12" s="1232" t="s">
        <v>71</v>
      </c>
      <c r="Q12" s="1211" t="s">
        <v>79</v>
      </c>
      <c r="R12" s="1231" t="s">
        <v>6</v>
      </c>
      <c r="S12" s="1231" t="s">
        <v>62</v>
      </c>
      <c r="T12" s="1230" t="s">
        <v>73</v>
      </c>
      <c r="U12" s="1230" t="s">
        <v>6</v>
      </c>
      <c r="V12" s="245"/>
      <c r="W12" s="245"/>
      <c r="X12" s="245"/>
      <c r="Y12" s="245"/>
      <c r="Z12" s="245"/>
      <c r="AA12" s="245"/>
      <c r="AB12" s="245"/>
      <c r="AC12" s="245"/>
      <c r="AD12" s="245"/>
      <c r="AE12" s="245"/>
      <c r="AF12" s="245"/>
      <c r="AG12" s="245"/>
    </row>
    <row r="13" spans="1:40" ht="31.5" customHeight="1">
      <c r="A13" s="245"/>
      <c r="B13" s="1268"/>
      <c r="C13" s="1268"/>
      <c r="D13" s="1268"/>
      <c r="E13" s="1244"/>
      <c r="F13" s="1268"/>
      <c r="G13" s="1244"/>
      <c r="H13" s="304" t="s">
        <v>46</v>
      </c>
      <c r="I13" s="304" t="s">
        <v>47</v>
      </c>
      <c r="J13" s="1211"/>
      <c r="K13" s="1211"/>
      <c r="L13" s="1244"/>
      <c r="M13" s="1244"/>
      <c r="N13" s="1244"/>
      <c r="O13" s="1244"/>
      <c r="P13" s="1267"/>
      <c r="Q13" s="1523"/>
      <c r="R13" s="1211"/>
      <c r="S13" s="1231"/>
      <c r="T13" s="1230"/>
      <c r="U13" s="1230"/>
      <c r="V13" s="245"/>
      <c r="W13" s="245"/>
      <c r="X13" s="245"/>
      <c r="Y13" s="245"/>
      <c r="Z13" s="245"/>
      <c r="AA13" s="245"/>
      <c r="AB13" s="245"/>
      <c r="AC13" s="245"/>
      <c r="AD13" s="245"/>
      <c r="AE13" s="245"/>
      <c r="AF13" s="245"/>
    </row>
    <row r="14" spans="1:40" s="2" customFormat="1" ht="57" hidden="1" customHeight="1">
      <c r="A14" s="1"/>
      <c r="B14" s="411"/>
      <c r="C14" s="411"/>
      <c r="D14" s="412"/>
      <c r="E14" s="413"/>
      <c r="F14" s="328"/>
      <c r="G14" s="414"/>
      <c r="H14" s="415"/>
      <c r="I14" s="415"/>
      <c r="J14" s="416"/>
      <c r="K14" s="271"/>
      <c r="L14" s="410"/>
      <c r="M14" s="406"/>
      <c r="N14" s="417"/>
      <c r="O14" s="417"/>
      <c r="P14" s="418"/>
      <c r="Q14" s="408"/>
      <c r="R14" s="352"/>
      <c r="S14" s="419"/>
      <c r="T14" s="310"/>
      <c r="U14" s="310"/>
      <c r="V14" s="1"/>
      <c r="W14" s="1"/>
      <c r="X14"/>
      <c r="Y14"/>
      <c r="Z14" s="1"/>
      <c r="AA14" s="1"/>
    </row>
    <row r="15" spans="1:40" s="2" customFormat="1" ht="98.25" customHeight="1">
      <c r="A15" s="1"/>
      <c r="B15" s="1213" t="s">
        <v>806</v>
      </c>
      <c r="C15" s="1210" t="s">
        <v>869</v>
      </c>
      <c r="D15" s="1215" t="s">
        <v>807</v>
      </c>
      <c r="E15" s="1217">
        <v>0.35</v>
      </c>
      <c r="F15" s="575" t="s">
        <v>809</v>
      </c>
      <c r="G15" s="525">
        <v>0.2</v>
      </c>
      <c r="H15" s="521">
        <v>43835</v>
      </c>
      <c r="I15" s="521">
        <v>43850</v>
      </c>
      <c r="J15" s="574" t="s">
        <v>817</v>
      </c>
      <c r="K15" s="271"/>
      <c r="L15" s="446"/>
      <c r="M15" s="437" t="str">
        <f>IF(K15="SI", G15, IF(K15="Cumplimiento Negativo",G15,"0"))</f>
        <v>0</v>
      </c>
      <c r="N15" s="655">
        <f>SUM(M15:M17)</f>
        <v>0</v>
      </c>
      <c r="O15" s="655">
        <f>SUM(G15:G17)</f>
        <v>0.35000000000000003</v>
      </c>
      <c r="P15" s="1222">
        <f>N15/O15</f>
        <v>0</v>
      </c>
      <c r="Q15" s="668"/>
      <c r="R15" s="668"/>
      <c r="S15" s="711" t="s">
        <v>823</v>
      </c>
      <c r="T15" s="310"/>
      <c r="U15" s="310"/>
      <c r="V15" s="1"/>
      <c r="W15" s="1"/>
      <c r="X15"/>
      <c r="Y15"/>
      <c r="Z15" s="1"/>
      <c r="AA15" s="1"/>
    </row>
    <row r="16" spans="1:40" s="2" customFormat="1" ht="106.5" customHeight="1">
      <c r="A16" s="1"/>
      <c r="B16" s="1308"/>
      <c r="C16" s="1191"/>
      <c r="D16" s="1216"/>
      <c r="E16" s="1218"/>
      <c r="F16" s="575" t="s">
        <v>810</v>
      </c>
      <c r="G16" s="525">
        <v>0.1</v>
      </c>
      <c r="H16" s="521">
        <v>43851</v>
      </c>
      <c r="I16" s="521">
        <v>43858</v>
      </c>
      <c r="J16" s="574" t="s">
        <v>818</v>
      </c>
      <c r="K16" s="271"/>
      <c r="L16" s="446"/>
      <c r="M16" s="437" t="str">
        <f>IF(K16="SI", G16, IF(K16="Cumplimiento Negativo",G16,"0"))</f>
        <v>0</v>
      </c>
      <c r="N16" s="687">
        <f t="shared" ref="N16:N19" si="0">SUM(M16:M17)</f>
        <v>0</v>
      </c>
      <c r="O16" s="687">
        <f t="shared" ref="O16:O17" si="1">SUM(G16:G17)</f>
        <v>0.15000000000000002</v>
      </c>
      <c r="P16" s="1223"/>
      <c r="Q16" s="668"/>
      <c r="R16" s="668"/>
      <c r="S16" s="711" t="s">
        <v>824</v>
      </c>
      <c r="T16" s="310"/>
      <c r="U16" s="310"/>
      <c r="V16" s="1"/>
      <c r="W16" s="1"/>
      <c r="X16"/>
      <c r="Y16"/>
      <c r="Z16" s="1"/>
      <c r="AA16" s="1"/>
    </row>
    <row r="17" spans="1:27" s="2" customFormat="1" ht="91.5" customHeight="1">
      <c r="A17" s="1"/>
      <c r="B17" s="1308"/>
      <c r="C17" s="1191"/>
      <c r="D17" s="1283"/>
      <c r="E17" s="1313"/>
      <c r="F17" s="575" t="s">
        <v>811</v>
      </c>
      <c r="G17" s="525">
        <v>0.05</v>
      </c>
      <c r="H17" s="521">
        <v>43862</v>
      </c>
      <c r="I17" s="521">
        <v>43881</v>
      </c>
      <c r="J17" s="574" t="s">
        <v>819</v>
      </c>
      <c r="K17" s="271"/>
      <c r="L17" s="455"/>
      <c r="M17" s="558" t="str">
        <f t="shared" ref="M17:M19" si="2">IF(K17="SI", G17, IF(K17="Cumplimiento Negativo",G17,"0"))</f>
        <v>0</v>
      </c>
      <c r="N17" s="687">
        <f t="shared" si="0"/>
        <v>0</v>
      </c>
      <c r="O17" s="687">
        <f t="shared" si="1"/>
        <v>0.15000000000000002</v>
      </c>
      <c r="P17" s="1224"/>
      <c r="Q17" s="668"/>
      <c r="R17" s="677"/>
      <c r="S17" s="711" t="s">
        <v>825</v>
      </c>
      <c r="T17" s="310"/>
      <c r="U17" s="310"/>
      <c r="V17" s="1"/>
      <c r="W17" s="1"/>
      <c r="X17" s="1"/>
      <c r="Y17" s="1"/>
      <c r="Z17" s="1"/>
    </row>
    <row r="18" spans="1:27" s="2" customFormat="1" ht="90" customHeight="1">
      <c r="A18" s="1"/>
      <c r="B18" s="1308"/>
      <c r="C18" s="1191"/>
      <c r="D18" s="1215" t="s">
        <v>808</v>
      </c>
      <c r="E18" s="1217">
        <v>0.65</v>
      </c>
      <c r="F18" s="575" t="s">
        <v>812</v>
      </c>
      <c r="G18" s="525">
        <v>0.1</v>
      </c>
      <c r="H18" s="521" t="s">
        <v>815</v>
      </c>
      <c r="I18" s="521" t="s">
        <v>816</v>
      </c>
      <c r="J18" s="574" t="s">
        <v>820</v>
      </c>
      <c r="K18" s="271"/>
      <c r="L18" s="659"/>
      <c r="M18" s="558" t="str">
        <f t="shared" si="2"/>
        <v>0</v>
      </c>
      <c r="N18" s="687">
        <f>SUM(M18:M20)</f>
        <v>0</v>
      </c>
      <c r="O18" s="687">
        <f>SUM(G18:G20)</f>
        <v>0.64999999999999991</v>
      </c>
      <c r="P18" s="1222">
        <f>N18/O18</f>
        <v>0</v>
      </c>
      <c r="Q18" s="668"/>
      <c r="R18" s="683"/>
      <c r="S18" s="711" t="s">
        <v>826</v>
      </c>
      <c r="T18" s="310"/>
      <c r="U18" s="310"/>
      <c r="V18" s="1"/>
      <c r="W18" s="1"/>
      <c r="X18" s="1"/>
      <c r="Y18" s="1"/>
      <c r="Z18" s="1"/>
    </row>
    <row r="19" spans="1:27" s="2" customFormat="1" ht="84.75" customHeight="1">
      <c r="A19" s="1"/>
      <c r="B19" s="1308"/>
      <c r="C19" s="1191"/>
      <c r="D19" s="1216"/>
      <c r="E19" s="1218"/>
      <c r="F19" s="575" t="s">
        <v>813</v>
      </c>
      <c r="G19" s="525">
        <v>0.25</v>
      </c>
      <c r="H19" s="521">
        <v>70</v>
      </c>
      <c r="I19" s="521">
        <v>43905</v>
      </c>
      <c r="J19" s="574" t="s">
        <v>821</v>
      </c>
      <c r="K19" s="271"/>
      <c r="L19" s="676"/>
      <c r="M19" s="558" t="str">
        <f t="shared" si="2"/>
        <v>0</v>
      </c>
      <c r="N19" s="687">
        <f t="shared" si="0"/>
        <v>0</v>
      </c>
      <c r="O19" s="658">
        <f>SUM(G19:G21)</f>
        <v>0.55000000000000004</v>
      </c>
      <c r="P19" s="1223"/>
      <c r="Q19" s="677"/>
      <c r="R19" s="683"/>
      <c r="S19" s="711" t="s">
        <v>827</v>
      </c>
      <c r="T19" s="310"/>
      <c r="U19" s="310"/>
      <c r="V19" s="1"/>
      <c r="W19" s="1"/>
      <c r="X19" s="1"/>
      <c r="Y19" s="1"/>
      <c r="Z19" s="1"/>
    </row>
    <row r="20" spans="1:27" s="2" customFormat="1" ht="93.75" customHeight="1">
      <c r="A20" s="1"/>
      <c r="B20" s="1309"/>
      <c r="C20" s="1192"/>
      <c r="D20" s="1283"/>
      <c r="E20" s="1313"/>
      <c r="F20" s="575" t="s">
        <v>814</v>
      </c>
      <c r="G20" s="525">
        <v>0.3</v>
      </c>
      <c r="H20" s="521">
        <v>43906</v>
      </c>
      <c r="I20" s="521">
        <v>43937</v>
      </c>
      <c r="J20" s="574" t="s">
        <v>822</v>
      </c>
      <c r="K20" s="271"/>
      <c r="L20" s="676"/>
      <c r="M20" s="454" t="str">
        <f>IF(K20="SI", G20, IF(K20="Cumplimiento Negativo",G20,"0"))</f>
        <v>0</v>
      </c>
      <c r="N20" s="658">
        <f>SUM(M20:M22)</f>
        <v>0</v>
      </c>
      <c r="O20" s="658">
        <f>SUM(G20:G22)</f>
        <v>0.6</v>
      </c>
      <c r="P20" s="1224"/>
      <c r="Q20" s="677"/>
      <c r="R20" s="683"/>
      <c r="S20" s="711" t="s">
        <v>828</v>
      </c>
      <c r="T20" s="310"/>
      <c r="U20" s="310"/>
      <c r="V20" s="1"/>
      <c r="W20" s="1"/>
      <c r="X20" s="1"/>
      <c r="Y20" s="1"/>
      <c r="Z20" s="1"/>
    </row>
    <row r="21" spans="1:27" s="2" customFormat="1" ht="9" customHeight="1">
      <c r="A21" s="1"/>
      <c r="B21" s="1408"/>
      <c r="C21" s="1409"/>
      <c r="D21" s="1409"/>
      <c r="E21" s="1409"/>
      <c r="F21" s="1409"/>
      <c r="G21" s="1409"/>
      <c r="H21" s="1409"/>
      <c r="I21" s="1409"/>
      <c r="J21" s="1409"/>
      <c r="K21" s="1409"/>
      <c r="L21" s="1409"/>
      <c r="M21" s="1409"/>
      <c r="N21" s="1409"/>
      <c r="O21" s="1409"/>
      <c r="P21" s="1409"/>
      <c r="Q21" s="1409"/>
      <c r="R21" s="1409"/>
      <c r="S21" s="1410"/>
      <c r="T21" s="310"/>
      <c r="U21" s="310"/>
      <c r="V21" s="1"/>
      <c r="W21" s="1"/>
      <c r="X21"/>
      <c r="Y21"/>
      <c r="Z21" s="1"/>
      <c r="AA21" s="1"/>
    </row>
    <row r="22" spans="1:27" s="2" customFormat="1" ht="114.75" customHeight="1">
      <c r="B22" s="1187" t="s">
        <v>829</v>
      </c>
      <c r="C22" s="1190" t="s">
        <v>830</v>
      </c>
      <c r="D22" s="1215" t="s">
        <v>831</v>
      </c>
      <c r="E22" s="1217">
        <v>1</v>
      </c>
      <c r="F22" s="575" t="s">
        <v>832</v>
      </c>
      <c r="G22" s="525">
        <v>0.3</v>
      </c>
      <c r="H22" s="521">
        <v>43881</v>
      </c>
      <c r="I22" s="521">
        <v>43910</v>
      </c>
      <c r="J22" s="574" t="s">
        <v>833</v>
      </c>
      <c r="K22" s="271"/>
      <c r="L22" s="483"/>
      <c r="M22" s="454" t="str">
        <f>IF(K22="SI", G22, IF(K22="Cumplimiento Negativo",G22,"0"))</f>
        <v>0</v>
      </c>
      <c r="N22" s="484">
        <f>+SUM(M22:M24)</f>
        <v>0</v>
      </c>
      <c r="O22" s="484">
        <f>+SUM(G22:G24)</f>
        <v>0.75</v>
      </c>
      <c r="P22" s="1514">
        <f>+N22/O22</f>
        <v>0</v>
      </c>
      <c r="Q22" s="457"/>
      <c r="R22" s="502"/>
      <c r="S22" s="711" t="s">
        <v>838</v>
      </c>
      <c r="T22" s="310"/>
      <c r="U22" s="310"/>
      <c r="V22" s="1"/>
      <c r="W22" s="1"/>
    </row>
    <row r="23" spans="1:27" s="2" customFormat="1" ht="94.9" customHeight="1">
      <c r="B23" s="1188"/>
      <c r="C23" s="1191"/>
      <c r="D23" s="1216"/>
      <c r="E23" s="1218"/>
      <c r="F23" s="575" t="s">
        <v>834</v>
      </c>
      <c r="G23" s="525">
        <v>0.1</v>
      </c>
      <c r="H23" s="521">
        <v>43911</v>
      </c>
      <c r="I23" s="521">
        <v>43918</v>
      </c>
      <c r="J23" s="574" t="s">
        <v>835</v>
      </c>
      <c r="K23" s="271"/>
      <c r="L23" s="712"/>
      <c r="M23" s="454" t="str">
        <f t="shared" ref="M23:M24" si="3">IF(K23="SI", G23, IF(K23="Cumplimiento Negativo",G23,"0"))</f>
        <v>0</v>
      </c>
      <c r="N23" s="484">
        <f t="shared" ref="N23:N24" si="4">+SUM(M23:M23)</f>
        <v>0</v>
      </c>
      <c r="O23" s="484">
        <f t="shared" ref="O23:O24" si="5">+SUM(G23:G23)</f>
        <v>0.1</v>
      </c>
      <c r="P23" s="1515"/>
      <c r="Q23" s="457"/>
      <c r="R23" s="672"/>
      <c r="S23" s="711" t="s">
        <v>839</v>
      </c>
      <c r="T23" s="310"/>
      <c r="U23" s="310"/>
      <c r="V23" s="1"/>
      <c r="W23" s="1"/>
    </row>
    <row r="24" spans="1:27" s="2" customFormat="1" ht="94.9" customHeight="1">
      <c r="B24" s="1189"/>
      <c r="C24" s="1192"/>
      <c r="D24" s="1283"/>
      <c r="E24" s="1313"/>
      <c r="F24" s="575" t="s">
        <v>836</v>
      </c>
      <c r="G24" s="525">
        <v>0.35</v>
      </c>
      <c r="H24" s="521">
        <v>43893</v>
      </c>
      <c r="I24" s="521">
        <v>44150</v>
      </c>
      <c r="J24" s="574" t="s">
        <v>837</v>
      </c>
      <c r="K24" s="271"/>
      <c r="L24" s="712"/>
      <c r="M24" s="454" t="str">
        <f t="shared" si="3"/>
        <v>0</v>
      </c>
      <c r="N24" s="484">
        <f t="shared" si="4"/>
        <v>0</v>
      </c>
      <c r="O24" s="484">
        <f t="shared" si="5"/>
        <v>0.35</v>
      </c>
      <c r="P24" s="1516"/>
      <c r="Q24" s="457"/>
      <c r="R24" s="672"/>
      <c r="S24" s="711" t="s">
        <v>840</v>
      </c>
      <c r="T24" s="310"/>
      <c r="U24" s="310"/>
      <c r="V24" s="1"/>
      <c r="W24" s="1"/>
    </row>
    <row r="25" spans="1:27" s="2" customFormat="1" ht="9" customHeight="1">
      <c r="A25" s="1"/>
      <c r="B25" s="1184"/>
      <c r="C25" s="1185"/>
      <c r="D25" s="1185"/>
      <c r="E25" s="1185"/>
      <c r="F25" s="1185"/>
      <c r="G25" s="1185"/>
      <c r="H25" s="1185"/>
      <c r="I25" s="1185"/>
      <c r="J25" s="1185"/>
      <c r="K25" s="1185"/>
      <c r="L25" s="1185"/>
      <c r="M25" s="1185"/>
      <c r="N25" s="1185"/>
      <c r="O25" s="1185"/>
      <c r="P25" s="1185"/>
      <c r="Q25" s="1185"/>
      <c r="R25" s="1185"/>
      <c r="S25" s="1186"/>
      <c r="T25" s="310"/>
      <c r="U25" s="310"/>
      <c r="V25" s="1"/>
      <c r="W25" s="1"/>
      <c r="X25"/>
      <c r="Y25"/>
      <c r="Z25" s="1"/>
      <c r="AA25" s="1"/>
    </row>
    <row r="26" spans="1:27" s="2" customFormat="1" ht="158.25" customHeight="1">
      <c r="A26" s="1"/>
      <c r="B26" s="1187" t="s">
        <v>841</v>
      </c>
      <c r="C26" s="1190" t="s">
        <v>842</v>
      </c>
      <c r="D26" s="1193" t="s">
        <v>843</v>
      </c>
      <c r="E26" s="1196">
        <v>1</v>
      </c>
      <c r="F26" s="575" t="s">
        <v>844</v>
      </c>
      <c r="G26" s="525">
        <v>0.2</v>
      </c>
      <c r="H26" s="521">
        <v>43837</v>
      </c>
      <c r="I26" s="521">
        <v>43845</v>
      </c>
      <c r="J26" s="574" t="s">
        <v>848</v>
      </c>
      <c r="K26" s="420"/>
      <c r="L26" s="410"/>
      <c r="M26" s="406" t="str">
        <f t="shared" ref="M26:M29" si="6">IF(K26="SI", G26, IF(K26="Cumplimiento Negativo",G26,"0"))</f>
        <v>0</v>
      </c>
      <c r="N26" s="656">
        <f>SUM(M26:M29)</f>
        <v>0</v>
      </c>
      <c r="O26" s="656">
        <f>SUM(G26:G29)</f>
        <v>0.9</v>
      </c>
      <c r="P26" s="1222">
        <f t="shared" ref="P26" si="7">N26/O26</f>
        <v>0</v>
      </c>
      <c r="Q26" s="666"/>
      <c r="R26" s="680"/>
      <c r="S26" s="711" t="s">
        <v>852</v>
      </c>
      <c r="T26" s="310"/>
      <c r="U26" s="310"/>
      <c r="V26" s="1"/>
      <c r="W26" s="1"/>
      <c r="X26"/>
      <c r="Y26"/>
      <c r="Z26" s="1"/>
      <c r="AA26" s="1"/>
    </row>
    <row r="27" spans="1:27" s="2" customFormat="1" ht="118.5" customHeight="1">
      <c r="A27" s="1"/>
      <c r="B27" s="1205"/>
      <c r="C27" s="1191"/>
      <c r="D27" s="1194"/>
      <c r="E27" s="1197"/>
      <c r="F27" s="575" t="s">
        <v>845</v>
      </c>
      <c r="G27" s="525">
        <v>0.25</v>
      </c>
      <c r="H27" s="521">
        <v>43846</v>
      </c>
      <c r="I27" s="521">
        <v>43857</v>
      </c>
      <c r="J27" s="574" t="s">
        <v>849</v>
      </c>
      <c r="K27" s="420"/>
      <c r="L27" s="410"/>
      <c r="M27" s="406" t="str">
        <f t="shared" si="6"/>
        <v>0</v>
      </c>
      <c r="N27" s="656">
        <f>SUM(M27:M30)</f>
        <v>0</v>
      </c>
      <c r="O27" s="689">
        <f t="shared" ref="O27:O29" si="8">SUM(G27:G30)</f>
        <v>0.7</v>
      </c>
      <c r="P27" s="1223"/>
      <c r="Q27" s="666"/>
      <c r="R27" s="680"/>
      <c r="S27" s="711" t="s">
        <v>853</v>
      </c>
      <c r="T27" s="310"/>
      <c r="U27" s="310"/>
      <c r="V27" s="1"/>
      <c r="W27" s="1"/>
      <c r="X27"/>
      <c r="Y27"/>
      <c r="Z27" s="1"/>
      <c r="AA27" s="1"/>
    </row>
    <row r="28" spans="1:27" s="2" customFormat="1" ht="126" customHeight="1">
      <c r="A28" s="1"/>
      <c r="B28" s="1205"/>
      <c r="C28" s="1191"/>
      <c r="D28" s="1194"/>
      <c r="E28" s="1197"/>
      <c r="F28" s="575" t="s">
        <v>846</v>
      </c>
      <c r="G28" s="525">
        <v>0.2</v>
      </c>
      <c r="H28" s="521">
        <v>43858</v>
      </c>
      <c r="I28" s="521">
        <v>43860</v>
      </c>
      <c r="J28" s="574" t="s">
        <v>850</v>
      </c>
      <c r="K28" s="420"/>
      <c r="L28" s="410"/>
      <c r="M28" s="406" t="str">
        <f t="shared" si="6"/>
        <v>0</v>
      </c>
      <c r="N28" s="656">
        <f>SUM(M28:M31)</f>
        <v>0</v>
      </c>
      <c r="O28" s="689">
        <f t="shared" si="8"/>
        <v>0.85000000000000009</v>
      </c>
      <c r="P28" s="1223"/>
      <c r="Q28" s="666"/>
      <c r="R28" s="681"/>
      <c r="S28" s="711" t="s">
        <v>854</v>
      </c>
      <c r="T28" s="310"/>
      <c r="U28" s="310"/>
      <c r="V28" s="1"/>
      <c r="W28" s="1"/>
      <c r="X28"/>
      <c r="Y28"/>
      <c r="Z28" s="1"/>
      <c r="AA28" s="1"/>
    </row>
    <row r="29" spans="1:27" s="2" customFormat="1" ht="102.75" customHeight="1">
      <c r="A29" s="1"/>
      <c r="B29" s="1206"/>
      <c r="C29" s="1192"/>
      <c r="D29" s="1195"/>
      <c r="E29" s="1198"/>
      <c r="F29" s="575" t="s">
        <v>847</v>
      </c>
      <c r="G29" s="525">
        <v>0.25</v>
      </c>
      <c r="H29" s="521">
        <v>43861</v>
      </c>
      <c r="I29" s="521">
        <v>43920</v>
      </c>
      <c r="J29" s="574" t="s">
        <v>851</v>
      </c>
      <c r="K29" s="420"/>
      <c r="L29" s="410"/>
      <c r="M29" s="406" t="str">
        <f t="shared" si="6"/>
        <v>0</v>
      </c>
      <c r="N29" s="656">
        <f>SUM(M29:M32)</f>
        <v>0</v>
      </c>
      <c r="O29" s="689">
        <f t="shared" si="8"/>
        <v>0.8</v>
      </c>
      <c r="P29" s="1224"/>
      <c r="Q29" s="666"/>
      <c r="R29" s="682"/>
      <c r="S29" s="711" t="s">
        <v>855</v>
      </c>
      <c r="T29" s="310"/>
      <c r="U29" s="310"/>
      <c r="V29" s="1"/>
      <c r="W29" s="1"/>
      <c r="X29"/>
      <c r="Y29"/>
      <c r="Z29" s="1"/>
      <c r="AA29" s="1"/>
    </row>
    <row r="30" spans="1:27" s="2" customFormat="1">
      <c r="A30" s="1"/>
      <c r="B30" s="1184"/>
      <c r="C30" s="1185"/>
      <c r="D30" s="1185"/>
      <c r="E30" s="1185"/>
      <c r="F30" s="1185"/>
      <c r="G30" s="1185"/>
      <c r="H30" s="1185"/>
      <c r="I30" s="1185"/>
      <c r="J30" s="1185"/>
      <c r="K30" s="1185"/>
      <c r="L30" s="1185"/>
      <c r="M30" s="1185"/>
      <c r="N30" s="1185"/>
      <c r="O30" s="1185"/>
      <c r="P30" s="1185"/>
      <c r="Q30" s="1185"/>
      <c r="R30" s="1185"/>
      <c r="S30" s="1186"/>
      <c r="T30" s="310"/>
      <c r="U30" s="310"/>
      <c r="V30" s="1"/>
      <c r="W30" s="1"/>
      <c r="X30"/>
      <c r="Y30"/>
      <c r="Z30" s="1"/>
      <c r="AA30" s="1"/>
    </row>
    <row r="31" spans="1:27" s="2" customFormat="1" ht="123" customHeight="1">
      <c r="B31" s="1187" t="s">
        <v>856</v>
      </c>
      <c r="C31" s="1190" t="s">
        <v>857</v>
      </c>
      <c r="D31" s="1193" t="s">
        <v>858</v>
      </c>
      <c r="E31" s="1196">
        <v>1</v>
      </c>
      <c r="F31" s="575" t="s">
        <v>859</v>
      </c>
      <c r="G31" s="525">
        <v>0.4</v>
      </c>
      <c r="H31" s="521">
        <v>43835</v>
      </c>
      <c r="I31" s="521">
        <v>43850</v>
      </c>
      <c r="J31" s="574" t="s">
        <v>860</v>
      </c>
      <c r="K31" s="271"/>
      <c r="L31" s="659"/>
      <c r="M31" s="454" t="str">
        <f>IF(K31="SI", G31, IF(K31="Cumplimiento Negativo",G31,"0"))</f>
        <v>0</v>
      </c>
      <c r="N31" s="657">
        <f>SUM(M31:M34)</f>
        <v>0</v>
      </c>
      <c r="O31" s="657">
        <f>+SUM(G31:G34)</f>
        <v>1</v>
      </c>
      <c r="P31" s="1222">
        <f>+N31/O31</f>
        <v>0</v>
      </c>
      <c r="Q31" s="677"/>
      <c r="R31" s="677"/>
      <c r="S31" s="711" t="s">
        <v>866</v>
      </c>
      <c r="T31" s="679"/>
      <c r="U31" s="310"/>
      <c r="V31" s="1"/>
      <c r="W31" s="1"/>
    </row>
    <row r="32" spans="1:27" s="2" customFormat="1" ht="93.75" customHeight="1">
      <c r="B32" s="1205"/>
      <c r="C32" s="1191"/>
      <c r="D32" s="1194"/>
      <c r="E32" s="1197"/>
      <c r="F32" s="575" t="s">
        <v>861</v>
      </c>
      <c r="G32" s="525">
        <v>0.15</v>
      </c>
      <c r="H32" s="521">
        <v>43853</v>
      </c>
      <c r="I32" s="521">
        <v>43857</v>
      </c>
      <c r="J32" s="574" t="s">
        <v>835</v>
      </c>
      <c r="K32" s="271"/>
      <c r="L32" s="659"/>
      <c r="M32" s="454" t="str">
        <f t="shared" ref="M32:M34" si="9">IF(K32="SI", G32, IF(K32="Cumplimiento Negativo",G32,"0"))</f>
        <v>0</v>
      </c>
      <c r="N32" s="657">
        <f>SUM(M32:M34)</f>
        <v>0</v>
      </c>
      <c r="O32" s="657">
        <f>+SUM(G32:G34)</f>
        <v>0.6</v>
      </c>
      <c r="P32" s="1223"/>
      <c r="Q32" s="677"/>
      <c r="R32" s="677"/>
      <c r="S32" s="711" t="s">
        <v>867</v>
      </c>
      <c r="T32" s="679"/>
      <c r="U32" s="310"/>
      <c r="V32" s="1"/>
      <c r="W32" s="1"/>
    </row>
    <row r="33" spans="1:32" s="2" customFormat="1" ht="126" customHeight="1">
      <c r="B33" s="1206"/>
      <c r="C33" s="1192"/>
      <c r="D33" s="1195"/>
      <c r="E33" s="1198"/>
      <c r="F33" s="575" t="s">
        <v>862</v>
      </c>
      <c r="G33" s="525">
        <v>0.45</v>
      </c>
      <c r="H33" s="521" t="s">
        <v>863</v>
      </c>
      <c r="I33" s="521" t="s">
        <v>864</v>
      </c>
      <c r="J33" s="574" t="s">
        <v>865</v>
      </c>
      <c r="K33" s="271"/>
      <c r="L33" s="659"/>
      <c r="M33" s="454" t="str">
        <f t="shared" si="9"/>
        <v>0</v>
      </c>
      <c r="N33" s="657">
        <f>SUM(M33:M34)</f>
        <v>0</v>
      </c>
      <c r="O33" s="657">
        <f>+SUM(G33:G34)</f>
        <v>0.45</v>
      </c>
      <c r="P33" s="1224"/>
      <c r="Q33" s="677"/>
      <c r="R33" s="677"/>
      <c r="S33" s="711" t="s">
        <v>868</v>
      </c>
      <c r="T33" s="679"/>
      <c r="U33" s="310"/>
      <c r="V33" s="1"/>
      <c r="W33" s="1"/>
    </row>
    <row r="34" spans="1:32" s="2" customFormat="1" ht="46.5" hidden="1" customHeight="1">
      <c r="B34" s="640"/>
      <c r="C34" s="321"/>
      <c r="D34" s="536"/>
      <c r="E34" s="590"/>
      <c r="F34" s="524"/>
      <c r="G34" s="515"/>
      <c r="H34" s="603"/>
      <c r="I34" s="603"/>
      <c r="J34" s="526"/>
      <c r="K34" s="271"/>
      <c r="L34" s="659"/>
      <c r="M34" s="454" t="str">
        <f t="shared" si="9"/>
        <v>0</v>
      </c>
      <c r="N34" s="657">
        <f>SUM(M34:M34)</f>
        <v>0</v>
      </c>
      <c r="O34" s="657">
        <f>+SUM(G34:G34)</f>
        <v>0</v>
      </c>
      <c r="P34" s="653" t="e">
        <f t="shared" ref="P34" si="10">+N34/O34</f>
        <v>#DIV/0!</v>
      </c>
      <c r="Q34" s="677"/>
      <c r="R34" s="677"/>
      <c r="S34" s="678"/>
      <c r="T34" s="679"/>
      <c r="U34" s="310"/>
      <c r="V34" s="1"/>
      <c r="W34" s="1"/>
    </row>
    <row r="35" spans="1:32" ht="33" customHeight="1">
      <c r="A35" s="245"/>
      <c r="B35" s="245"/>
      <c r="C35" s="245"/>
      <c r="D35" s="245"/>
      <c r="E35" s="245"/>
      <c r="F35" s="245"/>
      <c r="G35" s="245"/>
      <c r="H35" s="245"/>
      <c r="I35" s="245"/>
      <c r="J35" s="245"/>
      <c r="K35" s="245"/>
      <c r="L35" s="654"/>
      <c r="M35" s="654"/>
      <c r="N35" s="654"/>
      <c r="O35" s="654"/>
      <c r="P35" s="654"/>
      <c r="Q35" s="654"/>
      <c r="R35" s="654"/>
      <c r="S35" s="654"/>
      <c r="T35" s="654"/>
      <c r="U35" s="245"/>
      <c r="V35" s="245"/>
      <c r="W35" s="245"/>
      <c r="X35" s="245"/>
      <c r="Y35" s="245"/>
      <c r="Z35" s="245"/>
      <c r="AA35" s="245"/>
      <c r="AB35" s="245"/>
      <c r="AC35" s="245"/>
      <c r="AD35" s="245"/>
      <c r="AE35" s="245"/>
      <c r="AF35" s="245"/>
    </row>
    <row r="36" spans="1:32">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row>
    <row r="37" spans="1:32">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row>
    <row r="38" spans="1:32">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1:32">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row>
    <row r="40" spans="1:32">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row>
    <row r="41" spans="1:32">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row>
    <row r="42" spans="1:32">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row>
    <row r="43" spans="1:32">
      <c r="A43" s="245"/>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row>
    <row r="44" spans="1:32">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row>
    <row r="45" spans="1:32">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row>
    <row r="46" spans="1:32">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row>
    <row r="47" spans="1:32">
      <c r="A47" s="245"/>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row>
    <row r="48" spans="1:32">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row>
    <row r="49" spans="1:32">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row>
    <row r="50" spans="1:32">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row>
    <row r="51" spans="1:32">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row>
    <row r="52" spans="1:32">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row>
    <row r="53" spans="1:32">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row>
    <row r="54" spans="1:32">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row>
    <row r="55" spans="1:32">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row>
    <row r="56" spans="1:32">
      <c r="A56" s="245"/>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row>
    <row r="57" spans="1:32">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row>
    <row r="58" spans="1:32">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row>
    <row r="59" spans="1:32">
      <c r="A59" s="245"/>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row>
    <row r="60" spans="1:32">
      <c r="A60" s="245"/>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row>
    <row r="61" spans="1:32">
      <c r="A61" s="245"/>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row>
    <row r="62" spans="1:32">
      <c r="A62" s="245"/>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row>
    <row r="63" spans="1:32">
      <c r="A63" s="245"/>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row>
    <row r="64" spans="1:3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row>
    <row r="65" spans="1:32">
      <c r="A65" s="245"/>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row>
    <row r="66" spans="1:32">
      <c r="A66" s="245"/>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row>
    <row r="67" spans="1:32">
      <c r="A67" s="245"/>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row>
    <row r="68" spans="1:32">
      <c r="A68" s="245"/>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row>
    <row r="69" spans="1:32">
      <c r="A69" s="245"/>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row>
    <row r="70" spans="1:32">
      <c r="A70" s="245"/>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row>
    <row r="71" spans="1:32">
      <c r="A71" s="245"/>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row>
    <row r="72" spans="1:32">
      <c r="A72" s="245"/>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row>
    <row r="73" spans="1:32">
      <c r="A73" s="245"/>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row>
    <row r="74" spans="1:32">
      <c r="A74" s="245"/>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row>
    <row r="75" spans="1:32">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row>
    <row r="76" spans="1:32">
      <c r="A76" s="245"/>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row>
    <row r="77" spans="1:32">
      <c r="A77" s="24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row>
    <row r="78" spans="1:32">
      <c r="A78" s="24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row>
    <row r="79" spans="1:32">
      <c r="A79" s="245"/>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row>
    <row r="80" spans="1:32">
      <c r="A80" s="245"/>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row>
    <row r="81" spans="1:25">
      <c r="A81" s="245"/>
      <c r="U81" s="245"/>
      <c r="V81" s="245"/>
      <c r="W81" s="245"/>
      <c r="X81" s="245"/>
      <c r="Y81" s="245"/>
    </row>
    <row r="82" spans="1:25">
      <c r="A82" s="245"/>
      <c r="U82" s="245"/>
      <c r="V82" s="245"/>
      <c r="W82" s="245"/>
      <c r="X82" s="245"/>
      <c r="Y82" s="245"/>
    </row>
    <row r="83" spans="1:25">
      <c r="A83" s="245"/>
      <c r="U83" s="245"/>
      <c r="V83" s="245"/>
      <c r="W83" s="245"/>
      <c r="X83" s="245"/>
      <c r="Y83" s="245"/>
    </row>
    <row r="84" spans="1:25">
      <c r="A84" s="245"/>
      <c r="U84" s="245"/>
      <c r="V84" s="245"/>
      <c r="W84" s="245"/>
      <c r="X84" s="245"/>
      <c r="Y84" s="245"/>
    </row>
    <row r="85" spans="1:25">
      <c r="A85" s="245"/>
      <c r="U85" s="245"/>
      <c r="V85" s="245"/>
      <c r="W85" s="245"/>
      <c r="X85" s="245"/>
      <c r="Y85" s="245"/>
    </row>
    <row r="86" spans="1:25">
      <c r="A86" s="245"/>
      <c r="U86" s="245"/>
      <c r="V86" s="245"/>
      <c r="W86" s="245"/>
      <c r="X86" s="245"/>
      <c r="Y86" s="245"/>
    </row>
    <row r="87" spans="1:25">
      <c r="A87" s="245"/>
      <c r="U87" s="245"/>
      <c r="V87" s="245"/>
      <c r="W87" s="245"/>
      <c r="X87" s="245"/>
      <c r="Y87" s="245"/>
    </row>
    <row r="88" spans="1:25">
      <c r="A88" s="245"/>
      <c r="U88" s="245"/>
      <c r="V88" s="245"/>
      <c r="W88" s="245"/>
      <c r="X88" s="245"/>
      <c r="Y88" s="245"/>
    </row>
    <row r="89" spans="1:25">
      <c r="A89" s="245"/>
      <c r="U89" s="245"/>
      <c r="V89" s="245"/>
      <c r="W89" s="245"/>
      <c r="X89" s="245"/>
      <c r="Y89" s="245"/>
    </row>
    <row r="90" spans="1:25">
      <c r="A90" s="245"/>
      <c r="U90" s="245"/>
      <c r="V90" s="245"/>
      <c r="W90" s="245"/>
      <c r="X90" s="245"/>
      <c r="Y90" s="245"/>
    </row>
    <row r="91" spans="1:25">
      <c r="A91" s="245"/>
      <c r="U91" s="245"/>
      <c r="V91" s="245"/>
      <c r="W91" s="245"/>
      <c r="X91" s="245"/>
      <c r="Y91" s="245"/>
    </row>
    <row r="92" spans="1:25">
      <c r="A92" s="245"/>
      <c r="U92" s="245"/>
      <c r="V92" s="245"/>
      <c r="W92" s="245"/>
      <c r="X92" s="245"/>
      <c r="Y92" s="245"/>
    </row>
    <row r="93" spans="1:25">
      <c r="A93" s="245"/>
      <c r="U93" s="245"/>
      <c r="V93" s="245"/>
      <c r="W93" s="245"/>
      <c r="X93" s="245"/>
      <c r="Y93" s="245"/>
    </row>
    <row r="94" spans="1:25">
      <c r="A94" s="245"/>
      <c r="U94" s="245"/>
      <c r="V94" s="245"/>
      <c r="W94" s="245"/>
      <c r="X94" s="245"/>
      <c r="Y94" s="245"/>
    </row>
    <row r="95" spans="1:25">
      <c r="A95" s="245"/>
      <c r="U95" s="245"/>
      <c r="V95" s="245"/>
      <c r="W95" s="245"/>
      <c r="X95" s="245"/>
      <c r="Y95" s="245"/>
    </row>
    <row r="96" spans="1:25">
      <c r="A96" s="245"/>
      <c r="U96" s="245"/>
      <c r="V96" s="245"/>
      <c r="W96" s="245"/>
      <c r="X96" s="245"/>
      <c r="Y96" s="245"/>
    </row>
    <row r="97" spans="1:25">
      <c r="A97" s="245"/>
      <c r="U97" s="245"/>
      <c r="V97" s="245"/>
      <c r="W97" s="245"/>
      <c r="X97" s="245"/>
      <c r="Y97" s="245"/>
    </row>
    <row r="98" spans="1:25">
      <c r="A98" s="245"/>
      <c r="U98" s="245"/>
      <c r="V98" s="245"/>
      <c r="W98" s="245"/>
      <c r="X98" s="245"/>
      <c r="Y98" s="245"/>
    </row>
    <row r="99" spans="1:25">
      <c r="A99" s="245"/>
      <c r="U99" s="245"/>
      <c r="V99" s="245"/>
      <c r="W99" s="245"/>
      <c r="X99" s="245"/>
      <c r="Y99" s="245"/>
    </row>
    <row r="100" spans="1:25">
      <c r="A100" s="245"/>
      <c r="U100" s="245"/>
      <c r="V100" s="245"/>
      <c r="W100" s="245"/>
      <c r="X100" s="245"/>
      <c r="Y100" s="245"/>
    </row>
    <row r="101" spans="1:25">
      <c r="A101" s="245"/>
      <c r="U101" s="245"/>
      <c r="V101" s="245"/>
      <c r="W101" s="245"/>
      <c r="X101" s="245"/>
      <c r="Y101" s="245"/>
    </row>
    <row r="102" spans="1:25">
      <c r="A102" s="245"/>
      <c r="U102" s="245"/>
      <c r="V102" s="245"/>
      <c r="W102" s="245"/>
      <c r="X102" s="245"/>
      <c r="Y102" s="245"/>
    </row>
    <row r="103" spans="1:25">
      <c r="A103" s="245"/>
      <c r="U103" s="245"/>
      <c r="V103" s="245"/>
      <c r="W103" s="245"/>
      <c r="X103" s="245"/>
      <c r="Y103" s="245"/>
    </row>
    <row r="104" spans="1:25">
      <c r="A104" s="245"/>
      <c r="U104" s="245"/>
      <c r="V104" s="245"/>
      <c r="W104" s="245"/>
      <c r="X104" s="245"/>
      <c r="Y104" s="245"/>
    </row>
    <row r="105" spans="1:25">
      <c r="A105" s="245"/>
      <c r="U105" s="245"/>
      <c r="V105" s="245"/>
      <c r="W105" s="245"/>
      <c r="X105" s="245"/>
      <c r="Y105" s="245"/>
    </row>
    <row r="106" spans="1:25">
      <c r="A106" s="245"/>
      <c r="U106" s="245"/>
      <c r="V106" s="245"/>
      <c r="W106" s="245"/>
      <c r="X106" s="245"/>
      <c r="Y106" s="245"/>
    </row>
    <row r="107" spans="1:25">
      <c r="A107" s="245"/>
      <c r="U107" s="245"/>
      <c r="V107" s="245"/>
      <c r="W107" s="245"/>
      <c r="X107" s="245"/>
      <c r="Y107" s="245"/>
    </row>
    <row r="108" spans="1:25">
      <c r="A108" s="245"/>
      <c r="U108" s="245"/>
      <c r="V108" s="245"/>
      <c r="W108" s="245"/>
      <c r="X108" s="245"/>
      <c r="Y108" s="245"/>
    </row>
    <row r="109" spans="1:25">
      <c r="A109" s="245"/>
      <c r="U109" s="245"/>
      <c r="V109" s="245"/>
      <c r="W109" s="245"/>
      <c r="X109" s="245"/>
      <c r="Y109" s="245"/>
    </row>
    <row r="110" spans="1:25">
      <c r="A110" s="245"/>
      <c r="U110" s="245"/>
      <c r="V110" s="245"/>
      <c r="W110" s="245"/>
      <c r="X110" s="245"/>
      <c r="Y110" s="245"/>
    </row>
    <row r="111" spans="1:25">
      <c r="A111" s="245"/>
      <c r="U111" s="245"/>
      <c r="V111" s="245"/>
      <c r="W111" s="245"/>
      <c r="X111" s="245"/>
      <c r="Y111" s="245"/>
    </row>
    <row r="112" spans="1:25">
      <c r="A112" s="245"/>
      <c r="U112" s="245"/>
      <c r="V112" s="245"/>
      <c r="W112" s="245"/>
      <c r="X112" s="245"/>
      <c r="Y112" s="245"/>
    </row>
    <row r="113" spans="1:25">
      <c r="A113" s="245"/>
      <c r="U113" s="245"/>
      <c r="V113" s="245"/>
      <c r="W113" s="245"/>
      <c r="X113" s="245"/>
      <c r="Y113" s="245"/>
    </row>
    <row r="114" spans="1:25">
      <c r="A114" s="245"/>
      <c r="U114" s="245"/>
      <c r="V114" s="245"/>
      <c r="W114" s="245"/>
      <c r="X114" s="245"/>
      <c r="Y114" s="245"/>
    </row>
    <row r="115" spans="1:25">
      <c r="A115" s="245"/>
      <c r="U115" s="245"/>
      <c r="V115" s="245"/>
      <c r="W115" s="245"/>
      <c r="X115" s="245"/>
      <c r="Y115" s="245"/>
    </row>
    <row r="116" spans="1:25">
      <c r="A116" s="245"/>
      <c r="U116" s="245"/>
      <c r="V116" s="245"/>
      <c r="W116" s="245"/>
      <c r="X116" s="245"/>
      <c r="Y116" s="245"/>
    </row>
    <row r="117" spans="1:25">
      <c r="A117" s="245"/>
      <c r="U117" s="245"/>
      <c r="V117" s="245"/>
      <c r="W117" s="245"/>
      <c r="X117" s="245"/>
      <c r="Y117" s="245"/>
    </row>
    <row r="118" spans="1:25">
      <c r="A118" s="245"/>
      <c r="U118" s="245"/>
      <c r="V118" s="245"/>
      <c r="W118" s="245"/>
      <c r="X118" s="245"/>
      <c r="Y118" s="245"/>
    </row>
    <row r="119" spans="1:25">
      <c r="A119" s="245"/>
      <c r="U119" s="245"/>
      <c r="V119" s="245"/>
      <c r="W119" s="245"/>
      <c r="X119" s="245"/>
      <c r="Y119" s="245"/>
    </row>
    <row r="120" spans="1:25">
      <c r="A120" s="245"/>
      <c r="U120" s="245"/>
      <c r="V120" s="245"/>
      <c r="W120" s="245"/>
      <c r="X120" s="245"/>
      <c r="Y120" s="245"/>
    </row>
    <row r="121" spans="1:25">
      <c r="A121" s="245"/>
      <c r="U121" s="245"/>
      <c r="V121" s="245"/>
      <c r="W121" s="245"/>
      <c r="X121" s="245"/>
      <c r="Y121" s="245"/>
    </row>
    <row r="122" spans="1:25">
      <c r="A122" s="245"/>
      <c r="U122" s="245"/>
      <c r="V122" s="245"/>
      <c r="W122" s="245"/>
      <c r="X122" s="245"/>
      <c r="Y122" s="245"/>
    </row>
    <row r="123" spans="1:25">
      <c r="A123" s="245"/>
      <c r="U123" s="245"/>
      <c r="V123" s="245"/>
      <c r="W123" s="245"/>
      <c r="X123" s="245"/>
      <c r="Y123" s="245"/>
    </row>
    <row r="124" spans="1:25">
      <c r="A124" s="245"/>
      <c r="U124" s="245"/>
      <c r="V124" s="245"/>
      <c r="W124" s="245"/>
      <c r="X124" s="245"/>
      <c r="Y124" s="245"/>
    </row>
    <row r="125" spans="1:25">
      <c r="A125" s="245"/>
      <c r="U125" s="245"/>
      <c r="V125" s="245"/>
      <c r="W125" s="245"/>
      <c r="X125" s="245"/>
      <c r="Y125" s="245"/>
    </row>
    <row r="126" spans="1:25">
      <c r="A126" s="245"/>
      <c r="U126" s="245"/>
      <c r="V126" s="245"/>
      <c r="W126" s="245"/>
      <c r="X126" s="245"/>
      <c r="Y126" s="245"/>
    </row>
    <row r="127" spans="1:25">
      <c r="A127" s="245"/>
      <c r="U127" s="245"/>
      <c r="V127" s="245"/>
      <c r="W127" s="245"/>
      <c r="X127" s="245"/>
      <c r="Y127" s="245"/>
    </row>
    <row r="128" spans="1:25">
      <c r="A128" s="245"/>
      <c r="U128" s="245"/>
      <c r="V128" s="245"/>
      <c r="X128" s="245"/>
      <c r="Y128" s="245"/>
    </row>
    <row r="129" spans="1:25">
      <c r="A129" s="245"/>
      <c r="U129" s="245"/>
      <c r="V129" s="245"/>
      <c r="X129" s="245"/>
      <c r="Y129" s="245"/>
    </row>
    <row r="130" spans="1:25">
      <c r="A130" s="245"/>
      <c r="U130" s="245"/>
      <c r="V130" s="245"/>
      <c r="X130" s="245"/>
      <c r="Y130" s="245"/>
    </row>
    <row r="131" spans="1:25">
      <c r="A131" s="245"/>
      <c r="U131" s="245"/>
      <c r="V131" s="245"/>
      <c r="X131" s="245"/>
      <c r="Y131" s="245"/>
    </row>
    <row r="132" spans="1:25">
      <c r="A132" s="245"/>
      <c r="U132" s="245"/>
      <c r="V132" s="245"/>
      <c r="X132" s="245"/>
      <c r="Y132" s="245"/>
    </row>
    <row r="133" spans="1:25">
      <c r="A133" s="245"/>
      <c r="U133" s="245"/>
      <c r="V133" s="245"/>
      <c r="X133" s="245"/>
      <c r="Y133" s="245"/>
    </row>
    <row r="134" spans="1:25">
      <c r="A134" s="245"/>
      <c r="U134" s="245"/>
      <c r="V134" s="245"/>
      <c r="X134" s="245"/>
      <c r="Y134" s="245"/>
    </row>
    <row r="135" spans="1:25">
      <c r="U135" s="245"/>
      <c r="V135" s="245"/>
      <c r="X135" s="245"/>
      <c r="Y135" s="245"/>
    </row>
    <row r="136" spans="1:25">
      <c r="U136" s="245"/>
      <c r="V136" s="245"/>
      <c r="X136" s="245"/>
      <c r="Y136" s="245"/>
    </row>
    <row r="137" spans="1:25">
      <c r="U137" s="245"/>
      <c r="V137" s="245"/>
      <c r="X137" s="245"/>
      <c r="Y137" s="245"/>
    </row>
    <row r="138" spans="1:25">
      <c r="U138" s="245"/>
      <c r="V138" s="245"/>
      <c r="X138" s="245"/>
      <c r="Y138" s="245"/>
    </row>
    <row r="139" spans="1:25">
      <c r="U139" s="245"/>
      <c r="V139" s="245"/>
      <c r="X139" s="245"/>
      <c r="Y139" s="245"/>
    </row>
    <row r="140" spans="1:25">
      <c r="U140" s="245"/>
      <c r="V140" s="245"/>
      <c r="X140" s="245"/>
      <c r="Y140" s="245"/>
    </row>
  </sheetData>
  <mergeCells count="57">
    <mergeCell ref="B11:J11"/>
    <mergeCell ref="K11:P11"/>
    <mergeCell ref="T12:T13"/>
    <mergeCell ref="U12:U13"/>
    <mergeCell ref="P12:P13"/>
    <mergeCell ref="C12:C13"/>
    <mergeCell ref="D12:D13"/>
    <mergeCell ref="E12:E13"/>
    <mergeCell ref="F12:F13"/>
    <mergeCell ref="G12:G13"/>
    <mergeCell ref="H12:I12"/>
    <mergeCell ref="S12:S13"/>
    <mergeCell ref="R12:R13"/>
    <mergeCell ref="Q12:Q13"/>
    <mergeCell ref="B25:S25"/>
    <mergeCell ref="B26:B29"/>
    <mergeCell ref="C26:C29"/>
    <mergeCell ref="D26:D29"/>
    <mergeCell ref="B1:T1"/>
    <mergeCell ref="B2:S2"/>
    <mergeCell ref="B3:S3"/>
    <mergeCell ref="B4:S4"/>
    <mergeCell ref="Q7:Q10"/>
    <mergeCell ref="R7:R10"/>
    <mergeCell ref="C7:P7"/>
    <mergeCell ref="C8:P8"/>
    <mergeCell ref="C10:P10"/>
    <mergeCell ref="S11:U11"/>
    <mergeCell ref="B12:B13"/>
    <mergeCell ref="N12:N13"/>
    <mergeCell ref="B21:S21"/>
    <mergeCell ref="B22:B24"/>
    <mergeCell ref="C22:C24"/>
    <mergeCell ref="D22:D24"/>
    <mergeCell ref="E22:E24"/>
    <mergeCell ref="P22:P24"/>
    <mergeCell ref="B15:B20"/>
    <mergeCell ref="C15:C20"/>
    <mergeCell ref="D15:D17"/>
    <mergeCell ref="D18:D20"/>
    <mergeCell ref="E15:E17"/>
    <mergeCell ref="E18:E20"/>
    <mergeCell ref="P15:P17"/>
    <mergeCell ref="P18:P20"/>
    <mergeCell ref="J12:J13"/>
    <mergeCell ref="K12:K13"/>
    <mergeCell ref="L12:L13"/>
    <mergeCell ref="M12:M13"/>
    <mergeCell ref="O12:O13"/>
    <mergeCell ref="E26:E29"/>
    <mergeCell ref="B30:S30"/>
    <mergeCell ref="B31:B33"/>
    <mergeCell ref="C31:C33"/>
    <mergeCell ref="D31:D33"/>
    <mergeCell ref="E31:E33"/>
    <mergeCell ref="P31:P33"/>
    <mergeCell ref="P26:P29"/>
  </mergeCells>
  <conditionalFormatting sqref="P14">
    <cfRule type="cellIs" dxfId="301" priority="79" operator="between">
      <formula>1</formula>
      <formula>1</formula>
    </cfRule>
    <cfRule type="cellIs" dxfId="300" priority="80" operator="between">
      <formula>0.9</formula>
      <formula>0.99</formula>
    </cfRule>
    <cfRule type="cellIs" dxfId="299" priority="81" operator="between">
      <formula>0.89</formula>
      <formula>0.8</formula>
    </cfRule>
    <cfRule type="cellIs" dxfId="298" priority="82" operator="between">
      <formula>0.79</formula>
      <formula>0</formula>
    </cfRule>
  </conditionalFormatting>
  <conditionalFormatting sqref="K14:K16 K26:K29">
    <cfRule type="cellIs" dxfId="297" priority="78" operator="equal">
      <formula>$Y$9</formula>
    </cfRule>
  </conditionalFormatting>
  <conditionalFormatting sqref="P15 P18 P26">
    <cfRule type="cellIs" dxfId="296" priority="70" operator="between">
      <formula>1</formula>
      <formula>1</formula>
    </cfRule>
    <cfRule type="cellIs" dxfId="295" priority="71" operator="between">
      <formula>0.9</formula>
      <formula>0.99</formula>
    </cfRule>
    <cfRule type="cellIs" dxfId="294" priority="72" operator="between">
      <formula>0.89</formula>
      <formula>0.8</formula>
    </cfRule>
    <cfRule type="cellIs" dxfId="293" priority="73" operator="between">
      <formula>0.79</formula>
      <formula>0</formula>
    </cfRule>
  </conditionalFormatting>
  <conditionalFormatting sqref="K17:K20">
    <cfRule type="cellIs" dxfId="292" priority="43" operator="equal">
      <formula>$Y$9</formula>
    </cfRule>
  </conditionalFormatting>
  <conditionalFormatting sqref="P22">
    <cfRule type="cellIs" dxfId="291" priority="32" operator="between">
      <formula>1</formula>
      <formula>1</formula>
    </cfRule>
    <cfRule type="cellIs" dxfId="290" priority="33" operator="between">
      <formula>0.9</formula>
      <formula>0.99</formula>
    </cfRule>
    <cfRule type="cellIs" dxfId="289" priority="34" operator="between">
      <formula>0.89</formula>
      <formula>0.8</formula>
    </cfRule>
    <cfRule type="cellIs" dxfId="288" priority="35" operator="between">
      <formula>0.79</formula>
      <formula>0</formula>
    </cfRule>
  </conditionalFormatting>
  <conditionalFormatting sqref="K22:K24">
    <cfRule type="cellIs" dxfId="287" priority="28" operator="equal">
      <formula>$Y$9</formula>
    </cfRule>
  </conditionalFormatting>
  <conditionalFormatting sqref="P31 P34">
    <cfRule type="cellIs" dxfId="286" priority="17" operator="between">
      <formula>1</formula>
      <formula>1</formula>
    </cfRule>
    <cfRule type="cellIs" dxfId="285" priority="18" operator="between">
      <formula>0.9</formula>
      <formula>0.99</formula>
    </cfRule>
    <cfRule type="cellIs" dxfId="284" priority="19" operator="between">
      <formula>0.89</formula>
      <formula>0.8</formula>
    </cfRule>
    <cfRule type="cellIs" dxfId="283" priority="20" operator="between">
      <formula>0.79</formula>
      <formula>0</formula>
    </cfRule>
  </conditionalFormatting>
  <conditionalFormatting sqref="K31:K34">
    <cfRule type="cellIs" dxfId="282" priority="13" operator="equal">
      <formula>$Y$9</formula>
    </cfRule>
  </conditionalFormatting>
  <conditionalFormatting sqref="R7">
    <cfRule type="cellIs" dxfId="281" priority="5" operator="between">
      <formula>0.9</formula>
      <formula>1</formula>
    </cfRule>
    <cfRule type="cellIs" dxfId="280" priority="6" operator="between">
      <formula>0.8</formula>
      <formula>0.89</formula>
    </cfRule>
    <cfRule type="cellIs" dxfId="279" priority="7" operator="between">
      <formula>0.7</formula>
      <formula>0.79</formula>
    </cfRule>
    <cfRule type="cellIs" dxfId="278" priority="8" operator="between">
      <formula>0</formula>
      <formula>0.69</formula>
    </cfRule>
  </conditionalFormatting>
  <dataValidations count="1">
    <dataValidation type="list" allowBlank="1" showInputMessage="1" showErrorMessage="1" sqref="K26:K29 K14:K20 K31:K34 K22:K24" xr:uid="{00000000-0002-0000-1000-000000000000}">
      <formula1>$Y$7:$Y$10</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87" operator="containsText" id="{4F39F5FC-1B1D-4D22-8DFB-1F8C65A28B9F}">
            <xm:f>NOT(ISERROR(SEARCH($Y$10,K14)))</xm:f>
            <xm:f>$Y$10</xm:f>
            <x14:dxf>
              <font>
                <b/>
                <i val="0"/>
                <color theme="0"/>
              </font>
              <fill>
                <patternFill>
                  <bgColor rgb="FFFF0000"/>
                </patternFill>
              </fill>
            </x14:dxf>
          </x14:cfRule>
          <x14:cfRule type="containsText" priority="88" operator="containsText" id="{7040AD9C-949B-4E0C-895C-DC66AC8FE4A3}">
            <xm:f>NOT(ISERROR(SEARCH($Y$8,K14)))</xm:f>
            <xm:f>$Y$8</xm:f>
            <x14:dxf>
              <font>
                <b/>
                <i val="0"/>
                <color theme="1"/>
              </font>
              <fill>
                <patternFill>
                  <bgColor rgb="FFFFFF00"/>
                </patternFill>
              </fill>
            </x14:dxf>
          </x14:cfRule>
          <x14:cfRule type="containsText" priority="89" operator="containsText" id="{A5330978-6F5C-4D5A-A864-C05510213EC8}">
            <xm:f>NOT(ISERROR(SEARCH($Y$7,K14)))</xm:f>
            <xm:f>$Y$7</xm:f>
            <x14:dxf>
              <font>
                <b/>
                <i val="0"/>
                <color theme="0"/>
              </font>
              <fill>
                <patternFill>
                  <bgColor rgb="FF00B050"/>
                </patternFill>
              </fill>
            </x14:dxf>
          </x14:cfRule>
          <xm:sqref>K14:K16 K26:K29</xm:sqref>
        </x14:conditionalFormatting>
        <x14:conditionalFormatting xmlns:xm="http://schemas.microsoft.com/office/excel/2006/main">
          <x14:cfRule type="containsText" priority="44" operator="containsText" id="{66813D82-6C30-4D9B-9FF7-2FCD93673C8A}">
            <xm:f>NOT(ISERROR(SEARCH($Y$10,K17)))</xm:f>
            <xm:f>$Y$10</xm:f>
            <x14:dxf>
              <font>
                <b/>
                <i val="0"/>
                <color theme="0"/>
              </font>
              <fill>
                <patternFill>
                  <bgColor rgb="FFFF0000"/>
                </patternFill>
              </fill>
            </x14:dxf>
          </x14:cfRule>
          <x14:cfRule type="containsText" priority="45" operator="containsText" id="{5A3FF62C-F6FE-4287-9F03-142A05139A4D}">
            <xm:f>NOT(ISERROR(SEARCH($Y$8,K17)))</xm:f>
            <xm:f>$Y$8</xm:f>
            <x14:dxf>
              <font>
                <b/>
                <i val="0"/>
                <color theme="1"/>
              </font>
              <fill>
                <patternFill>
                  <bgColor rgb="FFFFFF00"/>
                </patternFill>
              </fill>
            </x14:dxf>
          </x14:cfRule>
          <x14:cfRule type="containsText" priority="46" operator="containsText" id="{D839858C-FB9A-494E-8899-1750991FA674}">
            <xm:f>NOT(ISERROR(SEARCH($Y$7,K17)))</xm:f>
            <xm:f>$Y$7</xm:f>
            <x14:dxf>
              <font>
                <b/>
                <i val="0"/>
                <color theme="0"/>
              </font>
              <fill>
                <patternFill>
                  <bgColor rgb="FF00B050"/>
                </patternFill>
              </fill>
            </x14:dxf>
          </x14:cfRule>
          <xm:sqref>K17:K20</xm:sqref>
        </x14:conditionalFormatting>
        <x14:conditionalFormatting xmlns:xm="http://schemas.microsoft.com/office/excel/2006/main">
          <x14:cfRule type="containsText" priority="29" operator="containsText" id="{E79F8BB8-14CB-4D46-8698-833DCAB5F109}">
            <xm:f>NOT(ISERROR(SEARCH($Y$10,K22)))</xm:f>
            <xm:f>$Y$10</xm:f>
            <x14:dxf>
              <font>
                <b/>
                <i val="0"/>
                <color theme="0"/>
              </font>
              <fill>
                <patternFill>
                  <bgColor rgb="FFFF0000"/>
                </patternFill>
              </fill>
            </x14:dxf>
          </x14:cfRule>
          <x14:cfRule type="containsText" priority="30" operator="containsText" id="{23E42F99-2B36-479A-B3F4-2E802B5294C2}">
            <xm:f>NOT(ISERROR(SEARCH($Y$8,K22)))</xm:f>
            <xm:f>$Y$8</xm:f>
            <x14:dxf>
              <font>
                <b/>
                <i val="0"/>
                <color theme="1"/>
              </font>
              <fill>
                <patternFill>
                  <bgColor rgb="FFFFFF00"/>
                </patternFill>
              </fill>
            </x14:dxf>
          </x14:cfRule>
          <x14:cfRule type="containsText" priority="31" operator="containsText" id="{0AB06309-1539-4D51-A658-7E9973248516}">
            <xm:f>NOT(ISERROR(SEARCH($Y$7,K22)))</xm:f>
            <xm:f>$Y$7</xm:f>
            <x14:dxf>
              <font>
                <b/>
                <i val="0"/>
                <color theme="0"/>
              </font>
              <fill>
                <patternFill>
                  <bgColor rgb="FF00B050"/>
                </patternFill>
              </fill>
            </x14:dxf>
          </x14:cfRule>
          <xm:sqref>K22:K24</xm:sqref>
        </x14:conditionalFormatting>
        <x14:conditionalFormatting xmlns:xm="http://schemas.microsoft.com/office/excel/2006/main">
          <x14:cfRule type="containsText" priority="14" operator="containsText" id="{AD64D808-0432-4B30-859B-54C9552B355C}">
            <xm:f>NOT(ISERROR(SEARCH($Y$10,K31)))</xm:f>
            <xm:f>$Y$10</xm:f>
            <x14:dxf>
              <font>
                <b/>
                <i val="0"/>
                <color theme="0"/>
              </font>
              <fill>
                <patternFill>
                  <bgColor rgb="FFFF0000"/>
                </patternFill>
              </fill>
            </x14:dxf>
          </x14:cfRule>
          <x14:cfRule type="containsText" priority="15" operator="containsText" id="{5CF90D36-D796-402C-B171-793BA7A7B324}">
            <xm:f>NOT(ISERROR(SEARCH($Y$8,K31)))</xm:f>
            <xm:f>$Y$8</xm:f>
            <x14:dxf>
              <font>
                <b/>
                <i val="0"/>
                <color theme="1"/>
              </font>
              <fill>
                <patternFill>
                  <bgColor rgb="FFFFFF00"/>
                </patternFill>
              </fill>
            </x14:dxf>
          </x14:cfRule>
          <x14:cfRule type="containsText" priority="16" operator="containsText" id="{E637563D-8A20-45EF-BBD4-AA2CE0470F3D}">
            <xm:f>NOT(ISERROR(SEARCH($Y$7,K31)))</xm:f>
            <xm:f>$Y$7</xm:f>
            <x14:dxf>
              <font>
                <b/>
                <i val="0"/>
                <color theme="0"/>
              </font>
              <fill>
                <patternFill>
                  <bgColor rgb="FF00B050"/>
                </patternFill>
              </fill>
            </x14:dxf>
          </x14:cfRule>
          <xm:sqref>K31:K34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72"/>
  <sheetViews>
    <sheetView showGridLines="0" topLeftCell="A13" zoomScale="70" zoomScaleNormal="70" workbookViewId="0">
      <selection activeCell="O27" sqref="O27"/>
    </sheetView>
  </sheetViews>
  <sheetFormatPr baseColWidth="10" defaultColWidth="11.42578125" defaultRowHeight="1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31" customWidth="1"/>
    <col min="9" max="10" width="17.42578125" style="2" customWidth="1"/>
    <col min="11" max="11" width="17.28515625" style="2" customWidth="1"/>
    <col min="12" max="12" width="21.140625" style="2" customWidth="1"/>
    <col min="13" max="13" width="47.7109375" style="2" customWidth="1"/>
    <col min="14" max="14" width="21.5703125" style="2" customWidth="1"/>
    <col min="15" max="15" width="18.28515625" style="2" customWidth="1"/>
    <col min="16" max="16" width="28.140625" style="2" customWidth="1"/>
    <col min="17" max="18" width="11.42578125" style="2" hidden="1" customWidth="1"/>
    <col min="19" max="16384" width="11.42578125" style="2"/>
  </cols>
  <sheetData>
    <row r="1" spans="1:18" ht="36" customHeight="1">
      <c r="A1" s="1"/>
      <c r="B1" s="1162"/>
      <c r="C1" s="1162"/>
      <c r="D1" s="1162"/>
      <c r="E1" s="1162"/>
      <c r="F1" s="1162"/>
      <c r="G1" s="1162"/>
      <c r="H1" s="1162"/>
      <c r="I1" s="1162"/>
      <c r="J1" s="1162"/>
      <c r="K1" s="1162"/>
      <c r="L1" s="1162"/>
      <c r="M1" s="1162"/>
      <c r="N1" s="1162"/>
      <c r="O1" s="1162"/>
      <c r="P1" s="1"/>
    </row>
    <row r="2" spans="1:18" ht="22.5" customHeight="1">
      <c r="A2" s="1"/>
      <c r="B2" s="1163" t="s">
        <v>76</v>
      </c>
      <c r="C2" s="1163"/>
      <c r="D2" s="1163"/>
      <c r="E2" s="1163"/>
      <c r="F2" s="1163"/>
      <c r="G2" s="1163"/>
      <c r="H2" s="1163"/>
      <c r="I2" s="1163"/>
      <c r="J2" s="1163"/>
      <c r="K2" s="1163"/>
      <c r="L2" s="1163"/>
      <c r="M2" s="1163"/>
      <c r="N2" s="1163"/>
      <c r="O2" s="1163"/>
      <c r="P2" s="1"/>
    </row>
    <row r="3" spans="1:18" ht="21.75" customHeight="1">
      <c r="A3" s="1"/>
      <c r="B3" s="1164" t="s">
        <v>77</v>
      </c>
      <c r="C3" s="1164"/>
      <c r="D3" s="1164"/>
      <c r="E3" s="1164"/>
      <c r="F3" s="1164"/>
      <c r="G3" s="1164"/>
      <c r="H3" s="1164"/>
      <c r="I3" s="1164"/>
      <c r="J3" s="1164"/>
      <c r="K3" s="1164"/>
      <c r="L3" s="1164"/>
      <c r="M3" s="1164"/>
      <c r="N3" s="1164"/>
      <c r="O3" s="1164"/>
      <c r="P3" s="1"/>
    </row>
    <row r="4" spans="1:18" ht="21.75" customHeight="1">
      <c r="A4" s="1"/>
      <c r="B4" s="1165" t="s">
        <v>78</v>
      </c>
      <c r="C4" s="1165"/>
      <c r="D4" s="1165"/>
      <c r="E4" s="1165"/>
      <c r="F4" s="1165"/>
      <c r="G4" s="1165"/>
      <c r="H4" s="1165"/>
      <c r="I4" s="1165"/>
      <c r="J4" s="1165"/>
      <c r="K4" s="1165"/>
      <c r="L4" s="1165"/>
      <c r="M4" s="1165"/>
      <c r="N4" s="1165"/>
      <c r="O4" s="1165"/>
      <c r="P4" s="1"/>
    </row>
    <row r="5" spans="1:18" ht="16.5" customHeight="1" thickBot="1">
      <c r="A5" s="1"/>
      <c r="B5" s="1166"/>
      <c r="C5" s="1166"/>
      <c r="D5" s="1166"/>
      <c r="E5" s="1166"/>
      <c r="F5" s="1166"/>
      <c r="G5" s="1166"/>
      <c r="H5" s="1166"/>
      <c r="I5" s="1166"/>
      <c r="J5" s="1166"/>
      <c r="K5" s="1166"/>
      <c r="L5" s="1166"/>
      <c r="M5" s="1166"/>
      <c r="N5" s="1166"/>
      <c r="O5" s="1166"/>
      <c r="P5" s="1"/>
      <c r="Q5" s="7"/>
      <c r="R5" s="2" t="s">
        <v>65</v>
      </c>
    </row>
    <row r="6" spans="1:18" ht="27.75" customHeight="1" thickBot="1">
      <c r="B6" s="103" t="s">
        <v>11</v>
      </c>
      <c r="C6" s="1167" t="s">
        <v>28</v>
      </c>
      <c r="D6" s="1168"/>
      <c r="E6" s="1168"/>
      <c r="F6" s="1168"/>
      <c r="G6" s="1168"/>
      <c r="H6" s="1168"/>
      <c r="I6" s="1168"/>
      <c r="J6" s="1168"/>
      <c r="K6" s="1168"/>
      <c r="L6" s="1168"/>
      <c r="M6" s="1168"/>
      <c r="N6" s="1168"/>
      <c r="O6" s="1169"/>
      <c r="P6" s="1"/>
      <c r="Q6" s="5"/>
      <c r="R6" s="2" t="s">
        <v>67</v>
      </c>
    </row>
    <row r="7" spans="1:18" ht="28.5" customHeight="1" thickBot="1">
      <c r="B7" s="104" t="s">
        <v>236</v>
      </c>
      <c r="C7" s="1170" t="s">
        <v>238</v>
      </c>
      <c r="D7" s="1181"/>
      <c r="E7" s="1181"/>
      <c r="F7" s="1181"/>
      <c r="G7" s="1181"/>
      <c r="H7" s="1181"/>
      <c r="I7" s="1181"/>
      <c r="J7" s="1181"/>
      <c r="K7" s="1181"/>
      <c r="L7" s="1181"/>
      <c r="M7" s="1181"/>
      <c r="N7" s="1181"/>
      <c r="O7" s="1182"/>
      <c r="Q7" s="6"/>
      <c r="R7" s="2" t="s">
        <v>66</v>
      </c>
    </row>
    <row r="8" spans="1:18" ht="23.25" customHeight="1" thickBot="1">
      <c r="B8" s="104" t="s">
        <v>16</v>
      </c>
      <c r="C8" s="1170" t="s">
        <v>29</v>
      </c>
      <c r="D8" s="1181"/>
      <c r="E8" s="1181"/>
      <c r="F8" s="1181"/>
      <c r="G8" s="1181"/>
      <c r="H8" s="1181"/>
      <c r="I8" s="1181"/>
      <c r="J8" s="1181"/>
      <c r="K8" s="1181"/>
      <c r="L8" s="1181"/>
      <c r="M8" s="1181"/>
      <c r="N8" s="1181"/>
      <c r="O8" s="1182"/>
      <c r="Q8" s="6"/>
    </row>
    <row r="9" spans="1:18" ht="18.75" customHeight="1" thickBot="1">
      <c r="B9" s="1173" t="s">
        <v>4</v>
      </c>
      <c r="C9" s="1174"/>
      <c r="D9" s="1174"/>
      <c r="E9" s="1174"/>
      <c r="F9" s="1174"/>
      <c r="G9" s="1175"/>
      <c r="H9" s="1176" t="s">
        <v>5</v>
      </c>
      <c r="I9" s="1177"/>
      <c r="J9" s="1177"/>
      <c r="K9" s="1177"/>
      <c r="L9" s="1177"/>
      <c r="M9" s="1177"/>
      <c r="N9" s="1177"/>
      <c r="O9" s="1177"/>
      <c r="P9"/>
    </row>
    <row r="10" spans="1:18" ht="36" customHeight="1">
      <c r="B10" s="1146" t="s">
        <v>0</v>
      </c>
      <c r="C10" s="1146" t="s">
        <v>2</v>
      </c>
      <c r="D10" s="1148" t="s">
        <v>60</v>
      </c>
      <c r="E10" s="1150" t="s">
        <v>51</v>
      </c>
      <c r="F10" s="1151"/>
      <c r="G10" s="1154" t="s">
        <v>52</v>
      </c>
      <c r="H10" s="1156" t="s">
        <v>63</v>
      </c>
      <c r="I10" s="1158" t="s">
        <v>6</v>
      </c>
      <c r="J10" s="1160" t="s">
        <v>64</v>
      </c>
      <c r="K10" s="1160" t="s">
        <v>234</v>
      </c>
      <c r="L10" s="1161" t="s">
        <v>72</v>
      </c>
      <c r="M10" s="1152" t="s">
        <v>71</v>
      </c>
      <c r="N10" s="1154" t="s">
        <v>79</v>
      </c>
      <c r="O10" s="1179" t="s">
        <v>6</v>
      </c>
      <c r="P10"/>
    </row>
    <row r="11" spans="1:18" ht="10.5" customHeight="1" thickBot="1">
      <c r="B11" s="1178"/>
      <c r="C11" s="1178"/>
      <c r="D11" s="1527"/>
      <c r="E11" s="72" t="s">
        <v>46</v>
      </c>
      <c r="F11" s="105" t="s">
        <v>47</v>
      </c>
      <c r="G11" s="1528"/>
      <c r="H11" s="1157"/>
      <c r="I11" s="1159"/>
      <c r="J11" s="1160"/>
      <c r="K11" s="1160"/>
      <c r="L11" s="1161"/>
      <c r="M11" s="1153"/>
      <c r="N11" s="1528"/>
      <c r="O11" s="1526"/>
      <c r="P11"/>
    </row>
    <row r="12" spans="1:18" s="37" customFormat="1" ht="96" customHeight="1">
      <c r="B12" s="1535" t="s">
        <v>206</v>
      </c>
      <c r="C12" s="1144" t="s">
        <v>210</v>
      </c>
      <c r="D12" s="196" t="s">
        <v>212</v>
      </c>
      <c r="E12" s="197"/>
      <c r="F12" s="198"/>
      <c r="G12" s="1533" t="s">
        <v>54</v>
      </c>
      <c r="H12" s="211" t="s">
        <v>65</v>
      </c>
      <c r="I12" s="206" t="s">
        <v>232</v>
      </c>
      <c r="J12" s="187">
        <v>0.1</v>
      </c>
      <c r="K12" s="187">
        <f>IF(H12="SI",J12,"0")</f>
        <v>0.1</v>
      </c>
      <c r="L12" s="1524">
        <f>SUM(K12:K13)</f>
        <v>0.15000000000000002</v>
      </c>
      <c r="M12" s="1141">
        <f>L12/(J12+J13)</f>
        <v>1</v>
      </c>
      <c r="N12" s="1538" t="s">
        <v>239</v>
      </c>
      <c r="O12" s="98"/>
      <c r="P12" s="38"/>
    </row>
    <row r="13" spans="1:18" s="37" customFormat="1" ht="114.75" customHeight="1" thickBot="1">
      <c r="B13" s="1536"/>
      <c r="C13" s="1537"/>
      <c r="D13" s="199" t="s">
        <v>211</v>
      </c>
      <c r="E13" s="200"/>
      <c r="F13" s="201"/>
      <c r="G13" s="1534"/>
      <c r="H13" s="212" t="s">
        <v>65</v>
      </c>
      <c r="I13" s="207" t="s">
        <v>232</v>
      </c>
      <c r="J13" s="188">
        <v>0.05</v>
      </c>
      <c r="K13" s="188">
        <f>IF(H13="SI",J13,"0")</f>
        <v>0.05</v>
      </c>
      <c r="L13" s="1525"/>
      <c r="M13" s="1143"/>
      <c r="N13" s="1539"/>
      <c r="O13" s="202"/>
      <c r="P13" s="38"/>
    </row>
    <row r="14" spans="1:18" s="37" customFormat="1" ht="147" customHeight="1" thickBot="1">
      <c r="B14" s="171" t="s">
        <v>207</v>
      </c>
      <c r="C14" s="172" t="s">
        <v>213</v>
      </c>
      <c r="D14" s="173" t="s">
        <v>214</v>
      </c>
      <c r="E14" s="174"/>
      <c r="F14" s="175"/>
      <c r="G14" s="176" t="s">
        <v>130</v>
      </c>
      <c r="H14" s="213" t="s">
        <v>65</v>
      </c>
      <c r="I14" s="203"/>
      <c r="J14" s="204">
        <v>0.1</v>
      </c>
      <c r="K14" s="204">
        <f>IF(H14="SI",J14,"0")</f>
        <v>0.1</v>
      </c>
      <c r="L14" s="205">
        <f>K14</f>
        <v>0.1</v>
      </c>
      <c r="M14" s="216">
        <f>L14/J14</f>
        <v>1</v>
      </c>
      <c r="N14" s="179"/>
      <c r="O14" s="180"/>
      <c r="P14" s="38"/>
    </row>
    <row r="15" spans="1:18" s="37" customFormat="1" ht="77.25" customHeight="1">
      <c r="B15" s="1529" t="s">
        <v>208</v>
      </c>
      <c r="C15" s="1145" t="s">
        <v>215</v>
      </c>
      <c r="D15" s="190" t="s">
        <v>216</v>
      </c>
      <c r="E15" s="191"/>
      <c r="F15" s="192"/>
      <c r="G15" s="128" t="s">
        <v>53</v>
      </c>
      <c r="H15" s="214" t="s">
        <v>65</v>
      </c>
      <c r="I15" s="193"/>
      <c r="J15" s="194">
        <v>0.05</v>
      </c>
      <c r="K15" s="194">
        <f>IF(H15="SI",J15,"0")</f>
        <v>0.05</v>
      </c>
      <c r="L15" s="1542">
        <f>SUM(K15:K16)</f>
        <v>0.1</v>
      </c>
      <c r="M15" s="1141">
        <f>L15/(J15+J16)</f>
        <v>1</v>
      </c>
      <c r="N15" s="1531" t="s">
        <v>240</v>
      </c>
      <c r="O15" s="195"/>
      <c r="P15" s="38"/>
    </row>
    <row r="16" spans="1:18" s="37" customFormat="1" ht="78.75" customHeight="1" thickBot="1">
      <c r="B16" s="1529"/>
      <c r="C16" s="1530"/>
      <c r="D16" s="127" t="s">
        <v>217</v>
      </c>
      <c r="E16" s="64"/>
      <c r="F16" s="106"/>
      <c r="G16" s="129" t="s">
        <v>53</v>
      </c>
      <c r="H16" s="212" t="s">
        <v>65</v>
      </c>
      <c r="I16" s="189"/>
      <c r="J16" s="188">
        <v>0.05</v>
      </c>
      <c r="K16" s="188">
        <f>IF(H16="SI",J16,"0")</f>
        <v>0.05</v>
      </c>
      <c r="L16" s="1525"/>
      <c r="M16" s="1143"/>
      <c r="N16" s="1531"/>
      <c r="O16" s="99"/>
      <c r="P16" s="38"/>
    </row>
    <row r="17" spans="1:17" s="37" customFormat="1" ht="31.5" hidden="1" customHeight="1">
      <c r="B17" s="1529"/>
      <c r="C17" s="1144" t="s">
        <v>101</v>
      </c>
      <c r="D17" s="127" t="s">
        <v>106</v>
      </c>
      <c r="E17" s="64"/>
      <c r="F17" s="106"/>
      <c r="G17" s="129" t="s">
        <v>82</v>
      </c>
      <c r="H17" s="184" t="s">
        <v>67</v>
      </c>
      <c r="I17" s="185"/>
      <c r="J17" s="185"/>
      <c r="K17" s="40"/>
      <c r="L17" s="186"/>
      <c r="M17" s="1543" t="s">
        <v>35</v>
      </c>
      <c r="N17" s="1531"/>
      <c r="O17" s="100"/>
      <c r="P17" s="38"/>
    </row>
    <row r="18" spans="1:17" s="37" customFormat="1" ht="31.5" hidden="1" customHeight="1" thickBot="1">
      <c r="B18" s="1529"/>
      <c r="C18" s="1530"/>
      <c r="D18" s="127" t="s">
        <v>107</v>
      </c>
      <c r="E18" s="64"/>
      <c r="F18" s="106"/>
      <c r="G18" s="129" t="s">
        <v>83</v>
      </c>
      <c r="H18" s="125" t="s">
        <v>65</v>
      </c>
      <c r="I18" s="58"/>
      <c r="J18" s="58"/>
      <c r="K18" s="43"/>
      <c r="L18" s="59"/>
      <c r="M18" s="1544"/>
      <c r="N18" s="1531"/>
      <c r="O18" s="100"/>
      <c r="P18" s="38"/>
    </row>
    <row r="19" spans="1:17" s="37" customFormat="1" ht="31.5" hidden="1" customHeight="1">
      <c r="B19" s="1529"/>
      <c r="C19" s="1144" t="s">
        <v>102</v>
      </c>
      <c r="D19" s="127" t="s">
        <v>108</v>
      </c>
      <c r="E19" s="50"/>
      <c r="F19" s="52"/>
      <c r="G19" s="129" t="s">
        <v>81</v>
      </c>
      <c r="H19" s="125" t="s">
        <v>66</v>
      </c>
      <c r="I19" s="50"/>
      <c r="J19" s="50"/>
      <c r="K19" s="51"/>
      <c r="L19" s="52"/>
      <c r="M19" s="1540" t="s">
        <v>36</v>
      </c>
      <c r="N19" s="1531"/>
      <c r="O19" s="77"/>
      <c r="P19" s="38"/>
    </row>
    <row r="20" spans="1:17" s="37" customFormat="1" ht="31.5" hidden="1" customHeight="1" thickBot="1">
      <c r="B20" s="1529"/>
      <c r="C20" s="1530"/>
      <c r="D20" s="127" t="s">
        <v>109</v>
      </c>
      <c r="E20" s="65"/>
      <c r="F20" s="107"/>
      <c r="G20" s="130" t="s">
        <v>84</v>
      </c>
      <c r="H20" s="125" t="s">
        <v>66</v>
      </c>
      <c r="I20" s="60"/>
      <c r="J20" s="60"/>
      <c r="K20" s="43"/>
      <c r="L20" s="61"/>
      <c r="M20" s="1541"/>
      <c r="N20" s="1531"/>
      <c r="O20" s="100"/>
      <c r="P20" s="38"/>
    </row>
    <row r="21" spans="1:17" s="37" customFormat="1" ht="25.5" hidden="1" customHeight="1">
      <c r="B21" s="1529"/>
      <c r="C21" s="1144" t="s">
        <v>103</v>
      </c>
      <c r="D21" s="127" t="s">
        <v>110</v>
      </c>
      <c r="E21" s="65"/>
      <c r="F21" s="107"/>
      <c r="G21" s="130" t="s">
        <v>85</v>
      </c>
      <c r="H21" s="125" t="s">
        <v>67</v>
      </c>
      <c r="I21" s="60"/>
      <c r="J21" s="60"/>
      <c r="K21" s="43"/>
      <c r="L21" s="61"/>
      <c r="M21" s="1540" t="s">
        <v>36</v>
      </c>
      <c r="N21" s="1531"/>
      <c r="O21" s="100"/>
      <c r="P21" s="38"/>
    </row>
    <row r="22" spans="1:17" s="37" customFormat="1" ht="29.25" hidden="1" customHeight="1" thickBot="1">
      <c r="B22" s="1529"/>
      <c r="C22" s="1530"/>
      <c r="D22" s="127" t="s">
        <v>111</v>
      </c>
      <c r="E22" s="66"/>
      <c r="F22" s="108"/>
      <c r="G22" s="131" t="s">
        <v>86</v>
      </c>
      <c r="H22" s="125" t="s">
        <v>67</v>
      </c>
      <c r="I22" s="62"/>
      <c r="J22" s="62"/>
      <c r="K22" s="46"/>
      <c r="L22" s="63"/>
      <c r="M22" s="1541"/>
      <c r="N22" s="1532"/>
      <c r="O22" s="165"/>
      <c r="P22" s="38"/>
    </row>
    <row r="23" spans="1:17" ht="31.5" customHeight="1" thickBot="1">
      <c r="B23" s="133" t="s">
        <v>16</v>
      </c>
      <c r="C23" s="1171" t="s">
        <v>31</v>
      </c>
      <c r="D23" s="1181"/>
      <c r="E23" s="1181"/>
      <c r="F23" s="1181"/>
      <c r="G23" s="1181"/>
      <c r="H23" s="1181"/>
      <c r="I23" s="1181"/>
      <c r="J23" s="1181"/>
      <c r="K23" s="1181"/>
      <c r="L23" s="1181"/>
      <c r="M23" s="1181"/>
      <c r="N23" s="1181"/>
      <c r="O23" s="1182"/>
      <c r="Q23" s="6"/>
    </row>
    <row r="24" spans="1:17" ht="18.75" customHeight="1" thickBot="1">
      <c r="B24" s="1173" t="s">
        <v>4</v>
      </c>
      <c r="C24" s="1174"/>
      <c r="D24" s="1174"/>
      <c r="E24" s="1174"/>
      <c r="F24" s="1174"/>
      <c r="G24" s="1175"/>
      <c r="H24" s="1176" t="s">
        <v>5</v>
      </c>
      <c r="I24" s="1177"/>
      <c r="J24" s="1177"/>
      <c r="K24" s="1177"/>
      <c r="L24" s="1177"/>
      <c r="M24" s="1177"/>
      <c r="N24" s="1177"/>
      <c r="O24" s="1177"/>
      <c r="P24"/>
    </row>
    <row r="25" spans="1:17" ht="36" customHeight="1">
      <c r="B25" s="1146" t="s">
        <v>0</v>
      </c>
      <c r="C25" s="1146" t="s">
        <v>2</v>
      </c>
      <c r="D25" s="1148" t="s">
        <v>60</v>
      </c>
      <c r="E25" s="1150" t="s">
        <v>51</v>
      </c>
      <c r="F25" s="1151"/>
      <c r="G25" s="1154" t="s">
        <v>52</v>
      </c>
      <c r="H25" s="1156" t="s">
        <v>63</v>
      </c>
      <c r="I25" s="1158" t="s">
        <v>6</v>
      </c>
      <c r="J25" s="1160" t="s">
        <v>64</v>
      </c>
      <c r="K25" s="1160" t="s">
        <v>234</v>
      </c>
      <c r="L25" s="1161" t="s">
        <v>72</v>
      </c>
      <c r="M25" s="1152" t="s">
        <v>71</v>
      </c>
      <c r="N25" s="1154" t="s">
        <v>79</v>
      </c>
      <c r="O25" s="1179" t="s">
        <v>6</v>
      </c>
      <c r="P25"/>
    </row>
    <row r="26" spans="1:17" ht="10.5" customHeight="1" thickBot="1">
      <c r="B26" s="1178"/>
      <c r="C26" s="1178"/>
      <c r="D26" s="1527"/>
      <c r="E26" s="169" t="s">
        <v>46</v>
      </c>
      <c r="F26" s="170" t="s">
        <v>47</v>
      </c>
      <c r="G26" s="1528"/>
      <c r="H26" s="1157"/>
      <c r="I26" s="1159"/>
      <c r="J26" s="1160"/>
      <c r="K26" s="1160"/>
      <c r="L26" s="1161"/>
      <c r="M26" s="1153"/>
      <c r="N26" s="1528"/>
      <c r="O26" s="1526"/>
      <c r="P26"/>
    </row>
    <row r="27" spans="1:17" s="37" customFormat="1" ht="208.5" customHeight="1" thickBot="1">
      <c r="A27" s="168"/>
      <c r="B27" s="171" t="s">
        <v>209</v>
      </c>
      <c r="C27" s="172" t="s">
        <v>218</v>
      </c>
      <c r="D27" s="173" t="s">
        <v>219</v>
      </c>
      <c r="E27" s="174"/>
      <c r="F27" s="175"/>
      <c r="G27" s="176" t="s">
        <v>233</v>
      </c>
      <c r="H27" s="177" t="s">
        <v>66</v>
      </c>
      <c r="I27" s="178"/>
      <c r="J27" s="181">
        <v>0.1</v>
      </c>
      <c r="K27" s="188" t="str">
        <f>IF(H27="SI",J27,"0")</f>
        <v>0</v>
      </c>
      <c r="L27" s="182" t="str">
        <f>K27</f>
        <v>0</v>
      </c>
      <c r="M27" s="216">
        <f>L27/J27</f>
        <v>0</v>
      </c>
      <c r="N27" s="183"/>
      <c r="O27" s="217" t="s">
        <v>241</v>
      </c>
      <c r="P27" s="38"/>
    </row>
    <row r="28" spans="1:17">
      <c r="B28" s="1"/>
      <c r="C28"/>
      <c r="D28"/>
      <c r="E28"/>
      <c r="F28"/>
      <c r="G28"/>
      <c r="H28" s="132"/>
      <c r="I28"/>
      <c r="J28"/>
      <c r="K28"/>
      <c r="L28"/>
      <c r="M28"/>
      <c r="N28" s="1"/>
      <c r="O28" s="1"/>
      <c r="P28" s="1"/>
    </row>
    <row r="29" spans="1:17" ht="15.75" thickBot="1">
      <c r="B29" s="1"/>
      <c r="C29"/>
      <c r="D29"/>
      <c r="E29"/>
      <c r="F29"/>
      <c r="G29"/>
      <c r="H29" s="132"/>
      <c r="I29"/>
      <c r="J29"/>
      <c r="K29"/>
      <c r="L29"/>
      <c r="M29"/>
      <c r="N29" s="1"/>
      <c r="O29" s="1"/>
      <c r="P29" s="1"/>
    </row>
    <row r="30" spans="1:17" ht="75.75" customHeight="1" thickBot="1">
      <c r="B30" s="1"/>
      <c r="C30" s="1"/>
      <c r="D30" s="1"/>
      <c r="E30" s="1"/>
      <c r="F30" s="1"/>
      <c r="G30" s="1"/>
      <c r="H30" s="215" t="s">
        <v>235</v>
      </c>
      <c r="I30" s="1"/>
      <c r="J30" s="1"/>
      <c r="K30" s="34"/>
      <c r="M30" s="216">
        <f>AVERAGE(M12,M14,M15,M27)</f>
        <v>0.75</v>
      </c>
      <c r="N30" s="1"/>
      <c r="O30" s="1"/>
    </row>
    <row r="31" spans="1:17">
      <c r="B31" s="1"/>
      <c r="C31" s="1"/>
      <c r="D31" s="1"/>
      <c r="E31" s="1"/>
      <c r="F31" s="1"/>
      <c r="G31" s="1"/>
      <c r="I31" s="1"/>
      <c r="J31" s="1"/>
      <c r="M31" s="1"/>
      <c r="N31" s="1"/>
      <c r="O31" s="1"/>
    </row>
    <row r="32" spans="1:17">
      <c r="B32" s="1"/>
      <c r="C32" s="1"/>
      <c r="D32" s="1"/>
      <c r="E32" s="1"/>
      <c r="F32" s="1"/>
      <c r="G32" s="1"/>
      <c r="H32" s="30"/>
      <c r="I32" s="1"/>
      <c r="J32" s="1"/>
      <c r="K32" s="1"/>
      <c r="L32" s="1"/>
      <c r="M32" s="1"/>
      <c r="N32" s="1"/>
      <c r="O32" s="1"/>
      <c r="P32" s="1"/>
    </row>
    <row r="33" spans="2:16">
      <c r="B33" s="1"/>
      <c r="C33" s="1"/>
      <c r="D33" s="1"/>
      <c r="E33" s="1"/>
      <c r="F33" s="1"/>
      <c r="G33" s="1"/>
      <c r="H33" s="30"/>
      <c r="I33" s="1"/>
      <c r="J33" s="1"/>
      <c r="K33" s="1"/>
      <c r="L33" s="1"/>
      <c r="M33" s="1"/>
      <c r="N33" s="1"/>
      <c r="O33" s="1"/>
      <c r="P33" s="1"/>
    </row>
    <row r="34" spans="2:16">
      <c r="B34" s="1"/>
      <c r="C34" s="1"/>
      <c r="D34" s="1"/>
      <c r="E34" s="1"/>
      <c r="F34" s="1"/>
      <c r="G34" s="1"/>
      <c r="H34" s="30"/>
      <c r="I34" s="1"/>
      <c r="J34" s="1"/>
      <c r="K34" s="1"/>
      <c r="L34" s="1"/>
      <c r="M34" s="1"/>
      <c r="N34" s="1"/>
      <c r="O34" s="1"/>
      <c r="P34" s="1"/>
    </row>
    <row r="35" spans="2:16">
      <c r="B35" s="1"/>
      <c r="C35" s="1"/>
      <c r="D35" s="1"/>
      <c r="E35" s="1"/>
      <c r="F35" s="1"/>
      <c r="G35" s="1"/>
      <c r="H35" s="30"/>
      <c r="I35" s="1"/>
      <c r="J35" s="1"/>
      <c r="K35" s="1"/>
      <c r="L35" s="1"/>
      <c r="M35" s="1"/>
      <c r="N35" s="1"/>
      <c r="O35" s="1"/>
      <c r="P35" s="1"/>
    </row>
    <row r="36" spans="2:16">
      <c r="B36" s="1"/>
      <c r="C36" s="1"/>
      <c r="D36" s="1"/>
      <c r="E36" s="1"/>
      <c r="F36" s="1"/>
      <c r="G36" s="1"/>
      <c r="H36" s="30"/>
      <c r="I36" s="1"/>
      <c r="J36" s="1"/>
      <c r="K36" s="1"/>
      <c r="L36" s="1"/>
      <c r="M36" s="1"/>
      <c r="N36" s="1"/>
      <c r="O36" s="1"/>
      <c r="P36" s="1"/>
    </row>
    <row r="37" spans="2:16">
      <c r="B37" s="1"/>
      <c r="C37" s="1"/>
      <c r="D37" s="1"/>
      <c r="E37" s="1"/>
      <c r="F37" s="1"/>
      <c r="G37" s="1"/>
      <c r="H37" s="30"/>
      <c r="I37" s="1"/>
      <c r="J37" s="1"/>
      <c r="K37" s="1"/>
      <c r="L37" s="1"/>
      <c r="M37" s="1"/>
      <c r="N37" s="1"/>
      <c r="O37" s="1"/>
      <c r="P37" s="1"/>
    </row>
    <row r="38" spans="2:16">
      <c r="B38" s="1"/>
      <c r="C38" s="1"/>
      <c r="D38" s="1"/>
      <c r="E38" s="1"/>
      <c r="F38" s="1"/>
      <c r="G38" s="1"/>
      <c r="H38" s="30"/>
      <c r="I38" s="1"/>
      <c r="J38" s="1"/>
      <c r="K38" s="1"/>
      <c r="L38" s="1"/>
      <c r="M38" s="1"/>
      <c r="N38" s="1"/>
      <c r="O38" s="1"/>
      <c r="P38" s="1"/>
    </row>
    <row r="39" spans="2:16">
      <c r="B39" s="1"/>
      <c r="C39" s="1"/>
      <c r="D39" s="1"/>
      <c r="E39" s="1"/>
      <c r="F39" s="1"/>
      <c r="G39" s="1"/>
      <c r="H39" s="30"/>
      <c r="I39" s="1"/>
      <c r="J39" s="1"/>
      <c r="K39" s="1"/>
      <c r="L39" s="1"/>
      <c r="M39" s="1"/>
      <c r="N39" s="1"/>
      <c r="O39" s="1"/>
      <c r="P39" s="1"/>
    </row>
    <row r="40" spans="2:16">
      <c r="B40" s="1"/>
      <c r="C40" s="1"/>
      <c r="D40" s="1"/>
      <c r="E40" s="1"/>
      <c r="F40" s="1"/>
      <c r="G40" s="1"/>
      <c r="H40" s="30"/>
      <c r="I40" s="1"/>
      <c r="J40" s="1"/>
      <c r="K40" s="1"/>
      <c r="L40" s="1"/>
      <c r="M40" s="1"/>
      <c r="N40" s="1"/>
      <c r="O40" s="1"/>
      <c r="P40" s="1"/>
    </row>
    <row r="41" spans="2:16">
      <c r="B41" s="1"/>
      <c r="C41" s="1"/>
      <c r="D41" s="1"/>
      <c r="E41" s="1"/>
      <c r="F41" s="1"/>
      <c r="G41" s="1"/>
      <c r="H41" s="30"/>
      <c r="I41" s="1"/>
      <c r="J41" s="1"/>
      <c r="K41" s="1"/>
      <c r="L41" s="1"/>
      <c r="M41" s="1"/>
      <c r="N41" s="1"/>
      <c r="O41" s="1"/>
      <c r="P41" s="1"/>
    </row>
    <row r="42" spans="2:16">
      <c r="B42" s="1"/>
      <c r="C42" s="1"/>
      <c r="D42" s="1"/>
      <c r="E42" s="1"/>
      <c r="F42" s="1"/>
      <c r="G42" s="1"/>
      <c r="H42" s="30"/>
      <c r="I42" s="1"/>
      <c r="J42" s="1"/>
      <c r="K42" s="1"/>
      <c r="L42" s="1"/>
      <c r="M42" s="1"/>
      <c r="N42" s="1"/>
      <c r="O42" s="1"/>
      <c r="P42" s="1"/>
    </row>
    <row r="43" spans="2:16">
      <c r="B43" s="1"/>
      <c r="C43" s="1"/>
      <c r="D43" s="1"/>
      <c r="E43" s="1"/>
      <c r="F43" s="1"/>
      <c r="G43" s="1"/>
      <c r="H43" s="30"/>
      <c r="I43" s="1"/>
      <c r="J43" s="1"/>
      <c r="K43" s="1"/>
      <c r="L43" s="1"/>
      <c r="M43" s="1"/>
      <c r="N43" s="1"/>
      <c r="O43" s="1"/>
      <c r="P43" s="1"/>
    </row>
    <row r="44" spans="2:16">
      <c r="B44" s="1"/>
      <c r="C44" s="1"/>
      <c r="D44" s="1"/>
      <c r="E44" s="1"/>
      <c r="F44" s="1"/>
      <c r="G44" s="1"/>
      <c r="H44" s="30"/>
      <c r="I44" s="1"/>
      <c r="J44" s="1"/>
      <c r="K44" s="1"/>
      <c r="L44" s="1"/>
      <c r="M44" s="1"/>
      <c r="N44" s="1"/>
      <c r="O44" s="1"/>
      <c r="P44" s="1"/>
    </row>
    <row r="45" spans="2:16">
      <c r="B45" s="1"/>
      <c r="C45" s="1"/>
      <c r="D45" s="1"/>
      <c r="E45" s="1"/>
      <c r="F45" s="1"/>
      <c r="G45" s="1"/>
      <c r="H45" s="30"/>
      <c r="I45" s="1"/>
      <c r="J45" s="1"/>
      <c r="K45" s="1"/>
      <c r="L45" s="1"/>
      <c r="M45" s="1"/>
      <c r="N45" s="1"/>
      <c r="O45" s="1"/>
      <c r="P45" s="1"/>
    </row>
    <row r="46" spans="2:16">
      <c r="B46" s="1"/>
      <c r="C46" s="1"/>
      <c r="D46" s="1"/>
      <c r="E46" s="1"/>
      <c r="F46" s="1"/>
      <c r="G46" s="1"/>
      <c r="H46" s="30"/>
      <c r="I46" s="1"/>
      <c r="J46" s="1"/>
      <c r="K46" s="1"/>
      <c r="L46" s="1"/>
      <c r="M46" s="1"/>
      <c r="N46" s="1"/>
      <c r="O46" s="1"/>
      <c r="P46" s="1"/>
    </row>
    <row r="47" spans="2:16">
      <c r="B47" s="1"/>
      <c r="C47" s="1"/>
      <c r="D47" s="1"/>
      <c r="E47" s="1"/>
      <c r="F47" s="1"/>
      <c r="G47" s="1"/>
      <c r="H47" s="30"/>
      <c r="I47" s="1"/>
      <c r="J47" s="1"/>
      <c r="K47" s="1"/>
      <c r="L47" s="1"/>
      <c r="M47" s="1"/>
      <c r="N47" s="1"/>
      <c r="O47" s="1"/>
      <c r="P47" s="1"/>
    </row>
    <row r="48" spans="2:16">
      <c r="B48" s="1"/>
      <c r="C48" s="1"/>
      <c r="D48" s="1"/>
      <c r="E48" s="1"/>
      <c r="F48" s="1"/>
      <c r="G48" s="1"/>
      <c r="H48" s="30"/>
      <c r="I48" s="1"/>
      <c r="J48" s="1"/>
      <c r="K48" s="1"/>
      <c r="L48" s="1"/>
      <c r="M48" s="1"/>
      <c r="N48" s="1"/>
      <c r="O48" s="1"/>
      <c r="P48" s="1"/>
    </row>
    <row r="49" spans="14:16">
      <c r="N49" s="1"/>
      <c r="O49" s="1"/>
      <c r="P49" s="1"/>
    </row>
    <row r="50" spans="14:16">
      <c r="N50" s="1"/>
      <c r="O50" s="1"/>
      <c r="P50" s="1"/>
    </row>
    <row r="51" spans="14:16">
      <c r="N51" s="1"/>
      <c r="O51" s="1"/>
      <c r="P51" s="1"/>
    </row>
    <row r="52" spans="14:16">
      <c r="N52" s="1"/>
      <c r="O52" s="1"/>
      <c r="P52" s="1"/>
    </row>
    <row r="53" spans="14:16">
      <c r="N53" s="1"/>
      <c r="O53" s="1"/>
      <c r="P53" s="1"/>
    </row>
    <row r="54" spans="14:16">
      <c r="N54" s="1"/>
      <c r="O54" s="1"/>
      <c r="P54" s="1"/>
    </row>
    <row r="55" spans="14:16">
      <c r="N55" s="1"/>
      <c r="O55" s="1"/>
      <c r="P55" s="1"/>
    </row>
    <row r="56" spans="14:16">
      <c r="N56" s="1"/>
      <c r="O56" s="1"/>
      <c r="P56" s="1"/>
    </row>
    <row r="57" spans="14:16">
      <c r="N57" s="1"/>
      <c r="O57" s="1"/>
      <c r="P57" s="1"/>
    </row>
    <row r="58" spans="14:16">
      <c r="N58" s="1"/>
      <c r="O58" s="1"/>
      <c r="P58" s="1"/>
    </row>
    <row r="59" spans="14:16">
      <c r="N59" s="1"/>
      <c r="O59" s="1"/>
      <c r="P59" s="1"/>
    </row>
    <row r="60" spans="14:16">
      <c r="N60" s="1"/>
      <c r="O60" s="1"/>
      <c r="P60" s="1"/>
    </row>
    <row r="61" spans="14:16">
      <c r="N61" s="1"/>
      <c r="O61" s="1"/>
      <c r="P61" s="1"/>
    </row>
    <row r="62" spans="14:16">
      <c r="N62" s="1"/>
      <c r="O62" s="1"/>
      <c r="P62" s="1"/>
    </row>
    <row r="63" spans="14:16">
      <c r="N63" s="1"/>
      <c r="O63" s="1"/>
      <c r="P63" s="1"/>
    </row>
    <row r="64" spans="14:16">
      <c r="N64" s="1"/>
      <c r="O64" s="1"/>
      <c r="P64" s="1"/>
    </row>
    <row r="65" spans="14:16">
      <c r="N65" s="1"/>
      <c r="O65" s="1"/>
      <c r="P65" s="1"/>
    </row>
    <row r="66" spans="14:16">
      <c r="N66" s="1"/>
      <c r="O66" s="1"/>
      <c r="P66" s="1"/>
    </row>
    <row r="67" spans="14:16">
      <c r="N67" s="1"/>
      <c r="O67" s="1"/>
      <c r="P67" s="1"/>
    </row>
    <row r="68" spans="14:16">
      <c r="N68" s="1"/>
      <c r="O68" s="1"/>
      <c r="P68" s="1"/>
    </row>
    <row r="69" spans="14:16">
      <c r="N69" s="1"/>
      <c r="O69" s="1"/>
      <c r="P69" s="1"/>
    </row>
    <row r="70" spans="14:16">
      <c r="N70" s="1"/>
      <c r="O70" s="1"/>
      <c r="P70" s="1"/>
    </row>
    <row r="71" spans="14:16">
      <c r="N71" s="1"/>
      <c r="O71" s="1"/>
      <c r="P71" s="1"/>
    </row>
    <row r="72" spans="14:16">
      <c r="N72" s="1"/>
      <c r="O72" s="1"/>
      <c r="P72" s="1"/>
    </row>
    <row r="73" spans="14:16">
      <c r="N73" s="1"/>
      <c r="O73" s="1"/>
      <c r="P73" s="1"/>
    </row>
    <row r="74" spans="14:16">
      <c r="N74" s="1"/>
      <c r="O74" s="1"/>
      <c r="P74" s="1"/>
    </row>
    <row r="75" spans="14:16">
      <c r="N75" s="1"/>
      <c r="O75" s="1"/>
      <c r="P75" s="1"/>
    </row>
    <row r="76" spans="14:16">
      <c r="N76" s="1"/>
      <c r="O76" s="1"/>
      <c r="P76" s="1"/>
    </row>
    <row r="77" spans="14:16">
      <c r="N77" s="1"/>
      <c r="O77" s="1"/>
      <c r="P77" s="1"/>
    </row>
    <row r="78" spans="14:16">
      <c r="N78" s="1"/>
      <c r="O78" s="1"/>
      <c r="P78" s="1"/>
    </row>
    <row r="79" spans="14:16">
      <c r="N79" s="1"/>
      <c r="O79" s="1"/>
      <c r="P79" s="1"/>
    </row>
    <row r="80" spans="14:16">
      <c r="N80" s="1"/>
      <c r="O80" s="1"/>
      <c r="P80" s="1"/>
    </row>
    <row r="81" spans="14:16">
      <c r="N81" s="1"/>
      <c r="O81" s="1"/>
      <c r="P81" s="1"/>
    </row>
    <row r="82" spans="14:16">
      <c r="N82" s="1"/>
      <c r="O82" s="1"/>
      <c r="P82" s="1"/>
    </row>
    <row r="83" spans="14:16">
      <c r="N83" s="1"/>
      <c r="O83" s="1"/>
      <c r="P83" s="1"/>
    </row>
    <row r="84" spans="14:16">
      <c r="N84" s="1"/>
      <c r="O84" s="1"/>
      <c r="P84" s="1"/>
    </row>
    <row r="85" spans="14:16">
      <c r="N85" s="1"/>
      <c r="O85" s="1"/>
      <c r="P85" s="1"/>
    </row>
    <row r="86" spans="14:16">
      <c r="N86" s="1"/>
      <c r="O86" s="1"/>
      <c r="P86" s="1"/>
    </row>
    <row r="87" spans="14:16">
      <c r="N87" s="1"/>
      <c r="O87" s="1"/>
      <c r="P87" s="1"/>
    </row>
    <row r="88" spans="14:16">
      <c r="N88" s="1"/>
      <c r="O88" s="1"/>
      <c r="P88" s="1"/>
    </row>
    <row r="89" spans="14:16">
      <c r="N89" s="1"/>
      <c r="O89" s="1"/>
      <c r="P89" s="1"/>
    </row>
    <row r="90" spans="14:16">
      <c r="N90" s="1"/>
      <c r="O90" s="1"/>
      <c r="P90" s="1"/>
    </row>
    <row r="91" spans="14:16">
      <c r="N91" s="1"/>
      <c r="O91" s="1"/>
      <c r="P91" s="1"/>
    </row>
    <row r="92" spans="14:16">
      <c r="N92" s="1"/>
      <c r="O92" s="1"/>
      <c r="P92" s="1"/>
    </row>
    <row r="93" spans="14:16">
      <c r="N93" s="1"/>
      <c r="O93" s="1"/>
      <c r="P93" s="1"/>
    </row>
    <row r="94" spans="14:16">
      <c r="N94" s="1"/>
      <c r="O94" s="1"/>
      <c r="P94" s="1"/>
    </row>
    <row r="95" spans="14:16">
      <c r="N95" s="1"/>
      <c r="O95" s="1"/>
      <c r="P95" s="1"/>
    </row>
    <row r="96" spans="14:16">
      <c r="N96" s="1"/>
      <c r="O96" s="1"/>
      <c r="P96" s="1"/>
    </row>
    <row r="97" spans="14:16">
      <c r="N97" s="1"/>
      <c r="O97" s="1"/>
      <c r="P97" s="1"/>
    </row>
    <row r="98" spans="14:16">
      <c r="N98" s="1"/>
      <c r="O98" s="1"/>
      <c r="P98" s="1"/>
    </row>
    <row r="99" spans="14:16">
      <c r="N99" s="1"/>
      <c r="O99" s="1"/>
      <c r="P99" s="1"/>
    </row>
    <row r="100" spans="14:16">
      <c r="N100" s="1"/>
      <c r="O100" s="1"/>
      <c r="P100" s="1"/>
    </row>
    <row r="101" spans="14:16">
      <c r="N101" s="1"/>
      <c r="O101" s="1"/>
      <c r="P101" s="1"/>
    </row>
    <row r="102" spans="14:16">
      <c r="N102" s="1"/>
      <c r="O102" s="1"/>
      <c r="P102" s="1"/>
    </row>
    <row r="103" spans="14:16">
      <c r="N103" s="1"/>
      <c r="O103" s="1"/>
      <c r="P103" s="1"/>
    </row>
    <row r="104" spans="14:16">
      <c r="N104" s="1"/>
      <c r="O104" s="1"/>
      <c r="P104" s="1"/>
    </row>
    <row r="105" spans="14:16">
      <c r="N105" s="1"/>
      <c r="O105" s="1"/>
      <c r="P105" s="1"/>
    </row>
    <row r="106" spans="14:16">
      <c r="N106" s="1"/>
      <c r="O106" s="1"/>
      <c r="P106" s="1"/>
    </row>
    <row r="107" spans="14:16">
      <c r="N107" s="1"/>
      <c r="O107" s="1"/>
      <c r="P107" s="1"/>
    </row>
    <row r="108" spans="14:16">
      <c r="N108" s="1"/>
      <c r="O108" s="1"/>
      <c r="P108" s="1"/>
    </row>
    <row r="109" spans="14:16">
      <c r="N109" s="1"/>
      <c r="O109" s="1"/>
      <c r="P109" s="1"/>
    </row>
    <row r="110" spans="14:16">
      <c r="N110" s="1"/>
      <c r="O110" s="1"/>
      <c r="P110" s="1"/>
    </row>
    <row r="111" spans="14:16">
      <c r="N111" s="1"/>
      <c r="O111" s="1"/>
      <c r="P111" s="1"/>
    </row>
    <row r="112" spans="14:16">
      <c r="N112" s="1"/>
      <c r="O112" s="1"/>
      <c r="P112" s="1"/>
    </row>
    <row r="113" spans="14:16">
      <c r="N113" s="1"/>
      <c r="O113" s="1"/>
      <c r="P113" s="1"/>
    </row>
    <row r="114" spans="14:16">
      <c r="N114" s="1"/>
      <c r="O114" s="1"/>
      <c r="P114" s="1"/>
    </row>
    <row r="115" spans="14:16">
      <c r="N115" s="1"/>
      <c r="O115" s="1"/>
      <c r="P115" s="1"/>
    </row>
    <row r="116" spans="14:16">
      <c r="N116" s="1"/>
      <c r="O116" s="1"/>
      <c r="P116" s="1"/>
    </row>
    <row r="117" spans="14:16">
      <c r="N117" s="1"/>
      <c r="O117" s="1"/>
      <c r="P117" s="1"/>
    </row>
    <row r="118" spans="14:16">
      <c r="N118" s="1"/>
      <c r="O118" s="1"/>
      <c r="P118" s="1"/>
    </row>
    <row r="119" spans="14:16">
      <c r="N119" s="1"/>
      <c r="O119" s="1"/>
      <c r="P119" s="1"/>
    </row>
    <row r="120" spans="14:16">
      <c r="N120" s="1"/>
      <c r="O120" s="1"/>
      <c r="P120" s="1"/>
    </row>
    <row r="121" spans="14:16">
      <c r="N121" s="1"/>
      <c r="O121" s="1"/>
      <c r="P121" s="1"/>
    </row>
    <row r="122" spans="14:16">
      <c r="N122" s="1"/>
      <c r="O122" s="1"/>
      <c r="P122" s="1"/>
    </row>
    <row r="123" spans="14:16">
      <c r="N123" s="1"/>
      <c r="O123" s="1"/>
      <c r="P123" s="1"/>
    </row>
    <row r="124" spans="14:16">
      <c r="N124" s="1"/>
      <c r="O124" s="1"/>
      <c r="P124" s="1"/>
    </row>
    <row r="125" spans="14:16">
      <c r="N125" s="1"/>
      <c r="O125" s="1"/>
      <c r="P125" s="1"/>
    </row>
    <row r="126" spans="14:16">
      <c r="N126" s="1"/>
      <c r="O126" s="1"/>
      <c r="P126" s="1"/>
    </row>
    <row r="127" spans="14:16">
      <c r="N127" s="1"/>
      <c r="O127" s="1"/>
      <c r="P127" s="1"/>
    </row>
    <row r="128" spans="14:16">
      <c r="N128" s="1"/>
      <c r="O128" s="1"/>
      <c r="P128" s="1"/>
    </row>
    <row r="129" spans="14:16">
      <c r="N129" s="1"/>
      <c r="O129" s="1"/>
      <c r="P129" s="1"/>
    </row>
    <row r="130" spans="14:16">
      <c r="N130" s="1"/>
      <c r="O130" s="1"/>
      <c r="P130" s="1"/>
    </row>
    <row r="131" spans="14:16">
      <c r="N131" s="1"/>
      <c r="O131" s="1"/>
      <c r="P131" s="1"/>
    </row>
    <row r="132" spans="14:16">
      <c r="N132" s="1"/>
      <c r="O132" s="1"/>
      <c r="P132" s="1"/>
    </row>
    <row r="133" spans="14:16">
      <c r="N133" s="1"/>
      <c r="O133" s="1"/>
      <c r="P133" s="1"/>
    </row>
    <row r="134" spans="14:16">
      <c r="N134" s="1"/>
      <c r="O134" s="1"/>
      <c r="P134" s="1"/>
    </row>
    <row r="135" spans="14:16">
      <c r="N135" s="1"/>
      <c r="O135" s="1"/>
      <c r="P135" s="1"/>
    </row>
    <row r="136" spans="14:16">
      <c r="N136" s="1"/>
      <c r="O136" s="1"/>
      <c r="P136" s="1"/>
    </row>
    <row r="137" spans="14:16">
      <c r="N137" s="1"/>
      <c r="O137" s="1"/>
      <c r="P137" s="1"/>
    </row>
    <row r="138" spans="14:16">
      <c r="N138" s="1"/>
      <c r="O138" s="1"/>
      <c r="P138" s="1"/>
    </row>
    <row r="139" spans="14:16">
      <c r="N139" s="1"/>
      <c r="O139" s="1"/>
      <c r="P139" s="1"/>
    </row>
    <row r="140" spans="14:16">
      <c r="N140" s="1"/>
      <c r="O140" s="1"/>
      <c r="P140" s="1"/>
    </row>
    <row r="141" spans="14:16">
      <c r="N141" s="1"/>
      <c r="O141" s="1"/>
      <c r="P141" s="1"/>
    </row>
    <row r="142" spans="14:16">
      <c r="N142" s="1"/>
      <c r="O142" s="1"/>
      <c r="P142" s="1"/>
    </row>
    <row r="143" spans="14:16">
      <c r="N143" s="1"/>
      <c r="O143" s="1"/>
      <c r="P143" s="1"/>
    </row>
    <row r="144" spans="14:16">
      <c r="N144" s="1"/>
      <c r="O144" s="1"/>
      <c r="P144" s="1"/>
    </row>
    <row r="145" spans="14:16">
      <c r="N145" s="1"/>
      <c r="O145" s="1"/>
      <c r="P145" s="1"/>
    </row>
    <row r="146" spans="14:16">
      <c r="N146" s="1"/>
      <c r="O146" s="1"/>
      <c r="P146" s="1"/>
    </row>
    <row r="147" spans="14:16">
      <c r="N147" s="1"/>
      <c r="O147" s="1"/>
      <c r="P147" s="1"/>
    </row>
    <row r="148" spans="14:16">
      <c r="N148" s="1"/>
      <c r="O148" s="1"/>
      <c r="P148" s="1"/>
    </row>
    <row r="149" spans="14:16">
      <c r="N149" s="1"/>
      <c r="O149" s="1"/>
      <c r="P149" s="1"/>
    </row>
    <row r="150" spans="14:16">
      <c r="N150" s="1"/>
      <c r="O150" s="1"/>
      <c r="P150" s="1"/>
    </row>
    <row r="151" spans="14:16">
      <c r="N151" s="1"/>
      <c r="O151" s="1"/>
      <c r="P151" s="1"/>
    </row>
    <row r="152" spans="14:16">
      <c r="N152" s="1"/>
      <c r="O152" s="1"/>
      <c r="P152" s="1"/>
    </row>
    <row r="153" spans="14:16">
      <c r="N153" s="1"/>
      <c r="O153" s="1"/>
      <c r="P153" s="1"/>
    </row>
    <row r="154" spans="14:16">
      <c r="N154" s="1"/>
      <c r="O154" s="1"/>
      <c r="P154" s="1"/>
    </row>
    <row r="155" spans="14:16">
      <c r="N155" s="1"/>
      <c r="O155" s="1"/>
      <c r="P155" s="1"/>
    </row>
    <row r="156" spans="14:16">
      <c r="N156" s="1"/>
      <c r="O156" s="1"/>
      <c r="P156" s="1"/>
    </row>
    <row r="157" spans="14:16">
      <c r="N157" s="1"/>
      <c r="O157" s="1"/>
      <c r="P157" s="1"/>
    </row>
    <row r="158" spans="14:16">
      <c r="N158" s="1"/>
      <c r="O158" s="1"/>
      <c r="P158" s="1"/>
    </row>
    <row r="159" spans="14:16">
      <c r="N159" s="1"/>
      <c r="O159" s="1"/>
      <c r="P159" s="1"/>
    </row>
    <row r="160" spans="14:16">
      <c r="N160" s="1"/>
      <c r="O160" s="1"/>
      <c r="P160" s="1"/>
    </row>
    <row r="161" spans="14:16">
      <c r="N161" s="1"/>
      <c r="O161" s="1"/>
      <c r="P161" s="1"/>
    </row>
    <row r="162" spans="14:16">
      <c r="N162" s="1"/>
      <c r="O162" s="1"/>
      <c r="P162" s="1"/>
    </row>
    <row r="163" spans="14:16">
      <c r="N163" s="1"/>
      <c r="O163" s="1"/>
      <c r="P163" s="1"/>
    </row>
    <row r="164" spans="14:16">
      <c r="N164" s="1"/>
      <c r="O164" s="1"/>
      <c r="P164" s="1"/>
    </row>
    <row r="165" spans="14:16">
      <c r="N165" s="1"/>
      <c r="O165" s="1"/>
      <c r="P165" s="1"/>
    </row>
    <row r="166" spans="14:16">
      <c r="N166" s="1"/>
      <c r="O166" s="1"/>
      <c r="P166" s="1"/>
    </row>
    <row r="167" spans="14:16">
      <c r="N167" s="1"/>
      <c r="O167" s="1"/>
      <c r="P167" s="1"/>
    </row>
    <row r="168" spans="14:16">
      <c r="N168" s="1"/>
      <c r="O168" s="1"/>
      <c r="P168" s="1"/>
    </row>
    <row r="169" spans="14:16">
      <c r="N169" s="1"/>
      <c r="O169" s="1"/>
      <c r="P169" s="1"/>
    </row>
    <row r="170" spans="14:16">
      <c r="N170" s="1"/>
      <c r="O170" s="1"/>
      <c r="P170" s="1"/>
    </row>
    <row r="171" spans="14:16">
      <c r="N171" s="1"/>
      <c r="O171" s="1"/>
      <c r="P171" s="1"/>
    </row>
    <row r="172" spans="14:16">
      <c r="N172" s="1"/>
      <c r="O172" s="1"/>
      <c r="P172" s="1"/>
    </row>
  </sheetData>
  <sheetProtection formatCells="0" formatColumns="0" formatRows="0"/>
  <mergeCells count="56">
    <mergeCell ref="L15:L16"/>
    <mergeCell ref="L25:L26"/>
    <mergeCell ref="M25:M26"/>
    <mergeCell ref="M17:M18"/>
    <mergeCell ref="C23:O23"/>
    <mergeCell ref="N25:N26"/>
    <mergeCell ref="O25:O26"/>
    <mergeCell ref="B24:G24"/>
    <mergeCell ref="H24:O24"/>
    <mergeCell ref="B25:B26"/>
    <mergeCell ref="C25:C26"/>
    <mergeCell ref="D25:D26"/>
    <mergeCell ref="E25:F25"/>
    <mergeCell ref="G25:G26"/>
    <mergeCell ref="H25:H26"/>
    <mergeCell ref="I25:I26"/>
    <mergeCell ref="K25:K26"/>
    <mergeCell ref="J25:J26"/>
    <mergeCell ref="N10:N11"/>
    <mergeCell ref="B15:B22"/>
    <mergeCell ref="C15:C16"/>
    <mergeCell ref="N15:N22"/>
    <mergeCell ref="C17:C18"/>
    <mergeCell ref="G12:G13"/>
    <mergeCell ref="B12:B13"/>
    <mergeCell ref="C12:C13"/>
    <mergeCell ref="M12:M13"/>
    <mergeCell ref="N12:N13"/>
    <mergeCell ref="C19:C20"/>
    <mergeCell ref="M19:M20"/>
    <mergeCell ref="C21:C22"/>
    <mergeCell ref="M21:M22"/>
    <mergeCell ref="M15:M16"/>
    <mergeCell ref="L12:L13"/>
    <mergeCell ref="O10:O11"/>
    <mergeCell ref="J10:J11"/>
    <mergeCell ref="C7:O7"/>
    <mergeCell ref="C8:O8"/>
    <mergeCell ref="B9:G9"/>
    <mergeCell ref="H9:O9"/>
    <mergeCell ref="B10:B11"/>
    <mergeCell ref="C10:C11"/>
    <mergeCell ref="D10:D11"/>
    <mergeCell ref="E10:F10"/>
    <mergeCell ref="G10:G11"/>
    <mergeCell ref="H10:H11"/>
    <mergeCell ref="I10:I11"/>
    <mergeCell ref="K10:K11"/>
    <mergeCell ref="L10:L11"/>
    <mergeCell ref="M10:M11"/>
    <mergeCell ref="C6:O6"/>
    <mergeCell ref="B1:O1"/>
    <mergeCell ref="B2:O2"/>
    <mergeCell ref="B3:O3"/>
    <mergeCell ref="B4:O4"/>
    <mergeCell ref="B5:O5"/>
  </mergeCells>
  <conditionalFormatting sqref="O12">
    <cfRule type="containsText" dxfId="265" priority="121" stopIfTrue="1" operator="containsText" text="REPLANIFICAR">
      <formula>NOT(ISERROR(SEARCH("REPLANIFICAR",O12)))</formula>
    </cfRule>
    <cfRule type="containsText" dxfId="264" priority="122" stopIfTrue="1" operator="containsText" text="CORRECTO">
      <formula>NOT(ISERROR(SEARCH("CORRECTO",O12)))</formula>
    </cfRule>
  </conditionalFormatting>
  <conditionalFormatting sqref="N12">
    <cfRule type="containsText" dxfId="263" priority="112" stopIfTrue="1" operator="containsText" text="REPLANIFICAR">
      <formula>NOT(ISERROR(SEARCH("REPLANIFICAR",N12)))</formula>
    </cfRule>
    <cfRule type="containsText" dxfId="262" priority="113" stopIfTrue="1" operator="containsText" text="CORRECTO">
      <formula>NOT(ISERROR(SEARCH("CORRECTO",N12)))</formula>
    </cfRule>
  </conditionalFormatting>
  <conditionalFormatting sqref="O14">
    <cfRule type="containsText" dxfId="261" priority="104" stopIfTrue="1" operator="containsText" text="REPLANIFICAR">
      <formula>NOT(ISERROR(SEARCH("REPLANIFICAR",O14)))</formula>
    </cfRule>
    <cfRule type="containsText" dxfId="260" priority="105" stopIfTrue="1" operator="containsText" text="CORRECTO">
      <formula>NOT(ISERROR(SEARCH("CORRECTO",O14)))</formula>
    </cfRule>
  </conditionalFormatting>
  <conditionalFormatting sqref="N14">
    <cfRule type="containsText" dxfId="259" priority="95" stopIfTrue="1" operator="containsText" text="REPLANIFICAR">
      <formula>NOT(ISERROR(SEARCH("REPLANIFICAR",N14)))</formula>
    </cfRule>
    <cfRule type="containsText" dxfId="258" priority="96" stopIfTrue="1" operator="containsText" text="CORRECTO">
      <formula>NOT(ISERROR(SEARCH("CORRECTO",N14)))</formula>
    </cfRule>
  </conditionalFormatting>
  <conditionalFormatting sqref="O15">
    <cfRule type="containsText" dxfId="257" priority="87" stopIfTrue="1" operator="containsText" text="REPLANIFICAR">
      <formula>NOT(ISERROR(SEARCH("REPLANIFICAR",O15)))</formula>
    </cfRule>
    <cfRule type="containsText" dxfId="256" priority="88" stopIfTrue="1" operator="containsText" text="CORRECTO">
      <formula>NOT(ISERROR(SEARCH("CORRECTO",O15)))</formula>
    </cfRule>
  </conditionalFormatting>
  <conditionalFormatting sqref="N15">
    <cfRule type="containsText" dxfId="255" priority="78" stopIfTrue="1" operator="containsText" text="REPLANIFICAR">
      <formula>NOT(ISERROR(SEARCH("REPLANIFICAR",N15)))</formula>
    </cfRule>
    <cfRule type="containsText" dxfId="254" priority="79" stopIfTrue="1" operator="containsText" text="CORRECTO">
      <formula>NOT(ISERROR(SEARCH("CORRECTO",N15)))</formula>
    </cfRule>
  </conditionalFormatting>
  <conditionalFormatting sqref="N27">
    <cfRule type="containsText" dxfId="253" priority="61" stopIfTrue="1" operator="containsText" text="REPLANIFICAR">
      <formula>NOT(ISERROR(SEARCH("REPLANIFICAR",N27)))</formula>
    </cfRule>
    <cfRule type="containsText" dxfId="252" priority="62" stopIfTrue="1" operator="containsText" text="CORRECTO">
      <formula>NOT(ISERROR(SEARCH("CORRECTO",N27)))</formula>
    </cfRule>
  </conditionalFormatting>
  <conditionalFormatting sqref="M30">
    <cfRule type="cellIs" dxfId="251" priority="41" operator="equal">
      <formula>1</formula>
    </cfRule>
    <cfRule type="cellIs" dxfId="250" priority="42" operator="between">
      <formula>0.86</formula>
      <formula>0.99</formula>
    </cfRule>
    <cfRule type="cellIs" dxfId="249" priority="43" operator="between">
      <formula>0.75</formula>
      <formula>0.85</formula>
    </cfRule>
    <cfRule type="cellIs" dxfId="248" priority="44" operator="between">
      <formula>0</formula>
      <formula>0.74</formula>
    </cfRule>
  </conditionalFormatting>
  <conditionalFormatting sqref="M27">
    <cfRule type="cellIs" dxfId="247" priority="5" operator="equal">
      <formula>1</formula>
    </cfRule>
    <cfRule type="cellIs" dxfId="246" priority="6" operator="between">
      <formula>0.86</formula>
      <formula>0.99</formula>
    </cfRule>
    <cfRule type="cellIs" dxfId="245" priority="7" operator="between">
      <formula>0.75</formula>
      <formula>0.85</formula>
    </cfRule>
    <cfRule type="cellIs" dxfId="244" priority="8" operator="between">
      <formula>0</formula>
      <formula>0.74</formula>
    </cfRule>
  </conditionalFormatting>
  <conditionalFormatting sqref="M12 M14:M15">
    <cfRule type="cellIs" dxfId="243" priority="1" operator="equal">
      <formula>1</formula>
    </cfRule>
    <cfRule type="cellIs" dxfId="242" priority="2" operator="between">
      <formula>0.86</formula>
      <formula>0.99</formula>
    </cfRule>
    <cfRule type="cellIs" dxfId="241" priority="3" operator="between">
      <formula>0.75</formula>
      <formula>0.85</formula>
    </cfRule>
    <cfRule type="cellIs" dxfId="240" priority="4" operator="between">
      <formula>0</formula>
      <formula>0.74</formula>
    </cfRule>
  </conditionalFormatting>
  <dataValidations count="1">
    <dataValidation type="list" allowBlank="1" showInputMessage="1" showErrorMessage="1" sqref="H12:H22 H27" xr:uid="{00000000-0002-0000-1100-000000000000}">
      <formula1>$R$5:$R$7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5" operator="containsText" id="{58CD6533-AB06-4D9B-AD16-2732FEB915B6}">
            <xm:f>NOT(ISERROR(SEARCH(#REF!,O12)))</xm:f>
            <xm:f>#REF!</xm:f>
            <x14:dxf>
              <font>
                <b/>
                <i val="0"/>
                <color theme="1"/>
              </font>
              <fill>
                <patternFill>
                  <bgColor rgb="FFFFFF00"/>
                </patternFill>
              </fill>
            </x14:dxf>
          </x14:cfRule>
          <x14:cfRule type="containsText" priority="126" operator="containsText" id="{A1C234A1-A964-4165-8E5A-34F11126225F}">
            <xm:f>NOT(ISERROR(SEARCH(#REF!,O12)))</xm:f>
            <xm:f>#REF!</xm:f>
            <x14:dxf>
              <font>
                <b/>
                <i val="0"/>
                <color theme="0"/>
              </font>
              <fill>
                <patternFill>
                  <bgColor rgb="FFFF0000"/>
                </patternFill>
              </fill>
            </x14:dxf>
          </x14:cfRule>
          <x14:cfRule type="containsText" priority="127" operator="containsText" id="{D2806281-F56B-48E7-8E87-4B8C376E05C3}">
            <xm:f>NOT(ISERROR(SEARCH(#REF!,O12)))</xm:f>
            <xm:f>#REF!</xm:f>
            <x14:dxf>
              <font>
                <b/>
                <i val="0"/>
              </font>
              <fill>
                <patternFill>
                  <bgColor rgb="FFFFFF00"/>
                </patternFill>
              </fill>
            </x14:dxf>
          </x14:cfRule>
          <x14:cfRule type="containsText" priority="128" operator="containsText" id="{05A67720-292A-4CFD-93AC-88B2767C262E}">
            <xm:f>NOT(ISERROR(SEARCH(#REF!,O12)))</xm:f>
            <xm:f>#REF!</xm:f>
            <x14:dxf>
              <font>
                <b/>
                <i val="0"/>
                <color theme="0"/>
              </font>
              <fill>
                <patternFill>
                  <bgColor rgb="FF00B050"/>
                </patternFill>
              </fill>
            </x14:dxf>
          </x14:cfRule>
          <xm:sqref>O12</xm:sqref>
        </x14:conditionalFormatting>
        <x14:conditionalFormatting xmlns:xm="http://schemas.microsoft.com/office/excel/2006/main">
          <x14:cfRule type="containsText" priority="118" operator="containsText" id="{605F508F-9DA3-4D0C-8B31-A390E509654D}">
            <xm:f>NOT(ISERROR(SEARCH($R$7,H12)))</xm:f>
            <xm:f>$R$7</xm:f>
            <x14:dxf>
              <font>
                <b/>
                <i val="0"/>
                <color theme="0"/>
              </font>
              <fill>
                <patternFill>
                  <bgColor rgb="FFFF0000"/>
                </patternFill>
              </fill>
            </x14:dxf>
          </x14:cfRule>
          <x14:cfRule type="containsText" priority="119" operator="containsText" id="{927F527D-56AF-4038-9D47-B6CE49715688}">
            <xm:f>NOT(ISERROR(SEARCH($R$6,H12)))</xm:f>
            <xm:f>$R$6</xm:f>
            <x14:dxf>
              <font>
                <b/>
                <i val="0"/>
                <color theme="1"/>
              </font>
              <fill>
                <patternFill>
                  <bgColor rgb="FFFFFF00"/>
                </patternFill>
              </fill>
            </x14:dxf>
          </x14:cfRule>
          <x14:cfRule type="containsText" priority="120" operator="containsText" id="{EA731074-399C-4B4B-897F-907D6FDC110D}">
            <xm:f>NOT(ISERROR(SEARCH($R$5,H12)))</xm:f>
            <xm:f>$R$5</xm:f>
            <x14:dxf>
              <font>
                <b/>
                <i val="0"/>
                <color theme="0"/>
              </font>
              <fill>
                <patternFill>
                  <bgColor rgb="FF00B050"/>
                </patternFill>
              </fill>
            </x14:dxf>
          </x14:cfRule>
          <xm:sqref>H12:H13</xm:sqref>
        </x14:conditionalFormatting>
        <x14:conditionalFormatting xmlns:xm="http://schemas.microsoft.com/office/excel/2006/main">
          <x14:cfRule type="containsText" priority="114" operator="containsText" id="{054EFD19-600D-4012-B993-365994740C5B}">
            <xm:f>NOT(ISERROR(SEARCH(#REF!,N12)))</xm:f>
            <xm:f>#REF!</xm:f>
            <x14:dxf>
              <font>
                <b/>
                <i val="0"/>
                <color theme="1"/>
              </font>
              <fill>
                <patternFill>
                  <bgColor rgb="FFFFFF00"/>
                </patternFill>
              </fill>
            </x14:dxf>
          </x14:cfRule>
          <x14:cfRule type="containsText" priority="115" operator="containsText" id="{056B865F-D1AE-4C81-A4D7-8184E78268D3}">
            <xm:f>NOT(ISERROR(SEARCH(#REF!,N12)))</xm:f>
            <xm:f>#REF!</xm:f>
            <x14:dxf>
              <font>
                <b/>
                <i val="0"/>
                <color theme="0"/>
              </font>
              <fill>
                <patternFill>
                  <bgColor rgb="FFFF0000"/>
                </patternFill>
              </fill>
            </x14:dxf>
          </x14:cfRule>
          <x14:cfRule type="containsText" priority="116" operator="containsText" id="{02368490-2311-496C-BB12-614B2E1C3937}">
            <xm:f>NOT(ISERROR(SEARCH(#REF!,N12)))</xm:f>
            <xm:f>#REF!</xm:f>
            <x14:dxf>
              <font>
                <b/>
                <i val="0"/>
              </font>
              <fill>
                <patternFill>
                  <bgColor rgb="FFFFFF00"/>
                </patternFill>
              </fill>
            </x14:dxf>
          </x14:cfRule>
          <x14:cfRule type="containsText" priority="117" operator="containsText" id="{0178D396-03D6-4787-9E6F-8A3ABF809FF3}">
            <xm:f>NOT(ISERROR(SEARCH(#REF!,N12)))</xm:f>
            <xm:f>#REF!</xm:f>
            <x14:dxf>
              <font>
                <b/>
                <i val="0"/>
                <color theme="0"/>
              </font>
              <fill>
                <patternFill>
                  <bgColor rgb="FF00B050"/>
                </patternFill>
              </fill>
            </x14:dxf>
          </x14:cfRule>
          <xm:sqref>N12</xm:sqref>
        </x14:conditionalFormatting>
        <x14:conditionalFormatting xmlns:xm="http://schemas.microsoft.com/office/excel/2006/main">
          <x14:cfRule type="containsText" priority="108" operator="containsText" id="{DEC025B7-B6DA-4980-B727-4424FD188A60}">
            <xm:f>NOT(ISERROR(SEARCH(#REF!,O14)))</xm:f>
            <xm:f>#REF!</xm:f>
            <x14:dxf>
              <font>
                <b/>
                <i val="0"/>
                <color theme="1"/>
              </font>
              <fill>
                <patternFill>
                  <bgColor rgb="FFFFFF00"/>
                </patternFill>
              </fill>
            </x14:dxf>
          </x14:cfRule>
          <x14:cfRule type="containsText" priority="109" operator="containsText" id="{FB7CD67C-2839-4293-88AF-0BF562EBB84E}">
            <xm:f>NOT(ISERROR(SEARCH(#REF!,O14)))</xm:f>
            <xm:f>#REF!</xm:f>
            <x14:dxf>
              <font>
                <b/>
                <i val="0"/>
                <color theme="0"/>
              </font>
              <fill>
                <patternFill>
                  <bgColor rgb="FFFF0000"/>
                </patternFill>
              </fill>
            </x14:dxf>
          </x14:cfRule>
          <x14:cfRule type="containsText" priority="110" operator="containsText" id="{6BE2B945-213E-41AB-A4BD-EA81C75098C0}">
            <xm:f>NOT(ISERROR(SEARCH(#REF!,O14)))</xm:f>
            <xm:f>#REF!</xm:f>
            <x14:dxf>
              <font>
                <b/>
                <i val="0"/>
              </font>
              <fill>
                <patternFill>
                  <bgColor rgb="FFFFFF00"/>
                </patternFill>
              </fill>
            </x14:dxf>
          </x14:cfRule>
          <x14:cfRule type="containsText" priority="111" operator="containsText" id="{D571EE5E-0C17-4052-96E9-41264DD4C3AF}">
            <xm:f>NOT(ISERROR(SEARCH(#REF!,O14)))</xm:f>
            <xm:f>#REF!</xm:f>
            <x14:dxf>
              <font>
                <b/>
                <i val="0"/>
                <color theme="0"/>
              </font>
              <fill>
                <patternFill>
                  <bgColor rgb="FF00B050"/>
                </patternFill>
              </fill>
            </x14:dxf>
          </x14:cfRule>
          <xm:sqref>O14</xm:sqref>
        </x14:conditionalFormatting>
        <x14:conditionalFormatting xmlns:xm="http://schemas.microsoft.com/office/excel/2006/main">
          <x14:cfRule type="containsText" priority="101" operator="containsText" id="{27EB8E20-24B0-4E16-A142-D3B74967C96C}">
            <xm:f>NOT(ISERROR(SEARCH($R$7,H14)))</xm:f>
            <xm:f>$R$7</xm:f>
            <x14:dxf>
              <font>
                <b/>
                <i val="0"/>
                <color theme="0"/>
              </font>
              <fill>
                <patternFill>
                  <bgColor rgb="FFFF0000"/>
                </patternFill>
              </fill>
            </x14:dxf>
          </x14:cfRule>
          <x14:cfRule type="containsText" priority="102" operator="containsText" id="{E543BF76-76C3-4CDE-9CAC-22D0F0501218}">
            <xm:f>NOT(ISERROR(SEARCH($R$6,H14)))</xm:f>
            <xm:f>$R$6</xm:f>
            <x14:dxf>
              <font>
                <b/>
                <i val="0"/>
                <color theme="1"/>
              </font>
              <fill>
                <patternFill>
                  <bgColor rgb="FFFFFF00"/>
                </patternFill>
              </fill>
            </x14:dxf>
          </x14:cfRule>
          <x14:cfRule type="containsText" priority="103" operator="containsText" id="{0E0D0441-1080-476F-8CF8-C7F3FF2322D1}">
            <xm:f>NOT(ISERROR(SEARCH($R$5,H14)))</xm:f>
            <xm:f>$R$5</xm:f>
            <x14:dxf>
              <font>
                <b/>
                <i val="0"/>
                <color theme="0"/>
              </font>
              <fill>
                <patternFill>
                  <bgColor rgb="FF00B050"/>
                </patternFill>
              </fill>
            </x14:dxf>
          </x14:cfRule>
          <xm:sqref>H14</xm:sqref>
        </x14:conditionalFormatting>
        <x14:conditionalFormatting xmlns:xm="http://schemas.microsoft.com/office/excel/2006/main">
          <x14:cfRule type="containsText" priority="97" operator="containsText" id="{491226A8-C7EA-4B24-80D3-09E5F35C544E}">
            <xm:f>NOT(ISERROR(SEARCH(#REF!,N14)))</xm:f>
            <xm:f>#REF!</xm:f>
            <x14:dxf>
              <font>
                <b/>
                <i val="0"/>
                <color theme="1"/>
              </font>
              <fill>
                <patternFill>
                  <bgColor rgb="FFFFFF00"/>
                </patternFill>
              </fill>
            </x14:dxf>
          </x14:cfRule>
          <x14:cfRule type="containsText" priority="98" operator="containsText" id="{5EE80DC4-E5B0-48B3-8913-3DF6E5F83D44}">
            <xm:f>NOT(ISERROR(SEARCH(#REF!,N14)))</xm:f>
            <xm:f>#REF!</xm:f>
            <x14:dxf>
              <font>
                <b/>
                <i val="0"/>
                <color theme="0"/>
              </font>
              <fill>
                <patternFill>
                  <bgColor rgb="FFFF0000"/>
                </patternFill>
              </fill>
            </x14:dxf>
          </x14:cfRule>
          <x14:cfRule type="containsText" priority="99" operator="containsText" id="{E6FE0A29-3B8A-4818-8124-CE9317980E55}">
            <xm:f>NOT(ISERROR(SEARCH(#REF!,N14)))</xm:f>
            <xm:f>#REF!</xm:f>
            <x14:dxf>
              <font>
                <b/>
                <i val="0"/>
              </font>
              <fill>
                <patternFill>
                  <bgColor rgb="FFFFFF00"/>
                </patternFill>
              </fill>
            </x14:dxf>
          </x14:cfRule>
          <x14:cfRule type="containsText" priority="100" operator="containsText" id="{AC957D64-F91E-498F-AA95-9635167D51D4}">
            <xm:f>NOT(ISERROR(SEARCH(#REF!,N14)))</xm:f>
            <xm:f>#REF!</xm:f>
            <x14:dxf>
              <font>
                <b/>
                <i val="0"/>
                <color theme="0"/>
              </font>
              <fill>
                <patternFill>
                  <bgColor rgb="FF00B050"/>
                </patternFill>
              </fill>
            </x14:dxf>
          </x14:cfRule>
          <xm:sqref>N14</xm:sqref>
        </x14:conditionalFormatting>
        <x14:conditionalFormatting xmlns:xm="http://schemas.microsoft.com/office/excel/2006/main">
          <x14:cfRule type="containsText" priority="91" operator="containsText" id="{05254F83-EADD-4E6D-BBAD-74584C610CA5}">
            <xm:f>NOT(ISERROR(SEARCH(#REF!,O15)))</xm:f>
            <xm:f>#REF!</xm:f>
            <x14:dxf>
              <font>
                <b/>
                <i val="0"/>
                <color theme="1"/>
              </font>
              <fill>
                <patternFill>
                  <bgColor rgb="FFFFFF00"/>
                </patternFill>
              </fill>
            </x14:dxf>
          </x14:cfRule>
          <x14:cfRule type="containsText" priority="92" operator="containsText" id="{52EB321E-A5AF-40C4-BC15-E0523733274B}">
            <xm:f>NOT(ISERROR(SEARCH(#REF!,O15)))</xm:f>
            <xm:f>#REF!</xm:f>
            <x14:dxf>
              <font>
                <b/>
                <i val="0"/>
                <color theme="0"/>
              </font>
              <fill>
                <patternFill>
                  <bgColor rgb="FFFF0000"/>
                </patternFill>
              </fill>
            </x14:dxf>
          </x14:cfRule>
          <x14:cfRule type="containsText" priority="93" operator="containsText" id="{1288AF54-D69A-4074-91B1-7E22C290B3A2}">
            <xm:f>NOT(ISERROR(SEARCH(#REF!,O15)))</xm:f>
            <xm:f>#REF!</xm:f>
            <x14:dxf>
              <font>
                <b/>
                <i val="0"/>
              </font>
              <fill>
                <patternFill>
                  <bgColor rgb="FFFFFF00"/>
                </patternFill>
              </fill>
            </x14:dxf>
          </x14:cfRule>
          <x14:cfRule type="containsText" priority="94" operator="containsText" id="{8C17DD67-167E-435F-908F-58463C88E41F}">
            <xm:f>NOT(ISERROR(SEARCH(#REF!,O15)))</xm:f>
            <xm:f>#REF!</xm:f>
            <x14:dxf>
              <font>
                <b/>
                <i val="0"/>
                <color theme="0"/>
              </font>
              <fill>
                <patternFill>
                  <bgColor rgb="FF00B050"/>
                </patternFill>
              </fill>
            </x14:dxf>
          </x14:cfRule>
          <xm:sqref>O15</xm:sqref>
        </x14:conditionalFormatting>
        <x14:conditionalFormatting xmlns:xm="http://schemas.microsoft.com/office/excel/2006/main">
          <x14:cfRule type="containsText" priority="84" operator="containsText" id="{3D2ADDDB-443A-4BCE-90FC-BB75F8F49426}">
            <xm:f>NOT(ISERROR(SEARCH($R$7,H15)))</xm:f>
            <xm:f>$R$7</xm:f>
            <x14:dxf>
              <font>
                <b/>
                <i val="0"/>
                <color theme="0"/>
              </font>
              <fill>
                <patternFill>
                  <bgColor rgb="FFFF0000"/>
                </patternFill>
              </fill>
            </x14:dxf>
          </x14:cfRule>
          <x14:cfRule type="containsText" priority="85" operator="containsText" id="{EDAF9D9E-47F1-489C-9877-4EF1CA1A3730}">
            <xm:f>NOT(ISERROR(SEARCH($R$6,H15)))</xm:f>
            <xm:f>$R$6</xm:f>
            <x14:dxf>
              <font>
                <b/>
                <i val="0"/>
                <color theme="1"/>
              </font>
              <fill>
                <patternFill>
                  <bgColor rgb="FFFFFF00"/>
                </patternFill>
              </fill>
            </x14:dxf>
          </x14:cfRule>
          <x14:cfRule type="containsText" priority="86" operator="containsText" id="{588E974E-9CD4-4290-8BBB-63A3896D098F}">
            <xm:f>NOT(ISERROR(SEARCH($R$5,H15)))</xm:f>
            <xm:f>$R$5</xm:f>
            <x14:dxf>
              <font>
                <b/>
                <i val="0"/>
                <color theme="0"/>
              </font>
              <fill>
                <patternFill>
                  <bgColor rgb="FF00B050"/>
                </patternFill>
              </fill>
            </x14:dxf>
          </x14:cfRule>
          <xm:sqref>H15:H22</xm:sqref>
        </x14:conditionalFormatting>
        <x14:conditionalFormatting xmlns:xm="http://schemas.microsoft.com/office/excel/2006/main">
          <x14:cfRule type="containsText" priority="80" operator="containsText" id="{32603CDD-CFDA-441E-95D6-28345363A9C6}">
            <xm:f>NOT(ISERROR(SEARCH(#REF!,N15)))</xm:f>
            <xm:f>#REF!</xm:f>
            <x14:dxf>
              <font>
                <b/>
                <i val="0"/>
                <color theme="1"/>
              </font>
              <fill>
                <patternFill>
                  <bgColor rgb="FFFFFF00"/>
                </patternFill>
              </fill>
            </x14:dxf>
          </x14:cfRule>
          <x14:cfRule type="containsText" priority="81" operator="containsText" id="{1CCC6B81-87B4-447B-AE58-8A0E39AB219A}">
            <xm:f>NOT(ISERROR(SEARCH(#REF!,N15)))</xm:f>
            <xm:f>#REF!</xm:f>
            <x14:dxf>
              <font>
                <b/>
                <i val="0"/>
                <color theme="0"/>
              </font>
              <fill>
                <patternFill>
                  <bgColor rgb="FFFF0000"/>
                </patternFill>
              </fill>
            </x14:dxf>
          </x14:cfRule>
          <x14:cfRule type="containsText" priority="82" operator="containsText" id="{1DE0EBCF-7E14-48DF-A2C1-61C014EFFDED}">
            <xm:f>NOT(ISERROR(SEARCH(#REF!,N15)))</xm:f>
            <xm:f>#REF!</xm:f>
            <x14:dxf>
              <font>
                <b/>
                <i val="0"/>
              </font>
              <fill>
                <patternFill>
                  <bgColor rgb="FFFFFF00"/>
                </patternFill>
              </fill>
            </x14:dxf>
          </x14:cfRule>
          <x14:cfRule type="containsText" priority="83" operator="containsText" id="{E398CE23-8807-4318-BB5F-F2B179753EC6}">
            <xm:f>NOT(ISERROR(SEARCH(#REF!,N15)))</xm:f>
            <xm:f>#REF!</xm:f>
            <x14:dxf>
              <font>
                <b/>
                <i val="0"/>
                <color theme="0"/>
              </font>
              <fill>
                <patternFill>
                  <bgColor rgb="FF00B050"/>
                </patternFill>
              </fill>
            </x14:dxf>
          </x14:cfRule>
          <xm:sqref>N15</xm:sqref>
        </x14:conditionalFormatting>
        <x14:conditionalFormatting xmlns:xm="http://schemas.microsoft.com/office/excel/2006/main">
          <x14:cfRule type="containsText" priority="67" operator="containsText" id="{47C55A25-3208-4357-BE09-A344632BB8E3}">
            <xm:f>NOT(ISERROR(SEARCH($R$7,H27)))</xm:f>
            <xm:f>$R$7</xm:f>
            <x14:dxf>
              <font>
                <b/>
                <i val="0"/>
                <color theme="0"/>
              </font>
              <fill>
                <patternFill>
                  <bgColor rgb="FFFF0000"/>
                </patternFill>
              </fill>
            </x14:dxf>
          </x14:cfRule>
          <x14:cfRule type="containsText" priority="68" operator="containsText" id="{F3FA7662-B471-44ED-8674-C1389CEFB5CC}">
            <xm:f>NOT(ISERROR(SEARCH($R$6,H27)))</xm:f>
            <xm:f>$R$6</xm:f>
            <x14:dxf>
              <font>
                <b/>
                <i val="0"/>
                <color theme="1"/>
              </font>
              <fill>
                <patternFill>
                  <bgColor rgb="FFFFFF00"/>
                </patternFill>
              </fill>
            </x14:dxf>
          </x14:cfRule>
          <x14:cfRule type="containsText" priority="69" operator="containsText" id="{1C7388D2-1839-4CB2-8EF3-7E2A804AF85B}">
            <xm:f>NOT(ISERROR(SEARCH($R$5,H27)))</xm:f>
            <xm:f>$R$5</xm:f>
            <x14:dxf>
              <font>
                <b/>
                <i val="0"/>
                <color theme="0"/>
              </font>
              <fill>
                <patternFill>
                  <bgColor rgb="FF00B050"/>
                </patternFill>
              </fill>
            </x14:dxf>
          </x14:cfRule>
          <xm:sqref>H27</xm:sqref>
        </x14:conditionalFormatting>
        <x14:conditionalFormatting xmlns:xm="http://schemas.microsoft.com/office/excel/2006/main">
          <x14:cfRule type="containsText" priority="63" operator="containsText" id="{4C1C257C-1038-4D04-A9D1-BAC32CD09D95}">
            <xm:f>NOT(ISERROR(SEARCH(#REF!,N27)))</xm:f>
            <xm:f>#REF!</xm:f>
            <x14:dxf>
              <font>
                <b/>
                <i val="0"/>
                <color theme="1"/>
              </font>
              <fill>
                <patternFill>
                  <bgColor rgb="FFFFFF00"/>
                </patternFill>
              </fill>
            </x14:dxf>
          </x14:cfRule>
          <x14:cfRule type="containsText" priority="64" operator="containsText" id="{3FAB6E62-7F56-459B-96F4-891A8374D602}">
            <xm:f>NOT(ISERROR(SEARCH(#REF!,N27)))</xm:f>
            <xm:f>#REF!</xm:f>
            <x14:dxf>
              <font>
                <b/>
                <i val="0"/>
                <color theme="0"/>
              </font>
              <fill>
                <patternFill>
                  <bgColor rgb="FFFF0000"/>
                </patternFill>
              </fill>
            </x14:dxf>
          </x14:cfRule>
          <x14:cfRule type="containsText" priority="65" operator="containsText" id="{23F87D1A-C1E8-4135-9EC3-BDB1CFCFAD8A}">
            <xm:f>NOT(ISERROR(SEARCH(#REF!,N27)))</xm:f>
            <xm:f>#REF!</xm:f>
            <x14:dxf>
              <font>
                <b/>
                <i val="0"/>
              </font>
              <fill>
                <patternFill>
                  <bgColor rgb="FFFFFF00"/>
                </patternFill>
              </fill>
            </x14:dxf>
          </x14:cfRule>
          <x14:cfRule type="containsText" priority="66" operator="containsText" id="{FD1C1B99-AEC4-4E59-8D82-B91BDC894ECA}">
            <xm:f>NOT(ISERROR(SEARCH(#REF!,N27)))</xm:f>
            <xm:f>#REF!</xm:f>
            <x14:dxf>
              <font>
                <b/>
                <i val="0"/>
                <color theme="0"/>
              </font>
              <fill>
                <patternFill>
                  <bgColor rgb="FF00B050"/>
                </patternFill>
              </fill>
            </x14:dxf>
          </x14:cfRule>
          <xm:sqref>N27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189"/>
  <sheetViews>
    <sheetView showGridLines="0" topLeftCell="A4" zoomScale="70" zoomScaleNormal="70" workbookViewId="0">
      <selection activeCell="G27" sqref="G27"/>
    </sheetView>
  </sheetViews>
  <sheetFormatPr baseColWidth="10" defaultColWidth="11.42578125" defaultRowHeight="1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31"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c r="A1" s="1"/>
      <c r="B1" s="1162"/>
      <c r="C1" s="1162"/>
      <c r="D1" s="1162"/>
      <c r="E1" s="1162"/>
      <c r="F1" s="1162"/>
      <c r="G1" s="1162"/>
      <c r="H1" s="1162"/>
      <c r="I1" s="1162"/>
      <c r="J1" s="1162"/>
      <c r="K1" s="1162"/>
      <c r="L1" s="1162"/>
      <c r="M1" s="1162"/>
      <c r="N1" s="1162"/>
      <c r="O1" s="1"/>
    </row>
    <row r="2" spans="1:17" ht="22.5" customHeight="1">
      <c r="A2" s="1"/>
      <c r="B2" s="1163" t="s">
        <v>76</v>
      </c>
      <c r="C2" s="1163"/>
      <c r="D2" s="1163"/>
      <c r="E2" s="1163"/>
      <c r="F2" s="1163"/>
      <c r="G2" s="1163"/>
      <c r="H2" s="1163"/>
      <c r="I2" s="1163"/>
      <c r="J2" s="1163"/>
      <c r="K2" s="1163"/>
      <c r="L2" s="1163"/>
      <c r="M2" s="1163"/>
      <c r="N2" s="1163"/>
      <c r="O2" s="1"/>
    </row>
    <row r="3" spans="1:17" ht="21.75" customHeight="1">
      <c r="A3" s="1"/>
      <c r="B3" s="1164" t="s">
        <v>77</v>
      </c>
      <c r="C3" s="1164"/>
      <c r="D3" s="1164"/>
      <c r="E3" s="1164"/>
      <c r="F3" s="1164"/>
      <c r="G3" s="1164"/>
      <c r="H3" s="1164"/>
      <c r="I3" s="1164"/>
      <c r="J3" s="1164"/>
      <c r="K3" s="1164"/>
      <c r="L3" s="1164"/>
      <c r="M3" s="1164"/>
      <c r="N3" s="1164"/>
      <c r="O3" s="1"/>
    </row>
    <row r="4" spans="1:17" ht="21.75" customHeight="1">
      <c r="A4" s="1"/>
      <c r="B4" s="1165" t="s">
        <v>78</v>
      </c>
      <c r="C4" s="1165"/>
      <c r="D4" s="1165"/>
      <c r="E4" s="1165"/>
      <c r="F4" s="1165"/>
      <c r="G4" s="1165"/>
      <c r="H4" s="1165"/>
      <c r="I4" s="1165"/>
      <c r="J4" s="1165"/>
      <c r="K4" s="1165"/>
      <c r="L4" s="1165"/>
      <c r="M4" s="1165"/>
      <c r="N4" s="1165"/>
      <c r="O4" s="1"/>
    </row>
    <row r="5" spans="1:17" ht="16.5" customHeight="1" thickBot="1">
      <c r="A5" s="1"/>
      <c r="B5" s="1166"/>
      <c r="C5" s="1166"/>
      <c r="D5" s="1166"/>
      <c r="E5" s="1166"/>
      <c r="F5" s="1166"/>
      <c r="G5" s="1166"/>
      <c r="H5" s="1166"/>
      <c r="I5" s="1166"/>
      <c r="J5" s="1166"/>
      <c r="K5" s="1166"/>
      <c r="L5" s="1166"/>
      <c r="M5" s="1166"/>
      <c r="N5" s="1166"/>
      <c r="O5" s="1"/>
      <c r="P5" s="7"/>
      <c r="Q5" s="2" t="s">
        <v>65</v>
      </c>
    </row>
    <row r="6" spans="1:17" ht="27.75" customHeight="1" thickBot="1">
      <c r="B6" s="103" t="s">
        <v>11</v>
      </c>
      <c r="C6" s="1167" t="s">
        <v>3</v>
      </c>
      <c r="D6" s="1168"/>
      <c r="E6" s="1168"/>
      <c r="F6" s="1168"/>
      <c r="G6" s="1168"/>
      <c r="H6" s="1168"/>
      <c r="I6" s="1168"/>
      <c r="J6" s="1168"/>
      <c r="K6" s="1168"/>
      <c r="L6" s="1168"/>
      <c r="M6" s="1168"/>
      <c r="N6" s="1169"/>
      <c r="O6" s="1"/>
      <c r="P6" s="5"/>
      <c r="Q6" s="2" t="s">
        <v>67</v>
      </c>
    </row>
    <row r="7" spans="1:17" ht="28.5" customHeight="1" thickBot="1">
      <c r="B7" s="104" t="s">
        <v>56</v>
      </c>
      <c r="C7" s="1170">
        <v>43101</v>
      </c>
      <c r="D7" s="1181"/>
      <c r="E7" s="1181"/>
      <c r="F7" s="1181"/>
      <c r="G7" s="1181"/>
      <c r="H7" s="1181"/>
      <c r="I7" s="1181"/>
      <c r="J7" s="1181"/>
      <c r="K7" s="1181"/>
      <c r="L7" s="1181"/>
      <c r="M7" s="1181"/>
      <c r="N7" s="1182"/>
      <c r="P7" s="6"/>
      <c r="Q7" s="2" t="s">
        <v>66</v>
      </c>
    </row>
    <row r="8" spans="1:17" ht="23.25" customHeight="1" thickBot="1">
      <c r="B8" s="104" t="s">
        <v>16</v>
      </c>
      <c r="C8" s="1170"/>
      <c r="D8" s="1181"/>
      <c r="E8" s="1181"/>
      <c r="F8" s="1181"/>
      <c r="G8" s="1181"/>
      <c r="H8" s="1181"/>
      <c r="I8" s="1181"/>
      <c r="J8" s="1181"/>
      <c r="K8" s="1181"/>
      <c r="L8" s="1181"/>
      <c r="M8" s="1181"/>
      <c r="N8" s="1182"/>
      <c r="P8" s="6"/>
    </row>
    <row r="9" spans="1:17" ht="18.75" customHeight="1" thickBot="1">
      <c r="B9" s="1173" t="s">
        <v>4</v>
      </c>
      <c r="C9" s="1174"/>
      <c r="D9" s="1174"/>
      <c r="E9" s="1174"/>
      <c r="F9" s="1174"/>
      <c r="G9" s="1175"/>
      <c r="H9" s="1176" t="s">
        <v>5</v>
      </c>
      <c r="I9" s="1177"/>
      <c r="J9" s="1177"/>
      <c r="K9" s="1177"/>
      <c r="L9" s="1177"/>
      <c r="M9" s="1177"/>
      <c r="N9" s="1177"/>
      <c r="O9"/>
    </row>
    <row r="10" spans="1:17" ht="36" customHeight="1">
      <c r="B10" s="1146" t="s">
        <v>0</v>
      </c>
      <c r="C10" s="1146" t="s">
        <v>2</v>
      </c>
      <c r="D10" s="1148" t="s">
        <v>60</v>
      </c>
      <c r="E10" s="1150" t="s">
        <v>51</v>
      </c>
      <c r="F10" s="1151"/>
      <c r="G10" s="1154" t="s">
        <v>52</v>
      </c>
      <c r="H10" s="1156" t="s">
        <v>63</v>
      </c>
      <c r="I10" s="1158" t="s">
        <v>6</v>
      </c>
      <c r="J10" s="1160" t="s">
        <v>64</v>
      </c>
      <c r="K10" s="1161" t="s">
        <v>72</v>
      </c>
      <c r="L10" s="1152" t="s">
        <v>71</v>
      </c>
      <c r="M10" s="1154" t="s">
        <v>79</v>
      </c>
      <c r="N10" s="1179" t="s">
        <v>6</v>
      </c>
      <c r="O10"/>
    </row>
    <row r="11" spans="1:17" ht="10.5" customHeight="1" thickBot="1">
      <c r="B11" s="1147"/>
      <c r="C11" s="1147"/>
      <c r="D11" s="1149"/>
      <c r="E11" s="72" t="s">
        <v>46</v>
      </c>
      <c r="F11" s="105" t="s">
        <v>47</v>
      </c>
      <c r="G11" s="1155"/>
      <c r="H11" s="1157"/>
      <c r="I11" s="1159"/>
      <c r="J11" s="1160"/>
      <c r="K11" s="1161"/>
      <c r="L11" s="1545"/>
      <c r="M11" s="1155"/>
      <c r="N11" s="1180"/>
      <c r="O11"/>
    </row>
    <row r="12" spans="1:17" s="37" customFormat="1" ht="31.5" customHeight="1">
      <c r="B12" s="1546" t="s">
        <v>80</v>
      </c>
      <c r="C12" s="1144" t="s">
        <v>88</v>
      </c>
      <c r="D12" s="127" t="s">
        <v>92</v>
      </c>
      <c r="E12" s="64"/>
      <c r="F12" s="106"/>
      <c r="G12" s="128" t="s">
        <v>81</v>
      </c>
      <c r="H12" s="124" t="s">
        <v>65</v>
      </c>
      <c r="I12" s="55"/>
      <c r="J12" s="43"/>
      <c r="K12" s="48"/>
      <c r="L12" s="1548" t="s">
        <v>34</v>
      </c>
      <c r="M12" s="1550"/>
      <c r="N12" s="98"/>
      <c r="O12" s="38"/>
    </row>
    <row r="13" spans="1:17" s="37" customFormat="1" ht="31.5" customHeight="1" thickBot="1">
      <c r="B13" s="1547"/>
      <c r="C13" s="1530"/>
      <c r="D13" s="127" t="s">
        <v>93</v>
      </c>
      <c r="E13" s="64"/>
      <c r="F13" s="106"/>
      <c r="G13" s="129" t="s">
        <v>82</v>
      </c>
      <c r="H13" s="125" t="s">
        <v>65</v>
      </c>
      <c r="I13" s="55"/>
      <c r="J13" s="43"/>
      <c r="K13" s="48"/>
      <c r="L13" s="1549"/>
      <c r="M13" s="1551"/>
      <c r="N13" s="99"/>
      <c r="O13" s="38"/>
    </row>
    <row r="14" spans="1:17" s="37" customFormat="1" ht="31.5" customHeight="1">
      <c r="B14" s="1547"/>
      <c r="C14" s="1144" t="s">
        <v>89</v>
      </c>
      <c r="D14" s="127" t="s">
        <v>94</v>
      </c>
      <c r="E14" s="64"/>
      <c r="F14" s="106"/>
      <c r="G14" s="129" t="s">
        <v>82</v>
      </c>
      <c r="H14" s="125" t="s">
        <v>67</v>
      </c>
      <c r="I14" s="56"/>
      <c r="J14" s="43"/>
      <c r="K14" s="57"/>
      <c r="L14" s="1553" t="s">
        <v>35</v>
      </c>
      <c r="M14" s="1551"/>
      <c r="N14" s="100"/>
      <c r="O14" s="38"/>
    </row>
    <row r="15" spans="1:17" s="37" customFormat="1" ht="31.5" customHeight="1" thickBot="1">
      <c r="B15" s="1547"/>
      <c r="C15" s="1530"/>
      <c r="D15" s="127" t="s">
        <v>95</v>
      </c>
      <c r="E15" s="64"/>
      <c r="F15" s="106"/>
      <c r="G15" s="129" t="s">
        <v>83</v>
      </c>
      <c r="H15" s="125" t="s">
        <v>65</v>
      </c>
      <c r="I15" s="58"/>
      <c r="J15" s="43"/>
      <c r="K15" s="59"/>
      <c r="L15" s="1554"/>
      <c r="M15" s="1551"/>
      <c r="N15" s="100"/>
      <c r="O15" s="38"/>
    </row>
    <row r="16" spans="1:17" s="37" customFormat="1" ht="31.5" customHeight="1">
      <c r="B16" s="1547"/>
      <c r="C16" s="1144" t="s">
        <v>90</v>
      </c>
      <c r="D16" s="127" t="s">
        <v>96</v>
      </c>
      <c r="E16" s="50"/>
      <c r="F16" s="52"/>
      <c r="G16" s="129" t="s">
        <v>81</v>
      </c>
      <c r="H16" s="125" t="s">
        <v>66</v>
      </c>
      <c r="I16" s="50"/>
      <c r="J16" s="51"/>
      <c r="K16" s="52"/>
      <c r="L16" s="1555" t="s">
        <v>36</v>
      </c>
      <c r="M16" s="1551"/>
      <c r="N16" s="77"/>
      <c r="O16" s="38"/>
    </row>
    <row r="17" spans="2:16" s="37" customFormat="1" ht="31.5" customHeight="1" thickBot="1">
      <c r="B17" s="1547"/>
      <c r="C17" s="1530"/>
      <c r="D17" s="127" t="s">
        <v>97</v>
      </c>
      <c r="E17" s="65"/>
      <c r="F17" s="107"/>
      <c r="G17" s="130" t="s">
        <v>84</v>
      </c>
      <c r="H17" s="125" t="s">
        <v>66</v>
      </c>
      <c r="I17" s="60"/>
      <c r="J17" s="43"/>
      <c r="K17" s="61"/>
      <c r="L17" s="1556"/>
      <c r="M17" s="1551"/>
      <c r="N17" s="100"/>
      <c r="O17" s="38"/>
    </row>
    <row r="18" spans="2:16" s="37" customFormat="1" ht="25.5" customHeight="1">
      <c r="B18" s="1547"/>
      <c r="C18" s="1144" t="s">
        <v>91</v>
      </c>
      <c r="D18" s="127" t="s">
        <v>98</v>
      </c>
      <c r="E18" s="65"/>
      <c r="F18" s="107"/>
      <c r="G18" s="130" t="s">
        <v>85</v>
      </c>
      <c r="H18" s="125" t="s">
        <v>67</v>
      </c>
      <c r="I18" s="60"/>
      <c r="J18" s="43"/>
      <c r="K18" s="61"/>
      <c r="L18" s="1555" t="s">
        <v>36</v>
      </c>
      <c r="M18" s="1551"/>
      <c r="N18" s="100"/>
      <c r="O18" s="38"/>
    </row>
    <row r="19" spans="2:16" s="37" customFormat="1" ht="29.25" customHeight="1" thickBot="1">
      <c r="B19" s="1547"/>
      <c r="C19" s="1530"/>
      <c r="D19" s="127" t="s">
        <v>99</v>
      </c>
      <c r="E19" s="66"/>
      <c r="F19" s="108"/>
      <c r="G19" s="131" t="s">
        <v>86</v>
      </c>
      <c r="H19" s="126" t="s">
        <v>67</v>
      </c>
      <c r="I19" s="62"/>
      <c r="J19" s="46"/>
      <c r="K19" s="63"/>
      <c r="L19" s="1556"/>
      <c r="M19" s="1552"/>
      <c r="N19" s="165"/>
      <c r="O19" s="38"/>
    </row>
    <row r="20" spans="2:16" ht="24.75" customHeight="1" thickBot="1">
      <c r="B20" s="133" t="s">
        <v>16</v>
      </c>
      <c r="C20" s="1171"/>
      <c r="D20" s="1181"/>
      <c r="E20" s="1181"/>
      <c r="F20" s="1181"/>
      <c r="G20" s="1181"/>
      <c r="H20" s="1181"/>
      <c r="I20" s="1181"/>
      <c r="J20" s="1181"/>
      <c r="K20" s="1181"/>
      <c r="L20" s="1181"/>
      <c r="M20" s="1181"/>
      <c r="N20" s="1182"/>
      <c r="P20" s="6"/>
    </row>
    <row r="21" spans="2:16" ht="18.75" customHeight="1" thickBot="1">
      <c r="B21" s="1173" t="s">
        <v>4</v>
      </c>
      <c r="C21" s="1174"/>
      <c r="D21" s="1174"/>
      <c r="E21" s="1174"/>
      <c r="F21" s="1174"/>
      <c r="G21" s="1175"/>
      <c r="H21" s="1176" t="s">
        <v>5</v>
      </c>
      <c r="I21" s="1177"/>
      <c r="J21" s="1177"/>
      <c r="K21" s="1177"/>
      <c r="L21" s="1177"/>
      <c r="M21" s="1177"/>
      <c r="N21" s="1177"/>
      <c r="O21"/>
    </row>
    <row r="22" spans="2:16" ht="36" customHeight="1">
      <c r="B22" s="1146" t="s">
        <v>0</v>
      </c>
      <c r="C22" s="1146" t="s">
        <v>2</v>
      </c>
      <c r="D22" s="1148" t="s">
        <v>60</v>
      </c>
      <c r="E22" s="1150" t="s">
        <v>51</v>
      </c>
      <c r="F22" s="1151"/>
      <c r="G22" s="1154" t="s">
        <v>52</v>
      </c>
      <c r="H22" s="1156" t="s">
        <v>63</v>
      </c>
      <c r="I22" s="1158" t="s">
        <v>6</v>
      </c>
      <c r="J22" s="1160" t="s">
        <v>64</v>
      </c>
      <c r="K22" s="1161" t="s">
        <v>72</v>
      </c>
      <c r="L22" s="1152" t="s">
        <v>71</v>
      </c>
      <c r="M22" s="1154" t="s">
        <v>79</v>
      </c>
      <c r="N22" s="1179" t="s">
        <v>6</v>
      </c>
      <c r="O22"/>
    </row>
    <row r="23" spans="2:16" ht="10.5" customHeight="1" thickBot="1">
      <c r="B23" s="1147"/>
      <c r="C23" s="1147"/>
      <c r="D23" s="1149"/>
      <c r="E23" s="72" t="s">
        <v>46</v>
      </c>
      <c r="F23" s="105" t="s">
        <v>47</v>
      </c>
      <c r="G23" s="1155"/>
      <c r="H23" s="1157"/>
      <c r="I23" s="1159"/>
      <c r="J23" s="1160"/>
      <c r="K23" s="1161"/>
      <c r="L23" s="1545"/>
      <c r="M23" s="1155"/>
      <c r="N23" s="1180"/>
      <c r="O23"/>
    </row>
    <row r="24" spans="2:16" s="37" customFormat="1" ht="31.5" customHeight="1">
      <c r="B24" s="1546" t="s">
        <v>87</v>
      </c>
      <c r="C24" s="1144" t="s">
        <v>100</v>
      </c>
      <c r="D24" s="127" t="s">
        <v>104</v>
      </c>
      <c r="E24" s="64"/>
      <c r="F24" s="106"/>
      <c r="G24" s="128" t="s">
        <v>81</v>
      </c>
      <c r="H24" s="124" t="s">
        <v>65</v>
      </c>
      <c r="I24" s="55"/>
      <c r="J24" s="43"/>
      <c r="K24" s="48"/>
      <c r="L24" s="1548" t="s">
        <v>34</v>
      </c>
      <c r="M24" s="1550"/>
      <c r="N24" s="98"/>
      <c r="O24" s="38"/>
    </row>
    <row r="25" spans="2:16" s="37" customFormat="1" ht="31.5" customHeight="1" thickBot="1">
      <c r="B25" s="1547"/>
      <c r="C25" s="1530"/>
      <c r="D25" s="127" t="s">
        <v>105</v>
      </c>
      <c r="E25" s="64"/>
      <c r="F25" s="106"/>
      <c r="G25" s="129" t="s">
        <v>82</v>
      </c>
      <c r="H25" s="125" t="s">
        <v>65</v>
      </c>
      <c r="I25" s="55"/>
      <c r="J25" s="43"/>
      <c r="K25" s="48"/>
      <c r="L25" s="1549"/>
      <c r="M25" s="1551"/>
      <c r="N25" s="99"/>
      <c r="O25" s="38"/>
    </row>
    <row r="26" spans="2:16" s="37" customFormat="1" ht="31.5" customHeight="1">
      <c r="B26" s="1547"/>
      <c r="C26" s="1144" t="s">
        <v>101</v>
      </c>
      <c r="D26" s="127" t="s">
        <v>106</v>
      </c>
      <c r="E26" s="64"/>
      <c r="F26" s="106"/>
      <c r="G26" s="129" t="s">
        <v>82</v>
      </c>
      <c r="H26" s="125" t="s">
        <v>67</v>
      </c>
      <c r="I26" s="56"/>
      <c r="J26" s="43"/>
      <c r="K26" s="57"/>
      <c r="L26" s="1553" t="s">
        <v>35</v>
      </c>
      <c r="M26" s="1551"/>
      <c r="N26" s="100"/>
      <c r="O26" s="38"/>
    </row>
    <row r="27" spans="2:16" s="37" customFormat="1" ht="31.5" customHeight="1" thickBot="1">
      <c r="B27" s="1547"/>
      <c r="C27" s="1530"/>
      <c r="D27" s="127" t="s">
        <v>107</v>
      </c>
      <c r="E27" s="64"/>
      <c r="F27" s="106"/>
      <c r="G27" s="129" t="s">
        <v>83</v>
      </c>
      <c r="H27" s="125" t="s">
        <v>65</v>
      </c>
      <c r="I27" s="58"/>
      <c r="J27" s="43"/>
      <c r="K27" s="59"/>
      <c r="L27" s="1554"/>
      <c r="M27" s="1551"/>
      <c r="N27" s="100"/>
      <c r="O27" s="38"/>
    </row>
    <row r="28" spans="2:16" s="37" customFormat="1" ht="31.5" customHeight="1">
      <c r="B28" s="1547"/>
      <c r="C28" s="1144" t="s">
        <v>102</v>
      </c>
      <c r="D28" s="127" t="s">
        <v>108</v>
      </c>
      <c r="E28" s="50"/>
      <c r="F28" s="52"/>
      <c r="G28" s="129" t="s">
        <v>81</v>
      </c>
      <c r="H28" s="125" t="s">
        <v>66</v>
      </c>
      <c r="I28" s="50"/>
      <c r="J28" s="51"/>
      <c r="K28" s="52"/>
      <c r="L28" s="1555" t="s">
        <v>36</v>
      </c>
      <c r="M28" s="1551"/>
      <c r="N28" s="77"/>
      <c r="O28" s="38"/>
    </row>
    <row r="29" spans="2:16" s="37" customFormat="1" ht="31.5" customHeight="1" thickBot="1">
      <c r="B29" s="1547"/>
      <c r="C29" s="1530"/>
      <c r="D29" s="127" t="s">
        <v>109</v>
      </c>
      <c r="E29" s="65"/>
      <c r="F29" s="107"/>
      <c r="G29" s="130" t="s">
        <v>84</v>
      </c>
      <c r="H29" s="125" t="s">
        <v>66</v>
      </c>
      <c r="I29" s="60"/>
      <c r="J29" s="43"/>
      <c r="K29" s="61"/>
      <c r="L29" s="1556"/>
      <c r="M29" s="1551"/>
      <c r="N29" s="100"/>
      <c r="O29" s="38"/>
    </row>
    <row r="30" spans="2:16" s="37" customFormat="1" ht="25.5" customHeight="1">
      <c r="B30" s="1547"/>
      <c r="C30" s="1144" t="s">
        <v>103</v>
      </c>
      <c r="D30" s="127" t="s">
        <v>110</v>
      </c>
      <c r="E30" s="65"/>
      <c r="F30" s="107"/>
      <c r="G30" s="130" t="s">
        <v>85</v>
      </c>
      <c r="H30" s="125" t="s">
        <v>67</v>
      </c>
      <c r="I30" s="60"/>
      <c r="J30" s="43"/>
      <c r="K30" s="61"/>
      <c r="L30" s="1555" t="s">
        <v>36</v>
      </c>
      <c r="M30" s="1551"/>
      <c r="N30" s="100"/>
      <c r="O30" s="38"/>
    </row>
    <row r="31" spans="2:16" s="37" customFormat="1" ht="29.25" customHeight="1">
      <c r="B31" s="1547"/>
      <c r="C31" s="1530"/>
      <c r="D31" s="127" t="s">
        <v>111</v>
      </c>
      <c r="E31" s="66"/>
      <c r="F31" s="108"/>
      <c r="G31" s="131" t="s">
        <v>86</v>
      </c>
      <c r="H31" s="125" t="s">
        <v>67</v>
      </c>
      <c r="I31" s="62"/>
      <c r="J31" s="46"/>
      <c r="K31" s="63"/>
      <c r="L31" s="1556"/>
      <c r="M31" s="1552"/>
      <c r="N31" s="165"/>
      <c r="O31" s="38"/>
    </row>
    <row r="32" spans="2:16" s="37" customFormat="1">
      <c r="B32" s="79"/>
      <c r="C32" s="83"/>
      <c r="D32" s="93"/>
      <c r="E32" s="67"/>
      <c r="F32" s="109"/>
      <c r="G32" s="119"/>
      <c r="H32" s="125"/>
      <c r="I32" s="42"/>
      <c r="J32" s="43"/>
      <c r="K32" s="54"/>
      <c r="L32" s="100"/>
      <c r="M32" s="100"/>
      <c r="N32" s="100"/>
      <c r="O32" s="38"/>
    </row>
    <row r="33" spans="2:15" s="37" customFormat="1">
      <c r="B33" s="78"/>
      <c r="C33" s="85"/>
      <c r="D33" s="92"/>
      <c r="E33" s="68"/>
      <c r="F33" s="110"/>
      <c r="G33" s="120"/>
      <c r="H33" s="125"/>
      <c r="I33" s="45"/>
      <c r="J33" s="46"/>
      <c r="K33" s="53"/>
      <c r="L33" s="165"/>
      <c r="M33" s="165"/>
      <c r="N33" s="165"/>
      <c r="O33" s="38"/>
    </row>
    <row r="34" spans="2:15" s="37" customFormat="1">
      <c r="B34" s="79"/>
      <c r="C34" s="83"/>
      <c r="D34" s="93"/>
      <c r="E34" s="67"/>
      <c r="F34" s="109"/>
      <c r="G34" s="119"/>
      <c r="H34" s="125"/>
      <c r="I34" s="42"/>
      <c r="J34" s="43"/>
      <c r="K34" s="54"/>
      <c r="L34" s="100"/>
      <c r="M34" s="100"/>
      <c r="N34" s="100"/>
      <c r="O34" s="38"/>
    </row>
    <row r="35" spans="2:15" s="37" customFormat="1">
      <c r="B35" s="78"/>
      <c r="C35" s="85"/>
      <c r="D35" s="92"/>
      <c r="E35" s="68"/>
      <c r="F35" s="110"/>
      <c r="G35" s="120"/>
      <c r="H35" s="125"/>
      <c r="I35" s="45"/>
      <c r="J35" s="46"/>
      <c r="K35" s="53"/>
      <c r="L35" s="165"/>
      <c r="M35" s="165"/>
      <c r="N35" s="165"/>
      <c r="O35" s="38"/>
    </row>
    <row r="36" spans="2:15" s="37" customFormat="1">
      <c r="B36" s="77"/>
      <c r="C36" s="82"/>
      <c r="D36" s="77"/>
      <c r="E36" s="50"/>
      <c r="F36" s="52"/>
      <c r="G36" s="115"/>
      <c r="H36" s="125"/>
      <c r="I36" s="50"/>
      <c r="J36" s="51"/>
      <c r="K36" s="52"/>
      <c r="L36" s="77"/>
      <c r="M36" s="77"/>
      <c r="N36" s="77"/>
      <c r="O36" s="38"/>
    </row>
    <row r="37" spans="2:15" s="37" customFormat="1">
      <c r="B37" s="78"/>
      <c r="C37" s="85"/>
      <c r="D37" s="91"/>
      <c r="E37" s="68"/>
      <c r="F37" s="110"/>
      <c r="G37" s="120"/>
      <c r="H37" s="125"/>
      <c r="I37" s="45"/>
      <c r="J37" s="46"/>
      <c r="K37" s="49"/>
      <c r="L37" s="101"/>
      <c r="M37" s="101"/>
      <c r="N37" s="101"/>
      <c r="O37" s="38"/>
    </row>
    <row r="38" spans="2:15" s="37" customFormat="1">
      <c r="B38" s="79"/>
      <c r="C38" s="83"/>
      <c r="D38" s="90"/>
      <c r="E38" s="67"/>
      <c r="F38" s="109"/>
      <c r="G38" s="119"/>
      <c r="H38" s="125"/>
      <c r="I38" s="42"/>
      <c r="J38" s="43"/>
      <c r="K38" s="48"/>
      <c r="L38" s="99"/>
      <c r="M38" s="99"/>
      <c r="N38" s="99"/>
      <c r="O38" s="38"/>
    </row>
    <row r="39" spans="2:15" s="37" customFormat="1">
      <c r="B39" s="78"/>
      <c r="C39" s="32"/>
      <c r="D39" s="94"/>
      <c r="E39" s="69"/>
      <c r="F39" s="111"/>
      <c r="G39" s="117"/>
      <c r="H39" s="125"/>
      <c r="I39" s="45"/>
      <c r="J39" s="46"/>
      <c r="K39" s="47"/>
      <c r="L39" s="165"/>
      <c r="M39" s="165"/>
      <c r="N39" s="165"/>
      <c r="O39" s="38"/>
    </row>
    <row r="40" spans="2:15" s="37" customFormat="1">
      <c r="B40" s="79"/>
      <c r="C40" s="87"/>
      <c r="D40" s="95"/>
      <c r="E40" s="70"/>
      <c r="F40" s="112"/>
      <c r="G40" s="116"/>
      <c r="H40" s="125"/>
      <c r="I40" s="42"/>
      <c r="J40" s="43"/>
      <c r="K40" s="44"/>
      <c r="L40" s="100"/>
      <c r="M40" s="100"/>
      <c r="N40" s="100"/>
      <c r="O40" s="38"/>
    </row>
    <row r="41" spans="2:15" s="37" customFormat="1">
      <c r="B41" s="80"/>
      <c r="C41" s="88"/>
      <c r="D41" s="96"/>
      <c r="E41" s="71"/>
      <c r="F41" s="113"/>
      <c r="G41" s="118"/>
      <c r="H41" s="125"/>
      <c r="I41" s="39"/>
      <c r="J41" s="40"/>
      <c r="K41" s="41"/>
      <c r="L41" s="166"/>
      <c r="M41" s="166"/>
      <c r="N41" s="166"/>
      <c r="O41" s="38"/>
    </row>
    <row r="42" spans="2:15" s="37" customFormat="1">
      <c r="B42" s="78"/>
      <c r="C42" s="86"/>
      <c r="D42" s="94"/>
      <c r="E42" s="66"/>
      <c r="F42" s="108"/>
      <c r="G42" s="121"/>
      <c r="H42" s="125"/>
      <c r="I42" s="45"/>
      <c r="J42" s="46"/>
      <c r="K42" s="47"/>
      <c r="L42" s="165"/>
      <c r="M42" s="165"/>
      <c r="N42" s="165"/>
      <c r="O42" s="38"/>
    </row>
    <row r="43" spans="2:15" s="37" customFormat="1">
      <c r="B43" s="79"/>
      <c r="C43" s="84"/>
      <c r="D43" s="95"/>
      <c r="E43" s="65"/>
      <c r="F43" s="107"/>
      <c r="G43" s="122"/>
      <c r="H43" s="125"/>
      <c r="I43" s="42"/>
      <c r="J43" s="43"/>
      <c r="K43" s="44"/>
      <c r="L43" s="100"/>
      <c r="M43" s="100"/>
      <c r="N43" s="100"/>
      <c r="O43" s="38"/>
    </row>
    <row r="44" spans="2:15" s="37" customFormat="1" ht="15.75" thickBot="1">
      <c r="B44" s="81"/>
      <c r="C44" s="89"/>
      <c r="D44" s="97"/>
      <c r="E44" s="73"/>
      <c r="F44" s="114"/>
      <c r="G44" s="123"/>
      <c r="H44" s="126"/>
      <c r="I44" s="74"/>
      <c r="J44" s="75"/>
      <c r="K44" s="76"/>
      <c r="L44" s="102"/>
      <c r="M44" s="102"/>
      <c r="N44" s="102"/>
      <c r="O44" s="38"/>
    </row>
    <row r="45" spans="2:15">
      <c r="B45" s="1"/>
      <c r="C45"/>
      <c r="D45"/>
      <c r="E45"/>
      <c r="F45"/>
      <c r="G45"/>
      <c r="H45" s="132"/>
      <c r="I45"/>
      <c r="J45"/>
      <c r="K45"/>
      <c r="L45"/>
      <c r="M45" s="1"/>
      <c r="N45" s="1"/>
      <c r="O45" s="1"/>
    </row>
    <row r="46" spans="2:15">
      <c r="B46" s="1"/>
      <c r="C46"/>
      <c r="D46"/>
      <c r="E46"/>
      <c r="F46"/>
      <c r="G46"/>
      <c r="H46" s="132"/>
      <c r="I46"/>
      <c r="J46"/>
      <c r="K46"/>
      <c r="L46"/>
      <c r="M46" s="1"/>
      <c r="N46" s="1"/>
      <c r="O46" s="1"/>
    </row>
    <row r="47" spans="2:15" ht="42.75">
      <c r="B47" s="1"/>
      <c r="C47" s="1"/>
      <c r="D47" s="1"/>
      <c r="E47" s="1"/>
      <c r="F47" s="1"/>
      <c r="G47" s="1"/>
      <c r="H47" s="30"/>
      <c r="I47" s="1"/>
      <c r="J47" s="34" t="s">
        <v>74</v>
      </c>
      <c r="L47" s="1"/>
      <c r="M47" s="1"/>
      <c r="N47" s="1"/>
    </row>
    <row r="48" spans="2:15">
      <c r="B48" s="1"/>
      <c r="C48" s="1"/>
      <c r="D48" s="1"/>
      <c r="E48" s="1"/>
      <c r="F48" s="1"/>
      <c r="G48" s="1"/>
      <c r="I48" s="1"/>
      <c r="L48" s="1"/>
      <c r="M48" s="1"/>
      <c r="N48" s="1"/>
    </row>
    <row r="49" spans="2:15">
      <c r="B49" s="1"/>
      <c r="C49" s="1"/>
      <c r="D49" s="1"/>
      <c r="E49" s="1"/>
      <c r="F49" s="1"/>
      <c r="G49" s="1"/>
      <c r="H49" s="30"/>
      <c r="I49" s="1"/>
      <c r="J49" s="1"/>
      <c r="K49" s="1"/>
      <c r="L49" s="1"/>
      <c r="M49" s="1"/>
      <c r="N49" s="1"/>
      <c r="O49" s="1"/>
    </row>
    <row r="50" spans="2:15">
      <c r="B50" s="1"/>
      <c r="C50" s="1"/>
      <c r="D50" s="1"/>
      <c r="E50" s="1"/>
      <c r="F50" s="1"/>
      <c r="G50" s="1"/>
      <c r="H50" s="30"/>
      <c r="I50" s="1"/>
      <c r="J50" s="1"/>
      <c r="K50" s="1"/>
      <c r="L50" s="1"/>
      <c r="M50" s="1"/>
      <c r="N50" s="1"/>
      <c r="O50" s="1"/>
    </row>
    <row r="51" spans="2:15">
      <c r="B51" s="1"/>
      <c r="C51" s="1"/>
      <c r="D51" s="1"/>
      <c r="E51" s="1"/>
      <c r="F51" s="1"/>
      <c r="G51" s="1"/>
      <c r="H51" s="30"/>
      <c r="I51" s="1"/>
      <c r="J51" s="1"/>
      <c r="K51" s="1"/>
      <c r="L51" s="1"/>
      <c r="M51" s="1"/>
      <c r="N51" s="1"/>
      <c r="O51" s="1"/>
    </row>
    <row r="52" spans="2:15">
      <c r="B52" s="1"/>
      <c r="C52" s="1"/>
      <c r="D52" s="1"/>
      <c r="E52" s="1"/>
      <c r="F52" s="1"/>
      <c r="G52" s="1"/>
      <c r="H52" s="30"/>
      <c r="I52" s="1"/>
      <c r="J52" s="1"/>
      <c r="K52" s="1"/>
      <c r="L52" s="1"/>
      <c r="M52" s="1"/>
      <c r="N52" s="1"/>
      <c r="O52" s="1"/>
    </row>
    <row r="53" spans="2:15">
      <c r="B53" s="1"/>
      <c r="C53" s="1"/>
      <c r="D53" s="1"/>
      <c r="E53" s="1"/>
      <c r="F53" s="1"/>
      <c r="G53" s="1"/>
      <c r="H53" s="30"/>
      <c r="I53" s="1"/>
      <c r="J53" s="1"/>
      <c r="K53" s="1"/>
      <c r="L53" s="1"/>
      <c r="M53" s="1"/>
      <c r="N53" s="1"/>
      <c r="O53" s="1"/>
    </row>
    <row r="54" spans="2:15">
      <c r="B54" s="1"/>
      <c r="C54" s="1"/>
      <c r="D54" s="1"/>
      <c r="E54" s="1"/>
      <c r="F54" s="1"/>
      <c r="G54" s="1"/>
      <c r="H54" s="30"/>
      <c r="I54" s="1"/>
      <c r="J54" s="1"/>
      <c r="K54" s="1"/>
      <c r="L54" s="1"/>
      <c r="M54" s="1"/>
      <c r="N54" s="1"/>
      <c r="O54" s="1"/>
    </row>
    <row r="55" spans="2:15">
      <c r="B55" s="1"/>
      <c r="C55" s="1"/>
      <c r="D55" s="1"/>
      <c r="E55" s="1"/>
      <c r="F55" s="1"/>
      <c r="G55" s="1"/>
      <c r="H55" s="30"/>
      <c r="I55" s="1"/>
      <c r="J55" s="1"/>
      <c r="K55" s="1"/>
      <c r="L55" s="1"/>
      <c r="M55" s="1"/>
      <c r="N55" s="1"/>
      <c r="O55" s="1"/>
    </row>
    <row r="56" spans="2:15">
      <c r="B56" s="1"/>
      <c r="C56" s="1"/>
      <c r="D56" s="1"/>
      <c r="E56" s="1"/>
      <c r="F56" s="1"/>
      <c r="G56" s="1"/>
      <c r="H56" s="30"/>
      <c r="I56" s="1"/>
      <c r="J56" s="1"/>
      <c r="K56" s="1"/>
      <c r="L56" s="1"/>
      <c r="M56" s="1"/>
      <c r="N56" s="1"/>
      <c r="O56" s="1"/>
    </row>
    <row r="57" spans="2:15">
      <c r="B57" s="1"/>
      <c r="C57" s="1"/>
      <c r="D57" s="1"/>
      <c r="E57" s="1"/>
      <c r="F57" s="1"/>
      <c r="G57" s="1"/>
      <c r="H57" s="30"/>
      <c r="I57" s="1"/>
      <c r="J57" s="1"/>
      <c r="K57" s="1"/>
      <c r="L57" s="1"/>
      <c r="M57" s="1"/>
      <c r="N57" s="1"/>
      <c r="O57" s="1"/>
    </row>
    <row r="58" spans="2:15">
      <c r="B58" s="1"/>
      <c r="C58" s="1"/>
      <c r="D58" s="1"/>
      <c r="E58" s="1"/>
      <c r="F58" s="1"/>
      <c r="G58" s="1"/>
      <c r="H58" s="30"/>
      <c r="I58" s="1"/>
      <c r="J58" s="1"/>
      <c r="K58" s="1"/>
      <c r="L58" s="1"/>
      <c r="M58" s="1"/>
      <c r="N58" s="1"/>
      <c r="O58" s="1"/>
    </row>
    <row r="59" spans="2:15">
      <c r="B59" s="1"/>
      <c r="C59" s="1"/>
      <c r="D59" s="1"/>
      <c r="E59" s="1"/>
      <c r="F59" s="1"/>
      <c r="G59" s="1"/>
      <c r="H59" s="30"/>
      <c r="I59" s="1"/>
      <c r="J59" s="1"/>
      <c r="K59" s="1"/>
      <c r="L59" s="1"/>
      <c r="M59" s="1"/>
      <c r="N59" s="1"/>
      <c r="O59" s="1"/>
    </row>
    <row r="60" spans="2:15">
      <c r="B60" s="1"/>
      <c r="C60" s="1"/>
      <c r="D60" s="1"/>
      <c r="E60" s="1"/>
      <c r="F60" s="1"/>
      <c r="G60" s="1"/>
      <c r="H60" s="30"/>
      <c r="I60" s="1"/>
      <c r="J60" s="1"/>
      <c r="K60" s="1"/>
      <c r="L60" s="1"/>
      <c r="M60" s="1"/>
      <c r="N60" s="1"/>
      <c r="O60" s="1"/>
    </row>
    <row r="61" spans="2:15">
      <c r="B61" s="1"/>
      <c r="C61" s="1"/>
      <c r="D61" s="1"/>
      <c r="E61" s="1"/>
      <c r="F61" s="1"/>
      <c r="G61" s="1"/>
      <c r="H61" s="30"/>
      <c r="I61" s="1"/>
      <c r="J61" s="1"/>
      <c r="K61" s="1"/>
      <c r="L61" s="1"/>
      <c r="M61" s="1"/>
      <c r="N61" s="1"/>
      <c r="O61" s="1"/>
    </row>
    <row r="62" spans="2:15">
      <c r="B62" s="1"/>
      <c r="C62" s="1"/>
      <c r="D62" s="1"/>
      <c r="E62" s="1"/>
      <c r="F62" s="1"/>
      <c r="G62" s="1"/>
      <c r="H62" s="30"/>
      <c r="I62" s="1"/>
      <c r="J62" s="1"/>
      <c r="K62" s="1"/>
      <c r="L62" s="1"/>
      <c r="M62" s="1"/>
      <c r="N62" s="1"/>
      <c r="O62" s="1"/>
    </row>
    <row r="63" spans="2:15">
      <c r="B63" s="1"/>
      <c r="C63" s="1"/>
      <c r="D63" s="1"/>
      <c r="E63" s="1"/>
      <c r="F63" s="1"/>
      <c r="G63" s="1"/>
      <c r="H63" s="30"/>
      <c r="I63" s="1"/>
      <c r="J63" s="1"/>
      <c r="K63" s="1"/>
      <c r="L63" s="1"/>
      <c r="M63" s="1"/>
      <c r="N63" s="1"/>
      <c r="O63" s="1"/>
    </row>
    <row r="64" spans="2:15">
      <c r="B64" s="1"/>
      <c r="C64" s="1"/>
      <c r="D64" s="1"/>
      <c r="E64" s="1"/>
      <c r="F64" s="1"/>
      <c r="G64" s="1"/>
      <c r="H64" s="30"/>
      <c r="I64" s="1"/>
      <c r="J64" s="1"/>
      <c r="K64" s="1"/>
      <c r="L64" s="1"/>
      <c r="M64" s="1"/>
      <c r="N64" s="1"/>
      <c r="O64" s="1"/>
    </row>
    <row r="65" spans="2:15">
      <c r="B65" s="1"/>
      <c r="C65" s="1"/>
      <c r="D65" s="1"/>
      <c r="E65" s="1"/>
      <c r="F65" s="1"/>
      <c r="G65" s="1"/>
      <c r="H65" s="30"/>
      <c r="I65" s="1"/>
      <c r="J65" s="1"/>
      <c r="K65" s="1"/>
      <c r="L65" s="1"/>
      <c r="M65" s="1"/>
      <c r="N65" s="1"/>
      <c r="O65" s="1"/>
    </row>
    <row r="66" spans="2:15">
      <c r="M66" s="1"/>
      <c r="N66" s="1"/>
      <c r="O66" s="1"/>
    </row>
    <row r="67" spans="2:15">
      <c r="M67" s="1"/>
      <c r="N67" s="1"/>
      <c r="O67" s="1"/>
    </row>
    <row r="68" spans="2:15">
      <c r="M68" s="1"/>
      <c r="N68" s="1"/>
      <c r="O68" s="1"/>
    </row>
    <row r="69" spans="2:15">
      <c r="M69" s="1"/>
      <c r="N69" s="1"/>
      <c r="O69" s="1"/>
    </row>
    <row r="70" spans="2:15">
      <c r="M70" s="1"/>
      <c r="N70" s="1"/>
      <c r="O70" s="1"/>
    </row>
    <row r="71" spans="2:15">
      <c r="M71" s="1"/>
      <c r="N71" s="1"/>
      <c r="O71" s="1"/>
    </row>
    <row r="72" spans="2:15">
      <c r="M72" s="1"/>
      <c r="N72" s="1"/>
      <c r="O72" s="1"/>
    </row>
    <row r="73" spans="2:15">
      <c r="M73" s="1"/>
      <c r="N73" s="1"/>
      <c r="O73" s="1"/>
    </row>
    <row r="74" spans="2:15">
      <c r="M74" s="1"/>
      <c r="N74" s="1"/>
      <c r="O74" s="1"/>
    </row>
    <row r="75" spans="2:15">
      <c r="M75" s="1"/>
      <c r="N75" s="1"/>
      <c r="O75" s="1"/>
    </row>
    <row r="76" spans="2:15">
      <c r="M76" s="1"/>
      <c r="N76" s="1"/>
      <c r="O76" s="1"/>
    </row>
    <row r="77" spans="2:15">
      <c r="M77" s="1"/>
      <c r="N77" s="1"/>
      <c r="O77" s="1"/>
    </row>
    <row r="78" spans="2:15">
      <c r="M78" s="1"/>
      <c r="N78" s="1"/>
      <c r="O78" s="1"/>
    </row>
    <row r="79" spans="2:15">
      <c r="M79" s="1"/>
      <c r="N79" s="1"/>
      <c r="O79" s="1"/>
    </row>
    <row r="80" spans="2:15">
      <c r="M80" s="1"/>
      <c r="N80" s="1"/>
      <c r="O80" s="1"/>
    </row>
    <row r="81" spans="13:15">
      <c r="M81" s="1"/>
      <c r="N81" s="1"/>
      <c r="O81" s="1"/>
    </row>
    <row r="82" spans="13:15">
      <c r="M82" s="1"/>
      <c r="N82" s="1"/>
      <c r="O82" s="1"/>
    </row>
    <row r="83" spans="13:15">
      <c r="M83" s="1"/>
      <c r="N83" s="1"/>
      <c r="O83" s="1"/>
    </row>
    <row r="84" spans="13:15">
      <c r="M84" s="1"/>
      <c r="N84" s="1"/>
      <c r="O84" s="1"/>
    </row>
    <row r="85" spans="13:15">
      <c r="M85" s="1"/>
      <c r="N85" s="1"/>
      <c r="O85" s="1"/>
    </row>
    <row r="86" spans="13:15">
      <c r="M86" s="1"/>
      <c r="N86" s="1"/>
      <c r="O86" s="1"/>
    </row>
    <row r="87" spans="13:15">
      <c r="M87" s="1"/>
      <c r="N87" s="1"/>
      <c r="O87" s="1"/>
    </row>
    <row r="88" spans="13:15">
      <c r="M88" s="1"/>
      <c r="N88" s="1"/>
      <c r="O88" s="1"/>
    </row>
    <row r="89" spans="13:15">
      <c r="M89" s="1"/>
      <c r="N89" s="1"/>
      <c r="O89" s="1"/>
    </row>
    <row r="90" spans="13:15">
      <c r="M90" s="1"/>
      <c r="N90" s="1"/>
      <c r="O90" s="1"/>
    </row>
    <row r="91" spans="13:15">
      <c r="M91" s="1"/>
      <c r="N91" s="1"/>
      <c r="O91" s="1"/>
    </row>
    <row r="92" spans="13:15">
      <c r="M92" s="1"/>
      <c r="N92" s="1"/>
      <c r="O92" s="1"/>
    </row>
    <row r="93" spans="13:15">
      <c r="M93" s="1"/>
      <c r="N93" s="1"/>
      <c r="O93" s="1"/>
    </row>
    <row r="94" spans="13:15">
      <c r="M94" s="1"/>
      <c r="N94" s="1"/>
      <c r="O94" s="1"/>
    </row>
    <row r="95" spans="13:15">
      <c r="M95" s="1"/>
      <c r="N95" s="1"/>
      <c r="O95" s="1"/>
    </row>
    <row r="96" spans="13:15">
      <c r="M96" s="1"/>
      <c r="N96" s="1"/>
      <c r="O96" s="1"/>
    </row>
    <row r="97" spans="13:15">
      <c r="M97" s="1"/>
      <c r="N97" s="1"/>
      <c r="O97" s="1"/>
    </row>
    <row r="98" spans="13:15">
      <c r="M98" s="1"/>
      <c r="N98" s="1"/>
      <c r="O98" s="1"/>
    </row>
    <row r="99" spans="13:15">
      <c r="M99" s="1"/>
      <c r="N99" s="1"/>
      <c r="O99" s="1"/>
    </row>
    <row r="100" spans="13:15">
      <c r="M100" s="1"/>
      <c r="N100" s="1"/>
      <c r="O100" s="1"/>
    </row>
    <row r="101" spans="13:15">
      <c r="M101" s="1"/>
      <c r="N101" s="1"/>
      <c r="O101" s="1"/>
    </row>
    <row r="102" spans="13:15">
      <c r="M102" s="1"/>
      <c r="N102" s="1"/>
      <c r="O102" s="1"/>
    </row>
    <row r="103" spans="13:15">
      <c r="M103" s="1"/>
      <c r="N103" s="1"/>
      <c r="O103" s="1"/>
    </row>
    <row r="104" spans="13:15">
      <c r="M104" s="1"/>
      <c r="N104" s="1"/>
      <c r="O104" s="1"/>
    </row>
    <row r="105" spans="13:15">
      <c r="M105" s="1"/>
      <c r="N105" s="1"/>
      <c r="O105" s="1"/>
    </row>
    <row r="106" spans="13:15">
      <c r="M106" s="1"/>
      <c r="N106" s="1"/>
      <c r="O106" s="1"/>
    </row>
    <row r="107" spans="13:15">
      <c r="M107" s="1"/>
      <c r="N107" s="1"/>
      <c r="O107" s="1"/>
    </row>
    <row r="108" spans="13:15">
      <c r="M108" s="1"/>
      <c r="N108" s="1"/>
      <c r="O108" s="1"/>
    </row>
    <row r="109" spans="13:15">
      <c r="M109" s="1"/>
      <c r="N109" s="1"/>
      <c r="O109" s="1"/>
    </row>
    <row r="110" spans="13:15">
      <c r="M110" s="1"/>
      <c r="N110" s="1"/>
      <c r="O110" s="1"/>
    </row>
    <row r="111" spans="13:15">
      <c r="M111" s="1"/>
      <c r="N111" s="1"/>
      <c r="O111" s="1"/>
    </row>
    <row r="112" spans="13:15">
      <c r="M112" s="1"/>
      <c r="N112" s="1"/>
      <c r="O112" s="1"/>
    </row>
    <row r="113" spans="13:15">
      <c r="M113" s="1"/>
      <c r="N113" s="1"/>
      <c r="O113" s="1"/>
    </row>
    <row r="114" spans="13:15">
      <c r="M114" s="1"/>
      <c r="N114" s="1"/>
      <c r="O114" s="1"/>
    </row>
    <row r="115" spans="13:15">
      <c r="M115" s="1"/>
      <c r="N115" s="1"/>
      <c r="O115" s="1"/>
    </row>
    <row r="116" spans="13:15">
      <c r="M116" s="1"/>
      <c r="N116" s="1"/>
      <c r="O116" s="1"/>
    </row>
    <row r="117" spans="13:15">
      <c r="M117" s="1"/>
      <c r="N117" s="1"/>
      <c r="O117" s="1"/>
    </row>
    <row r="118" spans="13:15">
      <c r="M118" s="1"/>
      <c r="N118" s="1"/>
      <c r="O118" s="1"/>
    </row>
    <row r="119" spans="13:15">
      <c r="M119" s="1"/>
      <c r="N119" s="1"/>
      <c r="O119" s="1"/>
    </row>
    <row r="120" spans="13:15">
      <c r="M120" s="1"/>
      <c r="N120" s="1"/>
      <c r="O120" s="1"/>
    </row>
    <row r="121" spans="13:15">
      <c r="M121" s="1"/>
      <c r="N121" s="1"/>
      <c r="O121" s="1"/>
    </row>
    <row r="122" spans="13:15">
      <c r="M122" s="1"/>
      <c r="N122" s="1"/>
      <c r="O122" s="1"/>
    </row>
    <row r="123" spans="13:15">
      <c r="M123" s="1"/>
      <c r="N123" s="1"/>
      <c r="O123" s="1"/>
    </row>
    <row r="124" spans="13:15">
      <c r="M124" s="1"/>
      <c r="N124" s="1"/>
      <c r="O124" s="1"/>
    </row>
    <row r="125" spans="13:15">
      <c r="M125" s="1"/>
      <c r="N125" s="1"/>
      <c r="O125" s="1"/>
    </row>
    <row r="126" spans="13:15">
      <c r="M126" s="1"/>
      <c r="N126" s="1"/>
      <c r="O126" s="1"/>
    </row>
    <row r="127" spans="13:15">
      <c r="M127" s="1"/>
      <c r="N127" s="1"/>
      <c r="O127" s="1"/>
    </row>
    <row r="128" spans="13:15">
      <c r="M128" s="1"/>
      <c r="N128" s="1"/>
      <c r="O128" s="1"/>
    </row>
    <row r="129" spans="13:15">
      <c r="M129" s="1"/>
      <c r="N129" s="1"/>
      <c r="O129" s="1"/>
    </row>
    <row r="130" spans="13:15">
      <c r="M130" s="1"/>
      <c r="N130" s="1"/>
      <c r="O130" s="1"/>
    </row>
    <row r="131" spans="13:15">
      <c r="M131" s="1"/>
      <c r="N131" s="1"/>
      <c r="O131" s="1"/>
    </row>
    <row r="132" spans="13:15">
      <c r="M132" s="1"/>
      <c r="N132" s="1"/>
      <c r="O132" s="1"/>
    </row>
    <row r="133" spans="13:15">
      <c r="M133" s="1"/>
      <c r="N133" s="1"/>
      <c r="O133" s="1"/>
    </row>
    <row r="134" spans="13:15">
      <c r="M134" s="1"/>
      <c r="N134" s="1"/>
      <c r="O134" s="1"/>
    </row>
    <row r="135" spans="13:15">
      <c r="M135" s="1"/>
      <c r="N135" s="1"/>
      <c r="O135" s="1"/>
    </row>
    <row r="136" spans="13:15">
      <c r="M136" s="1"/>
      <c r="N136" s="1"/>
      <c r="O136" s="1"/>
    </row>
    <row r="137" spans="13:15">
      <c r="M137" s="1"/>
      <c r="N137" s="1"/>
      <c r="O137" s="1"/>
    </row>
    <row r="138" spans="13:15">
      <c r="M138" s="1"/>
      <c r="N138" s="1"/>
      <c r="O138" s="1"/>
    </row>
    <row r="139" spans="13:15">
      <c r="M139" s="1"/>
      <c r="N139" s="1"/>
      <c r="O139" s="1"/>
    </row>
    <row r="140" spans="13:15">
      <c r="M140" s="1"/>
      <c r="N140" s="1"/>
      <c r="O140" s="1"/>
    </row>
    <row r="141" spans="13:15">
      <c r="M141" s="1"/>
      <c r="N141" s="1"/>
      <c r="O141" s="1"/>
    </row>
    <row r="142" spans="13:15">
      <c r="M142" s="1"/>
      <c r="N142" s="1"/>
      <c r="O142" s="1"/>
    </row>
    <row r="143" spans="13:15">
      <c r="M143" s="1"/>
      <c r="N143" s="1"/>
      <c r="O143" s="1"/>
    </row>
    <row r="144" spans="13:15">
      <c r="M144" s="1"/>
      <c r="N144" s="1"/>
      <c r="O144" s="1"/>
    </row>
    <row r="145" spans="13:15">
      <c r="M145" s="1"/>
      <c r="N145" s="1"/>
      <c r="O145" s="1"/>
    </row>
    <row r="146" spans="13:15">
      <c r="M146" s="1"/>
      <c r="N146" s="1"/>
      <c r="O146" s="1"/>
    </row>
    <row r="147" spans="13:15">
      <c r="M147" s="1"/>
      <c r="N147" s="1"/>
      <c r="O147" s="1"/>
    </row>
    <row r="148" spans="13:15">
      <c r="M148" s="1"/>
      <c r="N148" s="1"/>
      <c r="O148" s="1"/>
    </row>
    <row r="149" spans="13:15">
      <c r="M149" s="1"/>
      <c r="N149" s="1"/>
      <c r="O149" s="1"/>
    </row>
    <row r="150" spans="13:15">
      <c r="M150" s="1"/>
      <c r="N150" s="1"/>
      <c r="O150" s="1"/>
    </row>
    <row r="151" spans="13:15">
      <c r="M151" s="1"/>
      <c r="N151" s="1"/>
      <c r="O151" s="1"/>
    </row>
    <row r="152" spans="13:15">
      <c r="M152" s="1"/>
      <c r="N152" s="1"/>
      <c r="O152" s="1"/>
    </row>
    <row r="153" spans="13:15">
      <c r="M153" s="1"/>
      <c r="N153" s="1"/>
      <c r="O153" s="1"/>
    </row>
    <row r="154" spans="13:15">
      <c r="M154" s="1"/>
      <c r="N154" s="1"/>
      <c r="O154" s="1"/>
    </row>
    <row r="155" spans="13:15">
      <c r="M155" s="1"/>
      <c r="N155" s="1"/>
      <c r="O155" s="1"/>
    </row>
    <row r="156" spans="13:15">
      <c r="M156" s="1"/>
      <c r="N156" s="1"/>
      <c r="O156" s="1"/>
    </row>
    <row r="157" spans="13:15">
      <c r="M157" s="1"/>
      <c r="N157" s="1"/>
      <c r="O157" s="1"/>
    </row>
    <row r="158" spans="13:15">
      <c r="M158" s="1"/>
      <c r="N158" s="1"/>
      <c r="O158" s="1"/>
    </row>
    <row r="159" spans="13:15">
      <c r="M159" s="1"/>
      <c r="N159" s="1"/>
      <c r="O159" s="1"/>
    </row>
    <row r="160" spans="13:15">
      <c r="M160" s="1"/>
      <c r="N160" s="1"/>
      <c r="O160" s="1"/>
    </row>
    <row r="161" spans="13:15">
      <c r="M161" s="1"/>
      <c r="N161" s="1"/>
      <c r="O161" s="1"/>
    </row>
    <row r="162" spans="13:15">
      <c r="M162" s="1"/>
      <c r="N162" s="1"/>
      <c r="O162" s="1"/>
    </row>
    <row r="163" spans="13:15">
      <c r="M163" s="1"/>
      <c r="N163" s="1"/>
      <c r="O163" s="1"/>
    </row>
    <row r="164" spans="13:15">
      <c r="M164" s="1"/>
      <c r="N164" s="1"/>
      <c r="O164" s="1"/>
    </row>
    <row r="165" spans="13:15">
      <c r="M165" s="1"/>
      <c r="N165" s="1"/>
      <c r="O165" s="1"/>
    </row>
    <row r="166" spans="13:15">
      <c r="M166" s="1"/>
      <c r="N166" s="1"/>
      <c r="O166" s="1"/>
    </row>
    <row r="167" spans="13:15">
      <c r="M167" s="1"/>
      <c r="N167" s="1"/>
      <c r="O167" s="1"/>
    </row>
    <row r="168" spans="13:15">
      <c r="M168" s="1"/>
      <c r="N168" s="1"/>
      <c r="O168" s="1"/>
    </row>
    <row r="169" spans="13:15">
      <c r="M169" s="1"/>
      <c r="N169" s="1"/>
      <c r="O169" s="1"/>
    </row>
    <row r="170" spans="13:15">
      <c r="M170" s="1"/>
      <c r="N170" s="1"/>
      <c r="O170" s="1"/>
    </row>
    <row r="171" spans="13:15">
      <c r="M171" s="1"/>
      <c r="N171" s="1"/>
      <c r="O171" s="1"/>
    </row>
    <row r="172" spans="13:15">
      <c r="M172" s="1"/>
      <c r="N172" s="1"/>
      <c r="O172" s="1"/>
    </row>
    <row r="173" spans="13:15">
      <c r="M173" s="1"/>
      <c r="N173" s="1"/>
      <c r="O173" s="1"/>
    </row>
    <row r="174" spans="13:15">
      <c r="M174" s="1"/>
      <c r="N174" s="1"/>
      <c r="O174" s="1"/>
    </row>
    <row r="175" spans="13:15">
      <c r="M175" s="1"/>
      <c r="N175" s="1"/>
      <c r="O175" s="1"/>
    </row>
    <row r="176" spans="13:15">
      <c r="M176" s="1"/>
      <c r="N176" s="1"/>
      <c r="O176" s="1"/>
    </row>
    <row r="177" spans="13:15">
      <c r="M177" s="1"/>
      <c r="N177" s="1"/>
      <c r="O177" s="1"/>
    </row>
    <row r="178" spans="13:15">
      <c r="M178" s="1"/>
      <c r="N178" s="1"/>
      <c r="O178" s="1"/>
    </row>
    <row r="179" spans="13:15">
      <c r="M179" s="1"/>
      <c r="N179" s="1"/>
      <c r="O179" s="1"/>
    </row>
    <row r="180" spans="13:15">
      <c r="M180" s="1"/>
      <c r="N180" s="1"/>
      <c r="O180" s="1"/>
    </row>
    <row r="181" spans="13:15">
      <c r="M181" s="1"/>
      <c r="N181" s="1"/>
      <c r="O181" s="1"/>
    </row>
    <row r="182" spans="13:15">
      <c r="M182" s="1"/>
      <c r="N182" s="1"/>
      <c r="O182" s="1"/>
    </row>
    <row r="183" spans="13:15">
      <c r="M183" s="1"/>
      <c r="N183" s="1"/>
      <c r="O183" s="1"/>
    </row>
    <row r="184" spans="13:15">
      <c r="M184" s="1"/>
      <c r="N184" s="1"/>
      <c r="O184" s="1"/>
    </row>
    <row r="185" spans="13:15">
      <c r="M185" s="1"/>
      <c r="N185" s="1"/>
      <c r="O185" s="1"/>
    </row>
    <row r="186" spans="13:15">
      <c r="M186" s="1"/>
      <c r="N186" s="1"/>
      <c r="O186" s="1"/>
    </row>
    <row r="187" spans="13:15">
      <c r="M187" s="1"/>
      <c r="N187" s="1"/>
      <c r="O187" s="1"/>
    </row>
    <row r="188" spans="13:15">
      <c r="M188" s="1"/>
      <c r="N188" s="1"/>
      <c r="O188" s="1"/>
    </row>
    <row r="189" spans="13:15">
      <c r="M189" s="1"/>
      <c r="N189" s="1"/>
      <c r="O189" s="1"/>
    </row>
  </sheetData>
  <sheetProtection formatCells="0" formatColumns="0" formatRows="0"/>
  <mergeCells count="57">
    <mergeCell ref="B24:B31"/>
    <mergeCell ref="C24:C25"/>
    <mergeCell ref="L24:L25"/>
    <mergeCell ref="M24:M31"/>
    <mergeCell ref="C26:C27"/>
    <mergeCell ref="L26:L27"/>
    <mergeCell ref="C28:C29"/>
    <mergeCell ref="L28:L29"/>
    <mergeCell ref="C30:C31"/>
    <mergeCell ref="L30:L31"/>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12:B19"/>
    <mergeCell ref="C12:C13"/>
    <mergeCell ref="L12:L13"/>
    <mergeCell ref="M12:M19"/>
    <mergeCell ref="C14:C15"/>
    <mergeCell ref="L14:L15"/>
    <mergeCell ref="C16:C17"/>
    <mergeCell ref="L16:L17"/>
    <mergeCell ref="C18:C19"/>
    <mergeCell ref="L18:L19"/>
    <mergeCell ref="N10:N11"/>
    <mergeCell ref="C7:N7"/>
    <mergeCell ref="C8:N8"/>
    <mergeCell ref="B9:G9"/>
    <mergeCell ref="H9:N9"/>
    <mergeCell ref="B10:B11"/>
    <mergeCell ref="C10:C11"/>
    <mergeCell ref="D10:D11"/>
    <mergeCell ref="E10:F10"/>
    <mergeCell ref="G10:G11"/>
    <mergeCell ref="H10:H11"/>
    <mergeCell ref="I10:I11"/>
    <mergeCell ref="J10:J11"/>
    <mergeCell ref="K10:K11"/>
    <mergeCell ref="L10:L11"/>
    <mergeCell ref="M10:M11"/>
    <mergeCell ref="C6:N6"/>
    <mergeCell ref="B1:N1"/>
    <mergeCell ref="B2:N2"/>
    <mergeCell ref="B3:N3"/>
    <mergeCell ref="B4:N4"/>
    <mergeCell ref="B5:N5"/>
  </mergeCells>
  <conditionalFormatting sqref="L12 L37">
    <cfRule type="containsText" dxfId="199" priority="29" stopIfTrue="1" operator="containsText" text="REPLANIFICAR">
      <formula>NOT(ISERROR(SEARCH("REPLANIFICAR",L12)))</formula>
    </cfRule>
    <cfRule type="containsText" dxfId="198" priority="30" stopIfTrue="1" operator="containsText" text="CORRECTO">
      <formula>NOT(ISERROR(SEARCH("CORRECTO",L12)))</formula>
    </cfRule>
  </conditionalFormatting>
  <conditionalFormatting sqref="N12 M37:N37">
    <cfRule type="containsText" dxfId="197" priority="27" stopIfTrue="1" operator="containsText" text="REPLANIFICAR">
      <formula>NOT(ISERROR(SEARCH("REPLANIFICAR",M12)))</formula>
    </cfRule>
    <cfRule type="containsText" dxfId="196" priority="28" stopIfTrue="1" operator="containsText" text="CORRECTO">
      <formula>NOT(ISERROR(SEARCH("CORRECTO",M12)))</formula>
    </cfRule>
  </conditionalFormatting>
  <conditionalFormatting sqref="M12">
    <cfRule type="containsText" dxfId="195" priority="18" stopIfTrue="1" operator="containsText" text="REPLANIFICAR">
      <formula>NOT(ISERROR(SEARCH("REPLANIFICAR",M12)))</formula>
    </cfRule>
    <cfRule type="containsText" dxfId="194" priority="19" stopIfTrue="1" operator="containsText" text="CORRECTO">
      <formula>NOT(ISERROR(SEARCH("CORRECTO",M12)))</formula>
    </cfRule>
  </conditionalFormatting>
  <conditionalFormatting sqref="L24">
    <cfRule type="containsText" dxfId="193" priority="12" stopIfTrue="1" operator="containsText" text="REPLANIFICAR">
      <formula>NOT(ISERROR(SEARCH("REPLANIFICAR",L24)))</formula>
    </cfRule>
    <cfRule type="containsText" dxfId="192" priority="13" stopIfTrue="1" operator="containsText" text="CORRECTO">
      <formula>NOT(ISERROR(SEARCH("CORRECTO",L24)))</formula>
    </cfRule>
  </conditionalFormatting>
  <conditionalFormatting sqref="N24">
    <cfRule type="containsText" dxfId="191" priority="10" stopIfTrue="1" operator="containsText" text="REPLANIFICAR">
      <formula>NOT(ISERROR(SEARCH("REPLANIFICAR",N24)))</formula>
    </cfRule>
    <cfRule type="containsText" dxfId="190" priority="11" stopIfTrue="1" operator="containsText" text="CORRECTO">
      <formula>NOT(ISERROR(SEARCH("CORRECTO",N24)))</formula>
    </cfRule>
  </conditionalFormatting>
  <conditionalFormatting sqref="M24">
    <cfRule type="containsText" dxfId="189" priority="1" stopIfTrue="1" operator="containsText" text="REPLANIFICAR">
      <formula>NOT(ISERROR(SEARCH("REPLANIFICAR",M24)))</formula>
    </cfRule>
    <cfRule type="containsText" dxfId="188" priority="2" stopIfTrue="1" operator="containsText" text="CORRECTO">
      <formula>NOT(ISERROR(SEARCH("CORRECTO",M24)))</formula>
    </cfRule>
  </conditionalFormatting>
  <dataValidations count="1">
    <dataValidation type="list" allowBlank="1" showInputMessage="1" showErrorMessage="1" sqref="H12:H19 H24:H44" xr:uid="{00000000-0002-0000-1200-000000000000}">
      <formula1>$Q$5:$Q$7</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1" operator="containsText" id="{8D9F112F-82E1-47C2-AF7D-A632686344C4}">
            <xm:f>NOT(ISERROR(SEARCH(#REF!,L12)))</xm:f>
            <xm:f>#REF!</xm:f>
            <x14:dxf>
              <font>
                <b/>
                <i val="0"/>
                <color theme="1"/>
              </font>
              <fill>
                <patternFill>
                  <bgColor rgb="FFFFFF00"/>
                </patternFill>
              </fill>
            </x14:dxf>
          </x14:cfRule>
          <x14:cfRule type="containsText" priority="32" operator="containsText" id="{6E7EC6EA-2E98-4D31-AAA1-94F94D7E6E13}">
            <xm:f>NOT(ISERROR(SEARCH(#REF!,L12)))</xm:f>
            <xm:f>#REF!</xm:f>
            <x14:dxf>
              <font>
                <b/>
                <i val="0"/>
                <color theme="0"/>
              </font>
              <fill>
                <patternFill>
                  <bgColor rgb="FFFF0000"/>
                </patternFill>
              </fill>
            </x14:dxf>
          </x14:cfRule>
          <x14:cfRule type="containsText" priority="33" operator="containsText" id="{1D84B2D8-A65A-4292-8630-B38E4D64CEC7}">
            <xm:f>NOT(ISERROR(SEARCH(#REF!,L12)))</xm:f>
            <xm:f>#REF!</xm:f>
            <x14:dxf>
              <font>
                <b/>
                <i val="0"/>
              </font>
              <fill>
                <patternFill>
                  <bgColor rgb="FFFFFF00"/>
                </patternFill>
              </fill>
            </x14:dxf>
          </x14:cfRule>
          <x14:cfRule type="containsText" priority="34" operator="containsText" id="{A57A49E5-13E0-4EA8-A1A7-CED55D5A86B9}">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3E907C3A-534B-47C4-976D-FC8DC731EFA3}">
            <xm:f>NOT(ISERROR(SEARCH($Q$7,H12)))</xm:f>
            <xm:f>$Q$7</xm:f>
            <x14:dxf>
              <font>
                <b/>
                <i val="0"/>
                <color theme="0"/>
              </font>
              <fill>
                <patternFill>
                  <bgColor rgb="FFFF0000"/>
                </patternFill>
              </fill>
            </x14:dxf>
          </x14:cfRule>
          <x14:cfRule type="containsText" priority="25" operator="containsText" id="{2AEB2713-B1F8-4FBE-B937-09CD18CF5342}">
            <xm:f>NOT(ISERROR(SEARCH($Q$6,H12)))</xm:f>
            <xm:f>$Q$6</xm:f>
            <x14:dxf>
              <font>
                <b/>
                <i val="0"/>
                <color theme="1"/>
              </font>
              <fill>
                <patternFill>
                  <bgColor rgb="FFFFFF00"/>
                </patternFill>
              </fill>
            </x14:dxf>
          </x14:cfRule>
          <x14:cfRule type="containsText" priority="26" operator="containsText" id="{DEB10FC0-8939-4C7C-B09F-6D6DD9B21CE3}">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F62C8D78-23D4-42BA-828A-287F191959A7}">
            <xm:f>NOT(ISERROR(SEARCH(#REF!,M12)))</xm:f>
            <xm:f>#REF!</xm:f>
            <x14:dxf>
              <font>
                <b/>
                <i val="0"/>
                <color theme="1"/>
              </font>
              <fill>
                <patternFill>
                  <bgColor rgb="FFFFFF00"/>
                </patternFill>
              </fill>
            </x14:dxf>
          </x14:cfRule>
          <x14:cfRule type="containsText" priority="21" operator="containsText" id="{934B2D76-F4B9-425B-B150-107E740615DF}">
            <xm:f>NOT(ISERROR(SEARCH(#REF!,M12)))</xm:f>
            <xm:f>#REF!</xm:f>
            <x14:dxf>
              <font>
                <b/>
                <i val="0"/>
                <color theme="0"/>
              </font>
              <fill>
                <patternFill>
                  <bgColor rgb="FFFF0000"/>
                </patternFill>
              </fill>
            </x14:dxf>
          </x14:cfRule>
          <x14:cfRule type="containsText" priority="22" operator="containsText" id="{5656C70D-E6D3-4B98-B8CC-148AA1C28961}">
            <xm:f>NOT(ISERROR(SEARCH(#REF!,M12)))</xm:f>
            <xm:f>#REF!</xm:f>
            <x14:dxf>
              <font>
                <b/>
                <i val="0"/>
              </font>
              <fill>
                <patternFill>
                  <bgColor rgb="FFFFFF00"/>
                </patternFill>
              </fill>
            </x14:dxf>
          </x14:cfRule>
          <x14:cfRule type="containsText" priority="23" operator="containsText" id="{9C218B52-3983-4F2A-95CA-606FA9E17E1F}">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C95ABBC5-958B-4D5A-8A36-200EB8779738}">
            <xm:f>NOT(ISERROR(SEARCH(#REF!,L24)))</xm:f>
            <xm:f>#REF!</xm:f>
            <x14:dxf>
              <font>
                <b/>
                <i val="0"/>
                <color theme="1"/>
              </font>
              <fill>
                <patternFill>
                  <bgColor rgb="FFFFFF00"/>
                </patternFill>
              </fill>
            </x14:dxf>
          </x14:cfRule>
          <x14:cfRule type="containsText" priority="15" operator="containsText" id="{1065B951-32C9-4E1A-B987-A68D5DA99809}">
            <xm:f>NOT(ISERROR(SEARCH(#REF!,L24)))</xm:f>
            <xm:f>#REF!</xm:f>
            <x14:dxf>
              <font>
                <b/>
                <i val="0"/>
                <color theme="0"/>
              </font>
              <fill>
                <patternFill>
                  <bgColor rgb="FFFF0000"/>
                </patternFill>
              </fill>
            </x14:dxf>
          </x14:cfRule>
          <x14:cfRule type="containsText" priority="16" operator="containsText" id="{10772509-C073-4CAD-9B79-7D279DF2C074}">
            <xm:f>NOT(ISERROR(SEARCH(#REF!,L24)))</xm:f>
            <xm:f>#REF!</xm:f>
            <x14:dxf>
              <font>
                <b/>
                <i val="0"/>
              </font>
              <fill>
                <patternFill>
                  <bgColor rgb="FFFFFF00"/>
                </patternFill>
              </fill>
            </x14:dxf>
          </x14:cfRule>
          <x14:cfRule type="containsText" priority="17" operator="containsText" id="{1BCBFCBC-D7B7-4A42-85F4-B5F8CBBC7AF6}">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90D0A51B-8366-4802-B27B-D38F5F5D1934}">
            <xm:f>NOT(ISERROR(SEARCH($Q$7,H24)))</xm:f>
            <xm:f>$Q$7</xm:f>
            <x14:dxf>
              <font>
                <b/>
                <i val="0"/>
                <color theme="0"/>
              </font>
              <fill>
                <patternFill>
                  <bgColor rgb="FFFF0000"/>
                </patternFill>
              </fill>
            </x14:dxf>
          </x14:cfRule>
          <x14:cfRule type="containsText" priority="8" operator="containsText" id="{E1E4CAA0-1BDE-4CD6-8121-4AA462B876EC}">
            <xm:f>NOT(ISERROR(SEARCH($Q$6,H24)))</xm:f>
            <xm:f>$Q$6</xm:f>
            <x14:dxf>
              <font>
                <b/>
                <i val="0"/>
                <color theme="1"/>
              </font>
              <fill>
                <patternFill>
                  <bgColor rgb="FFFFFF00"/>
                </patternFill>
              </fill>
            </x14:dxf>
          </x14:cfRule>
          <x14:cfRule type="containsText" priority="9" operator="containsText" id="{29BC871B-6E33-4415-8DDE-E8D23148C625}">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303530B9-F8F1-4A7F-8CFD-C458D7E085EF}">
            <xm:f>NOT(ISERROR(SEARCH(#REF!,M24)))</xm:f>
            <xm:f>#REF!</xm:f>
            <x14:dxf>
              <font>
                <b/>
                <i val="0"/>
                <color theme="1"/>
              </font>
              <fill>
                <patternFill>
                  <bgColor rgb="FFFFFF00"/>
                </patternFill>
              </fill>
            </x14:dxf>
          </x14:cfRule>
          <x14:cfRule type="containsText" priority="4" operator="containsText" id="{09E3886C-7F08-4395-B741-D4D96AB18545}">
            <xm:f>NOT(ISERROR(SEARCH(#REF!,M24)))</xm:f>
            <xm:f>#REF!</xm:f>
            <x14:dxf>
              <font>
                <b/>
                <i val="0"/>
                <color theme="0"/>
              </font>
              <fill>
                <patternFill>
                  <bgColor rgb="FFFF0000"/>
                </patternFill>
              </fill>
            </x14:dxf>
          </x14:cfRule>
          <x14:cfRule type="containsText" priority="5" operator="containsText" id="{437C759E-ED99-4D13-94DB-6AC602302D63}">
            <xm:f>NOT(ISERROR(SEARCH(#REF!,M24)))</xm:f>
            <xm:f>#REF!</xm:f>
            <x14:dxf>
              <font>
                <b/>
                <i val="0"/>
              </font>
              <fill>
                <patternFill>
                  <bgColor rgb="FFFFFF00"/>
                </patternFill>
              </fill>
            </x14:dxf>
          </x14:cfRule>
          <x14:cfRule type="containsText" priority="6" operator="containsText" id="{910E5342-1596-4726-8028-A9F72DE4BDFE}">
            <xm:f>NOT(ISERROR(SEARCH(#REF!,M24)))</xm:f>
            <xm:f>#REF!</xm:f>
            <x14:dxf>
              <font>
                <b/>
                <i val="0"/>
                <color theme="0"/>
              </font>
              <fill>
                <patternFill>
                  <bgColor rgb="FF00B050"/>
                </patternFill>
              </fill>
            </x14:dxf>
          </x14:cfRule>
          <xm:sqref>M24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M101"/>
  <sheetViews>
    <sheetView showGridLines="0" showRowColHeaders="0" topLeftCell="A67" zoomScale="110" zoomScaleNormal="110" workbookViewId="0">
      <selection activeCell="P11" sqref="P11"/>
    </sheetView>
  </sheetViews>
  <sheetFormatPr baseColWidth="10" defaultRowHeight="12.75"/>
  <cols>
    <col min="2" max="2" width="10.85546875" customWidth="1"/>
  </cols>
  <sheetData>
    <row r="6" spans="5:13" s="22" customFormat="1">
      <c r="F6" s="1108" t="s">
        <v>49</v>
      </c>
      <c r="G6" s="1108"/>
      <c r="H6" s="1108"/>
      <c r="I6" s="1108"/>
      <c r="J6" s="1108"/>
      <c r="K6" s="1108"/>
    </row>
    <row r="7" spans="5:13">
      <c r="E7" s="1109" t="s">
        <v>250</v>
      </c>
      <c r="F7" s="1109"/>
      <c r="G7" s="1109"/>
      <c r="H7" s="1109"/>
      <c r="I7" s="1109"/>
      <c r="J7" s="1109"/>
      <c r="K7" s="1109"/>
      <c r="L7" s="1109"/>
    </row>
    <row r="8" spans="5:13">
      <c r="H8" s="1110" t="s">
        <v>260</v>
      </c>
      <c r="I8" s="1110"/>
    </row>
    <row r="11" spans="5:13">
      <c r="M11" s="10"/>
    </row>
    <row r="23" spans="4:9">
      <c r="I23" s="393"/>
    </row>
    <row r="29" spans="4:9">
      <c r="D29" s="22" t="s">
        <v>251</v>
      </c>
    </row>
    <row r="98" spans="3:4">
      <c r="C98" s="11"/>
      <c r="D98" s="11"/>
    </row>
    <row r="99" spans="3:4">
      <c r="C99" s="11"/>
      <c r="D99" s="11"/>
    </row>
    <row r="100" spans="3:4">
      <c r="C100" s="11"/>
      <c r="D100" s="11"/>
    </row>
    <row r="101" spans="3:4">
      <c r="C101" s="11"/>
      <c r="D101" s="11"/>
    </row>
  </sheetData>
  <mergeCells count="3">
    <mergeCell ref="F6:K6"/>
    <mergeCell ref="E7:L7"/>
    <mergeCell ref="H8:I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89"/>
  <sheetViews>
    <sheetView showGridLines="0" zoomScale="70" zoomScaleNormal="70" workbookViewId="0">
      <selection activeCell="H26" sqref="H26"/>
    </sheetView>
  </sheetViews>
  <sheetFormatPr baseColWidth="10" defaultColWidth="11.42578125" defaultRowHeight="1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31"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c r="A1" s="1"/>
      <c r="B1" s="1162"/>
      <c r="C1" s="1162"/>
      <c r="D1" s="1162"/>
      <c r="E1" s="1162"/>
      <c r="F1" s="1162"/>
      <c r="G1" s="1162"/>
      <c r="H1" s="1162"/>
      <c r="I1" s="1162"/>
      <c r="J1" s="1162"/>
      <c r="K1" s="1162"/>
      <c r="L1" s="1162"/>
      <c r="M1" s="1162"/>
      <c r="N1" s="1162"/>
      <c r="O1" s="1"/>
    </row>
    <row r="2" spans="1:17" ht="22.5" customHeight="1">
      <c r="A2" s="1"/>
      <c r="B2" s="1163" t="s">
        <v>76</v>
      </c>
      <c r="C2" s="1163"/>
      <c r="D2" s="1163"/>
      <c r="E2" s="1163"/>
      <c r="F2" s="1163"/>
      <c r="G2" s="1163"/>
      <c r="H2" s="1163"/>
      <c r="I2" s="1163"/>
      <c r="J2" s="1163"/>
      <c r="K2" s="1163"/>
      <c r="L2" s="1163"/>
      <c r="M2" s="1163"/>
      <c r="N2" s="1163"/>
      <c r="O2" s="1"/>
    </row>
    <row r="3" spans="1:17" ht="21.75" customHeight="1">
      <c r="A3" s="1"/>
      <c r="B3" s="1164" t="s">
        <v>77</v>
      </c>
      <c r="C3" s="1164"/>
      <c r="D3" s="1164"/>
      <c r="E3" s="1164"/>
      <c r="F3" s="1164"/>
      <c r="G3" s="1164"/>
      <c r="H3" s="1164"/>
      <c r="I3" s="1164"/>
      <c r="J3" s="1164"/>
      <c r="K3" s="1164"/>
      <c r="L3" s="1164"/>
      <c r="M3" s="1164"/>
      <c r="N3" s="1164"/>
      <c r="O3" s="1"/>
    </row>
    <row r="4" spans="1:17" ht="21.75" customHeight="1">
      <c r="A4" s="1"/>
      <c r="B4" s="1165" t="s">
        <v>78</v>
      </c>
      <c r="C4" s="1165"/>
      <c r="D4" s="1165"/>
      <c r="E4" s="1165"/>
      <c r="F4" s="1165"/>
      <c r="G4" s="1165"/>
      <c r="H4" s="1165"/>
      <c r="I4" s="1165"/>
      <c r="J4" s="1165"/>
      <c r="K4" s="1165"/>
      <c r="L4" s="1165"/>
      <c r="M4" s="1165"/>
      <c r="N4" s="1165"/>
      <c r="O4" s="1"/>
    </row>
    <row r="5" spans="1:17" ht="16.5" customHeight="1" thickBot="1">
      <c r="A5" s="1"/>
      <c r="B5" s="1166"/>
      <c r="C5" s="1166"/>
      <c r="D5" s="1166"/>
      <c r="E5" s="1166"/>
      <c r="F5" s="1166"/>
      <c r="G5" s="1166"/>
      <c r="H5" s="1166"/>
      <c r="I5" s="1166"/>
      <c r="J5" s="1166"/>
      <c r="K5" s="1166"/>
      <c r="L5" s="1166"/>
      <c r="M5" s="1166"/>
      <c r="N5" s="1166"/>
      <c r="O5" s="1"/>
      <c r="P5" s="7"/>
      <c r="Q5" s="2" t="s">
        <v>65</v>
      </c>
    </row>
    <row r="6" spans="1:17" ht="27.75" customHeight="1" thickBot="1">
      <c r="B6" s="103" t="s">
        <v>11</v>
      </c>
      <c r="C6" s="1167" t="s">
        <v>3</v>
      </c>
      <c r="D6" s="1168"/>
      <c r="E6" s="1168"/>
      <c r="F6" s="1168"/>
      <c r="G6" s="1168"/>
      <c r="H6" s="1168"/>
      <c r="I6" s="1168"/>
      <c r="J6" s="1168"/>
      <c r="K6" s="1168"/>
      <c r="L6" s="1168"/>
      <c r="M6" s="1168"/>
      <c r="N6" s="1169"/>
      <c r="O6" s="1"/>
      <c r="P6" s="5"/>
      <c r="Q6" s="2" t="s">
        <v>67</v>
      </c>
    </row>
    <row r="7" spans="1:17" ht="28.5" customHeight="1" thickBot="1">
      <c r="B7" s="104" t="s">
        <v>56</v>
      </c>
      <c r="C7" s="1170">
        <v>43101</v>
      </c>
      <c r="D7" s="1181"/>
      <c r="E7" s="1181"/>
      <c r="F7" s="1181"/>
      <c r="G7" s="1181"/>
      <c r="H7" s="1181"/>
      <c r="I7" s="1181"/>
      <c r="J7" s="1181"/>
      <c r="K7" s="1181"/>
      <c r="L7" s="1181"/>
      <c r="M7" s="1181"/>
      <c r="N7" s="1182"/>
      <c r="P7" s="6"/>
      <c r="Q7" s="2" t="s">
        <v>66</v>
      </c>
    </row>
    <row r="8" spans="1:17" ht="23.25" customHeight="1" thickBot="1">
      <c r="B8" s="104" t="s">
        <v>16</v>
      </c>
      <c r="C8" s="1170"/>
      <c r="D8" s="1181"/>
      <c r="E8" s="1181"/>
      <c r="F8" s="1181"/>
      <c r="G8" s="1181"/>
      <c r="H8" s="1181"/>
      <c r="I8" s="1181"/>
      <c r="J8" s="1181"/>
      <c r="K8" s="1181"/>
      <c r="L8" s="1181"/>
      <c r="M8" s="1181"/>
      <c r="N8" s="1182"/>
      <c r="P8" s="6"/>
    </row>
    <row r="9" spans="1:17" ht="18.75" customHeight="1" thickBot="1">
      <c r="B9" s="1173" t="s">
        <v>4</v>
      </c>
      <c r="C9" s="1174"/>
      <c r="D9" s="1174"/>
      <c r="E9" s="1174"/>
      <c r="F9" s="1174"/>
      <c r="G9" s="1175"/>
      <c r="H9" s="1176" t="s">
        <v>5</v>
      </c>
      <c r="I9" s="1177"/>
      <c r="J9" s="1177"/>
      <c r="K9" s="1177"/>
      <c r="L9" s="1177"/>
      <c r="M9" s="1177"/>
      <c r="N9" s="1177"/>
      <c r="O9"/>
    </row>
    <row r="10" spans="1:17" ht="36" customHeight="1">
      <c r="B10" s="1146" t="s">
        <v>0</v>
      </c>
      <c r="C10" s="1146" t="s">
        <v>2</v>
      </c>
      <c r="D10" s="1148" t="s">
        <v>60</v>
      </c>
      <c r="E10" s="1150" t="s">
        <v>51</v>
      </c>
      <c r="F10" s="1151"/>
      <c r="G10" s="1154" t="s">
        <v>52</v>
      </c>
      <c r="H10" s="1156" t="s">
        <v>63</v>
      </c>
      <c r="I10" s="1158" t="s">
        <v>6</v>
      </c>
      <c r="J10" s="1160" t="s">
        <v>64</v>
      </c>
      <c r="K10" s="1161" t="s">
        <v>72</v>
      </c>
      <c r="L10" s="1152" t="s">
        <v>71</v>
      </c>
      <c r="M10" s="1154" t="s">
        <v>79</v>
      </c>
      <c r="N10" s="1179" t="s">
        <v>6</v>
      </c>
      <c r="O10"/>
    </row>
    <row r="11" spans="1:17" ht="10.5" customHeight="1" thickBot="1">
      <c r="B11" s="1147"/>
      <c r="C11" s="1147"/>
      <c r="D11" s="1149"/>
      <c r="E11" s="72" t="s">
        <v>46</v>
      </c>
      <c r="F11" s="105" t="s">
        <v>47</v>
      </c>
      <c r="G11" s="1155"/>
      <c r="H11" s="1157"/>
      <c r="I11" s="1159"/>
      <c r="J11" s="1160"/>
      <c r="K11" s="1161"/>
      <c r="L11" s="1545"/>
      <c r="M11" s="1155"/>
      <c r="N11" s="1180"/>
      <c r="O11"/>
    </row>
    <row r="12" spans="1:17" s="37" customFormat="1" ht="31.5" customHeight="1">
      <c r="B12" s="1546" t="s">
        <v>80</v>
      </c>
      <c r="C12" s="1144" t="s">
        <v>88</v>
      </c>
      <c r="D12" s="127" t="s">
        <v>92</v>
      </c>
      <c r="E12" s="64"/>
      <c r="F12" s="106"/>
      <c r="G12" s="128" t="s">
        <v>81</v>
      </c>
      <c r="H12" s="124" t="s">
        <v>65</v>
      </c>
      <c r="I12" s="55"/>
      <c r="J12" s="43"/>
      <c r="K12" s="48"/>
      <c r="L12" s="1548" t="s">
        <v>34</v>
      </c>
      <c r="M12" s="1550"/>
      <c r="N12" s="98"/>
      <c r="O12" s="38"/>
    </row>
    <row r="13" spans="1:17" s="37" customFormat="1" ht="31.5" customHeight="1" thickBot="1">
      <c r="B13" s="1547"/>
      <c r="C13" s="1530"/>
      <c r="D13" s="127" t="s">
        <v>93</v>
      </c>
      <c r="E13" s="64"/>
      <c r="F13" s="106"/>
      <c r="G13" s="129" t="s">
        <v>82</v>
      </c>
      <c r="H13" s="125" t="s">
        <v>65</v>
      </c>
      <c r="I13" s="55"/>
      <c r="J13" s="43"/>
      <c r="K13" s="48"/>
      <c r="L13" s="1549"/>
      <c r="M13" s="1551"/>
      <c r="N13" s="99"/>
      <c r="O13" s="38"/>
    </row>
    <row r="14" spans="1:17" s="37" customFormat="1" ht="31.5" customHeight="1">
      <c r="B14" s="1547"/>
      <c r="C14" s="1144" t="s">
        <v>89</v>
      </c>
      <c r="D14" s="127" t="s">
        <v>94</v>
      </c>
      <c r="E14" s="64"/>
      <c r="F14" s="106"/>
      <c r="G14" s="129" t="s">
        <v>82</v>
      </c>
      <c r="H14" s="125" t="s">
        <v>67</v>
      </c>
      <c r="I14" s="56"/>
      <c r="J14" s="43"/>
      <c r="K14" s="57"/>
      <c r="L14" s="1553" t="s">
        <v>35</v>
      </c>
      <c r="M14" s="1551"/>
      <c r="N14" s="100"/>
      <c r="O14" s="38"/>
    </row>
    <row r="15" spans="1:17" s="37" customFormat="1" ht="31.5" customHeight="1" thickBot="1">
      <c r="B15" s="1547"/>
      <c r="C15" s="1530"/>
      <c r="D15" s="127" t="s">
        <v>95</v>
      </c>
      <c r="E15" s="64"/>
      <c r="F15" s="106"/>
      <c r="G15" s="129" t="s">
        <v>83</v>
      </c>
      <c r="H15" s="125" t="s">
        <v>65</v>
      </c>
      <c r="I15" s="58"/>
      <c r="J15" s="43"/>
      <c r="K15" s="59"/>
      <c r="L15" s="1554"/>
      <c r="M15" s="1551"/>
      <c r="N15" s="100"/>
      <c r="O15" s="38"/>
    </row>
    <row r="16" spans="1:17" s="37" customFormat="1" ht="31.5" customHeight="1">
      <c r="B16" s="1547"/>
      <c r="C16" s="1144" t="s">
        <v>90</v>
      </c>
      <c r="D16" s="127" t="s">
        <v>96</v>
      </c>
      <c r="E16" s="50"/>
      <c r="F16" s="52"/>
      <c r="G16" s="129" t="s">
        <v>81</v>
      </c>
      <c r="H16" s="125" t="s">
        <v>66</v>
      </c>
      <c r="I16" s="50"/>
      <c r="J16" s="51"/>
      <c r="K16" s="52"/>
      <c r="L16" s="1555" t="s">
        <v>36</v>
      </c>
      <c r="M16" s="1551"/>
      <c r="N16" s="77"/>
      <c r="O16" s="38"/>
    </row>
    <row r="17" spans="2:16" s="37" customFormat="1" ht="31.5" customHeight="1" thickBot="1">
      <c r="B17" s="1547"/>
      <c r="C17" s="1530"/>
      <c r="D17" s="127" t="s">
        <v>97</v>
      </c>
      <c r="E17" s="65"/>
      <c r="F17" s="107"/>
      <c r="G17" s="130" t="s">
        <v>84</v>
      </c>
      <c r="H17" s="125" t="s">
        <v>66</v>
      </c>
      <c r="I17" s="60"/>
      <c r="J17" s="43"/>
      <c r="K17" s="61"/>
      <c r="L17" s="1556"/>
      <c r="M17" s="1551"/>
      <c r="N17" s="100"/>
      <c r="O17" s="38"/>
    </row>
    <row r="18" spans="2:16" s="37" customFormat="1" ht="25.5" customHeight="1">
      <c r="B18" s="1547"/>
      <c r="C18" s="1144" t="s">
        <v>91</v>
      </c>
      <c r="D18" s="127" t="s">
        <v>98</v>
      </c>
      <c r="E18" s="65"/>
      <c r="F18" s="107"/>
      <c r="G18" s="130" t="s">
        <v>85</v>
      </c>
      <c r="H18" s="125" t="s">
        <v>67</v>
      </c>
      <c r="I18" s="60"/>
      <c r="J18" s="43"/>
      <c r="K18" s="61"/>
      <c r="L18" s="1555" t="s">
        <v>36</v>
      </c>
      <c r="M18" s="1551"/>
      <c r="N18" s="100"/>
      <c r="O18" s="38"/>
    </row>
    <row r="19" spans="2:16" s="37" customFormat="1" ht="29.25" customHeight="1" thickBot="1">
      <c r="B19" s="1547"/>
      <c r="C19" s="1530"/>
      <c r="D19" s="127" t="s">
        <v>99</v>
      </c>
      <c r="E19" s="66"/>
      <c r="F19" s="108"/>
      <c r="G19" s="131" t="s">
        <v>86</v>
      </c>
      <c r="H19" s="126" t="s">
        <v>67</v>
      </c>
      <c r="I19" s="62"/>
      <c r="J19" s="46"/>
      <c r="K19" s="63"/>
      <c r="L19" s="1556"/>
      <c r="M19" s="1552"/>
      <c r="N19" s="165"/>
      <c r="O19" s="38"/>
    </row>
    <row r="20" spans="2:16" ht="24.75" customHeight="1" thickBot="1">
      <c r="B20" s="133" t="s">
        <v>16</v>
      </c>
      <c r="C20" s="1171"/>
      <c r="D20" s="1181"/>
      <c r="E20" s="1181"/>
      <c r="F20" s="1181"/>
      <c r="G20" s="1181"/>
      <c r="H20" s="1181"/>
      <c r="I20" s="1181"/>
      <c r="J20" s="1181"/>
      <c r="K20" s="1181"/>
      <c r="L20" s="1181"/>
      <c r="M20" s="1181"/>
      <c r="N20" s="1182"/>
      <c r="P20" s="6"/>
    </row>
    <row r="21" spans="2:16" ht="18.75" customHeight="1" thickBot="1">
      <c r="B21" s="1173" t="s">
        <v>4</v>
      </c>
      <c r="C21" s="1174"/>
      <c r="D21" s="1174"/>
      <c r="E21" s="1174"/>
      <c r="F21" s="1174"/>
      <c r="G21" s="1175"/>
      <c r="H21" s="1176" t="s">
        <v>5</v>
      </c>
      <c r="I21" s="1177"/>
      <c r="J21" s="1177"/>
      <c r="K21" s="1177"/>
      <c r="L21" s="1177"/>
      <c r="M21" s="1177"/>
      <c r="N21" s="1177"/>
      <c r="O21"/>
    </row>
    <row r="22" spans="2:16" ht="36" customHeight="1">
      <c r="B22" s="1146" t="s">
        <v>0</v>
      </c>
      <c r="C22" s="1146" t="s">
        <v>2</v>
      </c>
      <c r="D22" s="1148" t="s">
        <v>60</v>
      </c>
      <c r="E22" s="1150" t="s">
        <v>51</v>
      </c>
      <c r="F22" s="1151"/>
      <c r="G22" s="1154" t="s">
        <v>52</v>
      </c>
      <c r="H22" s="1156" t="s">
        <v>63</v>
      </c>
      <c r="I22" s="1158" t="s">
        <v>6</v>
      </c>
      <c r="J22" s="1160" t="s">
        <v>64</v>
      </c>
      <c r="K22" s="1161" t="s">
        <v>72</v>
      </c>
      <c r="L22" s="1152" t="s">
        <v>71</v>
      </c>
      <c r="M22" s="1154" t="s">
        <v>79</v>
      </c>
      <c r="N22" s="1179" t="s">
        <v>6</v>
      </c>
      <c r="O22"/>
    </row>
    <row r="23" spans="2:16" ht="10.5" customHeight="1" thickBot="1">
      <c r="B23" s="1147"/>
      <c r="C23" s="1147"/>
      <c r="D23" s="1149"/>
      <c r="E23" s="72" t="s">
        <v>46</v>
      </c>
      <c r="F23" s="105" t="s">
        <v>47</v>
      </c>
      <c r="G23" s="1155"/>
      <c r="H23" s="1157"/>
      <c r="I23" s="1159"/>
      <c r="J23" s="1160"/>
      <c r="K23" s="1161"/>
      <c r="L23" s="1545"/>
      <c r="M23" s="1155"/>
      <c r="N23" s="1180"/>
      <c r="O23"/>
    </row>
    <row r="24" spans="2:16" s="37" customFormat="1" ht="31.5" customHeight="1">
      <c r="B24" s="1546" t="s">
        <v>87</v>
      </c>
      <c r="C24" s="1144" t="s">
        <v>100</v>
      </c>
      <c r="D24" s="127" t="s">
        <v>104</v>
      </c>
      <c r="E24" s="64"/>
      <c r="F24" s="106"/>
      <c r="G24" s="128" t="s">
        <v>81</v>
      </c>
      <c r="H24" s="124" t="s">
        <v>65</v>
      </c>
      <c r="I24" s="55"/>
      <c r="J24" s="43"/>
      <c r="K24" s="48"/>
      <c r="L24" s="1548" t="s">
        <v>34</v>
      </c>
      <c r="M24" s="1550"/>
      <c r="N24" s="98"/>
      <c r="O24" s="38"/>
    </row>
    <row r="25" spans="2:16" s="37" customFormat="1" ht="31.5" customHeight="1" thickBot="1">
      <c r="B25" s="1547"/>
      <c r="C25" s="1530"/>
      <c r="D25" s="127" t="s">
        <v>105</v>
      </c>
      <c r="E25" s="64"/>
      <c r="F25" s="106"/>
      <c r="G25" s="129" t="s">
        <v>82</v>
      </c>
      <c r="H25" s="125" t="s">
        <v>65</v>
      </c>
      <c r="I25" s="55"/>
      <c r="J25" s="43"/>
      <c r="K25" s="48"/>
      <c r="L25" s="1549"/>
      <c r="M25" s="1551"/>
      <c r="N25" s="99"/>
      <c r="O25" s="38"/>
    </row>
    <row r="26" spans="2:16" s="37" customFormat="1" ht="31.5" customHeight="1">
      <c r="B26" s="1547"/>
      <c r="C26" s="1144" t="s">
        <v>101</v>
      </c>
      <c r="D26" s="127" t="s">
        <v>106</v>
      </c>
      <c r="E26" s="64"/>
      <c r="F26" s="106"/>
      <c r="G26" s="129" t="s">
        <v>82</v>
      </c>
      <c r="H26" s="125" t="s">
        <v>67</v>
      </c>
      <c r="I26" s="56"/>
      <c r="J26" s="43"/>
      <c r="K26" s="57"/>
      <c r="L26" s="1553" t="s">
        <v>35</v>
      </c>
      <c r="M26" s="1551"/>
      <c r="N26" s="100"/>
      <c r="O26" s="38"/>
    </row>
    <row r="27" spans="2:16" s="37" customFormat="1" ht="31.5" customHeight="1" thickBot="1">
      <c r="B27" s="1547"/>
      <c r="C27" s="1530"/>
      <c r="D27" s="127" t="s">
        <v>107</v>
      </c>
      <c r="E27" s="64"/>
      <c r="F27" s="106"/>
      <c r="G27" s="129" t="s">
        <v>83</v>
      </c>
      <c r="H27" s="125" t="s">
        <v>65</v>
      </c>
      <c r="I27" s="58"/>
      <c r="J27" s="43"/>
      <c r="K27" s="59"/>
      <c r="L27" s="1554"/>
      <c r="M27" s="1551"/>
      <c r="N27" s="100"/>
      <c r="O27" s="38"/>
    </row>
    <row r="28" spans="2:16" s="37" customFormat="1" ht="31.5" customHeight="1">
      <c r="B28" s="1547"/>
      <c r="C28" s="1144" t="s">
        <v>102</v>
      </c>
      <c r="D28" s="127" t="s">
        <v>108</v>
      </c>
      <c r="E28" s="50"/>
      <c r="F28" s="52"/>
      <c r="G28" s="129" t="s">
        <v>81</v>
      </c>
      <c r="H28" s="125" t="s">
        <v>66</v>
      </c>
      <c r="I28" s="50"/>
      <c r="J28" s="51"/>
      <c r="K28" s="52"/>
      <c r="L28" s="1555" t="s">
        <v>36</v>
      </c>
      <c r="M28" s="1551"/>
      <c r="N28" s="77"/>
      <c r="O28" s="38"/>
    </row>
    <row r="29" spans="2:16" s="37" customFormat="1" ht="31.5" customHeight="1" thickBot="1">
      <c r="B29" s="1547"/>
      <c r="C29" s="1530"/>
      <c r="D29" s="127" t="s">
        <v>109</v>
      </c>
      <c r="E29" s="65"/>
      <c r="F29" s="107"/>
      <c r="G29" s="130" t="s">
        <v>84</v>
      </c>
      <c r="H29" s="125" t="s">
        <v>66</v>
      </c>
      <c r="I29" s="60"/>
      <c r="J29" s="43"/>
      <c r="K29" s="61"/>
      <c r="L29" s="1556"/>
      <c r="M29" s="1551"/>
      <c r="N29" s="100"/>
      <c r="O29" s="38"/>
    </row>
    <row r="30" spans="2:16" s="37" customFormat="1" ht="25.5" customHeight="1">
      <c r="B30" s="1547"/>
      <c r="C30" s="1144" t="s">
        <v>103</v>
      </c>
      <c r="D30" s="127" t="s">
        <v>110</v>
      </c>
      <c r="E30" s="65"/>
      <c r="F30" s="107"/>
      <c r="G30" s="130" t="s">
        <v>85</v>
      </c>
      <c r="H30" s="125" t="s">
        <v>67</v>
      </c>
      <c r="I30" s="60"/>
      <c r="J30" s="43"/>
      <c r="K30" s="61"/>
      <c r="L30" s="1555" t="s">
        <v>36</v>
      </c>
      <c r="M30" s="1551"/>
      <c r="N30" s="100"/>
      <c r="O30" s="38"/>
    </row>
    <row r="31" spans="2:16" s="37" customFormat="1" ht="29.25" customHeight="1">
      <c r="B31" s="1547"/>
      <c r="C31" s="1530"/>
      <c r="D31" s="127" t="s">
        <v>111</v>
      </c>
      <c r="E31" s="66"/>
      <c r="F31" s="108"/>
      <c r="G31" s="131" t="s">
        <v>86</v>
      </c>
      <c r="H31" s="125" t="s">
        <v>67</v>
      </c>
      <c r="I31" s="62"/>
      <c r="J31" s="46"/>
      <c r="K31" s="63"/>
      <c r="L31" s="1556"/>
      <c r="M31" s="1552"/>
      <c r="N31" s="165"/>
      <c r="O31" s="38"/>
    </row>
    <row r="32" spans="2:16" s="37" customFormat="1">
      <c r="B32" s="79"/>
      <c r="C32" s="83"/>
      <c r="D32" s="93"/>
      <c r="E32" s="67"/>
      <c r="F32" s="109"/>
      <c r="G32" s="119"/>
      <c r="H32" s="125"/>
      <c r="I32" s="42"/>
      <c r="J32" s="43"/>
      <c r="K32" s="54"/>
      <c r="L32" s="100"/>
      <c r="M32" s="100"/>
      <c r="N32" s="100"/>
      <c r="O32" s="38"/>
    </row>
    <row r="33" spans="2:15" s="37" customFormat="1">
      <c r="B33" s="78"/>
      <c r="C33" s="85"/>
      <c r="D33" s="92"/>
      <c r="E33" s="68"/>
      <c r="F33" s="110"/>
      <c r="G33" s="120"/>
      <c r="H33" s="125"/>
      <c r="I33" s="45"/>
      <c r="J33" s="46"/>
      <c r="K33" s="53"/>
      <c r="L33" s="165"/>
      <c r="M33" s="165"/>
      <c r="N33" s="165"/>
      <c r="O33" s="38"/>
    </row>
    <row r="34" spans="2:15" s="37" customFormat="1">
      <c r="B34" s="79"/>
      <c r="C34" s="83"/>
      <c r="D34" s="93"/>
      <c r="E34" s="67"/>
      <c r="F34" s="109"/>
      <c r="G34" s="119"/>
      <c r="H34" s="125"/>
      <c r="I34" s="42"/>
      <c r="J34" s="43"/>
      <c r="K34" s="54"/>
      <c r="L34" s="100"/>
      <c r="M34" s="100"/>
      <c r="N34" s="100"/>
      <c r="O34" s="38"/>
    </row>
    <row r="35" spans="2:15" s="37" customFormat="1">
      <c r="B35" s="78"/>
      <c r="C35" s="85"/>
      <c r="D35" s="92"/>
      <c r="E35" s="68"/>
      <c r="F35" s="110"/>
      <c r="G35" s="120"/>
      <c r="H35" s="125"/>
      <c r="I35" s="45"/>
      <c r="J35" s="46"/>
      <c r="K35" s="53"/>
      <c r="L35" s="165"/>
      <c r="M35" s="165"/>
      <c r="N35" s="165"/>
      <c r="O35" s="38"/>
    </row>
    <row r="36" spans="2:15" s="37" customFormat="1">
      <c r="B36" s="77"/>
      <c r="C36" s="82"/>
      <c r="D36" s="77"/>
      <c r="E36" s="50"/>
      <c r="F36" s="52"/>
      <c r="G36" s="115"/>
      <c r="H36" s="125"/>
      <c r="I36" s="50"/>
      <c r="J36" s="51"/>
      <c r="K36" s="52"/>
      <c r="L36" s="77"/>
      <c r="M36" s="77"/>
      <c r="N36" s="77"/>
      <c r="O36" s="38"/>
    </row>
    <row r="37" spans="2:15" s="37" customFormat="1">
      <c r="B37" s="78"/>
      <c r="C37" s="85"/>
      <c r="D37" s="91"/>
      <c r="E37" s="68"/>
      <c r="F37" s="110"/>
      <c r="G37" s="120"/>
      <c r="H37" s="125"/>
      <c r="I37" s="45"/>
      <c r="J37" s="46"/>
      <c r="K37" s="49"/>
      <c r="L37" s="101"/>
      <c r="M37" s="101"/>
      <c r="N37" s="101"/>
      <c r="O37" s="38"/>
    </row>
    <row r="38" spans="2:15" s="37" customFormat="1">
      <c r="B38" s="79"/>
      <c r="C38" s="83"/>
      <c r="D38" s="90"/>
      <c r="E38" s="67"/>
      <c r="F38" s="109"/>
      <c r="G38" s="119"/>
      <c r="H38" s="125"/>
      <c r="I38" s="42"/>
      <c r="J38" s="43"/>
      <c r="K38" s="48"/>
      <c r="L38" s="99"/>
      <c r="M38" s="99"/>
      <c r="N38" s="99"/>
      <c r="O38" s="38"/>
    </row>
    <row r="39" spans="2:15" s="37" customFormat="1">
      <c r="B39" s="78"/>
      <c r="C39" s="32"/>
      <c r="D39" s="94"/>
      <c r="E39" s="69"/>
      <c r="F39" s="111"/>
      <c r="G39" s="117"/>
      <c r="H39" s="125"/>
      <c r="I39" s="45"/>
      <c r="J39" s="46"/>
      <c r="K39" s="47"/>
      <c r="L39" s="165"/>
      <c r="M39" s="165"/>
      <c r="N39" s="165"/>
      <c r="O39" s="38"/>
    </row>
    <row r="40" spans="2:15" s="37" customFormat="1">
      <c r="B40" s="79"/>
      <c r="C40" s="87"/>
      <c r="D40" s="95"/>
      <c r="E40" s="70"/>
      <c r="F40" s="112"/>
      <c r="G40" s="116"/>
      <c r="H40" s="125"/>
      <c r="I40" s="42"/>
      <c r="J40" s="43"/>
      <c r="K40" s="44"/>
      <c r="L40" s="100"/>
      <c r="M40" s="100"/>
      <c r="N40" s="100"/>
      <c r="O40" s="38"/>
    </row>
    <row r="41" spans="2:15" s="37" customFormat="1">
      <c r="B41" s="80"/>
      <c r="C41" s="88"/>
      <c r="D41" s="96"/>
      <c r="E41" s="71"/>
      <c r="F41" s="113"/>
      <c r="G41" s="118"/>
      <c r="H41" s="125"/>
      <c r="I41" s="39"/>
      <c r="J41" s="40"/>
      <c r="K41" s="41"/>
      <c r="L41" s="166"/>
      <c r="M41" s="166"/>
      <c r="N41" s="166"/>
      <c r="O41" s="38"/>
    </row>
    <row r="42" spans="2:15" s="37" customFormat="1">
      <c r="B42" s="78"/>
      <c r="C42" s="86"/>
      <c r="D42" s="94"/>
      <c r="E42" s="66"/>
      <c r="F42" s="108"/>
      <c r="G42" s="121"/>
      <c r="H42" s="125"/>
      <c r="I42" s="45"/>
      <c r="J42" s="46"/>
      <c r="K42" s="47"/>
      <c r="L42" s="165"/>
      <c r="M42" s="165"/>
      <c r="N42" s="165"/>
      <c r="O42" s="38"/>
    </row>
    <row r="43" spans="2:15" s="37" customFormat="1">
      <c r="B43" s="79"/>
      <c r="C43" s="84"/>
      <c r="D43" s="95"/>
      <c r="E43" s="65"/>
      <c r="F43" s="107"/>
      <c r="G43" s="122"/>
      <c r="H43" s="125"/>
      <c r="I43" s="42"/>
      <c r="J43" s="43"/>
      <c r="K43" s="44"/>
      <c r="L43" s="100"/>
      <c r="M43" s="100"/>
      <c r="N43" s="100"/>
      <c r="O43" s="38"/>
    </row>
    <row r="44" spans="2:15" s="37" customFormat="1" ht="15.75" thickBot="1">
      <c r="B44" s="81"/>
      <c r="C44" s="89"/>
      <c r="D44" s="97"/>
      <c r="E44" s="73"/>
      <c r="F44" s="114"/>
      <c r="G44" s="123"/>
      <c r="H44" s="126"/>
      <c r="I44" s="74"/>
      <c r="J44" s="75"/>
      <c r="K44" s="76"/>
      <c r="L44" s="102"/>
      <c r="M44" s="102"/>
      <c r="N44" s="102"/>
      <c r="O44" s="38"/>
    </row>
    <row r="45" spans="2:15">
      <c r="B45" s="1"/>
      <c r="C45"/>
      <c r="D45"/>
      <c r="E45"/>
      <c r="F45"/>
      <c r="G45"/>
      <c r="H45" s="132"/>
      <c r="I45"/>
      <c r="J45"/>
      <c r="K45"/>
      <c r="L45"/>
      <c r="M45" s="1"/>
      <c r="N45" s="1"/>
      <c r="O45" s="1"/>
    </row>
    <row r="46" spans="2:15">
      <c r="B46" s="1"/>
      <c r="C46"/>
      <c r="D46"/>
      <c r="E46"/>
      <c r="F46"/>
      <c r="G46"/>
      <c r="H46" s="132"/>
      <c r="I46"/>
      <c r="J46"/>
      <c r="K46"/>
      <c r="L46"/>
      <c r="M46" s="1"/>
      <c r="N46" s="1"/>
      <c r="O46" s="1"/>
    </row>
    <row r="47" spans="2:15" ht="42.75">
      <c r="B47" s="1"/>
      <c r="C47" s="1"/>
      <c r="D47" s="1"/>
      <c r="E47" s="1"/>
      <c r="F47" s="1"/>
      <c r="G47" s="1"/>
      <c r="H47" s="30"/>
      <c r="I47" s="1"/>
      <c r="J47" s="34" t="s">
        <v>74</v>
      </c>
      <c r="L47" s="1"/>
      <c r="M47" s="1"/>
      <c r="N47" s="1"/>
    </row>
    <row r="48" spans="2:15">
      <c r="B48" s="1"/>
      <c r="C48" s="1"/>
      <c r="D48" s="1"/>
      <c r="E48" s="1"/>
      <c r="F48" s="1"/>
      <c r="G48" s="1"/>
      <c r="I48" s="1"/>
      <c r="L48" s="1"/>
      <c r="M48" s="1"/>
      <c r="N48" s="1"/>
    </row>
    <row r="49" spans="2:15">
      <c r="B49" s="1"/>
      <c r="C49" s="1"/>
      <c r="D49" s="1"/>
      <c r="E49" s="1"/>
      <c r="F49" s="1"/>
      <c r="G49" s="1"/>
      <c r="H49" s="30"/>
      <c r="I49" s="1"/>
      <c r="J49" s="1"/>
      <c r="K49" s="1"/>
      <c r="L49" s="1"/>
      <c r="M49" s="1"/>
      <c r="N49" s="1"/>
      <c r="O49" s="1"/>
    </row>
    <row r="50" spans="2:15">
      <c r="B50" s="1"/>
      <c r="C50" s="1"/>
      <c r="D50" s="1"/>
      <c r="E50" s="1"/>
      <c r="F50" s="1"/>
      <c r="G50" s="1"/>
      <c r="H50" s="30"/>
      <c r="I50" s="1"/>
      <c r="J50" s="1"/>
      <c r="K50" s="1"/>
      <c r="L50" s="1"/>
      <c r="M50" s="1"/>
      <c r="N50" s="1"/>
      <c r="O50" s="1"/>
    </row>
    <row r="51" spans="2:15">
      <c r="B51" s="1"/>
      <c r="C51" s="1"/>
      <c r="D51" s="1"/>
      <c r="E51" s="1"/>
      <c r="F51" s="1"/>
      <c r="G51" s="1"/>
      <c r="H51" s="30"/>
      <c r="I51" s="1"/>
      <c r="J51" s="1"/>
      <c r="K51" s="1"/>
      <c r="L51" s="1"/>
      <c r="M51" s="1"/>
      <c r="N51" s="1"/>
      <c r="O51" s="1"/>
    </row>
    <row r="52" spans="2:15">
      <c r="B52" s="1"/>
      <c r="C52" s="1"/>
      <c r="D52" s="1"/>
      <c r="E52" s="1"/>
      <c r="F52" s="1"/>
      <c r="G52" s="1"/>
      <c r="H52" s="30"/>
      <c r="I52" s="1"/>
      <c r="J52" s="1"/>
      <c r="K52" s="1"/>
      <c r="L52" s="1"/>
      <c r="M52" s="1"/>
      <c r="N52" s="1"/>
      <c r="O52" s="1"/>
    </row>
    <row r="53" spans="2:15">
      <c r="B53" s="1"/>
      <c r="C53" s="1"/>
      <c r="D53" s="1"/>
      <c r="E53" s="1"/>
      <c r="F53" s="1"/>
      <c r="G53" s="1"/>
      <c r="H53" s="30"/>
      <c r="I53" s="1"/>
      <c r="J53" s="1"/>
      <c r="K53" s="1"/>
      <c r="L53" s="1"/>
      <c r="M53" s="1"/>
      <c r="N53" s="1"/>
      <c r="O53" s="1"/>
    </row>
    <row r="54" spans="2:15">
      <c r="B54" s="1"/>
      <c r="C54" s="1"/>
      <c r="D54" s="1"/>
      <c r="E54" s="1"/>
      <c r="F54" s="1"/>
      <c r="G54" s="1"/>
      <c r="H54" s="30"/>
      <c r="I54" s="1"/>
      <c r="J54" s="1"/>
      <c r="K54" s="1"/>
      <c r="L54" s="1"/>
      <c r="M54" s="1"/>
      <c r="N54" s="1"/>
      <c r="O54" s="1"/>
    </row>
    <row r="55" spans="2:15">
      <c r="B55" s="1"/>
      <c r="C55" s="1"/>
      <c r="D55" s="1"/>
      <c r="E55" s="1"/>
      <c r="F55" s="1"/>
      <c r="G55" s="1"/>
      <c r="H55" s="30"/>
      <c r="I55" s="1"/>
      <c r="J55" s="1"/>
      <c r="K55" s="1"/>
      <c r="L55" s="1"/>
      <c r="M55" s="1"/>
      <c r="N55" s="1"/>
      <c r="O55" s="1"/>
    </row>
    <row r="56" spans="2:15">
      <c r="B56" s="1"/>
      <c r="C56" s="1"/>
      <c r="D56" s="1"/>
      <c r="E56" s="1"/>
      <c r="F56" s="1"/>
      <c r="G56" s="1"/>
      <c r="H56" s="30"/>
      <c r="I56" s="1"/>
      <c r="J56" s="1"/>
      <c r="K56" s="1"/>
      <c r="L56" s="1"/>
      <c r="M56" s="1"/>
      <c r="N56" s="1"/>
      <c r="O56" s="1"/>
    </row>
    <row r="57" spans="2:15">
      <c r="B57" s="1"/>
      <c r="C57" s="1"/>
      <c r="D57" s="1"/>
      <c r="E57" s="1"/>
      <c r="F57" s="1"/>
      <c r="G57" s="1"/>
      <c r="H57" s="30"/>
      <c r="I57" s="1"/>
      <c r="J57" s="1"/>
      <c r="K57" s="1"/>
      <c r="L57" s="1"/>
      <c r="M57" s="1"/>
      <c r="N57" s="1"/>
      <c r="O57" s="1"/>
    </row>
    <row r="58" spans="2:15">
      <c r="B58" s="1"/>
      <c r="C58" s="1"/>
      <c r="D58" s="1"/>
      <c r="E58" s="1"/>
      <c r="F58" s="1"/>
      <c r="G58" s="1"/>
      <c r="H58" s="30"/>
      <c r="I58" s="1"/>
      <c r="J58" s="1"/>
      <c r="K58" s="1"/>
      <c r="L58" s="1"/>
      <c r="M58" s="1"/>
      <c r="N58" s="1"/>
      <c r="O58" s="1"/>
    </row>
    <row r="59" spans="2:15">
      <c r="B59" s="1"/>
      <c r="C59" s="1"/>
      <c r="D59" s="1"/>
      <c r="E59" s="1"/>
      <c r="F59" s="1"/>
      <c r="G59" s="1"/>
      <c r="H59" s="30"/>
      <c r="I59" s="1"/>
      <c r="J59" s="1"/>
      <c r="K59" s="1"/>
      <c r="L59" s="1"/>
      <c r="M59" s="1"/>
      <c r="N59" s="1"/>
      <c r="O59" s="1"/>
    </row>
    <row r="60" spans="2:15">
      <c r="B60" s="1"/>
      <c r="C60" s="1"/>
      <c r="D60" s="1"/>
      <c r="E60" s="1"/>
      <c r="F60" s="1"/>
      <c r="G60" s="1"/>
      <c r="H60" s="30"/>
      <c r="I60" s="1"/>
      <c r="J60" s="1"/>
      <c r="K60" s="1"/>
      <c r="L60" s="1"/>
      <c r="M60" s="1"/>
      <c r="N60" s="1"/>
      <c r="O60" s="1"/>
    </row>
    <row r="61" spans="2:15">
      <c r="B61" s="1"/>
      <c r="C61" s="1"/>
      <c r="D61" s="1"/>
      <c r="E61" s="1"/>
      <c r="F61" s="1"/>
      <c r="G61" s="1"/>
      <c r="H61" s="30"/>
      <c r="I61" s="1"/>
      <c r="J61" s="1"/>
      <c r="K61" s="1"/>
      <c r="L61" s="1"/>
      <c r="M61" s="1"/>
      <c r="N61" s="1"/>
      <c r="O61" s="1"/>
    </row>
    <row r="62" spans="2:15">
      <c r="B62" s="1"/>
      <c r="C62" s="1"/>
      <c r="D62" s="1"/>
      <c r="E62" s="1"/>
      <c r="F62" s="1"/>
      <c r="G62" s="1"/>
      <c r="H62" s="30"/>
      <c r="I62" s="1"/>
      <c r="J62" s="1"/>
      <c r="K62" s="1"/>
      <c r="L62" s="1"/>
      <c r="M62" s="1"/>
      <c r="N62" s="1"/>
      <c r="O62" s="1"/>
    </row>
    <row r="63" spans="2:15">
      <c r="B63" s="1"/>
      <c r="C63" s="1"/>
      <c r="D63" s="1"/>
      <c r="E63" s="1"/>
      <c r="F63" s="1"/>
      <c r="G63" s="1"/>
      <c r="H63" s="30"/>
      <c r="I63" s="1"/>
      <c r="J63" s="1"/>
      <c r="K63" s="1"/>
      <c r="L63" s="1"/>
      <c r="M63" s="1"/>
      <c r="N63" s="1"/>
      <c r="O63" s="1"/>
    </row>
    <row r="64" spans="2:15">
      <c r="B64" s="1"/>
      <c r="C64" s="1"/>
      <c r="D64" s="1"/>
      <c r="E64" s="1"/>
      <c r="F64" s="1"/>
      <c r="G64" s="1"/>
      <c r="H64" s="30"/>
      <c r="I64" s="1"/>
      <c r="J64" s="1"/>
      <c r="K64" s="1"/>
      <c r="L64" s="1"/>
      <c r="M64" s="1"/>
      <c r="N64" s="1"/>
      <c r="O64" s="1"/>
    </row>
    <row r="65" spans="2:15">
      <c r="B65" s="1"/>
      <c r="C65" s="1"/>
      <c r="D65" s="1"/>
      <c r="E65" s="1"/>
      <c r="F65" s="1"/>
      <c r="G65" s="1"/>
      <c r="H65" s="30"/>
      <c r="I65" s="1"/>
      <c r="J65" s="1"/>
      <c r="K65" s="1"/>
      <c r="L65" s="1"/>
      <c r="M65" s="1"/>
      <c r="N65" s="1"/>
      <c r="O65" s="1"/>
    </row>
    <row r="66" spans="2:15">
      <c r="M66" s="1"/>
      <c r="N66" s="1"/>
      <c r="O66" s="1"/>
    </row>
    <row r="67" spans="2:15">
      <c r="M67" s="1"/>
      <c r="N67" s="1"/>
      <c r="O67" s="1"/>
    </row>
    <row r="68" spans="2:15">
      <c r="M68" s="1"/>
      <c r="N68" s="1"/>
      <c r="O68" s="1"/>
    </row>
    <row r="69" spans="2:15">
      <c r="M69" s="1"/>
      <c r="N69" s="1"/>
      <c r="O69" s="1"/>
    </row>
    <row r="70" spans="2:15">
      <c r="M70" s="1"/>
      <c r="N70" s="1"/>
      <c r="O70" s="1"/>
    </row>
    <row r="71" spans="2:15">
      <c r="M71" s="1"/>
      <c r="N71" s="1"/>
      <c r="O71" s="1"/>
    </row>
    <row r="72" spans="2:15">
      <c r="M72" s="1"/>
      <c r="N72" s="1"/>
      <c r="O72" s="1"/>
    </row>
    <row r="73" spans="2:15">
      <c r="M73" s="1"/>
      <c r="N73" s="1"/>
      <c r="O73" s="1"/>
    </row>
    <row r="74" spans="2:15">
      <c r="M74" s="1"/>
      <c r="N74" s="1"/>
      <c r="O74" s="1"/>
    </row>
    <row r="75" spans="2:15">
      <c r="M75" s="1"/>
      <c r="N75" s="1"/>
      <c r="O75" s="1"/>
    </row>
    <row r="76" spans="2:15">
      <c r="M76" s="1"/>
      <c r="N76" s="1"/>
      <c r="O76" s="1"/>
    </row>
    <row r="77" spans="2:15">
      <c r="M77" s="1"/>
      <c r="N77" s="1"/>
      <c r="O77" s="1"/>
    </row>
    <row r="78" spans="2:15">
      <c r="M78" s="1"/>
      <c r="N78" s="1"/>
      <c r="O78" s="1"/>
    </row>
    <row r="79" spans="2:15">
      <c r="M79" s="1"/>
      <c r="N79" s="1"/>
      <c r="O79" s="1"/>
    </row>
    <row r="80" spans="2:15">
      <c r="M80" s="1"/>
      <c r="N80" s="1"/>
      <c r="O80" s="1"/>
    </row>
    <row r="81" spans="13:15">
      <c r="M81" s="1"/>
      <c r="N81" s="1"/>
      <c r="O81" s="1"/>
    </row>
    <row r="82" spans="13:15">
      <c r="M82" s="1"/>
      <c r="N82" s="1"/>
      <c r="O82" s="1"/>
    </row>
    <row r="83" spans="13:15">
      <c r="M83" s="1"/>
      <c r="N83" s="1"/>
      <c r="O83" s="1"/>
    </row>
    <row r="84" spans="13:15">
      <c r="M84" s="1"/>
      <c r="N84" s="1"/>
      <c r="O84" s="1"/>
    </row>
    <row r="85" spans="13:15">
      <c r="M85" s="1"/>
      <c r="N85" s="1"/>
      <c r="O85" s="1"/>
    </row>
    <row r="86" spans="13:15">
      <c r="M86" s="1"/>
      <c r="N86" s="1"/>
      <c r="O86" s="1"/>
    </row>
    <row r="87" spans="13:15">
      <c r="M87" s="1"/>
      <c r="N87" s="1"/>
      <c r="O87" s="1"/>
    </row>
    <row r="88" spans="13:15">
      <c r="M88" s="1"/>
      <c r="N88" s="1"/>
      <c r="O88" s="1"/>
    </row>
    <row r="89" spans="13:15">
      <c r="M89" s="1"/>
      <c r="N89" s="1"/>
      <c r="O89" s="1"/>
    </row>
    <row r="90" spans="13:15">
      <c r="M90" s="1"/>
      <c r="N90" s="1"/>
      <c r="O90" s="1"/>
    </row>
    <row r="91" spans="13:15">
      <c r="M91" s="1"/>
      <c r="N91" s="1"/>
      <c r="O91" s="1"/>
    </row>
    <row r="92" spans="13:15">
      <c r="M92" s="1"/>
      <c r="N92" s="1"/>
      <c r="O92" s="1"/>
    </row>
    <row r="93" spans="13:15">
      <c r="M93" s="1"/>
      <c r="N93" s="1"/>
      <c r="O93" s="1"/>
    </row>
    <row r="94" spans="13:15">
      <c r="M94" s="1"/>
      <c r="N94" s="1"/>
      <c r="O94" s="1"/>
    </row>
    <row r="95" spans="13:15">
      <c r="M95" s="1"/>
      <c r="N95" s="1"/>
      <c r="O95" s="1"/>
    </row>
    <row r="96" spans="13:15">
      <c r="M96" s="1"/>
      <c r="N96" s="1"/>
      <c r="O96" s="1"/>
    </row>
    <row r="97" spans="13:15">
      <c r="M97" s="1"/>
      <c r="N97" s="1"/>
      <c r="O97" s="1"/>
    </row>
    <row r="98" spans="13:15">
      <c r="M98" s="1"/>
      <c r="N98" s="1"/>
      <c r="O98" s="1"/>
    </row>
    <row r="99" spans="13:15">
      <c r="M99" s="1"/>
      <c r="N99" s="1"/>
      <c r="O99" s="1"/>
    </row>
    <row r="100" spans="13:15">
      <c r="M100" s="1"/>
      <c r="N100" s="1"/>
      <c r="O100" s="1"/>
    </row>
    <row r="101" spans="13:15">
      <c r="M101" s="1"/>
      <c r="N101" s="1"/>
      <c r="O101" s="1"/>
    </row>
    <row r="102" spans="13:15">
      <c r="M102" s="1"/>
      <c r="N102" s="1"/>
      <c r="O102" s="1"/>
    </row>
    <row r="103" spans="13:15">
      <c r="M103" s="1"/>
      <c r="N103" s="1"/>
      <c r="O103" s="1"/>
    </row>
    <row r="104" spans="13:15">
      <c r="M104" s="1"/>
      <c r="N104" s="1"/>
      <c r="O104" s="1"/>
    </row>
    <row r="105" spans="13:15">
      <c r="M105" s="1"/>
      <c r="N105" s="1"/>
      <c r="O105" s="1"/>
    </row>
    <row r="106" spans="13:15">
      <c r="M106" s="1"/>
      <c r="N106" s="1"/>
      <c r="O106" s="1"/>
    </row>
    <row r="107" spans="13:15">
      <c r="M107" s="1"/>
      <c r="N107" s="1"/>
      <c r="O107" s="1"/>
    </row>
    <row r="108" spans="13:15">
      <c r="M108" s="1"/>
      <c r="N108" s="1"/>
      <c r="O108" s="1"/>
    </row>
    <row r="109" spans="13:15">
      <c r="M109" s="1"/>
      <c r="N109" s="1"/>
      <c r="O109" s="1"/>
    </row>
    <row r="110" spans="13:15">
      <c r="M110" s="1"/>
      <c r="N110" s="1"/>
      <c r="O110" s="1"/>
    </row>
    <row r="111" spans="13:15">
      <c r="M111" s="1"/>
      <c r="N111" s="1"/>
      <c r="O111" s="1"/>
    </row>
    <row r="112" spans="13:15">
      <c r="M112" s="1"/>
      <c r="N112" s="1"/>
      <c r="O112" s="1"/>
    </row>
    <row r="113" spans="13:15">
      <c r="M113" s="1"/>
      <c r="N113" s="1"/>
      <c r="O113" s="1"/>
    </row>
    <row r="114" spans="13:15">
      <c r="M114" s="1"/>
      <c r="N114" s="1"/>
      <c r="O114" s="1"/>
    </row>
    <row r="115" spans="13:15">
      <c r="M115" s="1"/>
      <c r="N115" s="1"/>
      <c r="O115" s="1"/>
    </row>
    <row r="116" spans="13:15">
      <c r="M116" s="1"/>
      <c r="N116" s="1"/>
      <c r="O116" s="1"/>
    </row>
    <row r="117" spans="13:15">
      <c r="M117" s="1"/>
      <c r="N117" s="1"/>
      <c r="O117" s="1"/>
    </row>
    <row r="118" spans="13:15">
      <c r="M118" s="1"/>
      <c r="N118" s="1"/>
      <c r="O118" s="1"/>
    </row>
    <row r="119" spans="13:15">
      <c r="M119" s="1"/>
      <c r="N119" s="1"/>
      <c r="O119" s="1"/>
    </row>
    <row r="120" spans="13:15">
      <c r="M120" s="1"/>
      <c r="N120" s="1"/>
      <c r="O120" s="1"/>
    </row>
    <row r="121" spans="13:15">
      <c r="M121" s="1"/>
      <c r="N121" s="1"/>
      <c r="O121" s="1"/>
    </row>
    <row r="122" spans="13:15">
      <c r="M122" s="1"/>
      <c r="N122" s="1"/>
      <c r="O122" s="1"/>
    </row>
    <row r="123" spans="13:15">
      <c r="M123" s="1"/>
      <c r="N123" s="1"/>
      <c r="O123" s="1"/>
    </row>
    <row r="124" spans="13:15">
      <c r="M124" s="1"/>
      <c r="N124" s="1"/>
      <c r="O124" s="1"/>
    </row>
    <row r="125" spans="13:15">
      <c r="M125" s="1"/>
      <c r="N125" s="1"/>
      <c r="O125" s="1"/>
    </row>
    <row r="126" spans="13:15">
      <c r="M126" s="1"/>
      <c r="N126" s="1"/>
      <c r="O126" s="1"/>
    </row>
    <row r="127" spans="13:15">
      <c r="M127" s="1"/>
      <c r="N127" s="1"/>
      <c r="O127" s="1"/>
    </row>
    <row r="128" spans="13:15">
      <c r="M128" s="1"/>
      <c r="N128" s="1"/>
      <c r="O128" s="1"/>
    </row>
    <row r="129" spans="13:15">
      <c r="M129" s="1"/>
      <c r="N129" s="1"/>
      <c r="O129" s="1"/>
    </row>
    <row r="130" spans="13:15">
      <c r="M130" s="1"/>
      <c r="N130" s="1"/>
      <c r="O130" s="1"/>
    </row>
    <row r="131" spans="13:15">
      <c r="M131" s="1"/>
      <c r="N131" s="1"/>
      <c r="O131" s="1"/>
    </row>
    <row r="132" spans="13:15">
      <c r="M132" s="1"/>
      <c r="N132" s="1"/>
      <c r="O132" s="1"/>
    </row>
    <row r="133" spans="13:15">
      <c r="M133" s="1"/>
      <c r="N133" s="1"/>
      <c r="O133" s="1"/>
    </row>
    <row r="134" spans="13:15">
      <c r="M134" s="1"/>
      <c r="N134" s="1"/>
      <c r="O134" s="1"/>
    </row>
    <row r="135" spans="13:15">
      <c r="M135" s="1"/>
      <c r="N135" s="1"/>
      <c r="O135" s="1"/>
    </row>
    <row r="136" spans="13:15">
      <c r="M136" s="1"/>
      <c r="N136" s="1"/>
      <c r="O136" s="1"/>
    </row>
    <row r="137" spans="13:15">
      <c r="M137" s="1"/>
      <c r="N137" s="1"/>
      <c r="O137" s="1"/>
    </row>
    <row r="138" spans="13:15">
      <c r="M138" s="1"/>
      <c r="N138" s="1"/>
      <c r="O138" s="1"/>
    </row>
    <row r="139" spans="13:15">
      <c r="M139" s="1"/>
      <c r="N139" s="1"/>
      <c r="O139" s="1"/>
    </row>
    <row r="140" spans="13:15">
      <c r="M140" s="1"/>
      <c r="N140" s="1"/>
      <c r="O140" s="1"/>
    </row>
    <row r="141" spans="13:15">
      <c r="M141" s="1"/>
      <c r="N141" s="1"/>
      <c r="O141" s="1"/>
    </row>
    <row r="142" spans="13:15">
      <c r="M142" s="1"/>
      <c r="N142" s="1"/>
      <c r="O142" s="1"/>
    </row>
    <row r="143" spans="13:15">
      <c r="M143" s="1"/>
      <c r="N143" s="1"/>
      <c r="O143" s="1"/>
    </row>
    <row r="144" spans="13:15">
      <c r="M144" s="1"/>
      <c r="N144" s="1"/>
      <c r="O144" s="1"/>
    </row>
    <row r="145" spans="13:15">
      <c r="M145" s="1"/>
      <c r="N145" s="1"/>
      <c r="O145" s="1"/>
    </row>
    <row r="146" spans="13:15">
      <c r="M146" s="1"/>
      <c r="N146" s="1"/>
      <c r="O146" s="1"/>
    </row>
    <row r="147" spans="13:15">
      <c r="M147" s="1"/>
      <c r="N147" s="1"/>
      <c r="O147" s="1"/>
    </row>
    <row r="148" spans="13:15">
      <c r="M148" s="1"/>
      <c r="N148" s="1"/>
      <c r="O148" s="1"/>
    </row>
    <row r="149" spans="13:15">
      <c r="M149" s="1"/>
      <c r="N149" s="1"/>
      <c r="O149" s="1"/>
    </row>
    <row r="150" spans="13:15">
      <c r="M150" s="1"/>
      <c r="N150" s="1"/>
      <c r="O150" s="1"/>
    </row>
    <row r="151" spans="13:15">
      <c r="M151" s="1"/>
      <c r="N151" s="1"/>
      <c r="O151" s="1"/>
    </row>
    <row r="152" spans="13:15">
      <c r="M152" s="1"/>
      <c r="N152" s="1"/>
      <c r="O152" s="1"/>
    </row>
    <row r="153" spans="13:15">
      <c r="M153" s="1"/>
      <c r="N153" s="1"/>
      <c r="O153" s="1"/>
    </row>
    <row r="154" spans="13:15">
      <c r="M154" s="1"/>
      <c r="N154" s="1"/>
      <c r="O154" s="1"/>
    </row>
    <row r="155" spans="13:15">
      <c r="M155" s="1"/>
      <c r="N155" s="1"/>
      <c r="O155" s="1"/>
    </row>
    <row r="156" spans="13:15">
      <c r="M156" s="1"/>
      <c r="N156" s="1"/>
      <c r="O156" s="1"/>
    </row>
    <row r="157" spans="13:15">
      <c r="M157" s="1"/>
      <c r="N157" s="1"/>
      <c r="O157" s="1"/>
    </row>
    <row r="158" spans="13:15">
      <c r="M158" s="1"/>
      <c r="N158" s="1"/>
      <c r="O158" s="1"/>
    </row>
    <row r="159" spans="13:15">
      <c r="M159" s="1"/>
      <c r="N159" s="1"/>
      <c r="O159" s="1"/>
    </row>
    <row r="160" spans="13:15">
      <c r="M160" s="1"/>
      <c r="N160" s="1"/>
      <c r="O160" s="1"/>
    </row>
    <row r="161" spans="13:15">
      <c r="M161" s="1"/>
      <c r="N161" s="1"/>
      <c r="O161" s="1"/>
    </row>
    <row r="162" spans="13:15">
      <c r="M162" s="1"/>
      <c r="N162" s="1"/>
      <c r="O162" s="1"/>
    </row>
    <row r="163" spans="13:15">
      <c r="M163" s="1"/>
      <c r="N163" s="1"/>
      <c r="O163" s="1"/>
    </row>
    <row r="164" spans="13:15">
      <c r="M164" s="1"/>
      <c r="N164" s="1"/>
      <c r="O164" s="1"/>
    </row>
    <row r="165" spans="13:15">
      <c r="M165" s="1"/>
      <c r="N165" s="1"/>
      <c r="O165" s="1"/>
    </row>
    <row r="166" spans="13:15">
      <c r="M166" s="1"/>
      <c r="N166" s="1"/>
      <c r="O166" s="1"/>
    </row>
    <row r="167" spans="13:15">
      <c r="M167" s="1"/>
      <c r="N167" s="1"/>
      <c r="O167" s="1"/>
    </row>
    <row r="168" spans="13:15">
      <c r="M168" s="1"/>
      <c r="N168" s="1"/>
      <c r="O168" s="1"/>
    </row>
    <row r="169" spans="13:15">
      <c r="M169" s="1"/>
      <c r="N169" s="1"/>
      <c r="O169" s="1"/>
    </row>
    <row r="170" spans="13:15">
      <c r="M170" s="1"/>
      <c r="N170" s="1"/>
      <c r="O170" s="1"/>
    </row>
    <row r="171" spans="13:15">
      <c r="M171" s="1"/>
      <c r="N171" s="1"/>
      <c r="O171" s="1"/>
    </row>
    <row r="172" spans="13:15">
      <c r="M172" s="1"/>
      <c r="N172" s="1"/>
      <c r="O172" s="1"/>
    </row>
    <row r="173" spans="13:15">
      <c r="M173" s="1"/>
      <c r="N173" s="1"/>
      <c r="O173" s="1"/>
    </row>
    <row r="174" spans="13:15">
      <c r="M174" s="1"/>
      <c r="N174" s="1"/>
      <c r="O174" s="1"/>
    </row>
    <row r="175" spans="13:15">
      <c r="M175" s="1"/>
      <c r="N175" s="1"/>
      <c r="O175" s="1"/>
    </row>
    <row r="176" spans="13:15">
      <c r="M176" s="1"/>
      <c r="N176" s="1"/>
      <c r="O176" s="1"/>
    </row>
    <row r="177" spans="13:15">
      <c r="M177" s="1"/>
      <c r="N177" s="1"/>
      <c r="O177" s="1"/>
    </row>
    <row r="178" spans="13:15">
      <c r="M178" s="1"/>
      <c r="N178" s="1"/>
      <c r="O178" s="1"/>
    </row>
    <row r="179" spans="13:15">
      <c r="M179" s="1"/>
      <c r="N179" s="1"/>
      <c r="O179" s="1"/>
    </row>
    <row r="180" spans="13:15">
      <c r="M180" s="1"/>
      <c r="N180" s="1"/>
      <c r="O180" s="1"/>
    </row>
    <row r="181" spans="13:15">
      <c r="M181" s="1"/>
      <c r="N181" s="1"/>
      <c r="O181" s="1"/>
    </row>
    <row r="182" spans="13:15">
      <c r="M182" s="1"/>
      <c r="N182" s="1"/>
      <c r="O182" s="1"/>
    </row>
    <row r="183" spans="13:15">
      <c r="M183" s="1"/>
      <c r="N183" s="1"/>
      <c r="O183" s="1"/>
    </row>
    <row r="184" spans="13:15">
      <c r="M184" s="1"/>
      <c r="N184" s="1"/>
      <c r="O184" s="1"/>
    </row>
    <row r="185" spans="13:15">
      <c r="M185" s="1"/>
      <c r="N185" s="1"/>
      <c r="O185" s="1"/>
    </row>
    <row r="186" spans="13:15">
      <c r="M186" s="1"/>
      <c r="N186" s="1"/>
      <c r="O186" s="1"/>
    </row>
    <row r="187" spans="13:15">
      <c r="M187" s="1"/>
      <c r="N187" s="1"/>
      <c r="O187" s="1"/>
    </row>
    <row r="188" spans="13:15">
      <c r="M188" s="1"/>
      <c r="N188" s="1"/>
      <c r="O188" s="1"/>
    </row>
    <row r="189" spans="13:15">
      <c r="M189" s="1"/>
      <c r="N189" s="1"/>
      <c r="O189" s="1"/>
    </row>
  </sheetData>
  <sheetProtection formatCells="0" formatColumns="0" formatRows="0"/>
  <mergeCells count="57">
    <mergeCell ref="B24:B31"/>
    <mergeCell ref="C24:C25"/>
    <mergeCell ref="L24:L25"/>
    <mergeCell ref="M24:M31"/>
    <mergeCell ref="C26:C27"/>
    <mergeCell ref="L26:L27"/>
    <mergeCell ref="C28:C29"/>
    <mergeCell ref="L28:L29"/>
    <mergeCell ref="C30:C31"/>
    <mergeCell ref="L30:L31"/>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12:B19"/>
    <mergeCell ref="C12:C13"/>
    <mergeCell ref="L12:L13"/>
    <mergeCell ref="M12:M19"/>
    <mergeCell ref="C14:C15"/>
    <mergeCell ref="L14:L15"/>
    <mergeCell ref="C16:C17"/>
    <mergeCell ref="L16:L17"/>
    <mergeCell ref="C18:C19"/>
    <mergeCell ref="L18:L19"/>
    <mergeCell ref="N10:N11"/>
    <mergeCell ref="C7:N7"/>
    <mergeCell ref="C8:N8"/>
    <mergeCell ref="B9:G9"/>
    <mergeCell ref="H9:N9"/>
    <mergeCell ref="B10:B11"/>
    <mergeCell ref="C10:C11"/>
    <mergeCell ref="D10:D11"/>
    <mergeCell ref="E10:F10"/>
    <mergeCell ref="G10:G11"/>
    <mergeCell ref="H10:H11"/>
    <mergeCell ref="I10:I11"/>
    <mergeCell ref="J10:J11"/>
    <mergeCell ref="K10:K11"/>
    <mergeCell ref="L10:L11"/>
    <mergeCell ref="M10:M11"/>
    <mergeCell ref="C6:N6"/>
    <mergeCell ref="B1:N1"/>
    <mergeCell ref="B2:N2"/>
    <mergeCell ref="B3:N3"/>
    <mergeCell ref="B4:N4"/>
    <mergeCell ref="B5:N5"/>
  </mergeCells>
  <conditionalFormatting sqref="L12 L37">
    <cfRule type="containsText" dxfId="165" priority="29" stopIfTrue="1" operator="containsText" text="REPLANIFICAR">
      <formula>NOT(ISERROR(SEARCH("REPLANIFICAR",L12)))</formula>
    </cfRule>
    <cfRule type="containsText" dxfId="164" priority="30" stopIfTrue="1" operator="containsText" text="CORRECTO">
      <formula>NOT(ISERROR(SEARCH("CORRECTO",L12)))</formula>
    </cfRule>
  </conditionalFormatting>
  <conditionalFormatting sqref="N12 M37:N37">
    <cfRule type="containsText" dxfId="163" priority="27" stopIfTrue="1" operator="containsText" text="REPLANIFICAR">
      <formula>NOT(ISERROR(SEARCH("REPLANIFICAR",M12)))</formula>
    </cfRule>
    <cfRule type="containsText" dxfId="162" priority="28" stopIfTrue="1" operator="containsText" text="CORRECTO">
      <formula>NOT(ISERROR(SEARCH("CORRECTO",M12)))</formula>
    </cfRule>
  </conditionalFormatting>
  <conditionalFormatting sqref="M12">
    <cfRule type="containsText" dxfId="161" priority="18" stopIfTrue="1" operator="containsText" text="REPLANIFICAR">
      <formula>NOT(ISERROR(SEARCH("REPLANIFICAR",M12)))</formula>
    </cfRule>
    <cfRule type="containsText" dxfId="160" priority="19" stopIfTrue="1" operator="containsText" text="CORRECTO">
      <formula>NOT(ISERROR(SEARCH("CORRECTO",M12)))</formula>
    </cfRule>
  </conditionalFormatting>
  <conditionalFormatting sqref="L24">
    <cfRule type="containsText" dxfId="159" priority="12" stopIfTrue="1" operator="containsText" text="REPLANIFICAR">
      <formula>NOT(ISERROR(SEARCH("REPLANIFICAR",L24)))</formula>
    </cfRule>
    <cfRule type="containsText" dxfId="158" priority="13" stopIfTrue="1" operator="containsText" text="CORRECTO">
      <formula>NOT(ISERROR(SEARCH("CORRECTO",L24)))</formula>
    </cfRule>
  </conditionalFormatting>
  <conditionalFormatting sqref="N24">
    <cfRule type="containsText" dxfId="157" priority="10" stopIfTrue="1" operator="containsText" text="REPLANIFICAR">
      <formula>NOT(ISERROR(SEARCH("REPLANIFICAR",N24)))</formula>
    </cfRule>
    <cfRule type="containsText" dxfId="156" priority="11" stopIfTrue="1" operator="containsText" text="CORRECTO">
      <formula>NOT(ISERROR(SEARCH("CORRECTO",N24)))</formula>
    </cfRule>
  </conditionalFormatting>
  <conditionalFormatting sqref="M24">
    <cfRule type="containsText" dxfId="155" priority="1" stopIfTrue="1" operator="containsText" text="REPLANIFICAR">
      <formula>NOT(ISERROR(SEARCH("REPLANIFICAR",M24)))</formula>
    </cfRule>
    <cfRule type="containsText" dxfId="154" priority="2" stopIfTrue="1" operator="containsText" text="CORRECTO">
      <formula>NOT(ISERROR(SEARCH("CORRECTO",M24)))</formula>
    </cfRule>
  </conditionalFormatting>
  <dataValidations count="1">
    <dataValidation type="list" allowBlank="1" showInputMessage="1" showErrorMessage="1" sqref="H12:H19 H24:H44" xr:uid="{00000000-0002-0000-1300-000000000000}">
      <formula1>$Q$5:$Q$7</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1" operator="containsText" id="{520CF134-C3C2-48D2-97A0-99C554CB863B}">
            <xm:f>NOT(ISERROR(SEARCH(#REF!,L12)))</xm:f>
            <xm:f>#REF!</xm:f>
            <x14:dxf>
              <font>
                <b/>
                <i val="0"/>
                <color theme="1"/>
              </font>
              <fill>
                <patternFill>
                  <bgColor rgb="FFFFFF00"/>
                </patternFill>
              </fill>
            </x14:dxf>
          </x14:cfRule>
          <x14:cfRule type="containsText" priority="32" operator="containsText" id="{166B9663-0AB8-4106-8649-07A8EEAD83AF}">
            <xm:f>NOT(ISERROR(SEARCH(#REF!,L12)))</xm:f>
            <xm:f>#REF!</xm:f>
            <x14:dxf>
              <font>
                <b/>
                <i val="0"/>
                <color theme="0"/>
              </font>
              <fill>
                <patternFill>
                  <bgColor rgb="FFFF0000"/>
                </patternFill>
              </fill>
            </x14:dxf>
          </x14:cfRule>
          <x14:cfRule type="containsText" priority="33" operator="containsText" id="{30DE7EE9-F1AA-4FA9-A570-1FA5C73BC51C}">
            <xm:f>NOT(ISERROR(SEARCH(#REF!,L12)))</xm:f>
            <xm:f>#REF!</xm:f>
            <x14:dxf>
              <font>
                <b/>
                <i val="0"/>
              </font>
              <fill>
                <patternFill>
                  <bgColor rgb="FFFFFF00"/>
                </patternFill>
              </fill>
            </x14:dxf>
          </x14:cfRule>
          <x14:cfRule type="containsText" priority="34" operator="containsText" id="{C9BCB11D-B112-44F8-9556-77D3473969D1}">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DF71A657-39E7-4590-984A-A97D3748B2F9}">
            <xm:f>NOT(ISERROR(SEARCH($Q$7,H12)))</xm:f>
            <xm:f>$Q$7</xm:f>
            <x14:dxf>
              <font>
                <b/>
                <i val="0"/>
                <color theme="0"/>
              </font>
              <fill>
                <patternFill>
                  <bgColor rgb="FFFF0000"/>
                </patternFill>
              </fill>
            </x14:dxf>
          </x14:cfRule>
          <x14:cfRule type="containsText" priority="25" operator="containsText" id="{80FBD3E3-723D-4597-906A-5399A460CAA7}">
            <xm:f>NOT(ISERROR(SEARCH($Q$6,H12)))</xm:f>
            <xm:f>$Q$6</xm:f>
            <x14:dxf>
              <font>
                <b/>
                <i val="0"/>
                <color theme="1"/>
              </font>
              <fill>
                <patternFill>
                  <bgColor rgb="FFFFFF00"/>
                </patternFill>
              </fill>
            </x14:dxf>
          </x14:cfRule>
          <x14:cfRule type="containsText" priority="26" operator="containsText" id="{614EE5F6-49DB-43B5-9015-A5FC22F07118}">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A264EB55-B930-4FA9-839B-D3557D96E0DF}">
            <xm:f>NOT(ISERROR(SEARCH(#REF!,M12)))</xm:f>
            <xm:f>#REF!</xm:f>
            <x14:dxf>
              <font>
                <b/>
                <i val="0"/>
                <color theme="1"/>
              </font>
              <fill>
                <patternFill>
                  <bgColor rgb="FFFFFF00"/>
                </patternFill>
              </fill>
            </x14:dxf>
          </x14:cfRule>
          <x14:cfRule type="containsText" priority="21" operator="containsText" id="{C887E369-2E12-4D7C-AB44-764E63948DEC}">
            <xm:f>NOT(ISERROR(SEARCH(#REF!,M12)))</xm:f>
            <xm:f>#REF!</xm:f>
            <x14:dxf>
              <font>
                <b/>
                <i val="0"/>
                <color theme="0"/>
              </font>
              <fill>
                <patternFill>
                  <bgColor rgb="FFFF0000"/>
                </patternFill>
              </fill>
            </x14:dxf>
          </x14:cfRule>
          <x14:cfRule type="containsText" priority="22" operator="containsText" id="{0160DE60-4C6F-45A2-92F9-D133133D317B}">
            <xm:f>NOT(ISERROR(SEARCH(#REF!,M12)))</xm:f>
            <xm:f>#REF!</xm:f>
            <x14:dxf>
              <font>
                <b/>
                <i val="0"/>
              </font>
              <fill>
                <patternFill>
                  <bgColor rgb="FFFFFF00"/>
                </patternFill>
              </fill>
            </x14:dxf>
          </x14:cfRule>
          <x14:cfRule type="containsText" priority="23" operator="containsText" id="{C67C906B-B9D6-4BAB-B5C6-B8086CD5C412}">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B2D166DB-3466-4440-85F4-6626552111C8}">
            <xm:f>NOT(ISERROR(SEARCH(#REF!,L24)))</xm:f>
            <xm:f>#REF!</xm:f>
            <x14:dxf>
              <font>
                <b/>
                <i val="0"/>
                <color theme="1"/>
              </font>
              <fill>
                <patternFill>
                  <bgColor rgb="FFFFFF00"/>
                </patternFill>
              </fill>
            </x14:dxf>
          </x14:cfRule>
          <x14:cfRule type="containsText" priority="15" operator="containsText" id="{588FCA87-46FB-4384-BE7A-A6D874F3F91F}">
            <xm:f>NOT(ISERROR(SEARCH(#REF!,L24)))</xm:f>
            <xm:f>#REF!</xm:f>
            <x14:dxf>
              <font>
                <b/>
                <i val="0"/>
                <color theme="0"/>
              </font>
              <fill>
                <patternFill>
                  <bgColor rgb="FFFF0000"/>
                </patternFill>
              </fill>
            </x14:dxf>
          </x14:cfRule>
          <x14:cfRule type="containsText" priority="16" operator="containsText" id="{4544910B-71AC-4F2C-B3AF-0DF989FA7E6A}">
            <xm:f>NOT(ISERROR(SEARCH(#REF!,L24)))</xm:f>
            <xm:f>#REF!</xm:f>
            <x14:dxf>
              <font>
                <b/>
                <i val="0"/>
              </font>
              <fill>
                <patternFill>
                  <bgColor rgb="FFFFFF00"/>
                </patternFill>
              </fill>
            </x14:dxf>
          </x14:cfRule>
          <x14:cfRule type="containsText" priority="17" operator="containsText" id="{B3990B62-D20B-4350-9819-3309EA5BC1DD}">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15E18087-0B08-4C42-8553-7E5B6120245E}">
            <xm:f>NOT(ISERROR(SEARCH($Q$7,H24)))</xm:f>
            <xm:f>$Q$7</xm:f>
            <x14:dxf>
              <font>
                <b/>
                <i val="0"/>
                <color theme="0"/>
              </font>
              <fill>
                <patternFill>
                  <bgColor rgb="FFFF0000"/>
                </patternFill>
              </fill>
            </x14:dxf>
          </x14:cfRule>
          <x14:cfRule type="containsText" priority="8" operator="containsText" id="{0D536D9C-A194-4119-8B8A-BDC6C55DB606}">
            <xm:f>NOT(ISERROR(SEARCH($Q$6,H24)))</xm:f>
            <xm:f>$Q$6</xm:f>
            <x14:dxf>
              <font>
                <b/>
                <i val="0"/>
                <color theme="1"/>
              </font>
              <fill>
                <patternFill>
                  <bgColor rgb="FFFFFF00"/>
                </patternFill>
              </fill>
            </x14:dxf>
          </x14:cfRule>
          <x14:cfRule type="containsText" priority="9" operator="containsText" id="{FF35DDF8-9AB7-4C67-9FC3-B204E345DF82}">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07817F9C-739B-4F50-86C0-0D29009CA00E}">
            <xm:f>NOT(ISERROR(SEARCH(#REF!,M24)))</xm:f>
            <xm:f>#REF!</xm:f>
            <x14:dxf>
              <font>
                <b/>
                <i val="0"/>
                <color theme="1"/>
              </font>
              <fill>
                <patternFill>
                  <bgColor rgb="FFFFFF00"/>
                </patternFill>
              </fill>
            </x14:dxf>
          </x14:cfRule>
          <x14:cfRule type="containsText" priority="4" operator="containsText" id="{20DEE039-A3FF-4F26-BB33-FD1744B0338C}">
            <xm:f>NOT(ISERROR(SEARCH(#REF!,M24)))</xm:f>
            <xm:f>#REF!</xm:f>
            <x14:dxf>
              <font>
                <b/>
                <i val="0"/>
                <color theme="0"/>
              </font>
              <fill>
                <patternFill>
                  <bgColor rgb="FFFF0000"/>
                </patternFill>
              </fill>
            </x14:dxf>
          </x14:cfRule>
          <x14:cfRule type="containsText" priority="5" operator="containsText" id="{FB4D5257-4E7A-475B-BB1C-E452E5593AFE}">
            <xm:f>NOT(ISERROR(SEARCH(#REF!,M24)))</xm:f>
            <xm:f>#REF!</xm:f>
            <x14:dxf>
              <font>
                <b/>
                <i val="0"/>
              </font>
              <fill>
                <patternFill>
                  <bgColor rgb="FFFFFF00"/>
                </patternFill>
              </fill>
            </x14:dxf>
          </x14:cfRule>
          <x14:cfRule type="containsText" priority="6" operator="containsText" id="{C753D80C-8C68-4825-B68F-8C7B6E6486D0}">
            <xm:f>NOT(ISERROR(SEARCH(#REF!,M24)))</xm:f>
            <xm:f>#REF!</xm:f>
            <x14:dxf>
              <font>
                <b/>
                <i val="0"/>
                <color theme="0"/>
              </font>
              <fill>
                <patternFill>
                  <bgColor rgb="FF00B050"/>
                </patternFill>
              </fill>
            </x14:dxf>
          </x14:cfRule>
          <xm:sqref>M24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189"/>
  <sheetViews>
    <sheetView showGridLines="0" zoomScale="70" zoomScaleNormal="70" workbookViewId="0">
      <selection activeCell="H12" sqref="H12"/>
    </sheetView>
  </sheetViews>
  <sheetFormatPr baseColWidth="10" defaultColWidth="11.42578125" defaultRowHeight="1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31"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c r="A1" s="1"/>
      <c r="B1" s="1162"/>
      <c r="C1" s="1162"/>
      <c r="D1" s="1162"/>
      <c r="E1" s="1162"/>
      <c r="F1" s="1162"/>
      <c r="G1" s="1162"/>
      <c r="H1" s="1162"/>
      <c r="I1" s="1162"/>
      <c r="J1" s="1162"/>
      <c r="K1" s="1162"/>
      <c r="L1" s="1162"/>
      <c r="M1" s="1162"/>
      <c r="N1" s="1162"/>
      <c r="O1" s="1"/>
    </row>
    <row r="2" spans="1:17" ht="22.5" customHeight="1">
      <c r="A2" s="1"/>
      <c r="B2" s="1163" t="s">
        <v>76</v>
      </c>
      <c r="C2" s="1163"/>
      <c r="D2" s="1163"/>
      <c r="E2" s="1163"/>
      <c r="F2" s="1163"/>
      <c r="G2" s="1163"/>
      <c r="H2" s="1163"/>
      <c r="I2" s="1163"/>
      <c r="J2" s="1163"/>
      <c r="K2" s="1163"/>
      <c r="L2" s="1163"/>
      <c r="M2" s="1163"/>
      <c r="N2" s="1163"/>
      <c r="O2" s="1"/>
    </row>
    <row r="3" spans="1:17" ht="21.75" customHeight="1">
      <c r="A3" s="1"/>
      <c r="B3" s="1164" t="s">
        <v>77</v>
      </c>
      <c r="C3" s="1164"/>
      <c r="D3" s="1164"/>
      <c r="E3" s="1164"/>
      <c r="F3" s="1164"/>
      <c r="G3" s="1164"/>
      <c r="H3" s="1164"/>
      <c r="I3" s="1164"/>
      <c r="J3" s="1164"/>
      <c r="K3" s="1164"/>
      <c r="L3" s="1164"/>
      <c r="M3" s="1164"/>
      <c r="N3" s="1164"/>
      <c r="O3" s="1"/>
    </row>
    <row r="4" spans="1:17" ht="21.75" customHeight="1">
      <c r="A4" s="1"/>
      <c r="B4" s="1165" t="s">
        <v>78</v>
      </c>
      <c r="C4" s="1165"/>
      <c r="D4" s="1165"/>
      <c r="E4" s="1165"/>
      <c r="F4" s="1165"/>
      <c r="G4" s="1165"/>
      <c r="H4" s="1165"/>
      <c r="I4" s="1165"/>
      <c r="J4" s="1165"/>
      <c r="K4" s="1165"/>
      <c r="L4" s="1165"/>
      <c r="M4" s="1165"/>
      <c r="N4" s="1165"/>
      <c r="O4" s="1"/>
    </row>
    <row r="5" spans="1:17" ht="16.5" customHeight="1" thickBot="1">
      <c r="A5" s="1"/>
      <c r="B5" s="1166"/>
      <c r="C5" s="1166"/>
      <c r="D5" s="1166"/>
      <c r="E5" s="1166"/>
      <c r="F5" s="1166"/>
      <c r="G5" s="1166"/>
      <c r="H5" s="1166"/>
      <c r="I5" s="1166"/>
      <c r="J5" s="1166"/>
      <c r="K5" s="1166"/>
      <c r="L5" s="1166"/>
      <c r="M5" s="1166"/>
      <c r="N5" s="1166"/>
      <c r="O5" s="1"/>
      <c r="P5" s="7"/>
      <c r="Q5" s="2" t="s">
        <v>65</v>
      </c>
    </row>
    <row r="6" spans="1:17" ht="27.75" customHeight="1" thickBot="1">
      <c r="B6" s="103" t="s">
        <v>11</v>
      </c>
      <c r="C6" s="1167" t="s">
        <v>3</v>
      </c>
      <c r="D6" s="1168"/>
      <c r="E6" s="1168"/>
      <c r="F6" s="1168"/>
      <c r="G6" s="1168"/>
      <c r="H6" s="1168"/>
      <c r="I6" s="1168"/>
      <c r="J6" s="1168"/>
      <c r="K6" s="1168"/>
      <c r="L6" s="1168"/>
      <c r="M6" s="1168"/>
      <c r="N6" s="1169"/>
      <c r="O6" s="1"/>
      <c r="P6" s="5"/>
      <c r="Q6" s="2" t="s">
        <v>67</v>
      </c>
    </row>
    <row r="7" spans="1:17" ht="28.5" customHeight="1" thickBot="1">
      <c r="B7" s="104" t="s">
        <v>56</v>
      </c>
      <c r="C7" s="1170">
        <v>43101</v>
      </c>
      <c r="D7" s="1181"/>
      <c r="E7" s="1181"/>
      <c r="F7" s="1181"/>
      <c r="G7" s="1181"/>
      <c r="H7" s="1181"/>
      <c r="I7" s="1181"/>
      <c r="J7" s="1181"/>
      <c r="K7" s="1181"/>
      <c r="L7" s="1181"/>
      <c r="M7" s="1181"/>
      <c r="N7" s="1182"/>
      <c r="P7" s="6"/>
      <c r="Q7" s="2" t="s">
        <v>66</v>
      </c>
    </row>
    <row r="8" spans="1:17" ht="23.25" customHeight="1" thickBot="1">
      <c r="B8" s="104" t="s">
        <v>16</v>
      </c>
      <c r="C8" s="1170"/>
      <c r="D8" s="1181"/>
      <c r="E8" s="1181"/>
      <c r="F8" s="1181"/>
      <c r="G8" s="1181"/>
      <c r="H8" s="1181"/>
      <c r="I8" s="1181"/>
      <c r="J8" s="1181"/>
      <c r="K8" s="1181"/>
      <c r="L8" s="1181"/>
      <c r="M8" s="1181"/>
      <c r="N8" s="1182"/>
      <c r="P8" s="6"/>
    </row>
    <row r="9" spans="1:17" ht="18.75" customHeight="1" thickBot="1">
      <c r="B9" s="1173" t="s">
        <v>4</v>
      </c>
      <c r="C9" s="1174"/>
      <c r="D9" s="1174"/>
      <c r="E9" s="1174"/>
      <c r="F9" s="1174"/>
      <c r="G9" s="1175"/>
      <c r="H9" s="1176" t="s">
        <v>5</v>
      </c>
      <c r="I9" s="1177"/>
      <c r="J9" s="1177"/>
      <c r="K9" s="1177"/>
      <c r="L9" s="1177"/>
      <c r="M9" s="1177"/>
      <c r="N9" s="1177"/>
      <c r="O9"/>
    </row>
    <row r="10" spans="1:17" ht="36" customHeight="1">
      <c r="B10" s="1146" t="s">
        <v>0</v>
      </c>
      <c r="C10" s="1146" t="s">
        <v>2</v>
      </c>
      <c r="D10" s="1148" t="s">
        <v>60</v>
      </c>
      <c r="E10" s="1150" t="s">
        <v>51</v>
      </c>
      <c r="F10" s="1151"/>
      <c r="G10" s="1154" t="s">
        <v>52</v>
      </c>
      <c r="H10" s="1156" t="s">
        <v>63</v>
      </c>
      <c r="I10" s="1158" t="s">
        <v>6</v>
      </c>
      <c r="J10" s="1160" t="s">
        <v>64</v>
      </c>
      <c r="K10" s="1161" t="s">
        <v>72</v>
      </c>
      <c r="L10" s="1152" t="s">
        <v>71</v>
      </c>
      <c r="M10" s="1154" t="s">
        <v>79</v>
      </c>
      <c r="N10" s="1179" t="s">
        <v>6</v>
      </c>
      <c r="O10"/>
    </row>
    <row r="11" spans="1:17" ht="10.5" customHeight="1" thickBot="1">
      <c r="B11" s="1147"/>
      <c r="C11" s="1147"/>
      <c r="D11" s="1149"/>
      <c r="E11" s="72" t="s">
        <v>46</v>
      </c>
      <c r="F11" s="105" t="s">
        <v>47</v>
      </c>
      <c r="G11" s="1155"/>
      <c r="H11" s="1157"/>
      <c r="I11" s="1159"/>
      <c r="J11" s="1160"/>
      <c r="K11" s="1161"/>
      <c r="L11" s="1545"/>
      <c r="M11" s="1155"/>
      <c r="N11" s="1180"/>
      <c r="O11"/>
    </row>
    <row r="12" spans="1:17" s="37" customFormat="1" ht="31.5" customHeight="1">
      <c r="B12" s="1546" t="s">
        <v>80</v>
      </c>
      <c r="C12" s="1144" t="s">
        <v>88</v>
      </c>
      <c r="D12" s="127" t="s">
        <v>92</v>
      </c>
      <c r="E12" s="64"/>
      <c r="F12" s="106"/>
      <c r="G12" s="128" t="s">
        <v>81</v>
      </c>
      <c r="H12" s="124" t="s">
        <v>65</v>
      </c>
      <c r="I12" s="55"/>
      <c r="J12" s="43"/>
      <c r="K12" s="48"/>
      <c r="L12" s="1548" t="s">
        <v>34</v>
      </c>
      <c r="M12" s="1550"/>
      <c r="N12" s="98"/>
      <c r="O12" s="38"/>
    </row>
    <row r="13" spans="1:17" s="37" customFormat="1" ht="31.5" customHeight="1" thickBot="1">
      <c r="B13" s="1547"/>
      <c r="C13" s="1530"/>
      <c r="D13" s="127" t="s">
        <v>93</v>
      </c>
      <c r="E13" s="64"/>
      <c r="F13" s="106"/>
      <c r="G13" s="129" t="s">
        <v>82</v>
      </c>
      <c r="H13" s="125" t="s">
        <v>65</v>
      </c>
      <c r="I13" s="55"/>
      <c r="J13" s="43"/>
      <c r="K13" s="48"/>
      <c r="L13" s="1549"/>
      <c r="M13" s="1551"/>
      <c r="N13" s="99"/>
      <c r="O13" s="38"/>
    </row>
    <row r="14" spans="1:17" s="37" customFormat="1" ht="31.5" customHeight="1">
      <c r="B14" s="1547"/>
      <c r="C14" s="1144" t="s">
        <v>89</v>
      </c>
      <c r="D14" s="127" t="s">
        <v>94</v>
      </c>
      <c r="E14" s="64"/>
      <c r="F14" s="106"/>
      <c r="G14" s="129" t="s">
        <v>82</v>
      </c>
      <c r="H14" s="125" t="s">
        <v>67</v>
      </c>
      <c r="I14" s="56"/>
      <c r="J14" s="43"/>
      <c r="K14" s="57"/>
      <c r="L14" s="1553" t="s">
        <v>35</v>
      </c>
      <c r="M14" s="1551"/>
      <c r="N14" s="100"/>
      <c r="O14" s="38"/>
    </row>
    <row r="15" spans="1:17" s="37" customFormat="1" ht="31.5" customHeight="1" thickBot="1">
      <c r="B15" s="1547"/>
      <c r="C15" s="1530"/>
      <c r="D15" s="127" t="s">
        <v>95</v>
      </c>
      <c r="E15" s="64"/>
      <c r="F15" s="106"/>
      <c r="G15" s="129" t="s">
        <v>83</v>
      </c>
      <c r="H15" s="125" t="s">
        <v>65</v>
      </c>
      <c r="I15" s="58"/>
      <c r="J15" s="43"/>
      <c r="K15" s="59"/>
      <c r="L15" s="1554"/>
      <c r="M15" s="1551"/>
      <c r="N15" s="100"/>
      <c r="O15" s="38"/>
    </row>
    <row r="16" spans="1:17" s="37" customFormat="1" ht="31.5" customHeight="1">
      <c r="B16" s="1547"/>
      <c r="C16" s="1144" t="s">
        <v>90</v>
      </c>
      <c r="D16" s="127" t="s">
        <v>96</v>
      </c>
      <c r="E16" s="50"/>
      <c r="F16" s="52"/>
      <c r="G16" s="129" t="s">
        <v>81</v>
      </c>
      <c r="H16" s="125" t="s">
        <v>66</v>
      </c>
      <c r="I16" s="50"/>
      <c r="J16" s="51"/>
      <c r="K16" s="52"/>
      <c r="L16" s="1555" t="s">
        <v>36</v>
      </c>
      <c r="M16" s="1551"/>
      <c r="N16" s="77"/>
      <c r="O16" s="38"/>
    </row>
    <row r="17" spans="2:16" s="37" customFormat="1" ht="31.5" customHeight="1" thickBot="1">
      <c r="B17" s="1547"/>
      <c r="C17" s="1530"/>
      <c r="D17" s="127" t="s">
        <v>97</v>
      </c>
      <c r="E17" s="65"/>
      <c r="F17" s="107"/>
      <c r="G17" s="130" t="s">
        <v>84</v>
      </c>
      <c r="H17" s="125" t="s">
        <v>66</v>
      </c>
      <c r="I17" s="60"/>
      <c r="J17" s="43"/>
      <c r="K17" s="61"/>
      <c r="L17" s="1556"/>
      <c r="M17" s="1551"/>
      <c r="N17" s="100"/>
      <c r="O17" s="38"/>
    </row>
    <row r="18" spans="2:16" s="37" customFormat="1" ht="25.5" customHeight="1">
      <c r="B18" s="1547"/>
      <c r="C18" s="1144" t="s">
        <v>91</v>
      </c>
      <c r="D18" s="127" t="s">
        <v>98</v>
      </c>
      <c r="E18" s="65"/>
      <c r="F18" s="107"/>
      <c r="G18" s="130" t="s">
        <v>85</v>
      </c>
      <c r="H18" s="125" t="s">
        <v>67</v>
      </c>
      <c r="I18" s="60"/>
      <c r="J18" s="43"/>
      <c r="K18" s="61"/>
      <c r="L18" s="1555" t="s">
        <v>36</v>
      </c>
      <c r="M18" s="1551"/>
      <c r="N18" s="100"/>
      <c r="O18" s="38"/>
    </row>
    <row r="19" spans="2:16" s="37" customFormat="1" ht="29.25" customHeight="1" thickBot="1">
      <c r="B19" s="1547"/>
      <c r="C19" s="1530"/>
      <c r="D19" s="127" t="s">
        <v>99</v>
      </c>
      <c r="E19" s="66"/>
      <c r="F19" s="108"/>
      <c r="G19" s="131" t="s">
        <v>86</v>
      </c>
      <c r="H19" s="126" t="s">
        <v>67</v>
      </c>
      <c r="I19" s="62"/>
      <c r="J19" s="46"/>
      <c r="K19" s="63"/>
      <c r="L19" s="1556"/>
      <c r="M19" s="1552"/>
      <c r="N19" s="165"/>
      <c r="O19" s="38"/>
    </row>
    <row r="20" spans="2:16" ht="24.75" customHeight="1" thickBot="1">
      <c r="B20" s="133" t="s">
        <v>16</v>
      </c>
      <c r="C20" s="1171"/>
      <c r="D20" s="1181"/>
      <c r="E20" s="1181"/>
      <c r="F20" s="1181"/>
      <c r="G20" s="1181"/>
      <c r="H20" s="1181"/>
      <c r="I20" s="1181"/>
      <c r="J20" s="1181"/>
      <c r="K20" s="1181"/>
      <c r="L20" s="1181"/>
      <c r="M20" s="1181"/>
      <c r="N20" s="1182"/>
      <c r="P20" s="6"/>
    </row>
    <row r="21" spans="2:16" ht="18.75" customHeight="1" thickBot="1">
      <c r="B21" s="1173" t="s">
        <v>4</v>
      </c>
      <c r="C21" s="1174"/>
      <c r="D21" s="1174"/>
      <c r="E21" s="1174"/>
      <c r="F21" s="1174"/>
      <c r="G21" s="1175"/>
      <c r="H21" s="1176" t="s">
        <v>5</v>
      </c>
      <c r="I21" s="1177"/>
      <c r="J21" s="1177"/>
      <c r="K21" s="1177"/>
      <c r="L21" s="1177"/>
      <c r="M21" s="1177"/>
      <c r="N21" s="1177"/>
      <c r="O21"/>
    </row>
    <row r="22" spans="2:16" ht="36" customHeight="1">
      <c r="B22" s="1146" t="s">
        <v>0</v>
      </c>
      <c r="C22" s="1146" t="s">
        <v>2</v>
      </c>
      <c r="D22" s="1148" t="s">
        <v>60</v>
      </c>
      <c r="E22" s="1150" t="s">
        <v>51</v>
      </c>
      <c r="F22" s="1151"/>
      <c r="G22" s="1154" t="s">
        <v>52</v>
      </c>
      <c r="H22" s="1156" t="s">
        <v>63</v>
      </c>
      <c r="I22" s="1158" t="s">
        <v>6</v>
      </c>
      <c r="J22" s="1160" t="s">
        <v>64</v>
      </c>
      <c r="K22" s="1161" t="s">
        <v>72</v>
      </c>
      <c r="L22" s="1152" t="s">
        <v>71</v>
      </c>
      <c r="M22" s="1154" t="s">
        <v>79</v>
      </c>
      <c r="N22" s="1179" t="s">
        <v>6</v>
      </c>
      <c r="O22"/>
    </row>
    <row r="23" spans="2:16" ht="10.5" customHeight="1" thickBot="1">
      <c r="B23" s="1147"/>
      <c r="C23" s="1147"/>
      <c r="D23" s="1149"/>
      <c r="E23" s="72" t="s">
        <v>46</v>
      </c>
      <c r="F23" s="105" t="s">
        <v>47</v>
      </c>
      <c r="G23" s="1155"/>
      <c r="H23" s="1157"/>
      <c r="I23" s="1159"/>
      <c r="J23" s="1160"/>
      <c r="K23" s="1161"/>
      <c r="L23" s="1545"/>
      <c r="M23" s="1155"/>
      <c r="N23" s="1180"/>
      <c r="O23"/>
    </row>
    <row r="24" spans="2:16" s="37" customFormat="1" ht="31.5" customHeight="1">
      <c r="B24" s="1546" t="s">
        <v>87</v>
      </c>
      <c r="C24" s="1144" t="s">
        <v>100</v>
      </c>
      <c r="D24" s="127" t="s">
        <v>104</v>
      </c>
      <c r="E24" s="64"/>
      <c r="F24" s="106"/>
      <c r="G24" s="128" t="s">
        <v>81</v>
      </c>
      <c r="H24" s="124" t="s">
        <v>65</v>
      </c>
      <c r="I24" s="55"/>
      <c r="J24" s="43"/>
      <c r="K24" s="48"/>
      <c r="L24" s="1548" t="s">
        <v>34</v>
      </c>
      <c r="M24" s="1550"/>
      <c r="N24" s="98"/>
      <c r="O24" s="38"/>
    </row>
    <row r="25" spans="2:16" s="37" customFormat="1" ht="31.5" customHeight="1" thickBot="1">
      <c r="B25" s="1547"/>
      <c r="C25" s="1530"/>
      <c r="D25" s="127" t="s">
        <v>105</v>
      </c>
      <c r="E25" s="64"/>
      <c r="F25" s="106"/>
      <c r="G25" s="129" t="s">
        <v>82</v>
      </c>
      <c r="H25" s="125" t="s">
        <v>65</v>
      </c>
      <c r="I25" s="55"/>
      <c r="J25" s="43"/>
      <c r="K25" s="48"/>
      <c r="L25" s="1549"/>
      <c r="M25" s="1551"/>
      <c r="N25" s="99"/>
      <c r="O25" s="38"/>
    </row>
    <row r="26" spans="2:16" s="37" customFormat="1" ht="31.5" customHeight="1">
      <c r="B26" s="1547"/>
      <c r="C26" s="1144" t="s">
        <v>101</v>
      </c>
      <c r="D26" s="127" t="s">
        <v>106</v>
      </c>
      <c r="E26" s="64"/>
      <c r="F26" s="106"/>
      <c r="G26" s="129" t="s">
        <v>82</v>
      </c>
      <c r="H26" s="125" t="s">
        <v>67</v>
      </c>
      <c r="I26" s="56"/>
      <c r="J26" s="43"/>
      <c r="K26" s="57"/>
      <c r="L26" s="1553" t="s">
        <v>35</v>
      </c>
      <c r="M26" s="1551"/>
      <c r="N26" s="100"/>
      <c r="O26" s="38"/>
    </row>
    <row r="27" spans="2:16" s="37" customFormat="1" ht="31.5" customHeight="1" thickBot="1">
      <c r="B27" s="1547"/>
      <c r="C27" s="1530"/>
      <c r="D27" s="127" t="s">
        <v>107</v>
      </c>
      <c r="E27" s="64"/>
      <c r="F27" s="106"/>
      <c r="G27" s="129" t="s">
        <v>83</v>
      </c>
      <c r="H27" s="125" t="s">
        <v>65</v>
      </c>
      <c r="I27" s="58"/>
      <c r="J27" s="43"/>
      <c r="K27" s="59"/>
      <c r="L27" s="1554"/>
      <c r="M27" s="1551"/>
      <c r="N27" s="100"/>
      <c r="O27" s="38"/>
    </row>
    <row r="28" spans="2:16" s="37" customFormat="1" ht="31.5" customHeight="1">
      <c r="B28" s="1547"/>
      <c r="C28" s="1144" t="s">
        <v>102</v>
      </c>
      <c r="D28" s="127" t="s">
        <v>108</v>
      </c>
      <c r="E28" s="50"/>
      <c r="F28" s="52"/>
      <c r="G28" s="129" t="s">
        <v>81</v>
      </c>
      <c r="H28" s="125" t="s">
        <v>66</v>
      </c>
      <c r="I28" s="50"/>
      <c r="J28" s="51"/>
      <c r="K28" s="52"/>
      <c r="L28" s="1555" t="s">
        <v>36</v>
      </c>
      <c r="M28" s="1551"/>
      <c r="N28" s="77"/>
      <c r="O28" s="38"/>
    </row>
    <row r="29" spans="2:16" s="37" customFormat="1" ht="31.5" customHeight="1" thickBot="1">
      <c r="B29" s="1547"/>
      <c r="C29" s="1530"/>
      <c r="D29" s="127" t="s">
        <v>109</v>
      </c>
      <c r="E29" s="65"/>
      <c r="F29" s="107"/>
      <c r="G29" s="130" t="s">
        <v>84</v>
      </c>
      <c r="H29" s="125" t="s">
        <v>66</v>
      </c>
      <c r="I29" s="60"/>
      <c r="J29" s="43"/>
      <c r="K29" s="61"/>
      <c r="L29" s="1556"/>
      <c r="M29" s="1551"/>
      <c r="N29" s="100"/>
      <c r="O29" s="38"/>
    </row>
    <row r="30" spans="2:16" s="37" customFormat="1" ht="25.5" customHeight="1">
      <c r="B30" s="1547"/>
      <c r="C30" s="1144" t="s">
        <v>103</v>
      </c>
      <c r="D30" s="127" t="s">
        <v>110</v>
      </c>
      <c r="E30" s="65"/>
      <c r="F30" s="107"/>
      <c r="G30" s="130" t="s">
        <v>85</v>
      </c>
      <c r="H30" s="125" t="s">
        <v>67</v>
      </c>
      <c r="I30" s="60"/>
      <c r="J30" s="43"/>
      <c r="K30" s="61"/>
      <c r="L30" s="1555" t="s">
        <v>36</v>
      </c>
      <c r="M30" s="1551"/>
      <c r="N30" s="100"/>
      <c r="O30" s="38"/>
    </row>
    <row r="31" spans="2:16" s="37" customFormat="1" ht="29.25" customHeight="1">
      <c r="B31" s="1547"/>
      <c r="C31" s="1530"/>
      <c r="D31" s="127" t="s">
        <v>111</v>
      </c>
      <c r="E31" s="66"/>
      <c r="F31" s="108"/>
      <c r="G31" s="131" t="s">
        <v>86</v>
      </c>
      <c r="H31" s="125" t="s">
        <v>67</v>
      </c>
      <c r="I31" s="62"/>
      <c r="J31" s="46"/>
      <c r="K31" s="63"/>
      <c r="L31" s="1556"/>
      <c r="M31" s="1552"/>
      <c r="N31" s="165"/>
      <c r="O31" s="38"/>
    </row>
    <row r="32" spans="2:16" s="37" customFormat="1">
      <c r="B32" s="79"/>
      <c r="C32" s="83"/>
      <c r="D32" s="93"/>
      <c r="E32" s="67"/>
      <c r="F32" s="109"/>
      <c r="G32" s="119"/>
      <c r="H32" s="125"/>
      <c r="I32" s="42"/>
      <c r="J32" s="43"/>
      <c r="K32" s="54"/>
      <c r="L32" s="100"/>
      <c r="M32" s="100"/>
      <c r="N32" s="100"/>
      <c r="O32" s="38"/>
    </row>
    <row r="33" spans="2:15" s="37" customFormat="1">
      <c r="B33" s="78"/>
      <c r="C33" s="85"/>
      <c r="D33" s="92"/>
      <c r="E33" s="68"/>
      <c r="F33" s="110"/>
      <c r="G33" s="120"/>
      <c r="H33" s="125"/>
      <c r="I33" s="45"/>
      <c r="J33" s="46"/>
      <c r="K33" s="53"/>
      <c r="L33" s="165"/>
      <c r="M33" s="165"/>
      <c r="N33" s="165"/>
      <c r="O33" s="38"/>
    </row>
    <row r="34" spans="2:15" s="37" customFormat="1">
      <c r="B34" s="79"/>
      <c r="C34" s="83"/>
      <c r="D34" s="93"/>
      <c r="E34" s="67"/>
      <c r="F34" s="109"/>
      <c r="G34" s="119"/>
      <c r="H34" s="125"/>
      <c r="I34" s="42"/>
      <c r="J34" s="43"/>
      <c r="K34" s="54"/>
      <c r="L34" s="100"/>
      <c r="M34" s="100"/>
      <c r="N34" s="100"/>
      <c r="O34" s="38"/>
    </row>
    <row r="35" spans="2:15" s="37" customFormat="1">
      <c r="B35" s="78"/>
      <c r="C35" s="85"/>
      <c r="D35" s="92"/>
      <c r="E35" s="68"/>
      <c r="F35" s="110"/>
      <c r="G35" s="120"/>
      <c r="H35" s="125"/>
      <c r="I35" s="45"/>
      <c r="J35" s="46"/>
      <c r="K35" s="53"/>
      <c r="L35" s="165"/>
      <c r="M35" s="165"/>
      <c r="N35" s="165"/>
      <c r="O35" s="38"/>
    </row>
    <row r="36" spans="2:15" s="37" customFormat="1">
      <c r="B36" s="77"/>
      <c r="C36" s="82"/>
      <c r="D36" s="77"/>
      <c r="E36" s="50"/>
      <c r="F36" s="52"/>
      <c r="G36" s="115"/>
      <c r="H36" s="125"/>
      <c r="I36" s="50"/>
      <c r="J36" s="51"/>
      <c r="K36" s="52"/>
      <c r="L36" s="77"/>
      <c r="M36" s="77"/>
      <c r="N36" s="77"/>
      <c r="O36" s="38"/>
    </row>
    <row r="37" spans="2:15" s="37" customFormat="1">
      <c r="B37" s="78"/>
      <c r="C37" s="85"/>
      <c r="D37" s="91"/>
      <c r="E37" s="68"/>
      <c r="F37" s="110"/>
      <c r="G37" s="120"/>
      <c r="H37" s="125"/>
      <c r="I37" s="45"/>
      <c r="J37" s="46"/>
      <c r="K37" s="49"/>
      <c r="L37" s="101"/>
      <c r="M37" s="101"/>
      <c r="N37" s="101"/>
      <c r="O37" s="38"/>
    </row>
    <row r="38" spans="2:15" s="37" customFormat="1">
      <c r="B38" s="79"/>
      <c r="C38" s="83"/>
      <c r="D38" s="90"/>
      <c r="E38" s="67"/>
      <c r="F38" s="109"/>
      <c r="G38" s="119"/>
      <c r="H38" s="125"/>
      <c r="I38" s="42"/>
      <c r="J38" s="43"/>
      <c r="K38" s="48"/>
      <c r="L38" s="99"/>
      <c r="M38" s="99"/>
      <c r="N38" s="99"/>
      <c r="O38" s="38"/>
    </row>
    <row r="39" spans="2:15" s="37" customFormat="1">
      <c r="B39" s="78"/>
      <c r="C39" s="32"/>
      <c r="D39" s="94"/>
      <c r="E39" s="69"/>
      <c r="F39" s="111"/>
      <c r="G39" s="117"/>
      <c r="H39" s="125"/>
      <c r="I39" s="45"/>
      <c r="J39" s="46"/>
      <c r="K39" s="47"/>
      <c r="L39" s="165"/>
      <c r="M39" s="165"/>
      <c r="N39" s="165"/>
      <c r="O39" s="38"/>
    </row>
    <row r="40" spans="2:15" s="37" customFormat="1">
      <c r="B40" s="79"/>
      <c r="C40" s="87"/>
      <c r="D40" s="95"/>
      <c r="E40" s="70"/>
      <c r="F40" s="112"/>
      <c r="G40" s="116"/>
      <c r="H40" s="125"/>
      <c r="I40" s="42"/>
      <c r="J40" s="43"/>
      <c r="K40" s="44"/>
      <c r="L40" s="100"/>
      <c r="M40" s="100"/>
      <c r="N40" s="100"/>
      <c r="O40" s="38"/>
    </row>
    <row r="41" spans="2:15" s="37" customFormat="1">
      <c r="B41" s="80"/>
      <c r="C41" s="88"/>
      <c r="D41" s="96"/>
      <c r="E41" s="71"/>
      <c r="F41" s="113"/>
      <c r="G41" s="118"/>
      <c r="H41" s="125"/>
      <c r="I41" s="39"/>
      <c r="J41" s="40"/>
      <c r="K41" s="41"/>
      <c r="L41" s="166"/>
      <c r="M41" s="166"/>
      <c r="N41" s="166"/>
      <c r="O41" s="38"/>
    </row>
    <row r="42" spans="2:15" s="37" customFormat="1">
      <c r="B42" s="78"/>
      <c r="C42" s="86"/>
      <c r="D42" s="94"/>
      <c r="E42" s="66"/>
      <c r="F42" s="108"/>
      <c r="G42" s="121"/>
      <c r="H42" s="125"/>
      <c r="I42" s="45"/>
      <c r="J42" s="46"/>
      <c r="K42" s="47"/>
      <c r="L42" s="165"/>
      <c r="M42" s="165"/>
      <c r="N42" s="165"/>
      <c r="O42" s="38"/>
    </row>
    <row r="43" spans="2:15" s="37" customFormat="1">
      <c r="B43" s="79"/>
      <c r="C43" s="84"/>
      <c r="D43" s="95"/>
      <c r="E43" s="65"/>
      <c r="F43" s="107"/>
      <c r="G43" s="122"/>
      <c r="H43" s="125"/>
      <c r="I43" s="42"/>
      <c r="J43" s="43"/>
      <c r="K43" s="44"/>
      <c r="L43" s="100"/>
      <c r="M43" s="100"/>
      <c r="N43" s="100"/>
      <c r="O43" s="38"/>
    </row>
    <row r="44" spans="2:15" s="37" customFormat="1" ht="15.75" thickBot="1">
      <c r="B44" s="81"/>
      <c r="C44" s="89"/>
      <c r="D44" s="97"/>
      <c r="E44" s="73"/>
      <c r="F44" s="114"/>
      <c r="G44" s="123"/>
      <c r="H44" s="126"/>
      <c r="I44" s="74"/>
      <c r="J44" s="75"/>
      <c r="K44" s="76"/>
      <c r="L44" s="102"/>
      <c r="M44" s="102"/>
      <c r="N44" s="102"/>
      <c r="O44" s="38"/>
    </row>
    <row r="45" spans="2:15">
      <c r="B45" s="1"/>
      <c r="C45"/>
      <c r="D45"/>
      <c r="E45"/>
      <c r="F45"/>
      <c r="G45"/>
      <c r="H45" s="132"/>
      <c r="I45"/>
      <c r="J45"/>
      <c r="K45"/>
      <c r="L45"/>
      <c r="M45" s="1"/>
      <c r="N45" s="1"/>
      <c r="O45" s="1"/>
    </row>
    <row r="46" spans="2:15">
      <c r="B46" s="1"/>
      <c r="C46"/>
      <c r="D46"/>
      <c r="E46"/>
      <c r="F46"/>
      <c r="G46"/>
      <c r="H46" s="132"/>
      <c r="I46"/>
      <c r="J46"/>
      <c r="K46"/>
      <c r="L46"/>
      <c r="M46" s="1"/>
      <c r="N46" s="1"/>
      <c r="O46" s="1"/>
    </row>
    <row r="47" spans="2:15" ht="42.75">
      <c r="B47" s="1"/>
      <c r="C47" s="1"/>
      <c r="D47" s="1"/>
      <c r="E47" s="1"/>
      <c r="F47" s="1"/>
      <c r="G47" s="1"/>
      <c r="H47" s="30"/>
      <c r="I47" s="1"/>
      <c r="J47" s="34" t="s">
        <v>74</v>
      </c>
      <c r="L47" s="1"/>
      <c r="M47" s="1"/>
      <c r="N47" s="1"/>
    </row>
    <row r="48" spans="2:15">
      <c r="B48" s="1"/>
      <c r="C48" s="1"/>
      <c r="D48" s="1"/>
      <c r="E48" s="1"/>
      <c r="F48" s="1"/>
      <c r="G48" s="1"/>
      <c r="I48" s="1"/>
      <c r="L48" s="1"/>
      <c r="M48" s="1"/>
      <c r="N48" s="1"/>
    </row>
    <row r="49" spans="2:15">
      <c r="B49" s="1"/>
      <c r="C49" s="1"/>
      <c r="D49" s="1"/>
      <c r="E49" s="1"/>
      <c r="F49" s="1"/>
      <c r="G49" s="1"/>
      <c r="H49" s="30"/>
      <c r="I49" s="1"/>
      <c r="J49" s="1"/>
      <c r="K49" s="1"/>
      <c r="L49" s="1"/>
      <c r="M49" s="1"/>
      <c r="N49" s="1"/>
      <c r="O49" s="1"/>
    </row>
    <row r="50" spans="2:15">
      <c r="B50" s="1"/>
      <c r="C50" s="1"/>
      <c r="D50" s="1"/>
      <c r="E50" s="1"/>
      <c r="F50" s="1"/>
      <c r="G50" s="1"/>
      <c r="H50" s="30"/>
      <c r="I50" s="1"/>
      <c r="J50" s="1"/>
      <c r="K50" s="1"/>
      <c r="L50" s="1"/>
      <c r="M50" s="1"/>
      <c r="N50" s="1"/>
      <c r="O50" s="1"/>
    </row>
    <row r="51" spans="2:15">
      <c r="B51" s="1"/>
      <c r="C51" s="1"/>
      <c r="D51" s="1"/>
      <c r="E51" s="1"/>
      <c r="F51" s="1"/>
      <c r="G51" s="1"/>
      <c r="H51" s="30"/>
      <c r="I51" s="1"/>
      <c r="J51" s="1"/>
      <c r="K51" s="1"/>
      <c r="L51" s="1"/>
      <c r="M51" s="1"/>
      <c r="N51" s="1"/>
      <c r="O51" s="1"/>
    </row>
    <row r="52" spans="2:15">
      <c r="B52" s="1"/>
      <c r="C52" s="1"/>
      <c r="D52" s="1"/>
      <c r="E52" s="1"/>
      <c r="F52" s="1"/>
      <c r="G52" s="1"/>
      <c r="H52" s="30"/>
      <c r="I52" s="1"/>
      <c r="J52" s="1"/>
      <c r="K52" s="1"/>
      <c r="L52" s="1"/>
      <c r="M52" s="1"/>
      <c r="N52" s="1"/>
      <c r="O52" s="1"/>
    </row>
    <row r="53" spans="2:15">
      <c r="B53" s="1"/>
      <c r="C53" s="1"/>
      <c r="D53" s="1"/>
      <c r="E53" s="1"/>
      <c r="F53" s="1"/>
      <c r="G53" s="1"/>
      <c r="H53" s="30"/>
      <c r="I53" s="1"/>
      <c r="J53" s="1"/>
      <c r="K53" s="1"/>
      <c r="L53" s="1"/>
      <c r="M53" s="1"/>
      <c r="N53" s="1"/>
      <c r="O53" s="1"/>
    </row>
    <row r="54" spans="2:15">
      <c r="B54" s="1"/>
      <c r="C54" s="1"/>
      <c r="D54" s="1"/>
      <c r="E54" s="1"/>
      <c r="F54" s="1"/>
      <c r="G54" s="1"/>
      <c r="H54" s="30"/>
      <c r="I54" s="1"/>
      <c r="J54" s="1"/>
      <c r="K54" s="1"/>
      <c r="L54" s="1"/>
      <c r="M54" s="1"/>
      <c r="N54" s="1"/>
      <c r="O54" s="1"/>
    </row>
    <row r="55" spans="2:15">
      <c r="B55" s="1"/>
      <c r="C55" s="1"/>
      <c r="D55" s="1"/>
      <c r="E55" s="1"/>
      <c r="F55" s="1"/>
      <c r="G55" s="1"/>
      <c r="H55" s="30"/>
      <c r="I55" s="1"/>
      <c r="J55" s="1"/>
      <c r="K55" s="1"/>
      <c r="L55" s="1"/>
      <c r="M55" s="1"/>
      <c r="N55" s="1"/>
      <c r="O55" s="1"/>
    </row>
    <row r="56" spans="2:15">
      <c r="B56" s="1"/>
      <c r="C56" s="1"/>
      <c r="D56" s="1"/>
      <c r="E56" s="1"/>
      <c r="F56" s="1"/>
      <c r="G56" s="1"/>
      <c r="H56" s="30"/>
      <c r="I56" s="1"/>
      <c r="J56" s="1"/>
      <c r="K56" s="1"/>
      <c r="L56" s="1"/>
      <c r="M56" s="1"/>
      <c r="N56" s="1"/>
      <c r="O56" s="1"/>
    </row>
    <row r="57" spans="2:15">
      <c r="B57" s="1"/>
      <c r="C57" s="1"/>
      <c r="D57" s="1"/>
      <c r="E57" s="1"/>
      <c r="F57" s="1"/>
      <c r="G57" s="1"/>
      <c r="H57" s="30"/>
      <c r="I57" s="1"/>
      <c r="J57" s="1"/>
      <c r="K57" s="1"/>
      <c r="L57" s="1"/>
      <c r="M57" s="1"/>
      <c r="N57" s="1"/>
      <c r="O57" s="1"/>
    </row>
    <row r="58" spans="2:15">
      <c r="B58" s="1"/>
      <c r="C58" s="1"/>
      <c r="D58" s="1"/>
      <c r="E58" s="1"/>
      <c r="F58" s="1"/>
      <c r="G58" s="1"/>
      <c r="H58" s="30"/>
      <c r="I58" s="1"/>
      <c r="J58" s="1"/>
      <c r="K58" s="1"/>
      <c r="L58" s="1"/>
      <c r="M58" s="1"/>
      <c r="N58" s="1"/>
      <c r="O58" s="1"/>
    </row>
    <row r="59" spans="2:15">
      <c r="B59" s="1"/>
      <c r="C59" s="1"/>
      <c r="D59" s="1"/>
      <c r="E59" s="1"/>
      <c r="F59" s="1"/>
      <c r="G59" s="1"/>
      <c r="H59" s="30"/>
      <c r="I59" s="1"/>
      <c r="J59" s="1"/>
      <c r="K59" s="1"/>
      <c r="L59" s="1"/>
      <c r="M59" s="1"/>
      <c r="N59" s="1"/>
      <c r="O59" s="1"/>
    </row>
    <row r="60" spans="2:15">
      <c r="B60" s="1"/>
      <c r="C60" s="1"/>
      <c r="D60" s="1"/>
      <c r="E60" s="1"/>
      <c r="F60" s="1"/>
      <c r="G60" s="1"/>
      <c r="H60" s="30"/>
      <c r="I60" s="1"/>
      <c r="J60" s="1"/>
      <c r="K60" s="1"/>
      <c r="L60" s="1"/>
      <c r="M60" s="1"/>
      <c r="N60" s="1"/>
      <c r="O60" s="1"/>
    </row>
    <row r="61" spans="2:15">
      <c r="B61" s="1"/>
      <c r="C61" s="1"/>
      <c r="D61" s="1"/>
      <c r="E61" s="1"/>
      <c r="F61" s="1"/>
      <c r="G61" s="1"/>
      <c r="H61" s="30"/>
      <c r="I61" s="1"/>
      <c r="J61" s="1"/>
      <c r="K61" s="1"/>
      <c r="L61" s="1"/>
      <c r="M61" s="1"/>
      <c r="N61" s="1"/>
      <c r="O61" s="1"/>
    </row>
    <row r="62" spans="2:15">
      <c r="B62" s="1"/>
      <c r="C62" s="1"/>
      <c r="D62" s="1"/>
      <c r="E62" s="1"/>
      <c r="F62" s="1"/>
      <c r="G62" s="1"/>
      <c r="H62" s="30"/>
      <c r="I62" s="1"/>
      <c r="J62" s="1"/>
      <c r="K62" s="1"/>
      <c r="L62" s="1"/>
      <c r="M62" s="1"/>
      <c r="N62" s="1"/>
      <c r="O62" s="1"/>
    </row>
    <row r="63" spans="2:15">
      <c r="B63" s="1"/>
      <c r="C63" s="1"/>
      <c r="D63" s="1"/>
      <c r="E63" s="1"/>
      <c r="F63" s="1"/>
      <c r="G63" s="1"/>
      <c r="H63" s="30"/>
      <c r="I63" s="1"/>
      <c r="J63" s="1"/>
      <c r="K63" s="1"/>
      <c r="L63" s="1"/>
      <c r="M63" s="1"/>
      <c r="N63" s="1"/>
      <c r="O63" s="1"/>
    </row>
    <row r="64" spans="2:15">
      <c r="B64" s="1"/>
      <c r="C64" s="1"/>
      <c r="D64" s="1"/>
      <c r="E64" s="1"/>
      <c r="F64" s="1"/>
      <c r="G64" s="1"/>
      <c r="H64" s="30"/>
      <c r="I64" s="1"/>
      <c r="J64" s="1"/>
      <c r="K64" s="1"/>
      <c r="L64" s="1"/>
      <c r="M64" s="1"/>
      <c r="N64" s="1"/>
      <c r="O64" s="1"/>
    </row>
    <row r="65" spans="2:15">
      <c r="B65" s="1"/>
      <c r="C65" s="1"/>
      <c r="D65" s="1"/>
      <c r="E65" s="1"/>
      <c r="F65" s="1"/>
      <c r="G65" s="1"/>
      <c r="H65" s="30"/>
      <c r="I65" s="1"/>
      <c r="J65" s="1"/>
      <c r="K65" s="1"/>
      <c r="L65" s="1"/>
      <c r="M65" s="1"/>
      <c r="N65" s="1"/>
      <c r="O65" s="1"/>
    </row>
    <row r="66" spans="2:15">
      <c r="M66" s="1"/>
      <c r="N66" s="1"/>
      <c r="O66" s="1"/>
    </row>
    <row r="67" spans="2:15">
      <c r="M67" s="1"/>
      <c r="N67" s="1"/>
      <c r="O67" s="1"/>
    </row>
    <row r="68" spans="2:15">
      <c r="M68" s="1"/>
      <c r="N68" s="1"/>
      <c r="O68" s="1"/>
    </row>
    <row r="69" spans="2:15">
      <c r="M69" s="1"/>
      <c r="N69" s="1"/>
      <c r="O69" s="1"/>
    </row>
    <row r="70" spans="2:15">
      <c r="M70" s="1"/>
      <c r="N70" s="1"/>
      <c r="O70" s="1"/>
    </row>
    <row r="71" spans="2:15">
      <c r="M71" s="1"/>
      <c r="N71" s="1"/>
      <c r="O71" s="1"/>
    </row>
    <row r="72" spans="2:15">
      <c r="M72" s="1"/>
      <c r="N72" s="1"/>
      <c r="O72" s="1"/>
    </row>
    <row r="73" spans="2:15">
      <c r="M73" s="1"/>
      <c r="N73" s="1"/>
      <c r="O73" s="1"/>
    </row>
    <row r="74" spans="2:15">
      <c r="M74" s="1"/>
      <c r="N74" s="1"/>
      <c r="O74" s="1"/>
    </row>
    <row r="75" spans="2:15">
      <c r="M75" s="1"/>
      <c r="N75" s="1"/>
      <c r="O75" s="1"/>
    </row>
    <row r="76" spans="2:15">
      <c r="M76" s="1"/>
      <c r="N76" s="1"/>
      <c r="O76" s="1"/>
    </row>
    <row r="77" spans="2:15">
      <c r="M77" s="1"/>
      <c r="N77" s="1"/>
      <c r="O77" s="1"/>
    </row>
    <row r="78" spans="2:15">
      <c r="M78" s="1"/>
      <c r="N78" s="1"/>
      <c r="O78" s="1"/>
    </row>
    <row r="79" spans="2:15">
      <c r="M79" s="1"/>
      <c r="N79" s="1"/>
      <c r="O79" s="1"/>
    </row>
    <row r="80" spans="2:15">
      <c r="M80" s="1"/>
      <c r="N80" s="1"/>
      <c r="O80" s="1"/>
    </row>
    <row r="81" spans="13:15">
      <c r="M81" s="1"/>
      <c r="N81" s="1"/>
      <c r="O81" s="1"/>
    </row>
    <row r="82" spans="13:15">
      <c r="M82" s="1"/>
      <c r="N82" s="1"/>
      <c r="O82" s="1"/>
    </row>
    <row r="83" spans="13:15">
      <c r="M83" s="1"/>
      <c r="N83" s="1"/>
      <c r="O83" s="1"/>
    </row>
    <row r="84" spans="13:15">
      <c r="M84" s="1"/>
      <c r="N84" s="1"/>
      <c r="O84" s="1"/>
    </row>
    <row r="85" spans="13:15">
      <c r="M85" s="1"/>
      <c r="N85" s="1"/>
      <c r="O85" s="1"/>
    </row>
    <row r="86" spans="13:15">
      <c r="M86" s="1"/>
      <c r="N86" s="1"/>
      <c r="O86" s="1"/>
    </row>
    <row r="87" spans="13:15">
      <c r="M87" s="1"/>
      <c r="N87" s="1"/>
      <c r="O87" s="1"/>
    </row>
    <row r="88" spans="13:15">
      <c r="M88" s="1"/>
      <c r="N88" s="1"/>
      <c r="O88" s="1"/>
    </row>
    <row r="89" spans="13:15">
      <c r="M89" s="1"/>
      <c r="N89" s="1"/>
      <c r="O89" s="1"/>
    </row>
    <row r="90" spans="13:15">
      <c r="M90" s="1"/>
      <c r="N90" s="1"/>
      <c r="O90" s="1"/>
    </row>
    <row r="91" spans="13:15">
      <c r="M91" s="1"/>
      <c r="N91" s="1"/>
      <c r="O91" s="1"/>
    </row>
    <row r="92" spans="13:15">
      <c r="M92" s="1"/>
      <c r="N92" s="1"/>
      <c r="O92" s="1"/>
    </row>
    <row r="93" spans="13:15">
      <c r="M93" s="1"/>
      <c r="N93" s="1"/>
      <c r="O93" s="1"/>
    </row>
    <row r="94" spans="13:15">
      <c r="M94" s="1"/>
      <c r="N94" s="1"/>
      <c r="O94" s="1"/>
    </row>
    <row r="95" spans="13:15">
      <c r="M95" s="1"/>
      <c r="N95" s="1"/>
      <c r="O95" s="1"/>
    </row>
    <row r="96" spans="13:15">
      <c r="M96" s="1"/>
      <c r="N96" s="1"/>
      <c r="O96" s="1"/>
    </row>
    <row r="97" spans="13:15">
      <c r="M97" s="1"/>
      <c r="N97" s="1"/>
      <c r="O97" s="1"/>
    </row>
    <row r="98" spans="13:15">
      <c r="M98" s="1"/>
      <c r="N98" s="1"/>
      <c r="O98" s="1"/>
    </row>
    <row r="99" spans="13:15">
      <c r="M99" s="1"/>
      <c r="N99" s="1"/>
      <c r="O99" s="1"/>
    </row>
    <row r="100" spans="13:15">
      <c r="M100" s="1"/>
      <c r="N100" s="1"/>
      <c r="O100" s="1"/>
    </row>
    <row r="101" spans="13:15">
      <c r="M101" s="1"/>
      <c r="N101" s="1"/>
      <c r="O101" s="1"/>
    </row>
    <row r="102" spans="13:15">
      <c r="M102" s="1"/>
      <c r="N102" s="1"/>
      <c r="O102" s="1"/>
    </row>
    <row r="103" spans="13:15">
      <c r="M103" s="1"/>
      <c r="N103" s="1"/>
      <c r="O103" s="1"/>
    </row>
    <row r="104" spans="13:15">
      <c r="M104" s="1"/>
      <c r="N104" s="1"/>
      <c r="O104" s="1"/>
    </row>
    <row r="105" spans="13:15">
      <c r="M105" s="1"/>
      <c r="N105" s="1"/>
      <c r="O105" s="1"/>
    </row>
    <row r="106" spans="13:15">
      <c r="M106" s="1"/>
      <c r="N106" s="1"/>
      <c r="O106" s="1"/>
    </row>
    <row r="107" spans="13:15">
      <c r="M107" s="1"/>
      <c r="N107" s="1"/>
      <c r="O107" s="1"/>
    </row>
    <row r="108" spans="13:15">
      <c r="M108" s="1"/>
      <c r="N108" s="1"/>
      <c r="O108" s="1"/>
    </row>
    <row r="109" spans="13:15">
      <c r="M109" s="1"/>
      <c r="N109" s="1"/>
      <c r="O109" s="1"/>
    </row>
    <row r="110" spans="13:15">
      <c r="M110" s="1"/>
      <c r="N110" s="1"/>
      <c r="O110" s="1"/>
    </row>
    <row r="111" spans="13:15">
      <c r="M111" s="1"/>
      <c r="N111" s="1"/>
      <c r="O111" s="1"/>
    </row>
    <row r="112" spans="13:15">
      <c r="M112" s="1"/>
      <c r="N112" s="1"/>
      <c r="O112" s="1"/>
    </row>
    <row r="113" spans="13:15">
      <c r="M113" s="1"/>
      <c r="N113" s="1"/>
      <c r="O113" s="1"/>
    </row>
    <row r="114" spans="13:15">
      <c r="M114" s="1"/>
      <c r="N114" s="1"/>
      <c r="O114" s="1"/>
    </row>
    <row r="115" spans="13:15">
      <c r="M115" s="1"/>
      <c r="N115" s="1"/>
      <c r="O115" s="1"/>
    </row>
    <row r="116" spans="13:15">
      <c r="M116" s="1"/>
      <c r="N116" s="1"/>
      <c r="O116" s="1"/>
    </row>
    <row r="117" spans="13:15">
      <c r="M117" s="1"/>
      <c r="N117" s="1"/>
      <c r="O117" s="1"/>
    </row>
    <row r="118" spans="13:15">
      <c r="M118" s="1"/>
      <c r="N118" s="1"/>
      <c r="O118" s="1"/>
    </row>
    <row r="119" spans="13:15">
      <c r="M119" s="1"/>
      <c r="N119" s="1"/>
      <c r="O119" s="1"/>
    </row>
    <row r="120" spans="13:15">
      <c r="M120" s="1"/>
      <c r="N120" s="1"/>
      <c r="O120" s="1"/>
    </row>
    <row r="121" spans="13:15">
      <c r="M121" s="1"/>
      <c r="N121" s="1"/>
      <c r="O121" s="1"/>
    </row>
    <row r="122" spans="13:15">
      <c r="M122" s="1"/>
      <c r="N122" s="1"/>
      <c r="O122" s="1"/>
    </row>
    <row r="123" spans="13:15">
      <c r="M123" s="1"/>
      <c r="N123" s="1"/>
      <c r="O123" s="1"/>
    </row>
    <row r="124" spans="13:15">
      <c r="M124" s="1"/>
      <c r="N124" s="1"/>
      <c r="O124" s="1"/>
    </row>
    <row r="125" spans="13:15">
      <c r="M125" s="1"/>
      <c r="N125" s="1"/>
      <c r="O125" s="1"/>
    </row>
    <row r="126" spans="13:15">
      <c r="M126" s="1"/>
      <c r="N126" s="1"/>
      <c r="O126" s="1"/>
    </row>
    <row r="127" spans="13:15">
      <c r="M127" s="1"/>
      <c r="N127" s="1"/>
      <c r="O127" s="1"/>
    </row>
    <row r="128" spans="13:15">
      <c r="M128" s="1"/>
      <c r="N128" s="1"/>
      <c r="O128" s="1"/>
    </row>
    <row r="129" spans="13:15">
      <c r="M129" s="1"/>
      <c r="N129" s="1"/>
      <c r="O129" s="1"/>
    </row>
    <row r="130" spans="13:15">
      <c r="M130" s="1"/>
      <c r="N130" s="1"/>
      <c r="O130" s="1"/>
    </row>
    <row r="131" spans="13:15">
      <c r="M131" s="1"/>
      <c r="N131" s="1"/>
      <c r="O131" s="1"/>
    </row>
    <row r="132" spans="13:15">
      <c r="M132" s="1"/>
      <c r="N132" s="1"/>
      <c r="O132" s="1"/>
    </row>
    <row r="133" spans="13:15">
      <c r="M133" s="1"/>
      <c r="N133" s="1"/>
      <c r="O133" s="1"/>
    </row>
    <row r="134" spans="13:15">
      <c r="M134" s="1"/>
      <c r="N134" s="1"/>
      <c r="O134" s="1"/>
    </row>
    <row r="135" spans="13:15">
      <c r="M135" s="1"/>
      <c r="N135" s="1"/>
      <c r="O135" s="1"/>
    </row>
    <row r="136" spans="13:15">
      <c r="M136" s="1"/>
      <c r="N136" s="1"/>
      <c r="O136" s="1"/>
    </row>
    <row r="137" spans="13:15">
      <c r="M137" s="1"/>
      <c r="N137" s="1"/>
      <c r="O137" s="1"/>
    </row>
    <row r="138" spans="13:15">
      <c r="M138" s="1"/>
      <c r="N138" s="1"/>
      <c r="O138" s="1"/>
    </row>
    <row r="139" spans="13:15">
      <c r="M139" s="1"/>
      <c r="N139" s="1"/>
      <c r="O139" s="1"/>
    </row>
    <row r="140" spans="13:15">
      <c r="M140" s="1"/>
      <c r="N140" s="1"/>
      <c r="O140" s="1"/>
    </row>
    <row r="141" spans="13:15">
      <c r="M141" s="1"/>
      <c r="N141" s="1"/>
      <c r="O141" s="1"/>
    </row>
    <row r="142" spans="13:15">
      <c r="M142" s="1"/>
      <c r="N142" s="1"/>
      <c r="O142" s="1"/>
    </row>
    <row r="143" spans="13:15">
      <c r="M143" s="1"/>
      <c r="N143" s="1"/>
      <c r="O143" s="1"/>
    </row>
    <row r="144" spans="13:15">
      <c r="M144" s="1"/>
      <c r="N144" s="1"/>
      <c r="O144" s="1"/>
    </row>
    <row r="145" spans="13:15">
      <c r="M145" s="1"/>
      <c r="N145" s="1"/>
      <c r="O145" s="1"/>
    </row>
    <row r="146" spans="13:15">
      <c r="M146" s="1"/>
      <c r="N146" s="1"/>
      <c r="O146" s="1"/>
    </row>
    <row r="147" spans="13:15">
      <c r="M147" s="1"/>
      <c r="N147" s="1"/>
      <c r="O147" s="1"/>
    </row>
    <row r="148" spans="13:15">
      <c r="M148" s="1"/>
      <c r="N148" s="1"/>
      <c r="O148" s="1"/>
    </row>
    <row r="149" spans="13:15">
      <c r="M149" s="1"/>
      <c r="N149" s="1"/>
      <c r="O149" s="1"/>
    </row>
    <row r="150" spans="13:15">
      <c r="M150" s="1"/>
      <c r="N150" s="1"/>
      <c r="O150" s="1"/>
    </row>
    <row r="151" spans="13:15">
      <c r="M151" s="1"/>
      <c r="N151" s="1"/>
      <c r="O151" s="1"/>
    </row>
    <row r="152" spans="13:15">
      <c r="M152" s="1"/>
      <c r="N152" s="1"/>
      <c r="O152" s="1"/>
    </row>
    <row r="153" spans="13:15">
      <c r="M153" s="1"/>
      <c r="N153" s="1"/>
      <c r="O153" s="1"/>
    </row>
    <row r="154" spans="13:15">
      <c r="M154" s="1"/>
      <c r="N154" s="1"/>
      <c r="O154" s="1"/>
    </row>
    <row r="155" spans="13:15">
      <c r="M155" s="1"/>
      <c r="N155" s="1"/>
      <c r="O155" s="1"/>
    </row>
    <row r="156" spans="13:15">
      <c r="M156" s="1"/>
      <c r="N156" s="1"/>
      <c r="O156" s="1"/>
    </row>
    <row r="157" spans="13:15">
      <c r="M157" s="1"/>
      <c r="N157" s="1"/>
      <c r="O157" s="1"/>
    </row>
    <row r="158" spans="13:15">
      <c r="M158" s="1"/>
      <c r="N158" s="1"/>
      <c r="O158" s="1"/>
    </row>
    <row r="159" spans="13:15">
      <c r="M159" s="1"/>
      <c r="N159" s="1"/>
      <c r="O159" s="1"/>
    </row>
    <row r="160" spans="13:15">
      <c r="M160" s="1"/>
      <c r="N160" s="1"/>
      <c r="O160" s="1"/>
    </row>
    <row r="161" spans="13:15">
      <c r="M161" s="1"/>
      <c r="N161" s="1"/>
      <c r="O161" s="1"/>
    </row>
    <row r="162" spans="13:15">
      <c r="M162" s="1"/>
      <c r="N162" s="1"/>
      <c r="O162" s="1"/>
    </row>
    <row r="163" spans="13:15">
      <c r="M163" s="1"/>
      <c r="N163" s="1"/>
      <c r="O163" s="1"/>
    </row>
    <row r="164" spans="13:15">
      <c r="M164" s="1"/>
      <c r="N164" s="1"/>
      <c r="O164" s="1"/>
    </row>
    <row r="165" spans="13:15">
      <c r="M165" s="1"/>
      <c r="N165" s="1"/>
      <c r="O165" s="1"/>
    </row>
    <row r="166" spans="13:15">
      <c r="M166" s="1"/>
      <c r="N166" s="1"/>
      <c r="O166" s="1"/>
    </row>
    <row r="167" spans="13:15">
      <c r="M167" s="1"/>
      <c r="N167" s="1"/>
      <c r="O167" s="1"/>
    </row>
    <row r="168" spans="13:15">
      <c r="M168" s="1"/>
      <c r="N168" s="1"/>
      <c r="O168" s="1"/>
    </row>
    <row r="169" spans="13:15">
      <c r="M169" s="1"/>
      <c r="N169" s="1"/>
      <c r="O169" s="1"/>
    </row>
    <row r="170" spans="13:15">
      <c r="M170" s="1"/>
      <c r="N170" s="1"/>
      <c r="O170" s="1"/>
    </row>
    <row r="171" spans="13:15">
      <c r="M171" s="1"/>
      <c r="N171" s="1"/>
      <c r="O171" s="1"/>
    </row>
    <row r="172" spans="13:15">
      <c r="M172" s="1"/>
      <c r="N172" s="1"/>
      <c r="O172" s="1"/>
    </row>
    <row r="173" spans="13:15">
      <c r="M173" s="1"/>
      <c r="N173" s="1"/>
      <c r="O173" s="1"/>
    </row>
    <row r="174" spans="13:15">
      <c r="M174" s="1"/>
      <c r="N174" s="1"/>
      <c r="O174" s="1"/>
    </row>
    <row r="175" spans="13:15">
      <c r="M175" s="1"/>
      <c r="N175" s="1"/>
      <c r="O175" s="1"/>
    </row>
    <row r="176" spans="13:15">
      <c r="M176" s="1"/>
      <c r="N176" s="1"/>
      <c r="O176" s="1"/>
    </row>
    <row r="177" spans="13:15">
      <c r="M177" s="1"/>
      <c r="N177" s="1"/>
      <c r="O177" s="1"/>
    </row>
    <row r="178" spans="13:15">
      <c r="M178" s="1"/>
      <c r="N178" s="1"/>
      <c r="O178" s="1"/>
    </row>
    <row r="179" spans="13:15">
      <c r="M179" s="1"/>
      <c r="N179" s="1"/>
      <c r="O179" s="1"/>
    </row>
    <row r="180" spans="13:15">
      <c r="M180" s="1"/>
      <c r="N180" s="1"/>
      <c r="O180" s="1"/>
    </row>
    <row r="181" spans="13:15">
      <c r="M181" s="1"/>
      <c r="N181" s="1"/>
      <c r="O181" s="1"/>
    </row>
    <row r="182" spans="13:15">
      <c r="M182" s="1"/>
      <c r="N182" s="1"/>
      <c r="O182" s="1"/>
    </row>
    <row r="183" spans="13:15">
      <c r="M183" s="1"/>
      <c r="N183" s="1"/>
      <c r="O183" s="1"/>
    </row>
    <row r="184" spans="13:15">
      <c r="M184" s="1"/>
      <c r="N184" s="1"/>
      <c r="O184" s="1"/>
    </row>
    <row r="185" spans="13:15">
      <c r="M185" s="1"/>
      <c r="N185" s="1"/>
      <c r="O185" s="1"/>
    </row>
    <row r="186" spans="13:15">
      <c r="M186" s="1"/>
      <c r="N186" s="1"/>
      <c r="O186" s="1"/>
    </row>
    <row r="187" spans="13:15">
      <c r="M187" s="1"/>
      <c r="N187" s="1"/>
      <c r="O187" s="1"/>
    </row>
    <row r="188" spans="13:15">
      <c r="M188" s="1"/>
      <c r="N188" s="1"/>
      <c r="O188" s="1"/>
    </row>
    <row r="189" spans="13:15">
      <c r="M189" s="1"/>
      <c r="N189" s="1"/>
      <c r="O189" s="1"/>
    </row>
  </sheetData>
  <sheetProtection formatCells="0" formatColumns="0" formatRows="0"/>
  <mergeCells count="57">
    <mergeCell ref="B24:B31"/>
    <mergeCell ref="C24:C25"/>
    <mergeCell ref="L24:L25"/>
    <mergeCell ref="M24:M31"/>
    <mergeCell ref="C26:C27"/>
    <mergeCell ref="L26:L27"/>
    <mergeCell ref="C28:C29"/>
    <mergeCell ref="L28:L29"/>
    <mergeCell ref="C30:C31"/>
    <mergeCell ref="L30:L31"/>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12:B19"/>
    <mergeCell ref="C12:C13"/>
    <mergeCell ref="L12:L13"/>
    <mergeCell ref="M12:M19"/>
    <mergeCell ref="C14:C15"/>
    <mergeCell ref="L14:L15"/>
    <mergeCell ref="C16:C17"/>
    <mergeCell ref="L16:L17"/>
    <mergeCell ref="C18:C19"/>
    <mergeCell ref="L18:L19"/>
    <mergeCell ref="N10:N11"/>
    <mergeCell ref="C7:N7"/>
    <mergeCell ref="C8:N8"/>
    <mergeCell ref="B9:G9"/>
    <mergeCell ref="H9:N9"/>
    <mergeCell ref="B10:B11"/>
    <mergeCell ref="C10:C11"/>
    <mergeCell ref="D10:D11"/>
    <mergeCell ref="E10:F10"/>
    <mergeCell ref="G10:G11"/>
    <mergeCell ref="H10:H11"/>
    <mergeCell ref="I10:I11"/>
    <mergeCell ref="J10:J11"/>
    <mergeCell ref="K10:K11"/>
    <mergeCell ref="L10:L11"/>
    <mergeCell ref="M10:M11"/>
    <mergeCell ref="C6:N6"/>
    <mergeCell ref="B1:N1"/>
    <mergeCell ref="B2:N2"/>
    <mergeCell ref="B3:N3"/>
    <mergeCell ref="B4:N4"/>
    <mergeCell ref="B5:N5"/>
  </mergeCells>
  <conditionalFormatting sqref="L12 L37">
    <cfRule type="containsText" dxfId="131" priority="29" stopIfTrue="1" operator="containsText" text="REPLANIFICAR">
      <formula>NOT(ISERROR(SEARCH("REPLANIFICAR",L12)))</formula>
    </cfRule>
    <cfRule type="containsText" dxfId="130" priority="30" stopIfTrue="1" operator="containsText" text="CORRECTO">
      <formula>NOT(ISERROR(SEARCH("CORRECTO",L12)))</formula>
    </cfRule>
  </conditionalFormatting>
  <conditionalFormatting sqref="N12 M37:N37">
    <cfRule type="containsText" dxfId="129" priority="27" stopIfTrue="1" operator="containsText" text="REPLANIFICAR">
      <formula>NOT(ISERROR(SEARCH("REPLANIFICAR",M12)))</formula>
    </cfRule>
    <cfRule type="containsText" dxfId="128" priority="28" stopIfTrue="1" operator="containsText" text="CORRECTO">
      <formula>NOT(ISERROR(SEARCH("CORRECTO",M12)))</formula>
    </cfRule>
  </conditionalFormatting>
  <conditionalFormatting sqref="M12">
    <cfRule type="containsText" dxfId="127" priority="18" stopIfTrue="1" operator="containsText" text="REPLANIFICAR">
      <formula>NOT(ISERROR(SEARCH("REPLANIFICAR",M12)))</formula>
    </cfRule>
    <cfRule type="containsText" dxfId="126" priority="19" stopIfTrue="1" operator="containsText" text="CORRECTO">
      <formula>NOT(ISERROR(SEARCH("CORRECTO",M12)))</formula>
    </cfRule>
  </conditionalFormatting>
  <conditionalFormatting sqref="L24">
    <cfRule type="containsText" dxfId="125" priority="12" stopIfTrue="1" operator="containsText" text="REPLANIFICAR">
      <formula>NOT(ISERROR(SEARCH("REPLANIFICAR",L24)))</formula>
    </cfRule>
    <cfRule type="containsText" dxfId="124" priority="13" stopIfTrue="1" operator="containsText" text="CORRECTO">
      <formula>NOT(ISERROR(SEARCH("CORRECTO",L24)))</formula>
    </cfRule>
  </conditionalFormatting>
  <conditionalFormatting sqref="N24">
    <cfRule type="containsText" dxfId="123" priority="10" stopIfTrue="1" operator="containsText" text="REPLANIFICAR">
      <formula>NOT(ISERROR(SEARCH("REPLANIFICAR",N24)))</formula>
    </cfRule>
    <cfRule type="containsText" dxfId="122" priority="11" stopIfTrue="1" operator="containsText" text="CORRECTO">
      <formula>NOT(ISERROR(SEARCH("CORRECTO",N24)))</formula>
    </cfRule>
  </conditionalFormatting>
  <conditionalFormatting sqref="M24">
    <cfRule type="containsText" dxfId="121" priority="1" stopIfTrue="1" operator="containsText" text="REPLANIFICAR">
      <formula>NOT(ISERROR(SEARCH("REPLANIFICAR",M24)))</formula>
    </cfRule>
    <cfRule type="containsText" dxfId="120" priority="2" stopIfTrue="1" operator="containsText" text="CORRECTO">
      <formula>NOT(ISERROR(SEARCH("CORRECTO",M24)))</formula>
    </cfRule>
  </conditionalFormatting>
  <dataValidations count="1">
    <dataValidation type="list" allowBlank="1" showInputMessage="1" showErrorMessage="1" sqref="H12:H19 H24:H44" xr:uid="{00000000-0002-0000-1400-000000000000}">
      <formula1>$Q$5:$Q$7</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1" operator="containsText" id="{2DAB678A-FFF2-4D8B-A817-809FED539CE9}">
            <xm:f>NOT(ISERROR(SEARCH(#REF!,L12)))</xm:f>
            <xm:f>#REF!</xm:f>
            <x14:dxf>
              <font>
                <b/>
                <i val="0"/>
                <color theme="1"/>
              </font>
              <fill>
                <patternFill>
                  <bgColor rgb="FFFFFF00"/>
                </patternFill>
              </fill>
            </x14:dxf>
          </x14:cfRule>
          <x14:cfRule type="containsText" priority="32" operator="containsText" id="{5B25C407-840B-44A4-BA8E-6A23586D8441}">
            <xm:f>NOT(ISERROR(SEARCH(#REF!,L12)))</xm:f>
            <xm:f>#REF!</xm:f>
            <x14:dxf>
              <font>
                <b/>
                <i val="0"/>
                <color theme="0"/>
              </font>
              <fill>
                <patternFill>
                  <bgColor rgb="FFFF0000"/>
                </patternFill>
              </fill>
            </x14:dxf>
          </x14:cfRule>
          <x14:cfRule type="containsText" priority="33" operator="containsText" id="{7829F4C1-23A8-4170-B641-985A9A32588E}">
            <xm:f>NOT(ISERROR(SEARCH(#REF!,L12)))</xm:f>
            <xm:f>#REF!</xm:f>
            <x14:dxf>
              <font>
                <b/>
                <i val="0"/>
              </font>
              <fill>
                <patternFill>
                  <bgColor rgb="FFFFFF00"/>
                </patternFill>
              </fill>
            </x14:dxf>
          </x14:cfRule>
          <x14:cfRule type="containsText" priority="34" operator="containsText" id="{650D1C93-AB5C-4AB8-9B40-BEB77E93F4D4}">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7BABF966-FA78-4823-8019-D2EFC210AD6B}">
            <xm:f>NOT(ISERROR(SEARCH($Q$7,H12)))</xm:f>
            <xm:f>$Q$7</xm:f>
            <x14:dxf>
              <font>
                <b/>
                <i val="0"/>
                <color theme="0"/>
              </font>
              <fill>
                <patternFill>
                  <bgColor rgb="FFFF0000"/>
                </patternFill>
              </fill>
            </x14:dxf>
          </x14:cfRule>
          <x14:cfRule type="containsText" priority="25" operator="containsText" id="{CFF9D168-5DB1-431C-A55F-D5946136B676}">
            <xm:f>NOT(ISERROR(SEARCH($Q$6,H12)))</xm:f>
            <xm:f>$Q$6</xm:f>
            <x14:dxf>
              <font>
                <b/>
                <i val="0"/>
                <color theme="1"/>
              </font>
              <fill>
                <patternFill>
                  <bgColor rgb="FFFFFF00"/>
                </patternFill>
              </fill>
            </x14:dxf>
          </x14:cfRule>
          <x14:cfRule type="containsText" priority="26" operator="containsText" id="{A559C282-7243-493D-8859-E04F3188DD6F}">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FD01BDC4-DB55-4DD6-85EE-8DBC3D3D67D1}">
            <xm:f>NOT(ISERROR(SEARCH(#REF!,M12)))</xm:f>
            <xm:f>#REF!</xm:f>
            <x14:dxf>
              <font>
                <b/>
                <i val="0"/>
                <color theme="1"/>
              </font>
              <fill>
                <patternFill>
                  <bgColor rgb="FFFFFF00"/>
                </patternFill>
              </fill>
            </x14:dxf>
          </x14:cfRule>
          <x14:cfRule type="containsText" priority="21" operator="containsText" id="{539BF9CF-2692-485E-8E57-17C0B855E653}">
            <xm:f>NOT(ISERROR(SEARCH(#REF!,M12)))</xm:f>
            <xm:f>#REF!</xm:f>
            <x14:dxf>
              <font>
                <b/>
                <i val="0"/>
                <color theme="0"/>
              </font>
              <fill>
                <patternFill>
                  <bgColor rgb="FFFF0000"/>
                </patternFill>
              </fill>
            </x14:dxf>
          </x14:cfRule>
          <x14:cfRule type="containsText" priority="22" operator="containsText" id="{D80853B9-8CE7-48F2-A0D2-632DCE8FF589}">
            <xm:f>NOT(ISERROR(SEARCH(#REF!,M12)))</xm:f>
            <xm:f>#REF!</xm:f>
            <x14:dxf>
              <font>
                <b/>
                <i val="0"/>
              </font>
              <fill>
                <patternFill>
                  <bgColor rgb="FFFFFF00"/>
                </patternFill>
              </fill>
            </x14:dxf>
          </x14:cfRule>
          <x14:cfRule type="containsText" priority="23" operator="containsText" id="{BBEFAD24-F540-42DD-AA1A-5A33ED9DC981}">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A7D9AEEB-ABDF-49B0-BB7E-295EBC6ACE0A}">
            <xm:f>NOT(ISERROR(SEARCH(#REF!,L24)))</xm:f>
            <xm:f>#REF!</xm:f>
            <x14:dxf>
              <font>
                <b/>
                <i val="0"/>
                <color theme="1"/>
              </font>
              <fill>
                <patternFill>
                  <bgColor rgb="FFFFFF00"/>
                </patternFill>
              </fill>
            </x14:dxf>
          </x14:cfRule>
          <x14:cfRule type="containsText" priority="15" operator="containsText" id="{F6A8BB87-2A60-4D5D-8623-936D2F8B47A7}">
            <xm:f>NOT(ISERROR(SEARCH(#REF!,L24)))</xm:f>
            <xm:f>#REF!</xm:f>
            <x14:dxf>
              <font>
                <b/>
                <i val="0"/>
                <color theme="0"/>
              </font>
              <fill>
                <patternFill>
                  <bgColor rgb="FFFF0000"/>
                </patternFill>
              </fill>
            </x14:dxf>
          </x14:cfRule>
          <x14:cfRule type="containsText" priority="16" operator="containsText" id="{4F0F28A5-1501-42DE-97CF-E0DE04B1FA43}">
            <xm:f>NOT(ISERROR(SEARCH(#REF!,L24)))</xm:f>
            <xm:f>#REF!</xm:f>
            <x14:dxf>
              <font>
                <b/>
                <i val="0"/>
              </font>
              <fill>
                <patternFill>
                  <bgColor rgb="FFFFFF00"/>
                </patternFill>
              </fill>
            </x14:dxf>
          </x14:cfRule>
          <x14:cfRule type="containsText" priority="17" operator="containsText" id="{CBA6B2D5-C781-484A-A985-FE1ABC4C862F}">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54F0E92A-78C4-427C-958B-FD14016D0FF9}">
            <xm:f>NOT(ISERROR(SEARCH($Q$7,H24)))</xm:f>
            <xm:f>$Q$7</xm:f>
            <x14:dxf>
              <font>
                <b/>
                <i val="0"/>
                <color theme="0"/>
              </font>
              <fill>
                <patternFill>
                  <bgColor rgb="FFFF0000"/>
                </patternFill>
              </fill>
            </x14:dxf>
          </x14:cfRule>
          <x14:cfRule type="containsText" priority="8" operator="containsText" id="{40661369-E47D-4F92-A448-FF092D2DA483}">
            <xm:f>NOT(ISERROR(SEARCH($Q$6,H24)))</xm:f>
            <xm:f>$Q$6</xm:f>
            <x14:dxf>
              <font>
                <b/>
                <i val="0"/>
                <color theme="1"/>
              </font>
              <fill>
                <patternFill>
                  <bgColor rgb="FFFFFF00"/>
                </patternFill>
              </fill>
            </x14:dxf>
          </x14:cfRule>
          <x14:cfRule type="containsText" priority="9" operator="containsText" id="{381E43EA-CBED-4F5B-9401-C5FAB6B96E7C}">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EC156F0A-F607-4B9D-8D87-6B0378F8603C}">
            <xm:f>NOT(ISERROR(SEARCH(#REF!,M24)))</xm:f>
            <xm:f>#REF!</xm:f>
            <x14:dxf>
              <font>
                <b/>
                <i val="0"/>
                <color theme="1"/>
              </font>
              <fill>
                <patternFill>
                  <bgColor rgb="FFFFFF00"/>
                </patternFill>
              </fill>
            </x14:dxf>
          </x14:cfRule>
          <x14:cfRule type="containsText" priority="4" operator="containsText" id="{B5F8C718-E2D5-4C8B-BA29-37FC8C8DF20D}">
            <xm:f>NOT(ISERROR(SEARCH(#REF!,M24)))</xm:f>
            <xm:f>#REF!</xm:f>
            <x14:dxf>
              <font>
                <b/>
                <i val="0"/>
                <color theme="0"/>
              </font>
              <fill>
                <patternFill>
                  <bgColor rgb="FFFF0000"/>
                </patternFill>
              </fill>
            </x14:dxf>
          </x14:cfRule>
          <x14:cfRule type="containsText" priority="5" operator="containsText" id="{F35C1D0D-13FB-4838-B01F-AA5D1C1BA235}">
            <xm:f>NOT(ISERROR(SEARCH(#REF!,M24)))</xm:f>
            <xm:f>#REF!</xm:f>
            <x14:dxf>
              <font>
                <b/>
                <i val="0"/>
              </font>
              <fill>
                <patternFill>
                  <bgColor rgb="FFFFFF00"/>
                </patternFill>
              </fill>
            </x14:dxf>
          </x14:cfRule>
          <x14:cfRule type="containsText" priority="6" operator="containsText" id="{F40FC0FA-3CA1-4430-B6A1-775922585027}">
            <xm:f>NOT(ISERROR(SEARCH(#REF!,M24)))</xm:f>
            <xm:f>#REF!</xm:f>
            <x14:dxf>
              <font>
                <b/>
                <i val="0"/>
                <color theme="0"/>
              </font>
              <fill>
                <patternFill>
                  <bgColor rgb="FF00B050"/>
                </patternFill>
              </fill>
            </x14:dxf>
          </x14:cfRule>
          <xm:sqref>M24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O161"/>
  <sheetViews>
    <sheetView showGridLines="0" topLeftCell="D18" zoomScale="85" zoomScaleNormal="85" workbookViewId="0">
      <selection activeCell="J12" sqref="J12"/>
    </sheetView>
  </sheetViews>
  <sheetFormatPr baseColWidth="10" defaultColWidth="11.42578125" defaultRowHeight="15"/>
  <cols>
    <col min="1" max="1" width="11.85546875" style="2" customWidth="1"/>
    <col min="2" max="2" width="25" style="2" customWidth="1"/>
    <col min="3" max="6" width="22.28515625" style="2" customWidth="1"/>
    <col min="7" max="7" width="16.7109375" style="2" customWidth="1"/>
    <col min="8" max="8" width="16.42578125" style="2" customWidth="1"/>
    <col min="9" max="9" width="22.28515625" style="2" customWidth="1"/>
    <col min="10" max="12" width="18.7109375" style="2" customWidth="1"/>
    <col min="13" max="14" width="20.85546875" style="2" customWidth="1"/>
    <col min="15" max="15" width="23.28515625" style="2" customWidth="1"/>
    <col min="16" max="16" width="24.140625" style="2" customWidth="1"/>
    <col min="17" max="17" width="19.5703125" style="2" customWidth="1"/>
    <col min="18" max="18" width="19.85546875" style="2" customWidth="1"/>
    <col min="19" max="20" width="11.42578125" style="2" customWidth="1"/>
    <col min="21" max="21" width="11.42578125" style="2" hidden="1" customWidth="1"/>
    <col min="22" max="22" width="14.140625" style="2" hidden="1" customWidth="1"/>
    <col min="23" max="23" width="11.42578125" style="2" hidden="1" customWidth="1"/>
    <col min="24" max="24" width="19.5703125" style="2" hidden="1" customWidth="1"/>
    <col min="25" max="25" width="11.42578125" style="2" hidden="1" customWidth="1"/>
    <col min="26" max="26" width="19.85546875" style="2" hidden="1" customWidth="1"/>
    <col min="27" max="16384" width="11.42578125" style="2"/>
  </cols>
  <sheetData>
    <row r="1" spans="1:30" ht="106.5" customHeight="1">
      <c r="A1" s="1"/>
      <c r="B1" s="1590"/>
      <c r="C1" s="1590"/>
      <c r="D1" s="1590"/>
      <c r="E1" s="1590"/>
      <c r="F1" s="1590"/>
      <c r="G1" s="1590"/>
      <c r="H1" s="1590"/>
      <c r="I1" s="1590"/>
      <c r="J1" s="1590"/>
      <c r="K1" s="1590"/>
      <c r="L1" s="1590"/>
      <c r="M1" s="1590"/>
      <c r="N1" s="1590"/>
      <c r="O1" s="1590"/>
      <c r="P1" s="136"/>
      <c r="Q1" s="136"/>
      <c r="R1" s="136"/>
      <c r="S1" s="1"/>
      <c r="T1" s="1"/>
      <c r="U1" s="1"/>
      <c r="V1" s="1"/>
      <c r="W1" s="1"/>
      <c r="X1" s="1"/>
      <c r="Y1" s="1"/>
      <c r="Z1" s="1"/>
      <c r="AA1" s="1"/>
      <c r="AB1" s="1"/>
      <c r="AC1" s="1"/>
      <c r="AD1" s="1"/>
    </row>
    <row r="2" spans="1:30" ht="27"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8.5" customHeight="1">
      <c r="A3" s="1"/>
      <c r="B3" s="138" t="s">
        <v>11</v>
      </c>
      <c r="C3" s="1581" t="s">
        <v>131</v>
      </c>
      <c r="D3" s="1582"/>
      <c r="E3" s="1582"/>
      <c r="F3" s="1582"/>
      <c r="G3" s="1582"/>
      <c r="H3" s="1582"/>
      <c r="I3" s="1582"/>
      <c r="J3" s="1582"/>
      <c r="K3" s="1582"/>
      <c r="L3" s="1582"/>
      <c r="M3" s="1582"/>
      <c r="N3" s="1583"/>
      <c r="O3" s="27" t="s">
        <v>56</v>
      </c>
      <c r="P3" s="1574"/>
      <c r="Q3" s="1575"/>
      <c r="R3" s="1575"/>
      <c r="S3" s="1"/>
      <c r="T3" s="1"/>
      <c r="U3" s="7"/>
      <c r="V3" s="1" t="s">
        <v>65</v>
      </c>
      <c r="W3" s="7"/>
      <c r="X3" s="8" t="s">
        <v>34</v>
      </c>
      <c r="Y3" s="7"/>
      <c r="Z3" s="1" t="s">
        <v>69</v>
      </c>
      <c r="AA3" s="1"/>
      <c r="AB3" s="1"/>
      <c r="AC3" s="1"/>
      <c r="AD3" s="1"/>
    </row>
    <row r="4" spans="1:30" ht="15" customHeight="1">
      <c r="A4" s="1"/>
      <c r="B4" s="26" t="s">
        <v>12</v>
      </c>
      <c r="C4" s="1559" t="s">
        <v>13</v>
      </c>
      <c r="D4" s="1560"/>
      <c r="E4" s="1560"/>
      <c r="F4" s="1560"/>
      <c r="G4" s="1560"/>
      <c r="H4" s="1560"/>
      <c r="I4" s="1560"/>
      <c r="J4" s="1560"/>
      <c r="K4" s="1560"/>
      <c r="L4" s="1560"/>
      <c r="M4" s="1560"/>
      <c r="N4" s="1560"/>
      <c r="O4" s="1560"/>
      <c r="P4" s="1560"/>
      <c r="Q4" s="1560"/>
      <c r="R4" s="1561"/>
      <c r="S4" s="1"/>
      <c r="T4" s="1"/>
      <c r="U4" s="5"/>
      <c r="V4" s="1" t="s">
        <v>67</v>
      </c>
      <c r="W4" s="5"/>
      <c r="X4" s="8" t="s">
        <v>35</v>
      </c>
      <c r="Y4" s="6"/>
      <c r="Z4" s="1" t="s">
        <v>61</v>
      </c>
      <c r="AA4" s="1"/>
      <c r="AB4" s="1"/>
      <c r="AC4" s="1"/>
      <c r="AD4" s="1"/>
    </row>
    <row r="5" spans="1:30" ht="15" customHeight="1">
      <c r="A5" s="1"/>
      <c r="B5" s="137" t="s">
        <v>14</v>
      </c>
      <c r="C5" s="1562" t="s">
        <v>30</v>
      </c>
      <c r="D5" s="1563"/>
      <c r="E5" s="1563"/>
      <c r="F5" s="1563"/>
      <c r="G5" s="1563"/>
      <c r="H5" s="1563"/>
      <c r="I5" s="1563"/>
      <c r="J5" s="1563"/>
      <c r="K5" s="1563"/>
      <c r="L5" s="1563"/>
      <c r="M5" s="1563"/>
      <c r="N5" s="1563"/>
      <c r="O5" s="1563"/>
      <c r="P5" s="1563"/>
      <c r="Q5" s="1563"/>
      <c r="R5" s="1564"/>
      <c r="S5" s="1"/>
      <c r="T5" s="1"/>
      <c r="U5" s="6"/>
      <c r="V5" s="1" t="s">
        <v>66</v>
      </c>
      <c r="W5" s="6"/>
      <c r="X5" s="8" t="s">
        <v>36</v>
      </c>
      <c r="Y5" s="1"/>
      <c r="Z5" s="1"/>
      <c r="AA5" s="1"/>
      <c r="AB5" s="1"/>
      <c r="AC5" s="1"/>
      <c r="AD5" s="1"/>
    </row>
    <row r="6" spans="1:30" ht="28.5" customHeight="1">
      <c r="A6" s="1"/>
      <c r="B6" s="137" t="s">
        <v>16</v>
      </c>
      <c r="C6" s="1565" t="s">
        <v>31</v>
      </c>
      <c r="D6" s="1566"/>
      <c r="E6" s="1566"/>
      <c r="F6" s="1566"/>
      <c r="G6" s="1566"/>
      <c r="H6" s="1566"/>
      <c r="I6" s="1566"/>
      <c r="J6" s="1566"/>
      <c r="K6" s="1566"/>
      <c r="L6" s="1566"/>
      <c r="M6" s="1566"/>
      <c r="N6" s="1566"/>
      <c r="O6" s="1566"/>
      <c r="P6" s="1566"/>
      <c r="Q6" s="1566"/>
      <c r="R6" s="1567"/>
      <c r="S6" s="1"/>
      <c r="T6" s="1"/>
      <c r="U6" s="1"/>
      <c r="V6" s="1"/>
      <c r="W6" s="1"/>
      <c r="X6" s="1"/>
      <c r="Y6" s="1"/>
      <c r="AA6" s="1"/>
      <c r="AB6" s="1"/>
      <c r="AC6" s="1"/>
      <c r="AD6" s="1"/>
    </row>
    <row r="7" spans="1:30" s="31" customFormat="1" ht="15" customHeight="1">
      <c r="A7" s="30"/>
      <c r="B7" s="1598" t="s">
        <v>4</v>
      </c>
      <c r="C7" s="1599"/>
      <c r="D7" s="1599"/>
      <c r="E7" s="1599"/>
      <c r="F7" s="1599"/>
      <c r="G7" s="1599"/>
      <c r="H7" s="1599"/>
      <c r="I7" s="1600"/>
      <c r="J7" s="1601" t="s">
        <v>5</v>
      </c>
      <c r="K7" s="1602"/>
      <c r="L7" s="1602"/>
      <c r="M7" s="1602"/>
      <c r="N7" s="1602"/>
      <c r="O7" s="1602"/>
      <c r="P7" s="1576" t="s">
        <v>59</v>
      </c>
      <c r="Q7" s="1576"/>
      <c r="R7" s="1576"/>
      <c r="S7" s="30"/>
      <c r="T7" s="30"/>
      <c r="U7" s="30"/>
      <c r="V7" s="30"/>
      <c r="W7" s="30"/>
      <c r="X7" s="30"/>
      <c r="Y7" s="30"/>
      <c r="AA7" s="30"/>
      <c r="AB7" s="30"/>
      <c r="AC7" s="30"/>
      <c r="AD7" s="30"/>
    </row>
    <row r="8" spans="1:30" ht="27" customHeight="1">
      <c r="A8" s="1"/>
      <c r="B8" s="1609" t="s">
        <v>0</v>
      </c>
      <c r="C8" s="1609" t="s">
        <v>2</v>
      </c>
      <c r="D8" s="1183" t="s">
        <v>70</v>
      </c>
      <c r="E8" s="1609" t="s">
        <v>60</v>
      </c>
      <c r="F8" s="1584" t="s">
        <v>68</v>
      </c>
      <c r="G8" s="1605" t="s">
        <v>51</v>
      </c>
      <c r="H8" s="1606"/>
      <c r="I8" s="1607" t="s">
        <v>52</v>
      </c>
      <c r="J8" s="1570" t="s">
        <v>63</v>
      </c>
      <c r="K8" s="1607" t="s">
        <v>6</v>
      </c>
      <c r="L8" s="1584" t="s">
        <v>64</v>
      </c>
      <c r="M8" s="1584" t="s">
        <v>72</v>
      </c>
      <c r="N8" s="1183" t="s">
        <v>198</v>
      </c>
      <c r="O8" s="1603" t="s">
        <v>71</v>
      </c>
      <c r="P8" s="1570" t="s">
        <v>62</v>
      </c>
      <c r="Q8" s="1183" t="s">
        <v>73</v>
      </c>
      <c r="R8" s="1183" t="s">
        <v>6</v>
      </c>
      <c r="S8" s="1"/>
      <c r="T8" s="1"/>
      <c r="U8" s="1"/>
      <c r="V8" s="1"/>
      <c r="W8" s="1"/>
      <c r="X8" s="1"/>
      <c r="Y8" s="1"/>
      <c r="AA8" s="1"/>
      <c r="AB8" s="1"/>
      <c r="AC8" s="1"/>
      <c r="AD8" s="1"/>
    </row>
    <row r="9" spans="1:30" ht="39.75" customHeight="1">
      <c r="A9" s="1"/>
      <c r="B9" s="1610"/>
      <c r="C9" s="1610"/>
      <c r="D9" s="1183"/>
      <c r="E9" s="1610"/>
      <c r="F9" s="1585"/>
      <c r="G9" s="36" t="s">
        <v>46</v>
      </c>
      <c r="H9" s="36" t="s">
        <v>47</v>
      </c>
      <c r="I9" s="1608"/>
      <c r="J9" s="1570"/>
      <c r="K9" s="1608"/>
      <c r="L9" s="1585"/>
      <c r="M9" s="1585"/>
      <c r="N9" s="1183"/>
      <c r="O9" s="1604"/>
      <c r="P9" s="1570"/>
      <c r="Q9" s="1183"/>
      <c r="R9" s="1183"/>
      <c r="S9" s="1"/>
      <c r="T9" s="1"/>
      <c r="U9" s="1"/>
      <c r="V9" s="35"/>
      <c r="W9" s="35"/>
      <c r="X9" s="35"/>
      <c r="Y9" s="1"/>
      <c r="AA9" s="1"/>
      <c r="AB9" s="1"/>
      <c r="AC9" s="1"/>
      <c r="AD9" s="1"/>
    </row>
    <row r="10" spans="1:30" ht="86.25" customHeight="1">
      <c r="A10" s="1"/>
      <c r="B10" s="1591" t="s">
        <v>188</v>
      </c>
      <c r="C10" s="1594" t="s">
        <v>189</v>
      </c>
      <c r="D10" s="1577">
        <v>0.4</v>
      </c>
      <c r="E10" s="145" t="s">
        <v>191</v>
      </c>
      <c r="F10" s="142">
        <v>0.05</v>
      </c>
      <c r="G10" s="149">
        <v>43313</v>
      </c>
      <c r="H10" s="149">
        <v>43320</v>
      </c>
      <c r="I10" s="24" t="s">
        <v>132</v>
      </c>
      <c r="J10" s="33" t="s">
        <v>65</v>
      </c>
      <c r="K10" s="143"/>
      <c r="L10" s="135">
        <f>IF(J10="SI",F10,"0")</f>
        <v>0.05</v>
      </c>
      <c r="M10" s="1577">
        <f>SUM(L10:L11)</f>
        <v>0.05</v>
      </c>
      <c r="N10" s="1577">
        <f>SUM(F10:F11)</f>
        <v>0.25</v>
      </c>
      <c r="O10" s="1579">
        <f>M10/N10</f>
        <v>0.2</v>
      </c>
      <c r="P10" s="148" t="s">
        <v>199</v>
      </c>
      <c r="Q10" s="33"/>
      <c r="R10" s="3"/>
      <c r="S10" s="1"/>
      <c r="T10" s="1"/>
      <c r="U10" s="1"/>
      <c r="V10" s="35"/>
      <c r="W10" s="35"/>
      <c r="X10" s="35"/>
      <c r="Y10" s="1"/>
      <c r="AA10" s="1"/>
      <c r="AB10" s="1"/>
      <c r="AC10" s="1"/>
      <c r="AD10" s="1"/>
    </row>
    <row r="11" spans="1:30" ht="79.5" customHeight="1">
      <c r="A11" s="1"/>
      <c r="B11" s="1592"/>
      <c r="C11" s="1595"/>
      <c r="D11" s="1596"/>
      <c r="E11" s="145" t="s">
        <v>192</v>
      </c>
      <c r="F11" s="146">
        <v>0.2</v>
      </c>
      <c r="G11" s="134">
        <v>43320</v>
      </c>
      <c r="H11" s="134">
        <v>43343</v>
      </c>
      <c r="I11" s="24" t="s">
        <v>132</v>
      </c>
      <c r="J11" s="33"/>
      <c r="K11" s="29"/>
      <c r="L11" s="135" t="str">
        <f t="shared" ref="L11:L16" si="0">IF(J11="SI",F11,"0")</f>
        <v>0</v>
      </c>
      <c r="M11" s="1578"/>
      <c r="N11" s="1578"/>
      <c r="O11" s="1580"/>
      <c r="P11" s="148" t="s">
        <v>200</v>
      </c>
      <c r="Q11" s="33"/>
      <c r="R11" s="3"/>
      <c r="S11" s="1"/>
      <c r="T11" s="1"/>
      <c r="U11" s="1"/>
      <c r="V11" s="35"/>
      <c r="W11" s="35"/>
      <c r="X11" s="35"/>
      <c r="Y11" s="1"/>
      <c r="AA11" s="1"/>
      <c r="AB11" s="1"/>
      <c r="AC11" s="1"/>
      <c r="AD11" s="1"/>
    </row>
    <row r="12" spans="1:30" ht="101.25" customHeight="1">
      <c r="A12" s="1"/>
      <c r="B12" s="1592"/>
      <c r="C12" s="1595"/>
      <c r="D12" s="1596"/>
      <c r="E12" s="145" t="s">
        <v>193</v>
      </c>
      <c r="F12" s="146">
        <v>0.15</v>
      </c>
      <c r="G12" s="144">
        <v>43346</v>
      </c>
      <c r="H12" s="144">
        <v>43360</v>
      </c>
      <c r="I12" s="139" t="s">
        <v>133</v>
      </c>
      <c r="J12" s="33" t="s">
        <v>65</v>
      </c>
      <c r="K12" s="29"/>
      <c r="L12" s="135">
        <f t="shared" si="0"/>
        <v>0.15</v>
      </c>
      <c r="M12" s="150">
        <f>L12</f>
        <v>0.15</v>
      </c>
      <c r="N12" s="150">
        <f>F12</f>
        <v>0.15</v>
      </c>
      <c r="O12" s="155">
        <f>M12/N12</f>
        <v>1</v>
      </c>
      <c r="P12" s="148" t="s">
        <v>201</v>
      </c>
      <c r="Q12" s="33"/>
      <c r="R12" s="3"/>
      <c r="S12" s="1"/>
      <c r="T12" s="1"/>
      <c r="U12" s="1"/>
      <c r="V12" s="35"/>
      <c r="W12" s="35"/>
      <c r="X12" s="35"/>
      <c r="Y12" s="1"/>
      <c r="AA12" s="1"/>
      <c r="AB12" s="1"/>
      <c r="AC12" s="1"/>
      <c r="AD12" s="1"/>
    </row>
    <row r="13" spans="1:30" ht="84.75" customHeight="1">
      <c r="A13" s="1"/>
      <c r="B13" s="1592"/>
      <c r="C13" s="1028" t="s">
        <v>190</v>
      </c>
      <c r="D13" s="1597">
        <v>0.6</v>
      </c>
      <c r="E13" s="145" t="s">
        <v>194</v>
      </c>
      <c r="F13" s="141">
        <v>0.15</v>
      </c>
      <c r="G13" s="134">
        <v>43374</v>
      </c>
      <c r="H13" s="134">
        <v>43388</v>
      </c>
      <c r="I13" s="139" t="s">
        <v>132</v>
      </c>
      <c r="J13" s="33"/>
      <c r="K13" s="29"/>
      <c r="L13" s="135" t="str">
        <f t="shared" si="0"/>
        <v>0</v>
      </c>
      <c r="M13" s="23" t="str">
        <f>L13</f>
        <v>0</v>
      </c>
      <c r="N13" s="23">
        <f>F13</f>
        <v>0.15</v>
      </c>
      <c r="O13" s="155">
        <f>M13/N13</f>
        <v>0</v>
      </c>
      <c r="P13" s="148" t="s">
        <v>202</v>
      </c>
      <c r="Q13" s="33"/>
      <c r="R13" s="3"/>
      <c r="S13" s="1"/>
      <c r="T13" s="1"/>
      <c r="U13" s="1"/>
      <c r="V13" s="35"/>
      <c r="W13" s="35"/>
      <c r="X13" s="35"/>
      <c r="Y13" s="1"/>
      <c r="AA13" s="1"/>
      <c r="AB13" s="1"/>
      <c r="AC13" s="1"/>
      <c r="AD13" s="1"/>
    </row>
    <row r="14" spans="1:30" ht="69.75" customHeight="1">
      <c r="A14" s="1"/>
      <c r="B14" s="1592"/>
      <c r="C14" s="1028"/>
      <c r="D14" s="1041"/>
      <c r="E14" s="145" t="s">
        <v>195</v>
      </c>
      <c r="F14" s="141">
        <v>0.3</v>
      </c>
      <c r="G14" s="1569">
        <v>43388</v>
      </c>
      <c r="H14" s="1569">
        <v>43465</v>
      </c>
      <c r="I14" s="139" t="s">
        <v>134</v>
      </c>
      <c r="J14" s="33"/>
      <c r="K14" s="29"/>
      <c r="L14" s="135" t="str">
        <f t="shared" si="0"/>
        <v>0</v>
      </c>
      <c r="M14" s="1571">
        <f>SUM(L14:L16)</f>
        <v>0</v>
      </c>
      <c r="N14" s="1586">
        <f>SUM(F14:F16)</f>
        <v>0.44999999999999996</v>
      </c>
      <c r="O14" s="1579">
        <f>M14/N14</f>
        <v>0</v>
      </c>
      <c r="P14" s="153" t="s">
        <v>203</v>
      </c>
      <c r="Q14" s="33"/>
      <c r="R14" s="3"/>
      <c r="S14" s="1"/>
      <c r="T14" s="1"/>
      <c r="U14" s="1"/>
      <c r="V14" s="35"/>
      <c r="W14" s="35"/>
      <c r="X14" s="35"/>
      <c r="Y14" s="1"/>
      <c r="AA14" s="1"/>
      <c r="AB14" s="1"/>
      <c r="AC14" s="1"/>
      <c r="AD14" s="1"/>
    </row>
    <row r="15" spans="1:30" ht="102" customHeight="1">
      <c r="A15" s="1"/>
      <c r="B15" s="1592"/>
      <c r="C15" s="1028"/>
      <c r="D15" s="1041"/>
      <c r="E15" s="145" t="s">
        <v>196</v>
      </c>
      <c r="F15" s="141">
        <v>0.05</v>
      </c>
      <c r="G15" s="1569"/>
      <c r="H15" s="1569"/>
      <c r="I15" s="139" t="s">
        <v>132</v>
      </c>
      <c r="J15" s="33"/>
      <c r="K15" s="29"/>
      <c r="L15" s="135" t="str">
        <f t="shared" si="0"/>
        <v>0</v>
      </c>
      <c r="M15" s="1572"/>
      <c r="N15" s="1587"/>
      <c r="O15" s="1589"/>
      <c r="P15" s="153" t="s">
        <v>204</v>
      </c>
      <c r="Q15" s="33"/>
      <c r="R15" s="3"/>
      <c r="S15" s="1"/>
      <c r="T15" s="1"/>
      <c r="U15" s="1"/>
      <c r="V15" s="35"/>
      <c r="W15" s="35"/>
      <c r="X15" s="35"/>
      <c r="Y15" s="1"/>
      <c r="AA15" s="1"/>
      <c r="AB15" s="1"/>
      <c r="AC15" s="1"/>
      <c r="AD15" s="1"/>
    </row>
    <row r="16" spans="1:30" ht="79.5" customHeight="1">
      <c r="A16" s="1"/>
      <c r="B16" s="1593"/>
      <c r="C16" s="1028"/>
      <c r="D16" s="1041"/>
      <c r="E16" s="145" t="s">
        <v>197</v>
      </c>
      <c r="F16" s="141">
        <v>0.1</v>
      </c>
      <c r="G16" s="25">
        <v>43388</v>
      </c>
      <c r="H16" s="25">
        <v>43465</v>
      </c>
      <c r="I16" s="139" t="s">
        <v>135</v>
      </c>
      <c r="J16" s="33"/>
      <c r="K16" s="29"/>
      <c r="L16" s="135" t="str">
        <f t="shared" si="0"/>
        <v>0</v>
      </c>
      <c r="M16" s="1573"/>
      <c r="N16" s="1588"/>
      <c r="O16" s="1580"/>
      <c r="P16" s="148" t="s">
        <v>205</v>
      </c>
      <c r="Q16" s="33"/>
      <c r="R16" s="3"/>
      <c r="S16" s="1"/>
      <c r="T16" s="1"/>
      <c r="U16" s="1"/>
      <c r="V16" s="35"/>
      <c r="W16" s="35"/>
      <c r="X16" s="35"/>
      <c r="Y16" s="1"/>
      <c r="AA16" s="1"/>
      <c r="AB16" s="1"/>
      <c r="AC16" s="1"/>
      <c r="AD16" s="1"/>
    </row>
    <row r="17" spans="1:41">
      <c r="B17" s="1"/>
      <c r="C17" s="1"/>
      <c r="D17" s="1"/>
      <c r="E17" s="1"/>
      <c r="F17" s="1"/>
      <c r="G17" s="1"/>
      <c r="H17" s="1"/>
      <c r="I17" s="1"/>
      <c r="J17" s="1"/>
      <c r="K17" s="1"/>
      <c r="L17" s="1"/>
      <c r="M17" s="1"/>
      <c r="N17" s="1"/>
      <c r="O17" s="1"/>
      <c r="P17" s="1"/>
      <c r="Q17" s="1"/>
      <c r="R17" s="1"/>
      <c r="S17" s="1"/>
      <c r="T17" s="1"/>
      <c r="U17" s="1"/>
      <c r="V17" s="1"/>
      <c r="W17" s="1"/>
    </row>
    <row r="18" spans="1:4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4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4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4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4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4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41" ht="22.5">
      <c r="A24" s="1"/>
      <c r="B24" s="1568" t="s">
        <v>24</v>
      </c>
      <c r="C24" s="1568"/>
      <c r="D24" s="1568"/>
      <c r="E24" s="1568"/>
      <c r="F24" s="1568"/>
      <c r="G24" s="1568"/>
      <c r="H24" s="1568"/>
      <c r="I24" s="1568"/>
      <c r="J24" s="1568"/>
      <c r="K24" s="1568"/>
      <c r="L24" s="35"/>
      <c r="M24" s="35"/>
      <c r="N24" s="35"/>
      <c r="O24" s="35"/>
      <c r="P24" s="35"/>
      <c r="Q24" s="35"/>
      <c r="R24" s="35"/>
      <c r="S24" s="1"/>
      <c r="T24" s="1"/>
      <c r="U24" s="1"/>
      <c r="V24" s="1"/>
      <c r="W24" s="1"/>
      <c r="X24" s="1"/>
      <c r="Y24" s="1"/>
      <c r="Z24" s="1"/>
      <c r="AA24" s="1"/>
      <c r="AB24" s="1"/>
      <c r="AC24" s="1"/>
      <c r="AD24" s="1"/>
      <c r="AE24" s="1"/>
      <c r="AF24" s="1"/>
      <c r="AG24" s="1"/>
      <c r="AH24" s="1"/>
      <c r="AI24" s="1"/>
      <c r="AJ24" s="1"/>
      <c r="AK24" s="1"/>
      <c r="AL24" s="1"/>
      <c r="AM24" s="1"/>
      <c r="AN24" s="1"/>
      <c r="AO24" s="1"/>
    </row>
    <row r="25" spans="1:41" ht="35.25" customHeight="1">
      <c r="A25" s="1"/>
      <c r="B25" s="1558" t="s">
        <v>7</v>
      </c>
      <c r="C25" s="1558"/>
      <c r="D25" s="1558"/>
      <c r="E25" s="1558" t="s">
        <v>8</v>
      </c>
      <c r="F25" s="1558"/>
      <c r="G25" s="1558"/>
      <c r="H25" s="1558" t="s">
        <v>9</v>
      </c>
      <c r="I25" s="1558"/>
      <c r="J25" s="140" t="s">
        <v>136</v>
      </c>
      <c r="K25" s="140" t="s">
        <v>10</v>
      </c>
      <c r="L25" s="35"/>
      <c r="M25" s="35"/>
      <c r="N25" s="35"/>
      <c r="O25" s="35"/>
      <c r="P25" s="35"/>
      <c r="Q25" s="35"/>
      <c r="R25" s="35"/>
      <c r="S25" s="1"/>
      <c r="T25" s="1"/>
      <c r="U25" s="1"/>
      <c r="V25" s="1"/>
      <c r="W25" s="1"/>
      <c r="X25" s="1"/>
      <c r="Y25" s="1"/>
      <c r="Z25" s="1"/>
      <c r="AA25" s="1"/>
      <c r="AB25" s="1"/>
      <c r="AC25" s="1"/>
      <c r="AD25" s="1"/>
      <c r="AE25" s="1"/>
      <c r="AF25" s="1"/>
      <c r="AG25" s="1"/>
      <c r="AH25" s="1"/>
      <c r="AI25" s="1"/>
      <c r="AJ25" s="1"/>
      <c r="AK25" s="1"/>
      <c r="AL25" s="1"/>
      <c r="AM25" s="1"/>
      <c r="AN25" s="1"/>
      <c r="AO25" s="1"/>
    </row>
    <row r="26" spans="1:41" ht="15" customHeight="1">
      <c r="A26" s="1"/>
      <c r="B26" s="1557"/>
      <c r="C26" s="1557"/>
      <c r="D26" s="1557"/>
      <c r="E26" s="1557"/>
      <c r="F26" s="1557"/>
      <c r="G26" s="1557"/>
      <c r="H26" s="1557"/>
      <c r="I26" s="1557"/>
      <c r="J26" s="147"/>
      <c r="K26" s="147"/>
      <c r="L26" s="35"/>
      <c r="M26" s="35"/>
      <c r="N26" s="35"/>
      <c r="O26" s="35"/>
      <c r="P26" s="35"/>
      <c r="Q26" s="28"/>
      <c r="R26" s="28"/>
      <c r="S26" s="1"/>
      <c r="T26" s="1"/>
      <c r="U26" s="1"/>
      <c r="V26" s="1"/>
      <c r="W26" s="1"/>
      <c r="X26" s="1"/>
      <c r="Y26" s="1"/>
      <c r="Z26" s="1"/>
      <c r="AA26" s="1"/>
      <c r="AB26" s="1"/>
      <c r="AC26" s="1"/>
      <c r="AD26" s="1"/>
      <c r="AE26" s="1"/>
      <c r="AF26" s="1"/>
      <c r="AG26" s="1"/>
      <c r="AH26" s="1"/>
      <c r="AI26" s="1"/>
      <c r="AJ26" s="1"/>
      <c r="AK26" s="1"/>
      <c r="AL26" s="1"/>
      <c r="AM26" s="1"/>
      <c r="AN26" s="1"/>
      <c r="AO26" s="1"/>
    </row>
    <row r="27" spans="1:41" ht="15" customHeight="1">
      <c r="A27" s="1"/>
      <c r="B27" s="1557"/>
      <c r="C27" s="1557"/>
      <c r="D27" s="1557"/>
      <c r="E27" s="1557"/>
      <c r="F27" s="1557"/>
      <c r="G27" s="1557"/>
      <c r="H27" s="1557"/>
      <c r="I27" s="1557"/>
      <c r="J27" s="147"/>
      <c r="K27" s="147"/>
      <c r="L27" s="35"/>
      <c r="M27" s="35"/>
      <c r="N27" s="35"/>
      <c r="O27" s="35"/>
      <c r="P27" s="35"/>
      <c r="Q27" s="28"/>
      <c r="R27" s="28"/>
      <c r="S27" s="1"/>
      <c r="T27" s="1"/>
      <c r="U27" s="1"/>
      <c r="V27" s="1"/>
      <c r="W27" s="1"/>
      <c r="X27" s="1"/>
      <c r="Y27" s="1"/>
      <c r="Z27" s="1"/>
      <c r="AA27" s="1"/>
      <c r="AB27" s="1"/>
      <c r="AC27" s="1"/>
      <c r="AD27" s="1"/>
      <c r="AE27" s="1"/>
      <c r="AF27" s="1"/>
      <c r="AG27" s="1"/>
      <c r="AH27" s="1"/>
      <c r="AI27" s="1"/>
      <c r="AJ27" s="1"/>
      <c r="AK27" s="1"/>
      <c r="AL27" s="1"/>
      <c r="AM27" s="1"/>
      <c r="AN27" s="1"/>
      <c r="AO27" s="1"/>
    </row>
    <row r="28" spans="1:41" ht="15" customHeight="1">
      <c r="A28" s="1"/>
      <c r="B28" s="1557"/>
      <c r="C28" s="1557"/>
      <c r="D28" s="1557"/>
      <c r="E28" s="1557"/>
      <c r="F28" s="1557"/>
      <c r="G28" s="1557"/>
      <c r="H28" s="1557"/>
      <c r="I28" s="1557"/>
      <c r="J28" s="147"/>
      <c r="K28" s="147"/>
      <c r="L28" s="35"/>
      <c r="M28" s="35"/>
      <c r="N28" s="35"/>
      <c r="O28" s="35"/>
      <c r="P28" s="35"/>
      <c r="Q28" s="28"/>
      <c r="R28" s="28"/>
      <c r="S28" s="1"/>
      <c r="T28" s="1"/>
      <c r="U28" s="1"/>
      <c r="V28" s="1"/>
      <c r="W28" s="1"/>
      <c r="X28" s="1"/>
      <c r="Y28" s="1"/>
      <c r="Z28" s="1"/>
      <c r="AA28" s="1"/>
      <c r="AB28" s="1"/>
      <c r="AC28" s="1"/>
      <c r="AD28" s="1"/>
      <c r="AE28" s="1"/>
      <c r="AF28" s="1"/>
      <c r="AG28" s="1"/>
      <c r="AH28" s="1"/>
      <c r="AI28" s="1"/>
      <c r="AJ28" s="1"/>
      <c r="AK28" s="1"/>
      <c r="AL28" s="1"/>
      <c r="AM28" s="1"/>
      <c r="AN28" s="1"/>
      <c r="AO28" s="1"/>
    </row>
    <row r="29" spans="1:41" ht="15" customHeight="1">
      <c r="A29" s="1"/>
      <c r="B29" s="1557"/>
      <c r="C29" s="1557"/>
      <c r="D29" s="1557"/>
      <c r="E29" s="1557"/>
      <c r="F29" s="1557"/>
      <c r="G29" s="1557"/>
      <c r="H29" s="1557"/>
      <c r="I29" s="1557"/>
      <c r="J29" s="147"/>
      <c r="K29" s="147"/>
      <c r="L29" s="35"/>
      <c r="M29" s="35"/>
      <c r="N29" s="35"/>
      <c r="O29" s="35"/>
      <c r="P29" s="35"/>
      <c r="Q29" s="28"/>
      <c r="R29" s="28"/>
      <c r="S29" s="1"/>
      <c r="T29" s="1"/>
      <c r="U29" s="1"/>
      <c r="V29" s="1"/>
      <c r="W29" s="1"/>
      <c r="X29" s="1"/>
      <c r="Y29" s="1"/>
      <c r="Z29" s="1"/>
      <c r="AA29" s="1"/>
      <c r="AB29" s="1"/>
      <c r="AC29" s="1"/>
      <c r="AD29" s="1"/>
      <c r="AE29" s="1"/>
      <c r="AF29" s="1"/>
      <c r="AG29" s="1"/>
      <c r="AH29" s="1"/>
      <c r="AI29" s="1"/>
      <c r="AJ29" s="1"/>
      <c r="AK29" s="1"/>
      <c r="AL29" s="1"/>
      <c r="AM29" s="1"/>
      <c r="AN29" s="1"/>
      <c r="AO29" s="1"/>
    </row>
    <row r="30" spans="1:41" ht="15" customHeight="1">
      <c r="A30" s="1"/>
      <c r="B30" s="1557"/>
      <c r="C30" s="1557"/>
      <c r="D30" s="1557"/>
      <c r="E30" s="1557"/>
      <c r="F30" s="1557"/>
      <c r="G30" s="1557"/>
      <c r="H30" s="1557"/>
      <c r="I30" s="1557"/>
      <c r="J30" s="147"/>
      <c r="K30" s="147"/>
      <c r="L30" s="35"/>
      <c r="M30" s="35"/>
      <c r="N30" s="35"/>
      <c r="O30" s="35"/>
      <c r="P30" s="35"/>
      <c r="Q30" s="28"/>
      <c r="R30" s="28"/>
      <c r="S30" s="1"/>
      <c r="T30" s="1"/>
      <c r="U30" s="1"/>
      <c r="V30" s="1"/>
      <c r="W30" s="1"/>
      <c r="X30" s="1"/>
      <c r="Y30" s="1"/>
      <c r="Z30" s="1"/>
      <c r="AA30" s="1"/>
      <c r="AB30" s="1"/>
      <c r="AC30" s="1"/>
      <c r="AD30" s="1"/>
      <c r="AE30" s="1"/>
      <c r="AF30" s="1"/>
      <c r="AG30" s="1"/>
      <c r="AH30" s="1"/>
      <c r="AI30" s="1"/>
      <c r="AJ30" s="1"/>
      <c r="AK30" s="1"/>
      <c r="AL30" s="1"/>
      <c r="AM30" s="1"/>
      <c r="AN30" s="1"/>
      <c r="AO30" s="1"/>
    </row>
    <row r="31" spans="1:41" ht="15" customHeight="1">
      <c r="A31" s="1"/>
      <c r="B31" s="1557"/>
      <c r="C31" s="1557"/>
      <c r="D31" s="1557"/>
      <c r="E31" s="1557"/>
      <c r="F31" s="1557"/>
      <c r="G31" s="1557"/>
      <c r="H31" s="1557"/>
      <c r="I31" s="1557"/>
      <c r="J31" s="147"/>
      <c r="K31" s="147"/>
      <c r="L31" s="35"/>
      <c r="M31" s="35"/>
      <c r="N31" s="35"/>
      <c r="O31" s="35"/>
      <c r="P31" s="35"/>
      <c r="Q31" s="28"/>
      <c r="R31" s="28"/>
      <c r="S31" s="1"/>
      <c r="T31" s="1"/>
      <c r="U31" s="1"/>
      <c r="V31" s="1"/>
      <c r="W31" s="1"/>
      <c r="X31" s="1"/>
      <c r="Y31" s="1"/>
      <c r="Z31" s="1"/>
      <c r="AA31" s="1"/>
      <c r="AB31" s="1"/>
      <c r="AC31" s="1"/>
      <c r="AD31" s="1"/>
      <c r="AE31" s="1"/>
      <c r="AF31" s="1"/>
      <c r="AG31" s="1"/>
      <c r="AH31" s="1"/>
      <c r="AI31" s="1"/>
      <c r="AJ31" s="1"/>
      <c r="AK31" s="1"/>
      <c r="AL31" s="1"/>
      <c r="AM31" s="1"/>
      <c r="AN31" s="1"/>
      <c r="AO31" s="1"/>
    </row>
    <row r="32" spans="1:41" ht="15" customHeight="1">
      <c r="A32" s="1"/>
      <c r="B32" s="1557"/>
      <c r="C32" s="1557"/>
      <c r="D32" s="1557"/>
      <c r="E32" s="1557"/>
      <c r="F32" s="1557"/>
      <c r="G32" s="1557"/>
      <c r="H32" s="1557"/>
      <c r="I32" s="1557"/>
      <c r="J32" s="147"/>
      <c r="K32" s="147"/>
      <c r="L32" s="35"/>
      <c r="M32" s="35"/>
      <c r="N32" s="35"/>
      <c r="O32" s="35"/>
      <c r="P32" s="35"/>
      <c r="Q32" s="28"/>
      <c r="R32" s="28"/>
      <c r="S32" s="1"/>
      <c r="T32" s="1"/>
      <c r="U32" s="1"/>
      <c r="V32" s="1"/>
      <c r="W32" s="1"/>
      <c r="X32" s="1"/>
      <c r="Y32" s="1"/>
      <c r="Z32" s="1"/>
      <c r="AA32" s="1"/>
      <c r="AB32" s="1"/>
      <c r="AC32" s="1"/>
      <c r="AD32" s="1"/>
      <c r="AE32" s="1"/>
      <c r="AF32" s="1"/>
      <c r="AG32" s="1"/>
      <c r="AH32" s="1"/>
      <c r="AI32" s="1"/>
      <c r="AJ32" s="1"/>
      <c r="AK32" s="1"/>
      <c r="AL32" s="1"/>
      <c r="AM32" s="1"/>
      <c r="AN32" s="1"/>
      <c r="AO32" s="1"/>
    </row>
    <row r="33" spans="1:41" ht="15" customHeight="1">
      <c r="A33" s="1"/>
      <c r="B33" s="1557"/>
      <c r="C33" s="1557"/>
      <c r="D33" s="1557"/>
      <c r="E33" s="1557"/>
      <c r="F33" s="1557"/>
      <c r="G33" s="1557"/>
      <c r="H33" s="1557"/>
      <c r="I33" s="1557"/>
      <c r="J33" s="147"/>
      <c r="K33" s="147"/>
      <c r="L33" s="35"/>
      <c r="M33" s="35"/>
      <c r="N33" s="35"/>
      <c r="O33" s="35"/>
      <c r="P33" s="35"/>
      <c r="Q33" s="28"/>
      <c r="R33" s="28"/>
      <c r="S33" s="1"/>
      <c r="T33" s="1"/>
      <c r="U33" s="1"/>
      <c r="V33" s="1"/>
      <c r="W33" s="1"/>
      <c r="X33" s="1"/>
      <c r="Y33" s="1"/>
      <c r="Z33" s="1"/>
      <c r="AA33" s="1"/>
      <c r="AB33" s="1"/>
      <c r="AC33" s="1"/>
      <c r="AD33" s="1"/>
      <c r="AE33" s="1"/>
      <c r="AF33" s="1"/>
      <c r="AG33" s="1"/>
      <c r="AH33" s="1"/>
      <c r="AI33" s="1"/>
      <c r="AJ33" s="1"/>
      <c r="AK33" s="1"/>
      <c r="AL33" s="1"/>
      <c r="AM33" s="1"/>
      <c r="AN33" s="1"/>
      <c r="AO33" s="1"/>
    </row>
    <row r="34" spans="1:41" ht="15" customHeight="1">
      <c r="A34" s="1"/>
      <c r="B34" s="1557"/>
      <c r="C34" s="1557"/>
      <c r="D34" s="1557"/>
      <c r="E34" s="1557"/>
      <c r="F34" s="1557"/>
      <c r="G34" s="1557"/>
      <c r="H34" s="1557"/>
      <c r="I34" s="1557"/>
      <c r="J34" s="147"/>
      <c r="K34" s="147"/>
      <c r="L34" s="35"/>
      <c r="M34" s="35"/>
      <c r="N34" s="35"/>
      <c r="O34" s="35"/>
      <c r="P34" s="35"/>
      <c r="Q34" s="28"/>
      <c r="R34" s="28"/>
      <c r="S34" s="1"/>
      <c r="T34" s="1"/>
      <c r="U34" s="1"/>
      <c r="V34" s="1"/>
      <c r="W34" s="1"/>
      <c r="X34" s="1"/>
      <c r="Y34" s="1"/>
      <c r="Z34" s="1"/>
      <c r="AA34" s="1"/>
      <c r="AB34" s="1"/>
      <c r="AC34" s="1"/>
      <c r="AD34" s="1"/>
      <c r="AE34" s="1"/>
      <c r="AF34" s="1"/>
      <c r="AG34" s="1"/>
      <c r="AH34" s="1"/>
      <c r="AI34" s="1"/>
      <c r="AJ34" s="1"/>
      <c r="AK34" s="1"/>
      <c r="AL34" s="1"/>
      <c r="AM34" s="1"/>
      <c r="AN34" s="1"/>
      <c r="AO34" s="1"/>
    </row>
    <row r="35" spans="1:41" ht="15" customHeight="1">
      <c r="A35" s="1"/>
      <c r="B35" s="1557"/>
      <c r="C35" s="1557"/>
      <c r="D35" s="1557"/>
      <c r="E35" s="1557"/>
      <c r="F35" s="1557"/>
      <c r="G35" s="1557"/>
      <c r="H35" s="1557"/>
      <c r="I35" s="1557"/>
      <c r="J35" s="147"/>
      <c r="K35" s="147"/>
      <c r="L35" s="35"/>
      <c r="M35" s="35"/>
      <c r="N35" s="35"/>
      <c r="O35" s="35"/>
      <c r="P35" s="35"/>
      <c r="Q35" s="28"/>
      <c r="R35" s="28"/>
      <c r="S35" s="1"/>
      <c r="T35" s="1"/>
      <c r="U35" s="1"/>
      <c r="V35" s="1"/>
      <c r="W35" s="1"/>
      <c r="X35" s="1"/>
      <c r="Y35" s="1"/>
      <c r="Z35" s="1"/>
      <c r="AA35" s="1"/>
      <c r="AB35" s="1"/>
      <c r="AC35" s="1"/>
      <c r="AD35" s="1"/>
      <c r="AE35" s="1"/>
      <c r="AF35" s="1"/>
      <c r="AG35" s="1"/>
      <c r="AH35" s="1"/>
      <c r="AI35" s="1"/>
      <c r="AJ35" s="1"/>
      <c r="AK35" s="1"/>
      <c r="AL35" s="1"/>
      <c r="AM35" s="1"/>
      <c r="AN35" s="1"/>
      <c r="AO35" s="1"/>
    </row>
    <row r="36" spans="1:41" ht="15" customHeight="1">
      <c r="A36" s="1"/>
      <c r="B36" s="1557"/>
      <c r="C36" s="1557"/>
      <c r="D36" s="1557"/>
      <c r="E36" s="1557"/>
      <c r="F36" s="1557"/>
      <c r="G36" s="1557"/>
      <c r="H36" s="1557"/>
      <c r="I36" s="1557"/>
      <c r="J36" s="147"/>
      <c r="K36" s="147"/>
      <c r="L36" s="35"/>
      <c r="M36" s="35"/>
      <c r="N36" s="35"/>
      <c r="O36" s="35"/>
      <c r="P36" s="35"/>
      <c r="Q36" s="28"/>
      <c r="R36" s="28"/>
      <c r="S36" s="1"/>
      <c r="T36" s="1"/>
      <c r="U36" s="1"/>
      <c r="V36" s="1"/>
      <c r="W36" s="1"/>
      <c r="X36" s="1"/>
      <c r="Y36" s="1"/>
      <c r="Z36" s="1"/>
      <c r="AA36" s="1"/>
      <c r="AB36" s="1"/>
      <c r="AC36" s="1"/>
      <c r="AD36" s="1"/>
      <c r="AE36" s="1"/>
      <c r="AF36" s="1"/>
      <c r="AG36" s="1"/>
      <c r="AH36" s="1"/>
      <c r="AI36" s="1"/>
      <c r="AJ36" s="1"/>
      <c r="AK36" s="1"/>
      <c r="AL36" s="1"/>
      <c r="AM36" s="1"/>
      <c r="AN36" s="1"/>
      <c r="AO36" s="1"/>
    </row>
    <row r="37" spans="1:41" ht="15" customHeight="1">
      <c r="A37" s="1"/>
      <c r="B37" s="1557"/>
      <c r="C37" s="1557"/>
      <c r="D37" s="1557"/>
      <c r="E37" s="1557"/>
      <c r="F37" s="1557"/>
      <c r="G37" s="1557"/>
      <c r="H37" s="1557"/>
      <c r="I37" s="1557"/>
      <c r="J37" s="147"/>
      <c r="K37" s="147"/>
      <c r="L37" s="35"/>
      <c r="M37" s="35"/>
      <c r="N37" s="35"/>
      <c r="O37" s="35"/>
      <c r="P37" s="35"/>
      <c r="Q37" s="28"/>
      <c r="R37" s="28"/>
      <c r="S37" s="1"/>
      <c r="T37" s="1"/>
      <c r="U37" s="1"/>
      <c r="V37" s="1"/>
      <c r="W37" s="1"/>
      <c r="X37" s="1"/>
      <c r="Y37" s="1"/>
      <c r="Z37" s="1"/>
      <c r="AA37" s="1"/>
      <c r="AB37" s="1"/>
      <c r="AC37" s="1"/>
      <c r="AD37" s="1"/>
      <c r="AE37" s="1"/>
      <c r="AF37" s="1"/>
      <c r="AG37" s="1"/>
      <c r="AH37" s="1"/>
      <c r="AI37" s="1"/>
      <c r="AJ37" s="1"/>
      <c r="AK37" s="1"/>
      <c r="AL37" s="1"/>
      <c r="AM37" s="1"/>
      <c r="AN37" s="1"/>
      <c r="AO37" s="1"/>
    </row>
    <row r="38" spans="1:41" ht="15" customHeight="1">
      <c r="A38" s="1"/>
      <c r="B38" s="1557"/>
      <c r="C38" s="1557"/>
      <c r="D38" s="1557"/>
      <c r="E38" s="1557"/>
      <c r="F38" s="1557"/>
      <c r="G38" s="1557"/>
      <c r="H38" s="1557"/>
      <c r="I38" s="1557"/>
      <c r="J38" s="147"/>
      <c r="K38" s="147"/>
      <c r="L38" s="35"/>
      <c r="M38" s="35"/>
      <c r="N38" s="35"/>
      <c r="O38" s="35"/>
      <c r="P38" s="35"/>
      <c r="Q38" s="28"/>
      <c r="R38" s="28"/>
      <c r="S38" s="1"/>
      <c r="T38" s="1"/>
      <c r="U38" s="1"/>
      <c r="V38" s="1"/>
      <c r="W38" s="1"/>
      <c r="X38" s="1"/>
      <c r="Y38" s="1"/>
      <c r="Z38" s="1"/>
      <c r="AA38" s="1"/>
      <c r="AB38" s="1"/>
      <c r="AC38" s="1"/>
      <c r="AD38" s="1"/>
      <c r="AE38" s="1"/>
      <c r="AF38" s="1"/>
      <c r="AG38" s="1"/>
      <c r="AH38" s="1"/>
      <c r="AI38" s="1"/>
      <c r="AJ38" s="1"/>
      <c r="AK38" s="1"/>
      <c r="AL38" s="1"/>
      <c r="AM38" s="1"/>
      <c r="AN38" s="1"/>
      <c r="AO38" s="1"/>
    </row>
    <row r="39" spans="1:41" ht="15.75" customHeight="1">
      <c r="A39" s="1"/>
      <c r="B39" s="1557"/>
      <c r="C39" s="1557"/>
      <c r="D39" s="1557"/>
      <c r="E39" s="1557"/>
      <c r="F39" s="1557"/>
      <c r="G39" s="1557"/>
      <c r="H39" s="1557"/>
      <c r="I39" s="1557"/>
      <c r="J39" s="147"/>
      <c r="K39" s="147"/>
      <c r="L39" s="35"/>
      <c r="M39" s="35"/>
      <c r="N39" s="35"/>
      <c r="O39" s="35"/>
      <c r="P39" s="35"/>
      <c r="Q39" s="28"/>
      <c r="R39" s="28"/>
      <c r="S39" s="1"/>
      <c r="T39" s="1"/>
      <c r="U39" s="1"/>
      <c r="V39" s="1"/>
      <c r="W39" s="1"/>
      <c r="X39" s="1"/>
      <c r="Y39" s="1"/>
      <c r="Z39" s="1"/>
      <c r="AA39" s="1"/>
      <c r="AB39" s="1"/>
      <c r="AC39" s="1"/>
      <c r="AD39" s="1"/>
      <c r="AE39" s="1"/>
      <c r="AF39" s="1"/>
      <c r="AG39" s="1"/>
      <c r="AH39" s="1"/>
      <c r="AI39" s="1"/>
      <c r="AJ39" s="1"/>
      <c r="AK39" s="1"/>
      <c r="AL39" s="1"/>
      <c r="AM39" s="1"/>
      <c r="AN39" s="1"/>
      <c r="AO39" s="1"/>
    </row>
    <row r="40" spans="1:41" ht="15" customHeight="1">
      <c r="S40" s="1"/>
      <c r="T40" s="1"/>
      <c r="U40" s="1"/>
      <c r="V40" s="1"/>
      <c r="W40" s="1"/>
    </row>
    <row r="41" spans="1:41" ht="15" customHeight="1">
      <c r="O41" s="154" t="s">
        <v>220</v>
      </c>
      <c r="S41" s="1"/>
      <c r="T41" s="1"/>
      <c r="U41" s="1"/>
      <c r="V41" s="1"/>
      <c r="W41" s="1"/>
    </row>
    <row r="42" spans="1:41" ht="15" customHeight="1">
      <c r="O42" s="4">
        <f>AVERAGE(O10,O12,O13,O14)</f>
        <v>0.3</v>
      </c>
      <c r="S42" s="1"/>
      <c r="T42" s="1"/>
      <c r="U42" s="1"/>
      <c r="V42" s="1"/>
      <c r="W42" s="1"/>
    </row>
    <row r="43" spans="1:41" ht="15" customHeight="1">
      <c r="S43" s="1"/>
      <c r="T43" s="1"/>
      <c r="U43" s="1"/>
      <c r="V43" s="1"/>
      <c r="W43" s="1"/>
    </row>
    <row r="44" spans="1:41" ht="15" customHeight="1">
      <c r="S44" s="1"/>
      <c r="T44" s="1"/>
      <c r="U44" s="1"/>
      <c r="V44" s="1"/>
      <c r="W44" s="1"/>
    </row>
    <row r="45" spans="1:41" ht="15" customHeight="1">
      <c r="S45" s="1"/>
      <c r="T45" s="1"/>
      <c r="U45" s="1"/>
      <c r="V45" s="1"/>
      <c r="W45" s="1"/>
    </row>
    <row r="46" spans="1:41" ht="15" customHeight="1">
      <c r="S46" s="1"/>
      <c r="T46" s="1"/>
      <c r="U46" s="1"/>
      <c r="V46" s="1"/>
      <c r="W46" s="1"/>
    </row>
    <row r="47" spans="1:41" ht="15" customHeight="1">
      <c r="S47" s="1"/>
      <c r="T47" s="1"/>
      <c r="U47" s="1"/>
      <c r="V47" s="1"/>
      <c r="W47" s="1"/>
    </row>
    <row r="48" spans="1:41" ht="15" customHeight="1">
      <c r="S48" s="1"/>
      <c r="T48" s="1"/>
      <c r="U48" s="1"/>
      <c r="V48" s="1"/>
      <c r="W48" s="1"/>
    </row>
    <row r="49" spans="19:23" ht="15" customHeight="1">
      <c r="S49" s="1"/>
      <c r="T49" s="1"/>
      <c r="U49" s="1"/>
      <c r="V49" s="1"/>
      <c r="W49" s="1"/>
    </row>
    <row r="50" spans="19:23" ht="15" customHeight="1">
      <c r="S50" s="1"/>
      <c r="T50" s="1"/>
      <c r="U50" s="1"/>
      <c r="V50" s="1"/>
      <c r="W50" s="1"/>
    </row>
    <row r="51" spans="19:23" ht="15.75" customHeight="1">
      <c r="S51" s="1"/>
      <c r="T51" s="1"/>
      <c r="U51" s="1"/>
      <c r="V51" s="1"/>
      <c r="W51" s="1"/>
    </row>
    <row r="52" spans="19:23">
      <c r="S52" s="1"/>
      <c r="T52" s="1"/>
      <c r="U52" s="1"/>
      <c r="V52" s="1"/>
      <c r="W52" s="1"/>
    </row>
    <row r="53" spans="19:23">
      <c r="S53" s="1"/>
      <c r="T53" s="1"/>
      <c r="U53" s="1"/>
      <c r="V53" s="1"/>
      <c r="W53" s="1"/>
    </row>
    <row r="54" spans="19:23">
      <c r="S54" s="1"/>
      <c r="T54" s="1"/>
      <c r="U54" s="1"/>
      <c r="V54" s="1"/>
      <c r="W54" s="1"/>
    </row>
    <row r="55" spans="19:23">
      <c r="S55" s="1"/>
      <c r="T55" s="1"/>
      <c r="U55" s="1"/>
      <c r="V55" s="1"/>
      <c r="W55" s="1"/>
    </row>
    <row r="56" spans="19:23">
      <c r="S56" s="1"/>
      <c r="T56" s="1"/>
      <c r="U56" s="1"/>
      <c r="V56" s="1"/>
      <c r="W56" s="1"/>
    </row>
    <row r="57" spans="19:23">
      <c r="S57" s="1"/>
      <c r="T57" s="1"/>
      <c r="U57" s="1"/>
      <c r="V57" s="1"/>
      <c r="W57" s="1"/>
    </row>
    <row r="58" spans="19:23">
      <c r="S58" s="1"/>
      <c r="T58" s="1"/>
      <c r="U58" s="1"/>
      <c r="V58" s="1"/>
      <c r="W58" s="1"/>
    </row>
    <row r="59" spans="19:23">
      <c r="S59" s="1"/>
      <c r="T59" s="1"/>
      <c r="U59" s="1"/>
      <c r="V59" s="1"/>
      <c r="W59" s="1"/>
    </row>
    <row r="60" spans="19:23">
      <c r="S60" s="1"/>
      <c r="T60" s="1"/>
      <c r="U60" s="1"/>
      <c r="V60" s="1"/>
      <c r="W60" s="1"/>
    </row>
    <row r="61" spans="19:23">
      <c r="S61" s="1"/>
      <c r="T61" s="1"/>
      <c r="U61" s="1"/>
      <c r="V61" s="1"/>
      <c r="W61" s="1"/>
    </row>
    <row r="62" spans="19:23">
      <c r="S62" s="1"/>
      <c r="T62" s="1"/>
      <c r="U62" s="1"/>
      <c r="V62" s="1"/>
      <c r="W62" s="1"/>
    </row>
    <row r="63" spans="19:23">
      <c r="S63" s="1"/>
      <c r="T63" s="1"/>
      <c r="U63" s="1"/>
      <c r="V63" s="1"/>
      <c r="W63" s="1"/>
    </row>
    <row r="64" spans="19:23">
      <c r="S64" s="1"/>
      <c r="T64" s="1"/>
      <c r="U64" s="1"/>
      <c r="V64" s="1"/>
      <c r="W64" s="1"/>
    </row>
    <row r="65" spans="19:23">
      <c r="S65" s="1"/>
      <c r="T65" s="1"/>
      <c r="U65" s="1"/>
      <c r="V65" s="1"/>
      <c r="W65" s="1"/>
    </row>
    <row r="66" spans="19:23">
      <c r="S66" s="1"/>
      <c r="T66" s="1"/>
      <c r="U66" s="1"/>
      <c r="V66" s="1"/>
      <c r="W66" s="1"/>
    </row>
    <row r="67" spans="19:23">
      <c r="S67" s="1"/>
      <c r="T67" s="1"/>
      <c r="U67" s="1"/>
      <c r="V67" s="1"/>
      <c r="W67" s="1"/>
    </row>
    <row r="68" spans="19:23">
      <c r="S68" s="1"/>
      <c r="T68" s="1"/>
      <c r="U68" s="1"/>
      <c r="V68" s="1"/>
      <c r="W68" s="1"/>
    </row>
    <row r="69" spans="19:23">
      <c r="S69" s="1"/>
      <c r="T69" s="1"/>
      <c r="U69" s="1"/>
      <c r="V69" s="1"/>
      <c r="W69" s="1"/>
    </row>
    <row r="70" spans="19:23">
      <c r="S70" s="1"/>
      <c r="T70" s="1"/>
      <c r="U70" s="1"/>
      <c r="V70" s="1"/>
      <c r="W70" s="1"/>
    </row>
    <row r="71" spans="19:23">
      <c r="S71" s="1"/>
      <c r="T71" s="1"/>
      <c r="U71" s="1"/>
      <c r="V71" s="1"/>
      <c r="W71" s="1"/>
    </row>
    <row r="72" spans="19:23">
      <c r="S72" s="1"/>
      <c r="T72" s="1"/>
      <c r="U72" s="1"/>
      <c r="V72" s="1"/>
      <c r="W72" s="1"/>
    </row>
    <row r="73" spans="19:23">
      <c r="S73" s="1"/>
      <c r="T73" s="1"/>
      <c r="U73" s="1"/>
      <c r="V73" s="1"/>
      <c r="W73" s="1"/>
    </row>
    <row r="74" spans="19:23">
      <c r="S74" s="1"/>
      <c r="T74" s="1"/>
      <c r="U74" s="1"/>
      <c r="V74" s="1"/>
      <c r="W74" s="1"/>
    </row>
    <row r="75" spans="19:23">
      <c r="S75" s="1"/>
      <c r="T75" s="1"/>
      <c r="U75" s="1"/>
      <c r="V75" s="1"/>
      <c r="W75" s="1"/>
    </row>
    <row r="76" spans="19:23">
      <c r="S76" s="1"/>
      <c r="T76" s="1"/>
      <c r="U76" s="1"/>
      <c r="V76" s="1"/>
      <c r="W76" s="1"/>
    </row>
    <row r="77" spans="19:23">
      <c r="S77" s="1"/>
      <c r="T77" s="1"/>
      <c r="U77" s="1"/>
      <c r="V77" s="1"/>
      <c r="W77" s="1"/>
    </row>
    <row r="78" spans="19:23">
      <c r="S78" s="1"/>
      <c r="T78" s="1"/>
      <c r="U78" s="1"/>
      <c r="V78" s="1"/>
      <c r="W78" s="1"/>
    </row>
    <row r="79" spans="19:23">
      <c r="S79" s="1"/>
      <c r="T79" s="1"/>
      <c r="U79" s="1"/>
      <c r="V79" s="1"/>
      <c r="W79" s="1"/>
    </row>
    <row r="80" spans="19:23">
      <c r="S80" s="1"/>
      <c r="T80" s="1"/>
      <c r="U80" s="1"/>
      <c r="V80" s="1"/>
      <c r="W80" s="1"/>
    </row>
    <row r="81" spans="19:23">
      <c r="S81" s="1"/>
      <c r="T81" s="1"/>
      <c r="U81" s="1"/>
      <c r="V81" s="1"/>
      <c r="W81" s="1"/>
    </row>
    <row r="82" spans="19:23">
      <c r="S82" s="1"/>
      <c r="T82" s="1"/>
      <c r="U82" s="1"/>
      <c r="V82" s="1"/>
      <c r="W82" s="1"/>
    </row>
    <row r="83" spans="19:23">
      <c r="S83" s="1"/>
      <c r="T83" s="1"/>
      <c r="U83" s="1"/>
      <c r="V83" s="1"/>
      <c r="W83" s="1"/>
    </row>
    <row r="84" spans="19:23">
      <c r="S84" s="1"/>
      <c r="T84" s="1"/>
      <c r="U84" s="1"/>
      <c r="V84" s="1"/>
      <c r="W84" s="1"/>
    </row>
    <row r="85" spans="19:23">
      <c r="S85" s="1"/>
      <c r="T85" s="1"/>
      <c r="U85" s="1"/>
      <c r="V85" s="1"/>
      <c r="W85" s="1"/>
    </row>
    <row r="86" spans="19:23">
      <c r="S86" s="1"/>
      <c r="T86" s="1"/>
      <c r="U86" s="1"/>
      <c r="V86" s="1"/>
      <c r="W86" s="1"/>
    </row>
    <row r="87" spans="19:23">
      <c r="S87" s="1"/>
      <c r="T87" s="1"/>
      <c r="U87" s="1"/>
      <c r="V87" s="1"/>
      <c r="W87" s="1"/>
    </row>
    <row r="88" spans="19:23">
      <c r="S88" s="1"/>
      <c r="T88" s="1"/>
      <c r="U88" s="1"/>
      <c r="V88" s="1"/>
      <c r="W88" s="1"/>
    </row>
    <row r="89" spans="19:23">
      <c r="S89" s="1"/>
      <c r="T89" s="1"/>
      <c r="U89" s="1"/>
      <c r="V89" s="1"/>
      <c r="W89" s="1"/>
    </row>
    <row r="90" spans="19:23">
      <c r="S90" s="1"/>
      <c r="T90" s="1"/>
      <c r="U90" s="1"/>
      <c r="V90" s="1"/>
      <c r="W90" s="1"/>
    </row>
    <row r="91" spans="19:23">
      <c r="S91" s="1"/>
      <c r="T91" s="1"/>
      <c r="U91" s="1"/>
      <c r="V91" s="1"/>
      <c r="W91" s="1"/>
    </row>
    <row r="92" spans="19:23">
      <c r="S92" s="1"/>
      <c r="T92" s="1"/>
      <c r="U92" s="1"/>
      <c r="V92" s="1"/>
      <c r="W92" s="1"/>
    </row>
    <row r="93" spans="19:23">
      <c r="S93" s="1"/>
      <c r="T93" s="1"/>
      <c r="U93" s="1"/>
      <c r="V93" s="1"/>
      <c r="W93" s="1"/>
    </row>
    <row r="94" spans="19:23">
      <c r="S94" s="1"/>
      <c r="T94" s="1"/>
      <c r="U94" s="1"/>
      <c r="V94" s="1"/>
      <c r="W94" s="1"/>
    </row>
    <row r="95" spans="19:23">
      <c r="S95" s="1"/>
      <c r="T95" s="1"/>
      <c r="U95" s="1"/>
      <c r="V95" s="1"/>
      <c r="W95" s="1"/>
    </row>
    <row r="96" spans="19:23">
      <c r="S96" s="1"/>
      <c r="T96" s="1"/>
      <c r="U96" s="1"/>
      <c r="V96" s="1"/>
      <c r="W96" s="1"/>
    </row>
    <row r="97" spans="19:23">
      <c r="S97" s="1"/>
      <c r="T97" s="1"/>
      <c r="U97" s="1"/>
      <c r="V97" s="1"/>
      <c r="W97" s="1"/>
    </row>
    <row r="98" spans="19:23">
      <c r="S98" s="1"/>
      <c r="T98" s="1"/>
      <c r="U98" s="1"/>
      <c r="V98" s="1"/>
      <c r="W98" s="1"/>
    </row>
    <row r="99" spans="19:23">
      <c r="S99" s="1"/>
      <c r="T99" s="1"/>
      <c r="U99" s="1"/>
      <c r="V99" s="1"/>
      <c r="W99" s="1"/>
    </row>
    <row r="100" spans="19:23">
      <c r="S100" s="1"/>
      <c r="T100" s="1"/>
      <c r="U100" s="1"/>
      <c r="V100" s="1"/>
      <c r="W100" s="1"/>
    </row>
    <row r="101" spans="19:23">
      <c r="S101" s="1"/>
      <c r="T101" s="1"/>
      <c r="U101" s="1"/>
      <c r="V101" s="1"/>
      <c r="W101" s="1"/>
    </row>
    <row r="102" spans="19:23">
      <c r="S102" s="1"/>
      <c r="T102" s="1"/>
      <c r="U102" s="1"/>
      <c r="V102" s="1"/>
      <c r="W102" s="1"/>
    </row>
    <row r="103" spans="19:23">
      <c r="S103" s="1"/>
      <c r="T103" s="1"/>
      <c r="U103" s="1"/>
      <c r="V103" s="1"/>
      <c r="W103" s="1"/>
    </row>
    <row r="104" spans="19:23">
      <c r="S104" s="1"/>
      <c r="T104" s="1"/>
      <c r="U104" s="1"/>
      <c r="V104" s="1"/>
      <c r="W104" s="1"/>
    </row>
    <row r="105" spans="19:23">
      <c r="S105" s="1"/>
      <c r="T105" s="1"/>
      <c r="U105" s="1"/>
      <c r="V105" s="1"/>
      <c r="W105" s="1"/>
    </row>
    <row r="106" spans="19:23">
      <c r="S106" s="1"/>
      <c r="T106" s="1"/>
      <c r="U106" s="1"/>
      <c r="V106" s="1"/>
      <c r="W106" s="1"/>
    </row>
    <row r="107" spans="19:23">
      <c r="S107" s="1"/>
      <c r="T107" s="1"/>
      <c r="U107" s="1"/>
      <c r="V107" s="1"/>
      <c r="W107" s="1"/>
    </row>
    <row r="108" spans="19:23">
      <c r="S108" s="1"/>
      <c r="T108" s="1"/>
      <c r="U108" s="1"/>
      <c r="V108" s="1"/>
      <c r="W108" s="1"/>
    </row>
    <row r="109" spans="19:23">
      <c r="S109" s="1"/>
      <c r="T109" s="1"/>
      <c r="U109" s="1"/>
      <c r="V109" s="1"/>
      <c r="W109" s="1"/>
    </row>
    <row r="110" spans="19:23">
      <c r="S110" s="1"/>
      <c r="T110" s="1"/>
      <c r="U110" s="1"/>
      <c r="V110" s="1"/>
      <c r="W110" s="1"/>
    </row>
    <row r="111" spans="19:23">
      <c r="S111" s="1"/>
      <c r="T111" s="1"/>
      <c r="U111" s="1"/>
      <c r="V111" s="1"/>
      <c r="W111" s="1"/>
    </row>
    <row r="112" spans="19:23">
      <c r="S112" s="1"/>
      <c r="T112" s="1"/>
      <c r="U112" s="1"/>
      <c r="V112" s="1"/>
      <c r="W112" s="1"/>
    </row>
    <row r="113" spans="19:23">
      <c r="S113" s="1"/>
      <c r="T113" s="1"/>
      <c r="U113" s="1"/>
      <c r="V113" s="1"/>
      <c r="W113" s="1"/>
    </row>
    <row r="114" spans="19:23">
      <c r="S114" s="1"/>
      <c r="T114" s="1"/>
      <c r="U114" s="1"/>
      <c r="V114" s="1"/>
      <c r="W114" s="1"/>
    </row>
    <row r="115" spans="19:23">
      <c r="S115" s="1"/>
      <c r="T115" s="1"/>
      <c r="U115" s="1"/>
      <c r="V115" s="1"/>
      <c r="W115" s="1"/>
    </row>
    <row r="116" spans="19:23">
      <c r="S116" s="1"/>
      <c r="T116" s="1"/>
      <c r="U116" s="1"/>
      <c r="V116" s="1"/>
      <c r="W116" s="1"/>
    </row>
    <row r="117" spans="19:23">
      <c r="S117" s="1"/>
      <c r="T117" s="1"/>
      <c r="U117" s="1"/>
      <c r="V117" s="1"/>
      <c r="W117" s="1"/>
    </row>
    <row r="118" spans="19:23">
      <c r="S118" s="1"/>
      <c r="T118" s="1"/>
      <c r="U118" s="1"/>
      <c r="V118" s="1"/>
      <c r="W118" s="1"/>
    </row>
    <row r="119" spans="19:23">
      <c r="S119" s="1"/>
      <c r="T119" s="1"/>
      <c r="U119" s="1"/>
      <c r="V119" s="1"/>
      <c r="W119" s="1"/>
    </row>
    <row r="120" spans="19:23">
      <c r="S120" s="1"/>
      <c r="T120" s="1"/>
      <c r="U120" s="1"/>
      <c r="V120" s="1"/>
      <c r="W120" s="1"/>
    </row>
    <row r="121" spans="19:23">
      <c r="S121" s="1"/>
      <c r="T121" s="1"/>
      <c r="U121" s="1"/>
      <c r="V121" s="1"/>
      <c r="W121" s="1"/>
    </row>
    <row r="122" spans="19:23">
      <c r="S122" s="1"/>
      <c r="T122" s="1"/>
      <c r="U122" s="1"/>
      <c r="V122" s="1"/>
      <c r="W122" s="1"/>
    </row>
    <row r="123" spans="19:23">
      <c r="S123" s="1"/>
      <c r="T123" s="1"/>
      <c r="U123" s="1"/>
      <c r="V123" s="1"/>
      <c r="W123" s="1"/>
    </row>
    <row r="124" spans="19:23">
      <c r="S124" s="1"/>
      <c r="T124" s="1"/>
      <c r="U124" s="1"/>
      <c r="V124" s="1"/>
      <c r="W124" s="1"/>
    </row>
    <row r="125" spans="19:23">
      <c r="S125" s="1"/>
      <c r="T125" s="1"/>
      <c r="U125" s="1"/>
      <c r="V125" s="1"/>
      <c r="W125" s="1"/>
    </row>
    <row r="126" spans="19:23">
      <c r="S126" s="1"/>
      <c r="T126" s="1"/>
      <c r="U126" s="1"/>
      <c r="V126" s="1"/>
      <c r="W126" s="1"/>
    </row>
    <row r="127" spans="19:23">
      <c r="S127" s="1"/>
      <c r="T127" s="1"/>
      <c r="U127" s="1"/>
      <c r="V127" s="1"/>
      <c r="W127" s="1"/>
    </row>
    <row r="128" spans="19:23">
      <c r="S128" s="1"/>
      <c r="T128" s="1"/>
      <c r="U128" s="1"/>
      <c r="V128" s="1"/>
      <c r="W128" s="1"/>
    </row>
    <row r="129" spans="19:23">
      <c r="S129" s="1"/>
      <c r="T129" s="1"/>
      <c r="U129" s="1"/>
      <c r="V129" s="1"/>
      <c r="W129" s="1"/>
    </row>
    <row r="130" spans="19:23">
      <c r="S130" s="1"/>
      <c r="T130" s="1"/>
      <c r="U130" s="1"/>
      <c r="V130" s="1"/>
      <c r="W130" s="1"/>
    </row>
    <row r="131" spans="19:23">
      <c r="S131" s="1"/>
      <c r="T131" s="1"/>
      <c r="U131" s="1"/>
      <c r="V131" s="1"/>
      <c r="W131" s="1"/>
    </row>
    <row r="132" spans="19:23">
      <c r="S132" s="1"/>
      <c r="T132" s="1"/>
      <c r="U132" s="1"/>
      <c r="V132" s="1"/>
      <c r="W132" s="1"/>
    </row>
    <row r="133" spans="19:23">
      <c r="S133" s="1"/>
      <c r="T133" s="1"/>
      <c r="U133" s="1"/>
      <c r="V133" s="1"/>
      <c r="W133" s="1"/>
    </row>
    <row r="134" spans="19:23">
      <c r="S134" s="1"/>
      <c r="T134" s="1"/>
      <c r="U134" s="1"/>
      <c r="V134" s="1"/>
      <c r="W134" s="1"/>
    </row>
    <row r="135" spans="19:23">
      <c r="S135" s="1"/>
      <c r="T135" s="1"/>
      <c r="U135" s="1"/>
      <c r="V135" s="1"/>
      <c r="W135" s="1"/>
    </row>
    <row r="136" spans="19:23">
      <c r="S136" s="1"/>
      <c r="T136" s="1"/>
      <c r="U136" s="1"/>
      <c r="V136" s="1"/>
      <c r="W136" s="1"/>
    </row>
    <row r="137" spans="19:23">
      <c r="S137" s="1"/>
      <c r="T137" s="1"/>
      <c r="U137" s="1"/>
      <c r="V137" s="1"/>
      <c r="W137" s="1"/>
    </row>
    <row r="138" spans="19:23">
      <c r="S138" s="1"/>
      <c r="T138" s="1"/>
      <c r="U138" s="1"/>
      <c r="V138" s="1"/>
      <c r="W138" s="1"/>
    </row>
    <row r="139" spans="19:23">
      <c r="S139" s="1"/>
      <c r="T139" s="1"/>
      <c r="U139" s="1"/>
      <c r="V139" s="1"/>
      <c r="W139" s="1"/>
    </row>
    <row r="140" spans="19:23">
      <c r="S140" s="1"/>
      <c r="T140" s="1"/>
      <c r="U140" s="1"/>
      <c r="V140" s="1"/>
      <c r="W140" s="1"/>
    </row>
    <row r="141" spans="19:23">
      <c r="S141" s="1"/>
      <c r="T141" s="1"/>
      <c r="U141" s="1"/>
      <c r="V141" s="1"/>
      <c r="W141" s="1"/>
    </row>
    <row r="142" spans="19:23">
      <c r="S142" s="1"/>
      <c r="T142" s="1"/>
      <c r="U142" s="1"/>
      <c r="V142" s="1"/>
      <c r="W142" s="1"/>
    </row>
    <row r="143" spans="19:23">
      <c r="S143" s="1"/>
      <c r="T143" s="1"/>
      <c r="U143" s="1"/>
      <c r="V143" s="1"/>
      <c r="W143" s="1"/>
    </row>
    <row r="144" spans="19:23">
      <c r="S144" s="1"/>
      <c r="T144" s="1"/>
      <c r="U144" s="1"/>
      <c r="V144" s="1"/>
      <c r="W144" s="1"/>
    </row>
    <row r="145" spans="19:23">
      <c r="S145" s="1"/>
      <c r="T145" s="1"/>
      <c r="U145" s="1"/>
      <c r="V145" s="1"/>
      <c r="W145" s="1"/>
    </row>
    <row r="146" spans="19:23">
      <c r="S146" s="1"/>
      <c r="T146" s="1"/>
      <c r="U146" s="1"/>
      <c r="V146" s="1"/>
      <c r="W146" s="1"/>
    </row>
    <row r="147" spans="19:23">
      <c r="S147" s="1"/>
      <c r="T147" s="1"/>
      <c r="U147" s="1"/>
      <c r="V147" s="1"/>
      <c r="W147" s="1"/>
    </row>
    <row r="148" spans="19:23">
      <c r="S148" s="1"/>
      <c r="T148" s="1"/>
      <c r="U148" s="1"/>
      <c r="V148" s="1"/>
      <c r="W148" s="1"/>
    </row>
    <row r="149" spans="19:23">
      <c r="S149" s="1"/>
      <c r="T149" s="1"/>
      <c r="U149" s="1"/>
      <c r="V149" s="1"/>
      <c r="W149" s="1"/>
    </row>
    <row r="150" spans="19:23">
      <c r="S150" s="1"/>
      <c r="T150" s="1"/>
      <c r="U150" s="1"/>
      <c r="V150" s="1"/>
      <c r="W150" s="1"/>
    </row>
    <row r="151" spans="19:23">
      <c r="S151" s="1"/>
      <c r="T151" s="1"/>
      <c r="U151" s="1"/>
      <c r="V151" s="1"/>
      <c r="W151" s="1"/>
    </row>
    <row r="152" spans="19:23">
      <c r="S152" s="1"/>
      <c r="T152" s="1"/>
      <c r="U152" s="1"/>
      <c r="V152" s="1"/>
      <c r="W152" s="1"/>
    </row>
    <row r="153" spans="19:23">
      <c r="S153" s="1"/>
      <c r="T153" s="1"/>
      <c r="U153" s="1"/>
      <c r="V153" s="1"/>
      <c r="W153" s="1"/>
    </row>
    <row r="154" spans="19:23">
      <c r="S154" s="1"/>
      <c r="T154" s="1"/>
      <c r="U154" s="1"/>
      <c r="V154" s="1"/>
      <c r="W154" s="1"/>
    </row>
    <row r="155" spans="19:23">
      <c r="S155" s="1"/>
      <c r="T155" s="1"/>
      <c r="U155" s="1"/>
      <c r="V155" s="1"/>
      <c r="W155" s="1"/>
    </row>
    <row r="156" spans="19:23">
      <c r="S156" s="1"/>
      <c r="T156" s="1"/>
      <c r="U156" s="1"/>
      <c r="V156" s="1"/>
      <c r="W156" s="1"/>
    </row>
    <row r="157" spans="19:23">
      <c r="S157" s="1"/>
      <c r="T157" s="1"/>
      <c r="U157" s="1"/>
      <c r="V157" s="1"/>
      <c r="W157" s="1"/>
    </row>
    <row r="158" spans="19:23">
      <c r="S158" s="1"/>
      <c r="T158" s="1"/>
      <c r="U158" s="1"/>
      <c r="V158" s="1"/>
      <c r="W158" s="1"/>
    </row>
    <row r="159" spans="19:23">
      <c r="S159" s="1"/>
      <c r="T159" s="1"/>
      <c r="U159" s="1"/>
      <c r="V159" s="1"/>
      <c r="W159" s="1"/>
    </row>
    <row r="160" spans="19:23">
      <c r="S160" s="1"/>
      <c r="T160" s="1"/>
      <c r="U160" s="1"/>
      <c r="V160" s="1"/>
      <c r="W160" s="1"/>
    </row>
    <row r="161" spans="19:23">
      <c r="S161" s="1"/>
      <c r="T161" s="1"/>
      <c r="U161" s="1"/>
      <c r="V161" s="1"/>
      <c r="W161" s="1"/>
    </row>
  </sheetData>
  <sheetProtection formatCells="0" formatColumns="0" formatRows="0"/>
  <mergeCells count="84">
    <mergeCell ref="H26:I26"/>
    <mergeCell ref="B26:D26"/>
    <mergeCell ref="B8:B9"/>
    <mergeCell ref="C8:C9"/>
    <mergeCell ref="D8:D9"/>
    <mergeCell ref="E8:E9"/>
    <mergeCell ref="E26:G26"/>
    <mergeCell ref="F8:F9"/>
    <mergeCell ref="N14:N16"/>
    <mergeCell ref="O14:O16"/>
    <mergeCell ref="B1:O1"/>
    <mergeCell ref="B10:B16"/>
    <mergeCell ref="C10:C12"/>
    <mergeCell ref="D10:D12"/>
    <mergeCell ref="C13:C16"/>
    <mergeCell ref="D13:D16"/>
    <mergeCell ref="B7:I7"/>
    <mergeCell ref="J7:O7"/>
    <mergeCell ref="O8:O9"/>
    <mergeCell ref="G8:H8"/>
    <mergeCell ref="I8:I9"/>
    <mergeCell ref="J8:J9"/>
    <mergeCell ref="K8:K9"/>
    <mergeCell ref="L8:L9"/>
    <mergeCell ref="P3:R3"/>
    <mergeCell ref="P7:R7"/>
    <mergeCell ref="N8:N9"/>
    <mergeCell ref="M10:M11"/>
    <mergeCell ref="N10:N11"/>
    <mergeCell ref="O10:O11"/>
    <mergeCell ref="C3:N3"/>
    <mergeCell ref="M8:M9"/>
    <mergeCell ref="B27:D27"/>
    <mergeCell ref="H25:I25"/>
    <mergeCell ref="C4:R4"/>
    <mergeCell ref="C5:R5"/>
    <mergeCell ref="C6:R6"/>
    <mergeCell ref="B24:K24"/>
    <mergeCell ref="B25:D25"/>
    <mergeCell ref="E25:G25"/>
    <mergeCell ref="G14:G15"/>
    <mergeCell ref="H14:H15"/>
    <mergeCell ref="P8:P9"/>
    <mergeCell ref="Q8:Q9"/>
    <mergeCell ref="R8:R9"/>
    <mergeCell ref="E27:G27"/>
    <mergeCell ref="M14:M16"/>
    <mergeCell ref="H27:I27"/>
    <mergeCell ref="B28:D28"/>
    <mergeCell ref="E28:G28"/>
    <mergeCell ref="H28:I28"/>
    <mergeCell ref="H31:I31"/>
    <mergeCell ref="B31:D31"/>
    <mergeCell ref="E31:G31"/>
    <mergeCell ref="B29:D29"/>
    <mergeCell ref="E29:G29"/>
    <mergeCell ref="H29:I29"/>
    <mergeCell ref="B30:D30"/>
    <mergeCell ref="E30:G30"/>
    <mergeCell ref="H30:I30"/>
    <mergeCell ref="B32:D32"/>
    <mergeCell ref="E32:G32"/>
    <mergeCell ref="H32:I32"/>
    <mergeCell ref="B34:D34"/>
    <mergeCell ref="E34:G34"/>
    <mergeCell ref="H34:I34"/>
    <mergeCell ref="B33:D33"/>
    <mergeCell ref="E33:G33"/>
    <mergeCell ref="H33:I33"/>
    <mergeCell ref="B35:D35"/>
    <mergeCell ref="E35:G35"/>
    <mergeCell ref="H35:I35"/>
    <mergeCell ref="B39:D39"/>
    <mergeCell ref="E39:G39"/>
    <mergeCell ref="H39:I39"/>
    <mergeCell ref="B37:D37"/>
    <mergeCell ref="E37:G37"/>
    <mergeCell ref="H37:I37"/>
    <mergeCell ref="B38:D38"/>
    <mergeCell ref="E38:G38"/>
    <mergeCell ref="H38:I38"/>
    <mergeCell ref="B36:D36"/>
    <mergeCell ref="E36:G36"/>
    <mergeCell ref="H36:I36"/>
  </mergeCells>
  <conditionalFormatting sqref="R11:R13">
    <cfRule type="containsText" dxfId="97" priority="46" operator="containsText" text="&quot;RPLANIFICAR&quot;">
      <formula>NOT(ISERROR(SEARCH("""RPLANIFICAR""",R11)))</formula>
    </cfRule>
  </conditionalFormatting>
  <conditionalFormatting sqref="R14">
    <cfRule type="containsText" dxfId="96" priority="45" operator="containsText" text="&quot;RPLANIFICAR&quot;">
      <formula>NOT(ISERROR(SEARCH("""RPLANIFICAR""",R14)))</formula>
    </cfRule>
  </conditionalFormatting>
  <conditionalFormatting sqref="R10">
    <cfRule type="containsText" dxfId="95" priority="22" operator="containsText" text="&quot;RPLANIFICAR&quot;">
      <formula>NOT(ISERROR(SEARCH("""RPLANIFICAR""",R10)))</formula>
    </cfRule>
  </conditionalFormatting>
  <conditionalFormatting sqref="O10 O12:O14">
    <cfRule type="cellIs" dxfId="94" priority="1" operator="between">
      <formula>1</formula>
      <formula>1</formula>
    </cfRule>
    <cfRule type="cellIs" dxfId="93" priority="2" operator="between">
      <formula>0.9</formula>
      <formula>0.99</formula>
    </cfRule>
    <cfRule type="cellIs" dxfId="92" priority="3" operator="between">
      <formula>0.89</formula>
      <formula>0.8</formula>
    </cfRule>
    <cfRule type="cellIs" dxfId="91" priority="4" operator="between">
      <formula>0.79</formula>
      <formula>0</formula>
    </cfRule>
  </conditionalFormatting>
  <dataValidations count="2">
    <dataValidation type="list" allowBlank="1" showInputMessage="1" showErrorMessage="1" sqref="Q10:Q16" xr:uid="{00000000-0002-0000-1500-000000000000}">
      <formula1>$Z$3:$Z$4</formula1>
    </dataValidation>
    <dataValidation type="list" allowBlank="1" showInputMessage="1" showErrorMessage="1" sqref="J10:J16" xr:uid="{00000000-0002-0000-1500-000001000000}">
      <formula1>$V$3:$V$5</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7" operator="containsText" id="{2AD7D216-9BC3-4E0F-92CF-0210BC809B05}">
            <xm:f>NOT(ISERROR(SEARCH(#REF!,R11)))</xm:f>
            <xm:f>#REF!</xm:f>
            <x14:dxf>
              <font>
                <b/>
                <i val="0"/>
                <color theme="1"/>
              </font>
              <fill>
                <patternFill>
                  <bgColor rgb="FFFFFF00"/>
                </patternFill>
              </fill>
            </x14:dxf>
          </x14:cfRule>
          <x14:cfRule type="containsText" priority="48" operator="containsText" id="{44B090E9-D1AB-4DF7-BF62-E6BAABA5566C}">
            <xm:f>NOT(ISERROR(SEARCH(#REF!,R11)))</xm:f>
            <xm:f>#REF!</xm:f>
            <x14:dxf>
              <font>
                <b/>
                <i val="0"/>
                <color theme="0"/>
              </font>
              <fill>
                <patternFill>
                  <bgColor rgb="FF00B050"/>
                </patternFill>
              </fill>
            </x14:dxf>
          </x14:cfRule>
          <x14:cfRule type="containsText" priority="49" operator="containsText" id="{49254359-93CF-4AB0-93F2-E20A541EE7D5}">
            <xm:f>NOT(ISERROR(SEARCH(#REF!,R11)))</xm:f>
            <xm:f>#REF!</xm:f>
            <x14:dxf>
              <font>
                <b/>
                <i val="0"/>
                <color theme="0"/>
              </font>
              <fill>
                <patternFill>
                  <bgColor rgb="FFFF0000"/>
                </patternFill>
              </fill>
            </x14:dxf>
          </x14:cfRule>
          <xm:sqref>R11:R14</xm:sqref>
        </x14:conditionalFormatting>
        <x14:conditionalFormatting xmlns:xm="http://schemas.microsoft.com/office/excel/2006/main">
          <x14:cfRule type="containsText" priority="50" operator="containsText" id="{83AB5B20-563D-4D0C-8991-5540B77740CA}">
            <xm:f>NOT(ISERROR(SEARCH(#REF!,R11)))</xm:f>
            <xm:f>#REF!</xm:f>
            <x14:dxf>
              <font>
                <b/>
                <i val="0"/>
                <color theme="0"/>
              </font>
              <fill>
                <patternFill>
                  <bgColor rgb="FFFF0000"/>
                </patternFill>
              </fill>
            </x14:dxf>
          </x14:cfRule>
          <x14:cfRule type="containsText" priority="51" operator="containsText" id="{919DD1EC-CCC6-4834-B0D6-A9300559676F}">
            <xm:f>NOT(ISERROR(SEARCH(#REF!,R11)))</xm:f>
            <xm:f>#REF!</xm:f>
            <x14:dxf>
              <font>
                <b/>
                <i val="0"/>
                <color auto="1"/>
              </font>
              <fill>
                <patternFill>
                  <bgColor rgb="FFFFFF00"/>
                </patternFill>
              </fill>
            </x14:dxf>
          </x14:cfRule>
          <x14:cfRule type="containsText" priority="52" operator="containsText" id="{613E9474-E99F-4F2C-9608-1244933E4A07}">
            <xm:f>NOT(ISERROR(SEARCH($X$3,R11)))</xm:f>
            <xm:f>$X$3</xm:f>
            <x14:dxf>
              <font>
                <b/>
                <i val="0"/>
                <color theme="0"/>
              </font>
              <fill>
                <patternFill>
                  <bgColor rgb="FF00B050"/>
                </patternFill>
              </fill>
            </x14:dxf>
          </x14:cfRule>
          <xm:sqref>R11:R14</xm:sqref>
        </x14:conditionalFormatting>
        <x14:conditionalFormatting xmlns:xm="http://schemas.microsoft.com/office/excel/2006/main">
          <x14:cfRule type="containsText" priority="53" operator="containsText" id="{EEB3E3C9-1CAA-48A0-A587-F8ECB6D8DC26}">
            <xm:f>NOT(ISERROR(SEARCH(#REF!,R11)))</xm:f>
            <xm:f>#REF!</xm:f>
            <x14:dxf>
              <font>
                <b/>
                <i val="0"/>
                <color theme="0"/>
              </font>
              <fill>
                <patternFill>
                  <bgColor rgb="FFFF0000"/>
                </patternFill>
              </fill>
            </x14:dxf>
          </x14:cfRule>
          <x14:cfRule type="containsText" priority="54" operator="containsText" id="{3EF19EC8-C754-4925-A386-BB518EA75BF4}">
            <xm:f>NOT(ISERROR(SEARCH(#REF!,R11)))</xm:f>
            <xm:f>#REF!</xm:f>
            <x14:dxf>
              <font>
                <b/>
                <i val="0"/>
              </font>
              <fill>
                <patternFill>
                  <bgColor rgb="FFFFFF00"/>
                </patternFill>
              </fill>
            </x14:dxf>
          </x14:cfRule>
          <x14:cfRule type="containsText" priority="55" operator="containsText" id="{4DDC6967-76CB-4C1F-B588-8C35FFB1E4F3}">
            <xm:f>NOT(ISERROR(SEARCH($X$3,R11)))</xm:f>
            <xm:f>$X$3</xm:f>
            <x14:dxf>
              <font>
                <b/>
                <i val="0"/>
                <color theme="0"/>
              </font>
              <fill>
                <patternFill>
                  <bgColor rgb="FF00B050"/>
                </patternFill>
              </fill>
            </x14:dxf>
          </x14:cfRule>
          <xm:sqref>R11:R14</xm:sqref>
        </x14:conditionalFormatting>
        <x14:conditionalFormatting xmlns:xm="http://schemas.microsoft.com/office/excel/2006/main">
          <x14:cfRule type="containsText" priority="23" operator="containsText" id="{D2CDFCB2-1F5D-491C-82C9-138B8A9FD8D2}">
            <xm:f>NOT(ISERROR(SEARCH(#REF!,R10)))</xm:f>
            <xm:f>#REF!</xm:f>
            <x14:dxf>
              <font>
                <b/>
                <i val="0"/>
                <color theme="1"/>
              </font>
              <fill>
                <patternFill>
                  <bgColor rgb="FFFFFF00"/>
                </patternFill>
              </fill>
            </x14:dxf>
          </x14:cfRule>
          <x14:cfRule type="containsText" priority="24" operator="containsText" id="{A4D74916-CE99-4889-B960-CA752C3C150D}">
            <xm:f>NOT(ISERROR(SEARCH(#REF!,R10)))</xm:f>
            <xm:f>#REF!</xm:f>
            <x14:dxf>
              <font>
                <b/>
                <i val="0"/>
                <color theme="0"/>
              </font>
              <fill>
                <patternFill>
                  <bgColor rgb="FF00B050"/>
                </patternFill>
              </fill>
            </x14:dxf>
          </x14:cfRule>
          <x14:cfRule type="containsText" priority="25" operator="containsText" id="{80A024BD-4BB3-4593-BEE0-DAD69D8E64FF}">
            <xm:f>NOT(ISERROR(SEARCH(#REF!,R10)))</xm:f>
            <xm:f>#REF!</xm:f>
            <x14:dxf>
              <font>
                <b/>
                <i val="0"/>
                <color theme="0"/>
              </font>
              <fill>
                <patternFill>
                  <bgColor rgb="FFFF0000"/>
                </patternFill>
              </fill>
            </x14:dxf>
          </x14:cfRule>
          <xm:sqref>R10</xm:sqref>
        </x14:conditionalFormatting>
        <x14:conditionalFormatting xmlns:xm="http://schemas.microsoft.com/office/excel/2006/main">
          <x14:cfRule type="containsText" priority="26" operator="containsText" id="{D8463E58-1082-4E11-B204-CF8C098736CF}">
            <xm:f>NOT(ISERROR(SEARCH(#REF!,R10)))</xm:f>
            <xm:f>#REF!</xm:f>
            <x14:dxf>
              <font>
                <b/>
                <i val="0"/>
                <color theme="0"/>
              </font>
              <fill>
                <patternFill>
                  <bgColor rgb="FFFF0000"/>
                </patternFill>
              </fill>
            </x14:dxf>
          </x14:cfRule>
          <x14:cfRule type="containsText" priority="27" operator="containsText" id="{1EECD3C7-135C-48EB-8E76-EBA140C6E7D7}">
            <xm:f>NOT(ISERROR(SEARCH(#REF!,R10)))</xm:f>
            <xm:f>#REF!</xm:f>
            <x14:dxf>
              <font>
                <b/>
                <i val="0"/>
                <color auto="1"/>
              </font>
              <fill>
                <patternFill>
                  <bgColor rgb="FFFFFF00"/>
                </patternFill>
              </fill>
            </x14:dxf>
          </x14:cfRule>
          <x14:cfRule type="containsText" priority="28" operator="containsText" id="{55747DE3-2B39-425F-869B-C6436932AAF7}">
            <xm:f>NOT(ISERROR(SEARCH($X$3,R10)))</xm:f>
            <xm:f>$X$3</xm:f>
            <x14:dxf>
              <font>
                <b/>
                <i val="0"/>
                <color theme="0"/>
              </font>
              <fill>
                <patternFill>
                  <bgColor rgb="FF00B050"/>
                </patternFill>
              </fill>
            </x14:dxf>
          </x14:cfRule>
          <xm:sqref>R10</xm:sqref>
        </x14:conditionalFormatting>
        <x14:conditionalFormatting xmlns:xm="http://schemas.microsoft.com/office/excel/2006/main">
          <x14:cfRule type="containsText" priority="29" operator="containsText" id="{FFF21463-0AF4-4046-99BE-9B03B305812C}">
            <xm:f>NOT(ISERROR(SEARCH(#REF!,R10)))</xm:f>
            <xm:f>#REF!</xm:f>
            <x14:dxf>
              <font>
                <b/>
                <i val="0"/>
                <color theme="0"/>
              </font>
              <fill>
                <patternFill>
                  <bgColor rgb="FFFF0000"/>
                </patternFill>
              </fill>
            </x14:dxf>
          </x14:cfRule>
          <x14:cfRule type="containsText" priority="30" operator="containsText" id="{F297C354-6995-43E4-925D-727613455579}">
            <xm:f>NOT(ISERROR(SEARCH(#REF!,R10)))</xm:f>
            <xm:f>#REF!</xm:f>
            <x14:dxf>
              <font>
                <b/>
                <i val="0"/>
              </font>
              <fill>
                <patternFill>
                  <bgColor rgb="FFFFFF00"/>
                </patternFill>
              </fill>
            </x14:dxf>
          </x14:cfRule>
          <x14:cfRule type="containsText" priority="31" operator="containsText" id="{B3984EBE-E33A-48C7-8550-EEBC3B704A74}">
            <xm:f>NOT(ISERROR(SEARCH($X$3,R10)))</xm:f>
            <xm:f>$X$3</xm:f>
            <x14:dxf>
              <font>
                <b/>
                <i val="0"/>
                <color theme="0"/>
              </font>
              <fill>
                <patternFill>
                  <bgColor rgb="FF00B050"/>
                </patternFill>
              </fill>
            </x14:dxf>
          </x14:cfRule>
          <xm:sqref>R10</xm:sqref>
        </x14:conditionalFormatting>
        <x14:conditionalFormatting xmlns:xm="http://schemas.microsoft.com/office/excel/2006/main">
          <x14:cfRule type="containsText" priority="20" operator="containsText" id="{F7D6DD5E-8048-43AE-A821-B9989DFFE18B}">
            <xm:f>NOT(ISERROR(SEARCH($Z$4,Q10)))</xm:f>
            <xm:f>$Z$4</xm:f>
            <x14:dxf>
              <font>
                <b/>
                <i val="0"/>
                <color theme="0"/>
              </font>
              <fill>
                <patternFill>
                  <bgColor rgb="FFFF0000"/>
                </patternFill>
              </fill>
            </x14:dxf>
          </x14:cfRule>
          <x14:cfRule type="containsText" priority="21" operator="containsText" id="{EA77874C-E011-422C-92A7-894327CCADF4}">
            <xm:f>NOT(ISERROR(SEARCH($Z$3,Q10)))</xm:f>
            <xm:f>$Z$3</xm:f>
            <x14:dxf>
              <font>
                <b/>
                <i val="0"/>
                <color theme="0"/>
              </font>
              <fill>
                <patternFill>
                  <bgColor rgb="FF00B050"/>
                </patternFill>
              </fill>
            </x14:dxf>
          </x14:cfRule>
          <xm:sqref>Q10:Q16</xm:sqref>
        </x14:conditionalFormatting>
        <x14:conditionalFormatting xmlns:xm="http://schemas.microsoft.com/office/excel/2006/main">
          <x14:cfRule type="containsText" priority="8" operator="containsText" id="{E3A7A1E7-A688-422F-AE5E-076DFAD14A9B}">
            <xm:f>NOT(ISERROR(SEARCH($V$5,J10)))</xm:f>
            <xm:f>$V$5</xm:f>
            <x14:dxf>
              <font>
                <b/>
                <i val="0"/>
                <color theme="0"/>
              </font>
              <fill>
                <patternFill>
                  <bgColor rgb="FFFF0000"/>
                </patternFill>
              </fill>
            </x14:dxf>
          </x14:cfRule>
          <x14:cfRule type="containsText" priority="9" operator="containsText" id="{4FF2B60A-B13D-4843-B854-AFC6BC535C24}">
            <xm:f>NOT(ISERROR(SEARCH($V$4,J10)))</xm:f>
            <xm:f>$V$4</xm:f>
            <x14:dxf>
              <font>
                <b/>
                <i val="0"/>
              </font>
              <fill>
                <patternFill>
                  <bgColor rgb="FFFFFF00"/>
                </patternFill>
              </fill>
            </x14:dxf>
          </x14:cfRule>
          <x14:cfRule type="containsText" priority="10" operator="containsText" id="{329696E6-46A3-4BE4-93B0-3987E8BA80F9}">
            <xm:f>NOT(ISERROR(SEARCH($V$3,J10)))</xm:f>
            <xm:f>$V$3</xm:f>
            <x14:dxf>
              <font>
                <b/>
                <i val="0"/>
                <color theme="0"/>
              </font>
              <fill>
                <patternFill>
                  <bgColor rgb="FF00B050"/>
                </patternFill>
              </fill>
            </x14:dxf>
          </x14:cfRule>
          <xm:sqref>J10:J16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89"/>
  <sheetViews>
    <sheetView showGridLines="0" topLeftCell="A31" zoomScale="70" zoomScaleNormal="70" workbookViewId="0">
      <selection activeCell="O28" sqref="O28"/>
    </sheetView>
  </sheetViews>
  <sheetFormatPr baseColWidth="10" defaultColWidth="11.42578125" defaultRowHeight="1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31"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c r="A1" s="1"/>
      <c r="B1" s="1162"/>
      <c r="C1" s="1162"/>
      <c r="D1" s="1162"/>
      <c r="E1" s="1162"/>
      <c r="F1" s="1162"/>
      <c r="G1" s="1162"/>
      <c r="H1" s="1162"/>
      <c r="I1" s="1162"/>
      <c r="J1" s="1162"/>
      <c r="K1" s="1162"/>
      <c r="L1" s="1162"/>
      <c r="M1" s="1162"/>
      <c r="N1" s="1162"/>
      <c r="O1" s="1"/>
    </row>
    <row r="2" spans="1:17" ht="22.5" customHeight="1">
      <c r="A2" s="1"/>
      <c r="B2" s="1163" t="s">
        <v>76</v>
      </c>
      <c r="C2" s="1163"/>
      <c r="D2" s="1163"/>
      <c r="E2" s="1163"/>
      <c r="F2" s="1163"/>
      <c r="G2" s="1163"/>
      <c r="H2" s="1163"/>
      <c r="I2" s="1163"/>
      <c r="J2" s="1163"/>
      <c r="K2" s="1163"/>
      <c r="L2" s="1163"/>
      <c r="M2" s="1163"/>
      <c r="N2" s="1163"/>
      <c r="O2" s="1"/>
    </row>
    <row r="3" spans="1:17" ht="21.75" customHeight="1">
      <c r="A3" s="1"/>
      <c r="B3" s="1164" t="s">
        <v>77</v>
      </c>
      <c r="C3" s="1164"/>
      <c r="D3" s="1164"/>
      <c r="E3" s="1164"/>
      <c r="F3" s="1164"/>
      <c r="G3" s="1164"/>
      <c r="H3" s="1164"/>
      <c r="I3" s="1164"/>
      <c r="J3" s="1164"/>
      <c r="K3" s="1164"/>
      <c r="L3" s="1164"/>
      <c r="M3" s="1164"/>
      <c r="N3" s="1164"/>
      <c r="O3" s="1"/>
    </row>
    <row r="4" spans="1:17" ht="21.75" customHeight="1">
      <c r="A4" s="1"/>
      <c r="B4" s="1165" t="s">
        <v>78</v>
      </c>
      <c r="C4" s="1165"/>
      <c r="D4" s="1165"/>
      <c r="E4" s="1165"/>
      <c r="F4" s="1165"/>
      <c r="G4" s="1165"/>
      <c r="H4" s="1165"/>
      <c r="I4" s="1165"/>
      <c r="J4" s="1165"/>
      <c r="K4" s="1165"/>
      <c r="L4" s="1165"/>
      <c r="M4" s="1165"/>
      <c r="N4" s="1165"/>
      <c r="O4" s="1"/>
    </row>
    <row r="5" spans="1:17" ht="16.5" customHeight="1" thickBot="1">
      <c r="A5" s="1"/>
      <c r="B5" s="1166"/>
      <c r="C5" s="1166"/>
      <c r="D5" s="1166"/>
      <c r="E5" s="1166"/>
      <c r="F5" s="1166"/>
      <c r="G5" s="1166"/>
      <c r="H5" s="1166"/>
      <c r="I5" s="1166"/>
      <c r="J5" s="1166"/>
      <c r="K5" s="1166"/>
      <c r="L5" s="1166"/>
      <c r="M5" s="1166"/>
      <c r="N5" s="1166"/>
      <c r="O5" s="1"/>
      <c r="P5" s="7"/>
      <c r="Q5" s="2" t="s">
        <v>65</v>
      </c>
    </row>
    <row r="6" spans="1:17" ht="27.75" customHeight="1" thickBot="1">
      <c r="B6" s="103" t="s">
        <v>11</v>
      </c>
      <c r="C6" s="1167" t="s">
        <v>3</v>
      </c>
      <c r="D6" s="1168"/>
      <c r="E6" s="1168"/>
      <c r="F6" s="1168"/>
      <c r="G6" s="1168"/>
      <c r="H6" s="1168"/>
      <c r="I6" s="1168"/>
      <c r="J6" s="1168"/>
      <c r="K6" s="1168"/>
      <c r="L6" s="1168"/>
      <c r="M6" s="1168"/>
      <c r="N6" s="1169"/>
      <c r="O6" s="1"/>
      <c r="P6" s="5"/>
      <c r="Q6" s="2" t="s">
        <v>67</v>
      </c>
    </row>
    <row r="7" spans="1:17" ht="28.5" customHeight="1" thickBot="1">
      <c r="B7" s="104" t="s">
        <v>56</v>
      </c>
      <c r="C7" s="1170">
        <v>43101</v>
      </c>
      <c r="D7" s="1181"/>
      <c r="E7" s="1181"/>
      <c r="F7" s="1181"/>
      <c r="G7" s="1181"/>
      <c r="H7" s="1181"/>
      <c r="I7" s="1181"/>
      <c r="J7" s="1181"/>
      <c r="K7" s="1181"/>
      <c r="L7" s="1181"/>
      <c r="M7" s="1181"/>
      <c r="N7" s="1182"/>
      <c r="P7" s="6"/>
      <c r="Q7" s="2" t="s">
        <v>66</v>
      </c>
    </row>
    <row r="8" spans="1:17" ht="23.25" customHeight="1" thickBot="1">
      <c r="B8" s="104" t="s">
        <v>16</v>
      </c>
      <c r="C8" s="1170"/>
      <c r="D8" s="1181"/>
      <c r="E8" s="1181"/>
      <c r="F8" s="1181"/>
      <c r="G8" s="1181"/>
      <c r="H8" s="1181"/>
      <c r="I8" s="1181"/>
      <c r="J8" s="1181"/>
      <c r="K8" s="1181"/>
      <c r="L8" s="1181"/>
      <c r="M8" s="1181"/>
      <c r="N8" s="1182"/>
      <c r="P8" s="6"/>
    </row>
    <row r="9" spans="1:17" ht="18.75" customHeight="1" thickBot="1">
      <c r="B9" s="1173" t="s">
        <v>4</v>
      </c>
      <c r="C9" s="1174"/>
      <c r="D9" s="1174"/>
      <c r="E9" s="1174"/>
      <c r="F9" s="1174"/>
      <c r="G9" s="1175"/>
      <c r="H9" s="1176" t="s">
        <v>5</v>
      </c>
      <c r="I9" s="1177"/>
      <c r="J9" s="1177"/>
      <c r="K9" s="1177"/>
      <c r="L9" s="1177"/>
      <c r="M9" s="1177"/>
      <c r="N9" s="1177"/>
      <c r="O9"/>
    </row>
    <row r="10" spans="1:17" ht="36" customHeight="1">
      <c r="B10" s="1146" t="s">
        <v>0</v>
      </c>
      <c r="C10" s="1146" t="s">
        <v>2</v>
      </c>
      <c r="D10" s="1148" t="s">
        <v>60</v>
      </c>
      <c r="E10" s="1150" t="s">
        <v>51</v>
      </c>
      <c r="F10" s="1151"/>
      <c r="G10" s="1154" t="s">
        <v>52</v>
      </c>
      <c r="H10" s="1156" t="s">
        <v>63</v>
      </c>
      <c r="I10" s="1158" t="s">
        <v>6</v>
      </c>
      <c r="J10" s="1160" t="s">
        <v>64</v>
      </c>
      <c r="K10" s="1161" t="s">
        <v>72</v>
      </c>
      <c r="L10" s="1152" t="s">
        <v>71</v>
      </c>
      <c r="M10" s="1154" t="s">
        <v>79</v>
      </c>
      <c r="N10" s="1179" t="s">
        <v>6</v>
      </c>
      <c r="O10"/>
    </row>
    <row r="11" spans="1:17" ht="10.5" customHeight="1" thickBot="1">
      <c r="B11" s="1147"/>
      <c r="C11" s="1147"/>
      <c r="D11" s="1149"/>
      <c r="E11" s="72" t="s">
        <v>46</v>
      </c>
      <c r="F11" s="105" t="s">
        <v>47</v>
      </c>
      <c r="G11" s="1155"/>
      <c r="H11" s="1157"/>
      <c r="I11" s="1159"/>
      <c r="J11" s="1160"/>
      <c r="K11" s="1161"/>
      <c r="L11" s="1545"/>
      <c r="M11" s="1155"/>
      <c r="N11" s="1180"/>
      <c r="O11"/>
    </row>
    <row r="12" spans="1:17" s="37" customFormat="1" ht="31.5" customHeight="1">
      <c r="B12" s="1546" t="s">
        <v>80</v>
      </c>
      <c r="C12" s="1144" t="s">
        <v>88</v>
      </c>
      <c r="D12" s="127" t="s">
        <v>92</v>
      </c>
      <c r="E12" s="64"/>
      <c r="F12" s="106"/>
      <c r="G12" s="128" t="s">
        <v>81</v>
      </c>
      <c r="H12" s="124" t="s">
        <v>65</v>
      </c>
      <c r="I12" s="55"/>
      <c r="J12" s="43"/>
      <c r="K12" s="48"/>
      <c r="L12" s="1548" t="s">
        <v>34</v>
      </c>
      <c r="M12" s="1550"/>
      <c r="N12" s="98"/>
      <c r="O12" s="38"/>
    </row>
    <row r="13" spans="1:17" s="37" customFormat="1" ht="31.5" customHeight="1" thickBot="1">
      <c r="B13" s="1547"/>
      <c r="C13" s="1530"/>
      <c r="D13" s="127" t="s">
        <v>93</v>
      </c>
      <c r="E13" s="64"/>
      <c r="F13" s="106"/>
      <c r="G13" s="129" t="s">
        <v>82</v>
      </c>
      <c r="H13" s="125" t="s">
        <v>65</v>
      </c>
      <c r="I13" s="55"/>
      <c r="J13" s="43"/>
      <c r="K13" s="48"/>
      <c r="L13" s="1549"/>
      <c r="M13" s="1551"/>
      <c r="N13" s="99"/>
      <c r="O13" s="38"/>
    </row>
    <row r="14" spans="1:17" s="37" customFormat="1" ht="31.5" customHeight="1">
      <c r="B14" s="1547"/>
      <c r="C14" s="1144" t="s">
        <v>89</v>
      </c>
      <c r="D14" s="127" t="s">
        <v>94</v>
      </c>
      <c r="E14" s="64"/>
      <c r="F14" s="106"/>
      <c r="G14" s="129" t="s">
        <v>82</v>
      </c>
      <c r="H14" s="125" t="s">
        <v>67</v>
      </c>
      <c r="I14" s="56"/>
      <c r="J14" s="43"/>
      <c r="K14" s="57"/>
      <c r="L14" s="1553" t="s">
        <v>35</v>
      </c>
      <c r="M14" s="1551"/>
      <c r="N14" s="100"/>
      <c r="O14" s="38"/>
    </row>
    <row r="15" spans="1:17" s="37" customFormat="1" ht="31.5" customHeight="1" thickBot="1">
      <c r="B15" s="1547"/>
      <c r="C15" s="1530"/>
      <c r="D15" s="127" t="s">
        <v>95</v>
      </c>
      <c r="E15" s="64"/>
      <c r="F15" s="106"/>
      <c r="G15" s="129" t="s">
        <v>83</v>
      </c>
      <c r="H15" s="125" t="s">
        <v>65</v>
      </c>
      <c r="I15" s="58"/>
      <c r="J15" s="43"/>
      <c r="K15" s="59"/>
      <c r="L15" s="1554"/>
      <c r="M15" s="1551"/>
      <c r="N15" s="100"/>
      <c r="O15" s="38"/>
    </row>
    <row r="16" spans="1:17" s="37" customFormat="1" ht="31.5" customHeight="1">
      <c r="B16" s="1547"/>
      <c r="C16" s="1144" t="s">
        <v>90</v>
      </c>
      <c r="D16" s="127" t="s">
        <v>96</v>
      </c>
      <c r="E16" s="50"/>
      <c r="F16" s="52"/>
      <c r="G16" s="129" t="s">
        <v>81</v>
      </c>
      <c r="H16" s="125" t="s">
        <v>66</v>
      </c>
      <c r="I16" s="50"/>
      <c r="J16" s="51"/>
      <c r="K16" s="52"/>
      <c r="L16" s="1555" t="s">
        <v>36</v>
      </c>
      <c r="M16" s="1551"/>
      <c r="N16" s="77"/>
      <c r="O16" s="38"/>
    </row>
    <row r="17" spans="2:16" s="37" customFormat="1" ht="31.5" customHeight="1" thickBot="1">
      <c r="B17" s="1547"/>
      <c r="C17" s="1530"/>
      <c r="D17" s="127" t="s">
        <v>97</v>
      </c>
      <c r="E17" s="65"/>
      <c r="F17" s="107"/>
      <c r="G17" s="130" t="s">
        <v>84</v>
      </c>
      <c r="H17" s="125" t="s">
        <v>66</v>
      </c>
      <c r="I17" s="60"/>
      <c r="J17" s="43"/>
      <c r="K17" s="61"/>
      <c r="L17" s="1556"/>
      <c r="M17" s="1551"/>
      <c r="N17" s="100"/>
      <c r="O17" s="38"/>
    </row>
    <row r="18" spans="2:16" s="37" customFormat="1" ht="25.5" customHeight="1">
      <c r="B18" s="1547"/>
      <c r="C18" s="1144" t="s">
        <v>91</v>
      </c>
      <c r="D18" s="127" t="s">
        <v>98</v>
      </c>
      <c r="E18" s="65"/>
      <c r="F18" s="107"/>
      <c r="G18" s="130" t="s">
        <v>85</v>
      </c>
      <c r="H18" s="125" t="s">
        <v>67</v>
      </c>
      <c r="I18" s="60"/>
      <c r="J18" s="43"/>
      <c r="K18" s="61"/>
      <c r="L18" s="1555" t="s">
        <v>36</v>
      </c>
      <c r="M18" s="1551"/>
      <c r="N18" s="100"/>
      <c r="O18" s="38"/>
    </row>
    <row r="19" spans="2:16" s="37" customFormat="1" ht="29.25" customHeight="1" thickBot="1">
      <c r="B19" s="1547"/>
      <c r="C19" s="1530"/>
      <c r="D19" s="127" t="s">
        <v>99</v>
      </c>
      <c r="E19" s="66"/>
      <c r="F19" s="108"/>
      <c r="G19" s="131" t="s">
        <v>86</v>
      </c>
      <c r="H19" s="126" t="s">
        <v>67</v>
      </c>
      <c r="I19" s="62"/>
      <c r="J19" s="46"/>
      <c r="K19" s="63"/>
      <c r="L19" s="1556"/>
      <c r="M19" s="1552"/>
      <c r="N19" s="165"/>
      <c r="O19" s="38"/>
    </row>
    <row r="20" spans="2:16" ht="24.75" customHeight="1" thickBot="1">
      <c r="B20" s="133" t="s">
        <v>16</v>
      </c>
      <c r="C20" s="1171"/>
      <c r="D20" s="1181"/>
      <c r="E20" s="1181"/>
      <c r="F20" s="1181"/>
      <c r="G20" s="1181"/>
      <c r="H20" s="1181"/>
      <c r="I20" s="1181"/>
      <c r="J20" s="1181"/>
      <c r="K20" s="1181"/>
      <c r="L20" s="1181"/>
      <c r="M20" s="1181"/>
      <c r="N20" s="1182"/>
      <c r="P20" s="6"/>
    </row>
    <row r="21" spans="2:16" ht="18.75" customHeight="1" thickBot="1">
      <c r="B21" s="1173" t="s">
        <v>4</v>
      </c>
      <c r="C21" s="1174"/>
      <c r="D21" s="1174"/>
      <c r="E21" s="1174"/>
      <c r="F21" s="1174"/>
      <c r="G21" s="1175"/>
      <c r="H21" s="1176" t="s">
        <v>5</v>
      </c>
      <c r="I21" s="1177"/>
      <c r="J21" s="1177"/>
      <c r="K21" s="1177"/>
      <c r="L21" s="1177"/>
      <c r="M21" s="1177"/>
      <c r="N21" s="1177"/>
      <c r="O21"/>
    </row>
    <row r="22" spans="2:16" ht="36" customHeight="1">
      <c r="B22" s="1146" t="s">
        <v>0</v>
      </c>
      <c r="C22" s="1146" t="s">
        <v>2</v>
      </c>
      <c r="D22" s="1148" t="s">
        <v>60</v>
      </c>
      <c r="E22" s="1150" t="s">
        <v>51</v>
      </c>
      <c r="F22" s="1151"/>
      <c r="G22" s="1154" t="s">
        <v>52</v>
      </c>
      <c r="H22" s="1156" t="s">
        <v>63</v>
      </c>
      <c r="I22" s="1158" t="s">
        <v>6</v>
      </c>
      <c r="J22" s="1160" t="s">
        <v>64</v>
      </c>
      <c r="K22" s="1161" t="s">
        <v>72</v>
      </c>
      <c r="L22" s="1152" t="s">
        <v>71</v>
      </c>
      <c r="M22" s="1154" t="s">
        <v>79</v>
      </c>
      <c r="N22" s="1179" t="s">
        <v>6</v>
      </c>
      <c r="O22"/>
    </row>
    <row r="23" spans="2:16" ht="10.5" customHeight="1" thickBot="1">
      <c r="B23" s="1147"/>
      <c r="C23" s="1147"/>
      <c r="D23" s="1149"/>
      <c r="E23" s="72" t="s">
        <v>46</v>
      </c>
      <c r="F23" s="105" t="s">
        <v>47</v>
      </c>
      <c r="G23" s="1155"/>
      <c r="H23" s="1157"/>
      <c r="I23" s="1159"/>
      <c r="J23" s="1160"/>
      <c r="K23" s="1161"/>
      <c r="L23" s="1545"/>
      <c r="M23" s="1155"/>
      <c r="N23" s="1180"/>
      <c r="O23"/>
    </row>
    <row r="24" spans="2:16" s="37" customFormat="1" ht="31.5" customHeight="1">
      <c r="B24" s="1546" t="s">
        <v>87</v>
      </c>
      <c r="C24" s="1144" t="s">
        <v>100</v>
      </c>
      <c r="D24" s="127" t="s">
        <v>104</v>
      </c>
      <c r="E24" s="64"/>
      <c r="F24" s="106"/>
      <c r="G24" s="128" t="s">
        <v>81</v>
      </c>
      <c r="H24" s="124" t="s">
        <v>65</v>
      </c>
      <c r="I24" s="55"/>
      <c r="J24" s="43"/>
      <c r="K24" s="48"/>
      <c r="L24" s="1548" t="s">
        <v>34</v>
      </c>
      <c r="M24" s="1550"/>
      <c r="N24" s="98"/>
      <c r="O24" s="38"/>
    </row>
    <row r="25" spans="2:16" s="37" customFormat="1" ht="31.5" customHeight="1" thickBot="1">
      <c r="B25" s="1547"/>
      <c r="C25" s="1530"/>
      <c r="D25" s="127" t="s">
        <v>105</v>
      </c>
      <c r="E25" s="64"/>
      <c r="F25" s="106"/>
      <c r="G25" s="129" t="s">
        <v>82</v>
      </c>
      <c r="H25" s="125" t="s">
        <v>65</v>
      </c>
      <c r="I25" s="55"/>
      <c r="J25" s="43"/>
      <c r="K25" s="48"/>
      <c r="L25" s="1549"/>
      <c r="M25" s="1551"/>
      <c r="N25" s="99"/>
      <c r="O25" s="38"/>
    </row>
    <row r="26" spans="2:16" s="37" customFormat="1" ht="31.5" customHeight="1">
      <c r="B26" s="1547"/>
      <c r="C26" s="1144" t="s">
        <v>101</v>
      </c>
      <c r="D26" s="127" t="s">
        <v>106</v>
      </c>
      <c r="E26" s="64"/>
      <c r="F26" s="106"/>
      <c r="G26" s="129" t="s">
        <v>82</v>
      </c>
      <c r="H26" s="125" t="s">
        <v>67</v>
      </c>
      <c r="I26" s="56"/>
      <c r="J26" s="43"/>
      <c r="K26" s="57"/>
      <c r="L26" s="1553" t="s">
        <v>35</v>
      </c>
      <c r="M26" s="1551"/>
      <c r="N26" s="100"/>
      <c r="O26" s="38"/>
    </row>
    <row r="27" spans="2:16" s="37" customFormat="1" ht="31.5" customHeight="1" thickBot="1">
      <c r="B27" s="1547"/>
      <c r="C27" s="1530"/>
      <c r="D27" s="127" t="s">
        <v>107</v>
      </c>
      <c r="E27" s="64"/>
      <c r="F27" s="106"/>
      <c r="G27" s="129" t="s">
        <v>83</v>
      </c>
      <c r="H27" s="125" t="s">
        <v>65</v>
      </c>
      <c r="I27" s="58"/>
      <c r="J27" s="43"/>
      <c r="K27" s="59"/>
      <c r="L27" s="1554"/>
      <c r="M27" s="1551"/>
      <c r="N27" s="100"/>
      <c r="O27" s="38"/>
    </row>
    <row r="28" spans="2:16" s="37" customFormat="1" ht="31.5" customHeight="1">
      <c r="B28" s="1547"/>
      <c r="C28" s="1144" t="s">
        <v>102</v>
      </c>
      <c r="D28" s="127" t="s">
        <v>108</v>
      </c>
      <c r="E28" s="50"/>
      <c r="F28" s="52"/>
      <c r="G28" s="129" t="s">
        <v>81</v>
      </c>
      <c r="H28" s="125" t="s">
        <v>66</v>
      </c>
      <c r="I28" s="50"/>
      <c r="J28" s="51"/>
      <c r="K28" s="52"/>
      <c r="L28" s="1555" t="s">
        <v>36</v>
      </c>
      <c r="M28" s="1551"/>
      <c r="N28" s="77"/>
      <c r="O28" s="38"/>
    </row>
    <row r="29" spans="2:16" s="37" customFormat="1" ht="31.5" customHeight="1" thickBot="1">
      <c r="B29" s="1547"/>
      <c r="C29" s="1530"/>
      <c r="D29" s="127" t="s">
        <v>109</v>
      </c>
      <c r="E29" s="65"/>
      <c r="F29" s="107"/>
      <c r="G29" s="130" t="s">
        <v>84</v>
      </c>
      <c r="H29" s="125" t="s">
        <v>66</v>
      </c>
      <c r="I29" s="60"/>
      <c r="J29" s="43"/>
      <c r="K29" s="61"/>
      <c r="L29" s="1556"/>
      <c r="M29" s="1551"/>
      <c r="N29" s="100"/>
      <c r="O29" s="38"/>
    </row>
    <row r="30" spans="2:16" s="37" customFormat="1" ht="25.5" customHeight="1">
      <c r="B30" s="1547"/>
      <c r="C30" s="1144" t="s">
        <v>103</v>
      </c>
      <c r="D30" s="127" t="s">
        <v>110</v>
      </c>
      <c r="E30" s="65"/>
      <c r="F30" s="107"/>
      <c r="G30" s="130" t="s">
        <v>85</v>
      </c>
      <c r="H30" s="125" t="s">
        <v>67</v>
      </c>
      <c r="I30" s="60"/>
      <c r="J30" s="43"/>
      <c r="K30" s="61"/>
      <c r="L30" s="1555" t="s">
        <v>36</v>
      </c>
      <c r="M30" s="1551"/>
      <c r="N30" s="100"/>
      <c r="O30" s="38"/>
    </row>
    <row r="31" spans="2:16" s="37" customFormat="1" ht="29.25" customHeight="1">
      <c r="B31" s="1547"/>
      <c r="C31" s="1530"/>
      <c r="D31" s="127" t="s">
        <v>111</v>
      </c>
      <c r="E31" s="66"/>
      <c r="F31" s="108"/>
      <c r="G31" s="131" t="s">
        <v>86</v>
      </c>
      <c r="H31" s="125" t="s">
        <v>67</v>
      </c>
      <c r="I31" s="62"/>
      <c r="J31" s="46"/>
      <c r="K31" s="63"/>
      <c r="L31" s="1556"/>
      <c r="M31" s="1552"/>
      <c r="N31" s="165"/>
      <c r="O31" s="38"/>
    </row>
    <row r="32" spans="2:16" s="37" customFormat="1">
      <c r="B32" s="79"/>
      <c r="C32" s="83"/>
      <c r="D32" s="93"/>
      <c r="E32" s="67"/>
      <c r="F32" s="109"/>
      <c r="G32" s="119"/>
      <c r="H32" s="125"/>
      <c r="I32" s="42"/>
      <c r="J32" s="43"/>
      <c r="K32" s="54"/>
      <c r="L32" s="100"/>
      <c r="M32" s="100"/>
      <c r="N32" s="100"/>
      <c r="O32" s="38"/>
    </row>
    <row r="33" spans="2:15" s="37" customFormat="1">
      <c r="B33" s="78"/>
      <c r="C33" s="85"/>
      <c r="D33" s="92"/>
      <c r="E33" s="68"/>
      <c r="F33" s="110"/>
      <c r="G33" s="120"/>
      <c r="H33" s="125"/>
      <c r="I33" s="45"/>
      <c r="J33" s="46"/>
      <c r="K33" s="53"/>
      <c r="L33" s="165"/>
      <c r="M33" s="165"/>
      <c r="N33" s="165"/>
      <c r="O33" s="38"/>
    </row>
    <row r="34" spans="2:15" s="37" customFormat="1">
      <c r="B34" s="79"/>
      <c r="C34" s="83"/>
      <c r="D34" s="93"/>
      <c r="E34" s="67"/>
      <c r="F34" s="109"/>
      <c r="G34" s="119"/>
      <c r="H34" s="125"/>
      <c r="I34" s="42"/>
      <c r="J34" s="43"/>
      <c r="K34" s="54"/>
      <c r="L34" s="100"/>
      <c r="M34" s="100"/>
      <c r="N34" s="100"/>
      <c r="O34" s="38"/>
    </row>
    <row r="35" spans="2:15" s="37" customFormat="1">
      <c r="B35" s="78"/>
      <c r="C35" s="85"/>
      <c r="D35" s="92"/>
      <c r="E35" s="68"/>
      <c r="F35" s="110"/>
      <c r="G35" s="120"/>
      <c r="H35" s="125"/>
      <c r="I35" s="45"/>
      <c r="J35" s="46"/>
      <c r="K35" s="53"/>
      <c r="L35" s="165"/>
      <c r="M35" s="165"/>
      <c r="N35" s="165"/>
      <c r="O35" s="38"/>
    </row>
    <row r="36" spans="2:15" s="37" customFormat="1">
      <c r="B36" s="77"/>
      <c r="C36" s="82"/>
      <c r="D36" s="77"/>
      <c r="E36" s="50"/>
      <c r="F36" s="52"/>
      <c r="G36" s="115"/>
      <c r="H36" s="125"/>
      <c r="I36" s="50"/>
      <c r="J36" s="51"/>
      <c r="K36" s="52"/>
      <c r="L36" s="77"/>
      <c r="M36" s="77"/>
      <c r="N36" s="77"/>
      <c r="O36" s="38"/>
    </row>
    <row r="37" spans="2:15" s="37" customFormat="1">
      <c r="B37" s="78"/>
      <c r="C37" s="85"/>
      <c r="D37" s="91"/>
      <c r="E37" s="68"/>
      <c r="F37" s="110"/>
      <c r="G37" s="120"/>
      <c r="H37" s="125"/>
      <c r="I37" s="45"/>
      <c r="J37" s="46"/>
      <c r="K37" s="49"/>
      <c r="L37" s="101"/>
      <c r="M37" s="101"/>
      <c r="N37" s="101"/>
      <c r="O37" s="38"/>
    </row>
    <row r="38" spans="2:15" s="37" customFormat="1">
      <c r="B38" s="79"/>
      <c r="C38" s="83"/>
      <c r="D38" s="90"/>
      <c r="E38" s="67"/>
      <c r="F38" s="109"/>
      <c r="G38" s="119"/>
      <c r="H38" s="125"/>
      <c r="I38" s="42"/>
      <c r="J38" s="43"/>
      <c r="K38" s="48"/>
      <c r="L38" s="99"/>
      <c r="M38" s="99"/>
      <c r="N38" s="99"/>
      <c r="O38" s="38"/>
    </row>
    <row r="39" spans="2:15" s="37" customFormat="1">
      <c r="B39" s="78"/>
      <c r="C39" s="32"/>
      <c r="D39" s="94"/>
      <c r="E39" s="69"/>
      <c r="F39" s="111"/>
      <c r="G39" s="117"/>
      <c r="H39" s="125"/>
      <c r="I39" s="45"/>
      <c r="J39" s="46"/>
      <c r="K39" s="47"/>
      <c r="L39" s="165"/>
      <c r="M39" s="165"/>
      <c r="N39" s="165"/>
      <c r="O39" s="38"/>
    </row>
    <row r="40" spans="2:15" s="37" customFormat="1">
      <c r="B40" s="79"/>
      <c r="C40" s="87"/>
      <c r="D40" s="95"/>
      <c r="E40" s="70"/>
      <c r="F40" s="112"/>
      <c r="G40" s="116"/>
      <c r="H40" s="125"/>
      <c r="I40" s="42"/>
      <c r="J40" s="43"/>
      <c r="K40" s="44"/>
      <c r="L40" s="100"/>
      <c r="M40" s="100"/>
      <c r="N40" s="100"/>
      <c r="O40" s="38"/>
    </row>
    <row r="41" spans="2:15" s="37" customFormat="1">
      <c r="B41" s="80"/>
      <c r="C41" s="88"/>
      <c r="D41" s="96"/>
      <c r="E41" s="71"/>
      <c r="F41" s="113"/>
      <c r="G41" s="118"/>
      <c r="H41" s="125"/>
      <c r="I41" s="39"/>
      <c r="J41" s="40"/>
      <c r="K41" s="41"/>
      <c r="L41" s="166"/>
      <c r="M41" s="166"/>
      <c r="N41" s="166"/>
      <c r="O41" s="38"/>
    </row>
    <row r="42" spans="2:15" s="37" customFormat="1">
      <c r="B42" s="78"/>
      <c r="C42" s="86"/>
      <c r="D42" s="94"/>
      <c r="E42" s="66"/>
      <c r="F42" s="108"/>
      <c r="G42" s="121"/>
      <c r="H42" s="125"/>
      <c r="I42" s="45"/>
      <c r="J42" s="46"/>
      <c r="K42" s="47"/>
      <c r="L42" s="165"/>
      <c r="M42" s="165"/>
      <c r="N42" s="165"/>
      <c r="O42" s="38"/>
    </row>
    <row r="43" spans="2:15" s="37" customFormat="1">
      <c r="B43" s="79"/>
      <c r="C43" s="84"/>
      <c r="D43" s="95"/>
      <c r="E43" s="65"/>
      <c r="F43" s="107"/>
      <c r="G43" s="122"/>
      <c r="H43" s="125"/>
      <c r="I43" s="42"/>
      <c r="J43" s="43"/>
      <c r="K43" s="44"/>
      <c r="L43" s="100"/>
      <c r="M43" s="100"/>
      <c r="N43" s="100"/>
      <c r="O43" s="38"/>
    </row>
    <row r="44" spans="2:15" s="37" customFormat="1" ht="15.75" thickBot="1">
      <c r="B44" s="81"/>
      <c r="C44" s="89"/>
      <c r="D44" s="97"/>
      <c r="E44" s="73"/>
      <c r="F44" s="114"/>
      <c r="G44" s="123"/>
      <c r="H44" s="126"/>
      <c r="I44" s="74"/>
      <c r="J44" s="75"/>
      <c r="K44" s="76"/>
      <c r="L44" s="102"/>
      <c r="M44" s="102"/>
      <c r="N44" s="102"/>
      <c r="O44" s="38"/>
    </row>
    <row r="45" spans="2:15">
      <c r="B45" s="1"/>
      <c r="C45"/>
      <c r="D45"/>
      <c r="E45"/>
      <c r="F45"/>
      <c r="G45"/>
      <c r="H45" s="132"/>
      <c r="I45"/>
      <c r="J45"/>
      <c r="K45"/>
      <c r="L45"/>
      <c r="M45" s="1"/>
      <c r="N45" s="1"/>
      <c r="O45" s="1"/>
    </row>
    <row r="46" spans="2:15">
      <c r="B46" s="1"/>
      <c r="C46"/>
      <c r="D46"/>
      <c r="E46"/>
      <c r="F46"/>
      <c r="G46"/>
      <c r="H46" s="132"/>
      <c r="I46"/>
      <c r="J46"/>
      <c r="K46"/>
      <c r="L46"/>
      <c r="M46" s="1"/>
      <c r="N46" s="1"/>
      <c r="O46" s="1"/>
    </row>
    <row r="47" spans="2:15" ht="42.75">
      <c r="B47" s="1"/>
      <c r="C47" s="1"/>
      <c r="D47" s="1"/>
      <c r="E47" s="1"/>
      <c r="F47" s="1"/>
      <c r="G47" s="1"/>
      <c r="H47" s="30"/>
      <c r="I47" s="1"/>
      <c r="J47" s="34" t="s">
        <v>74</v>
      </c>
      <c r="L47" s="1"/>
      <c r="M47" s="1"/>
      <c r="N47" s="1"/>
    </row>
    <row r="48" spans="2:15">
      <c r="B48" s="1"/>
      <c r="C48" s="1"/>
      <c r="D48" s="1"/>
      <c r="E48" s="1"/>
      <c r="F48" s="1"/>
      <c r="G48" s="1"/>
      <c r="I48" s="1"/>
      <c r="L48" s="1"/>
      <c r="M48" s="1"/>
      <c r="N48" s="1"/>
    </row>
    <row r="49" spans="2:15">
      <c r="B49" s="1"/>
      <c r="C49" s="1"/>
      <c r="D49" s="1"/>
      <c r="E49" s="1"/>
      <c r="F49" s="1"/>
      <c r="G49" s="1"/>
      <c r="H49" s="30"/>
      <c r="I49" s="1"/>
      <c r="J49" s="1"/>
      <c r="K49" s="1"/>
      <c r="L49" s="1"/>
      <c r="M49" s="1"/>
      <c r="N49" s="1"/>
      <c r="O49" s="1"/>
    </row>
    <row r="50" spans="2:15">
      <c r="B50" s="1"/>
      <c r="C50" s="1"/>
      <c r="D50" s="1"/>
      <c r="E50" s="1"/>
      <c r="F50" s="1"/>
      <c r="G50" s="1"/>
      <c r="H50" s="30"/>
      <c r="I50" s="1"/>
      <c r="J50" s="1"/>
      <c r="K50" s="1"/>
      <c r="L50" s="1"/>
      <c r="M50" s="1"/>
      <c r="N50" s="1"/>
      <c r="O50" s="1"/>
    </row>
    <row r="51" spans="2:15">
      <c r="B51" s="1"/>
      <c r="C51" s="1"/>
      <c r="D51" s="1"/>
      <c r="E51" s="1"/>
      <c r="F51" s="1"/>
      <c r="G51" s="1"/>
      <c r="H51" s="30"/>
      <c r="I51" s="1"/>
      <c r="J51" s="1"/>
      <c r="K51" s="1"/>
      <c r="L51" s="1"/>
      <c r="M51" s="1"/>
      <c r="N51" s="1"/>
      <c r="O51" s="1"/>
    </row>
    <row r="52" spans="2:15">
      <c r="B52" s="1"/>
      <c r="C52" s="1"/>
      <c r="D52" s="1"/>
      <c r="E52" s="1"/>
      <c r="F52" s="1"/>
      <c r="G52" s="1"/>
      <c r="H52" s="30"/>
      <c r="I52" s="1"/>
      <c r="J52" s="1"/>
      <c r="K52" s="1"/>
      <c r="L52" s="1"/>
      <c r="M52" s="1"/>
      <c r="N52" s="1"/>
      <c r="O52" s="1"/>
    </row>
    <row r="53" spans="2:15">
      <c r="B53" s="1"/>
      <c r="C53" s="1"/>
      <c r="D53" s="1"/>
      <c r="E53" s="1"/>
      <c r="F53" s="1"/>
      <c r="G53" s="1"/>
      <c r="H53" s="30"/>
      <c r="I53" s="1"/>
      <c r="J53" s="1"/>
      <c r="K53" s="1"/>
      <c r="L53" s="1"/>
      <c r="M53" s="1"/>
      <c r="N53" s="1"/>
      <c r="O53" s="1"/>
    </row>
    <row r="54" spans="2:15">
      <c r="B54" s="1"/>
      <c r="C54" s="1"/>
      <c r="D54" s="1"/>
      <c r="E54" s="1"/>
      <c r="F54" s="1"/>
      <c r="G54" s="1"/>
      <c r="H54" s="30"/>
      <c r="I54" s="1"/>
      <c r="J54" s="1"/>
      <c r="K54" s="1"/>
      <c r="L54" s="1"/>
      <c r="M54" s="1"/>
      <c r="N54" s="1"/>
      <c r="O54" s="1"/>
    </row>
    <row r="55" spans="2:15">
      <c r="B55" s="1"/>
      <c r="C55" s="1"/>
      <c r="D55" s="1"/>
      <c r="E55" s="1"/>
      <c r="F55" s="1"/>
      <c r="G55" s="1"/>
      <c r="H55" s="30"/>
      <c r="I55" s="1"/>
      <c r="J55" s="1"/>
      <c r="K55" s="1"/>
      <c r="L55" s="1"/>
      <c r="M55" s="1"/>
      <c r="N55" s="1"/>
      <c r="O55" s="1"/>
    </row>
    <row r="56" spans="2:15">
      <c r="B56" s="1"/>
      <c r="C56" s="1"/>
      <c r="D56" s="1"/>
      <c r="E56" s="1"/>
      <c r="F56" s="1"/>
      <c r="G56" s="1"/>
      <c r="H56" s="30"/>
      <c r="I56" s="1"/>
      <c r="J56" s="1"/>
      <c r="K56" s="1"/>
      <c r="L56" s="1"/>
      <c r="M56" s="1"/>
      <c r="N56" s="1"/>
      <c r="O56" s="1"/>
    </row>
    <row r="57" spans="2:15">
      <c r="B57" s="1"/>
      <c r="C57" s="1"/>
      <c r="D57" s="1"/>
      <c r="E57" s="1"/>
      <c r="F57" s="1"/>
      <c r="G57" s="1"/>
      <c r="H57" s="30"/>
      <c r="I57" s="1"/>
      <c r="J57" s="1"/>
      <c r="K57" s="1"/>
      <c r="L57" s="1"/>
      <c r="M57" s="1"/>
      <c r="N57" s="1"/>
      <c r="O57" s="1"/>
    </row>
    <row r="58" spans="2:15">
      <c r="B58" s="1"/>
      <c r="C58" s="1"/>
      <c r="D58" s="1"/>
      <c r="E58" s="1"/>
      <c r="F58" s="1"/>
      <c r="G58" s="1"/>
      <c r="H58" s="30"/>
      <c r="I58" s="1"/>
      <c r="J58" s="1"/>
      <c r="K58" s="1"/>
      <c r="L58" s="1"/>
      <c r="M58" s="1"/>
      <c r="N58" s="1"/>
      <c r="O58" s="1"/>
    </row>
    <row r="59" spans="2:15">
      <c r="B59" s="1"/>
      <c r="C59" s="1"/>
      <c r="D59" s="1"/>
      <c r="E59" s="1"/>
      <c r="F59" s="1"/>
      <c r="G59" s="1"/>
      <c r="H59" s="30"/>
      <c r="I59" s="1"/>
      <c r="J59" s="1"/>
      <c r="K59" s="1"/>
      <c r="L59" s="1"/>
      <c r="M59" s="1"/>
      <c r="N59" s="1"/>
      <c r="O59" s="1"/>
    </row>
    <row r="60" spans="2:15">
      <c r="B60" s="1"/>
      <c r="C60" s="1"/>
      <c r="D60" s="1"/>
      <c r="E60" s="1"/>
      <c r="F60" s="1"/>
      <c r="G60" s="1"/>
      <c r="H60" s="30"/>
      <c r="I60" s="1"/>
      <c r="J60" s="1"/>
      <c r="K60" s="1"/>
      <c r="L60" s="1"/>
      <c r="M60" s="1"/>
      <c r="N60" s="1"/>
      <c r="O60" s="1"/>
    </row>
    <row r="61" spans="2:15">
      <c r="B61" s="1"/>
      <c r="C61" s="1"/>
      <c r="D61" s="1"/>
      <c r="E61" s="1"/>
      <c r="F61" s="1"/>
      <c r="G61" s="1"/>
      <c r="H61" s="30"/>
      <c r="I61" s="1"/>
      <c r="J61" s="1"/>
      <c r="K61" s="1"/>
      <c r="L61" s="1"/>
      <c r="M61" s="1"/>
      <c r="N61" s="1"/>
      <c r="O61" s="1"/>
    </row>
    <row r="62" spans="2:15">
      <c r="B62" s="1"/>
      <c r="C62" s="1"/>
      <c r="D62" s="1"/>
      <c r="E62" s="1"/>
      <c r="F62" s="1"/>
      <c r="G62" s="1"/>
      <c r="H62" s="30"/>
      <c r="I62" s="1"/>
      <c r="J62" s="1"/>
      <c r="K62" s="1"/>
      <c r="L62" s="1"/>
      <c r="M62" s="1"/>
      <c r="N62" s="1"/>
      <c r="O62" s="1"/>
    </row>
    <row r="63" spans="2:15">
      <c r="B63" s="1"/>
      <c r="C63" s="1"/>
      <c r="D63" s="1"/>
      <c r="E63" s="1"/>
      <c r="F63" s="1"/>
      <c r="G63" s="1"/>
      <c r="H63" s="30"/>
      <c r="I63" s="1"/>
      <c r="J63" s="1"/>
      <c r="K63" s="1"/>
      <c r="L63" s="1"/>
      <c r="M63" s="1"/>
      <c r="N63" s="1"/>
      <c r="O63" s="1"/>
    </row>
    <row r="64" spans="2:15">
      <c r="B64" s="1"/>
      <c r="C64" s="1"/>
      <c r="D64" s="1"/>
      <c r="E64" s="1"/>
      <c r="F64" s="1"/>
      <c r="G64" s="1"/>
      <c r="H64" s="30"/>
      <c r="I64" s="1"/>
      <c r="J64" s="1"/>
      <c r="K64" s="1"/>
      <c r="L64" s="1"/>
      <c r="M64" s="1"/>
      <c r="N64" s="1"/>
      <c r="O64" s="1"/>
    </row>
    <row r="65" spans="2:15">
      <c r="B65" s="1"/>
      <c r="C65" s="1"/>
      <c r="D65" s="1"/>
      <c r="E65" s="1"/>
      <c r="F65" s="1"/>
      <c r="G65" s="1"/>
      <c r="H65" s="30"/>
      <c r="I65" s="1"/>
      <c r="J65" s="1"/>
      <c r="K65" s="1"/>
      <c r="L65" s="1"/>
      <c r="M65" s="1"/>
      <c r="N65" s="1"/>
      <c r="O65" s="1"/>
    </row>
    <row r="66" spans="2:15">
      <c r="M66" s="1"/>
      <c r="N66" s="1"/>
      <c r="O66" s="1"/>
    </row>
    <row r="67" spans="2:15">
      <c r="M67" s="1"/>
      <c r="N67" s="1"/>
      <c r="O67" s="1"/>
    </row>
    <row r="68" spans="2:15">
      <c r="M68" s="1"/>
      <c r="N68" s="1"/>
      <c r="O68" s="1"/>
    </row>
    <row r="69" spans="2:15">
      <c r="M69" s="1"/>
      <c r="N69" s="1"/>
      <c r="O69" s="1"/>
    </row>
    <row r="70" spans="2:15">
      <c r="M70" s="1"/>
      <c r="N70" s="1"/>
      <c r="O70" s="1"/>
    </row>
    <row r="71" spans="2:15">
      <c r="M71" s="1"/>
      <c r="N71" s="1"/>
      <c r="O71" s="1"/>
    </row>
    <row r="72" spans="2:15">
      <c r="M72" s="1"/>
      <c r="N72" s="1"/>
      <c r="O72" s="1"/>
    </row>
    <row r="73" spans="2:15">
      <c r="M73" s="1"/>
      <c r="N73" s="1"/>
      <c r="O73" s="1"/>
    </row>
    <row r="74" spans="2:15">
      <c r="M74" s="1"/>
      <c r="N74" s="1"/>
      <c r="O74" s="1"/>
    </row>
    <row r="75" spans="2:15">
      <c r="M75" s="1"/>
      <c r="N75" s="1"/>
      <c r="O75" s="1"/>
    </row>
    <row r="76" spans="2:15">
      <c r="M76" s="1"/>
      <c r="N76" s="1"/>
      <c r="O76" s="1"/>
    </row>
    <row r="77" spans="2:15">
      <c r="M77" s="1"/>
      <c r="N77" s="1"/>
      <c r="O77" s="1"/>
    </row>
    <row r="78" spans="2:15">
      <c r="M78" s="1"/>
      <c r="N78" s="1"/>
      <c r="O78" s="1"/>
    </row>
    <row r="79" spans="2:15">
      <c r="M79" s="1"/>
      <c r="N79" s="1"/>
      <c r="O79" s="1"/>
    </row>
    <row r="80" spans="2:15">
      <c r="M80" s="1"/>
      <c r="N80" s="1"/>
      <c r="O80" s="1"/>
    </row>
    <row r="81" spans="13:15">
      <c r="M81" s="1"/>
      <c r="N81" s="1"/>
      <c r="O81" s="1"/>
    </row>
    <row r="82" spans="13:15">
      <c r="M82" s="1"/>
      <c r="N82" s="1"/>
      <c r="O82" s="1"/>
    </row>
    <row r="83" spans="13:15">
      <c r="M83" s="1"/>
      <c r="N83" s="1"/>
      <c r="O83" s="1"/>
    </row>
    <row r="84" spans="13:15">
      <c r="M84" s="1"/>
      <c r="N84" s="1"/>
      <c r="O84" s="1"/>
    </row>
    <row r="85" spans="13:15">
      <c r="M85" s="1"/>
      <c r="N85" s="1"/>
      <c r="O85" s="1"/>
    </row>
    <row r="86" spans="13:15">
      <c r="M86" s="1"/>
      <c r="N86" s="1"/>
      <c r="O86" s="1"/>
    </row>
    <row r="87" spans="13:15">
      <c r="M87" s="1"/>
      <c r="N87" s="1"/>
      <c r="O87" s="1"/>
    </row>
    <row r="88" spans="13:15">
      <c r="M88" s="1"/>
      <c r="N88" s="1"/>
      <c r="O88" s="1"/>
    </row>
    <row r="89" spans="13:15">
      <c r="M89" s="1"/>
      <c r="N89" s="1"/>
      <c r="O89" s="1"/>
    </row>
    <row r="90" spans="13:15">
      <c r="M90" s="1"/>
      <c r="N90" s="1"/>
      <c r="O90" s="1"/>
    </row>
    <row r="91" spans="13:15">
      <c r="M91" s="1"/>
      <c r="N91" s="1"/>
      <c r="O91" s="1"/>
    </row>
    <row r="92" spans="13:15">
      <c r="M92" s="1"/>
      <c r="N92" s="1"/>
      <c r="O92" s="1"/>
    </row>
    <row r="93" spans="13:15">
      <c r="M93" s="1"/>
      <c r="N93" s="1"/>
      <c r="O93" s="1"/>
    </row>
    <row r="94" spans="13:15">
      <c r="M94" s="1"/>
      <c r="N94" s="1"/>
      <c r="O94" s="1"/>
    </row>
    <row r="95" spans="13:15">
      <c r="M95" s="1"/>
      <c r="N95" s="1"/>
      <c r="O95" s="1"/>
    </row>
    <row r="96" spans="13:15">
      <c r="M96" s="1"/>
      <c r="N96" s="1"/>
      <c r="O96" s="1"/>
    </row>
    <row r="97" spans="13:15">
      <c r="M97" s="1"/>
      <c r="N97" s="1"/>
      <c r="O97" s="1"/>
    </row>
    <row r="98" spans="13:15">
      <c r="M98" s="1"/>
      <c r="N98" s="1"/>
      <c r="O98" s="1"/>
    </row>
    <row r="99" spans="13:15">
      <c r="M99" s="1"/>
      <c r="N99" s="1"/>
      <c r="O99" s="1"/>
    </row>
    <row r="100" spans="13:15">
      <c r="M100" s="1"/>
      <c r="N100" s="1"/>
      <c r="O100" s="1"/>
    </row>
    <row r="101" spans="13:15">
      <c r="M101" s="1"/>
      <c r="N101" s="1"/>
      <c r="O101" s="1"/>
    </row>
    <row r="102" spans="13:15">
      <c r="M102" s="1"/>
      <c r="N102" s="1"/>
      <c r="O102" s="1"/>
    </row>
    <row r="103" spans="13:15">
      <c r="M103" s="1"/>
      <c r="N103" s="1"/>
      <c r="O103" s="1"/>
    </row>
    <row r="104" spans="13:15">
      <c r="M104" s="1"/>
      <c r="N104" s="1"/>
      <c r="O104" s="1"/>
    </row>
    <row r="105" spans="13:15">
      <c r="M105" s="1"/>
      <c r="N105" s="1"/>
      <c r="O105" s="1"/>
    </row>
    <row r="106" spans="13:15">
      <c r="M106" s="1"/>
      <c r="N106" s="1"/>
      <c r="O106" s="1"/>
    </row>
    <row r="107" spans="13:15">
      <c r="M107" s="1"/>
      <c r="N107" s="1"/>
      <c r="O107" s="1"/>
    </row>
    <row r="108" spans="13:15">
      <c r="M108" s="1"/>
      <c r="N108" s="1"/>
      <c r="O108" s="1"/>
    </row>
    <row r="109" spans="13:15">
      <c r="M109" s="1"/>
      <c r="N109" s="1"/>
      <c r="O109" s="1"/>
    </row>
    <row r="110" spans="13:15">
      <c r="M110" s="1"/>
      <c r="N110" s="1"/>
      <c r="O110" s="1"/>
    </row>
    <row r="111" spans="13:15">
      <c r="M111" s="1"/>
      <c r="N111" s="1"/>
      <c r="O111" s="1"/>
    </row>
    <row r="112" spans="13:15">
      <c r="M112" s="1"/>
      <c r="N112" s="1"/>
      <c r="O112" s="1"/>
    </row>
    <row r="113" spans="13:15">
      <c r="M113" s="1"/>
      <c r="N113" s="1"/>
      <c r="O113" s="1"/>
    </row>
    <row r="114" spans="13:15">
      <c r="M114" s="1"/>
      <c r="N114" s="1"/>
      <c r="O114" s="1"/>
    </row>
    <row r="115" spans="13:15">
      <c r="M115" s="1"/>
      <c r="N115" s="1"/>
      <c r="O115" s="1"/>
    </row>
    <row r="116" spans="13:15">
      <c r="M116" s="1"/>
      <c r="N116" s="1"/>
      <c r="O116" s="1"/>
    </row>
    <row r="117" spans="13:15">
      <c r="M117" s="1"/>
      <c r="N117" s="1"/>
      <c r="O117" s="1"/>
    </row>
    <row r="118" spans="13:15">
      <c r="M118" s="1"/>
      <c r="N118" s="1"/>
      <c r="O118" s="1"/>
    </row>
    <row r="119" spans="13:15">
      <c r="M119" s="1"/>
      <c r="N119" s="1"/>
      <c r="O119" s="1"/>
    </row>
    <row r="120" spans="13:15">
      <c r="M120" s="1"/>
      <c r="N120" s="1"/>
      <c r="O120" s="1"/>
    </row>
    <row r="121" spans="13:15">
      <c r="M121" s="1"/>
      <c r="N121" s="1"/>
      <c r="O121" s="1"/>
    </row>
    <row r="122" spans="13:15">
      <c r="M122" s="1"/>
      <c r="N122" s="1"/>
      <c r="O122" s="1"/>
    </row>
    <row r="123" spans="13:15">
      <c r="M123" s="1"/>
      <c r="N123" s="1"/>
      <c r="O123" s="1"/>
    </row>
    <row r="124" spans="13:15">
      <c r="M124" s="1"/>
      <c r="N124" s="1"/>
      <c r="O124" s="1"/>
    </row>
    <row r="125" spans="13:15">
      <c r="M125" s="1"/>
      <c r="N125" s="1"/>
      <c r="O125" s="1"/>
    </row>
    <row r="126" spans="13:15">
      <c r="M126" s="1"/>
      <c r="N126" s="1"/>
      <c r="O126" s="1"/>
    </row>
    <row r="127" spans="13:15">
      <c r="M127" s="1"/>
      <c r="N127" s="1"/>
      <c r="O127" s="1"/>
    </row>
    <row r="128" spans="13:15">
      <c r="M128" s="1"/>
      <c r="N128" s="1"/>
      <c r="O128" s="1"/>
    </row>
    <row r="129" spans="13:15">
      <c r="M129" s="1"/>
      <c r="N129" s="1"/>
      <c r="O129" s="1"/>
    </row>
    <row r="130" spans="13:15">
      <c r="M130" s="1"/>
      <c r="N130" s="1"/>
      <c r="O130" s="1"/>
    </row>
    <row r="131" spans="13:15">
      <c r="M131" s="1"/>
      <c r="N131" s="1"/>
      <c r="O131" s="1"/>
    </row>
    <row r="132" spans="13:15">
      <c r="M132" s="1"/>
      <c r="N132" s="1"/>
      <c r="O132" s="1"/>
    </row>
    <row r="133" spans="13:15">
      <c r="M133" s="1"/>
      <c r="N133" s="1"/>
      <c r="O133" s="1"/>
    </row>
    <row r="134" spans="13:15">
      <c r="M134" s="1"/>
      <c r="N134" s="1"/>
      <c r="O134" s="1"/>
    </row>
    <row r="135" spans="13:15">
      <c r="M135" s="1"/>
      <c r="N135" s="1"/>
      <c r="O135" s="1"/>
    </row>
    <row r="136" spans="13:15">
      <c r="M136" s="1"/>
      <c r="N136" s="1"/>
      <c r="O136" s="1"/>
    </row>
    <row r="137" spans="13:15">
      <c r="M137" s="1"/>
      <c r="N137" s="1"/>
      <c r="O137" s="1"/>
    </row>
    <row r="138" spans="13:15">
      <c r="M138" s="1"/>
      <c r="N138" s="1"/>
      <c r="O138" s="1"/>
    </row>
    <row r="139" spans="13:15">
      <c r="M139" s="1"/>
      <c r="N139" s="1"/>
      <c r="O139" s="1"/>
    </row>
    <row r="140" spans="13:15">
      <c r="M140" s="1"/>
      <c r="N140" s="1"/>
      <c r="O140" s="1"/>
    </row>
    <row r="141" spans="13:15">
      <c r="M141" s="1"/>
      <c r="N141" s="1"/>
      <c r="O141" s="1"/>
    </row>
    <row r="142" spans="13:15">
      <c r="M142" s="1"/>
      <c r="N142" s="1"/>
      <c r="O142" s="1"/>
    </row>
    <row r="143" spans="13:15">
      <c r="M143" s="1"/>
      <c r="N143" s="1"/>
      <c r="O143" s="1"/>
    </row>
    <row r="144" spans="13:15">
      <c r="M144" s="1"/>
      <c r="N144" s="1"/>
      <c r="O144" s="1"/>
    </row>
    <row r="145" spans="13:15">
      <c r="M145" s="1"/>
      <c r="N145" s="1"/>
      <c r="O145" s="1"/>
    </row>
    <row r="146" spans="13:15">
      <c r="M146" s="1"/>
      <c r="N146" s="1"/>
      <c r="O146" s="1"/>
    </row>
    <row r="147" spans="13:15">
      <c r="M147" s="1"/>
      <c r="N147" s="1"/>
      <c r="O147" s="1"/>
    </row>
    <row r="148" spans="13:15">
      <c r="M148" s="1"/>
      <c r="N148" s="1"/>
      <c r="O148" s="1"/>
    </row>
    <row r="149" spans="13:15">
      <c r="M149" s="1"/>
      <c r="N149" s="1"/>
      <c r="O149" s="1"/>
    </row>
    <row r="150" spans="13:15">
      <c r="M150" s="1"/>
      <c r="N150" s="1"/>
      <c r="O150" s="1"/>
    </row>
    <row r="151" spans="13:15">
      <c r="M151" s="1"/>
      <c r="N151" s="1"/>
      <c r="O151" s="1"/>
    </row>
    <row r="152" spans="13:15">
      <c r="M152" s="1"/>
      <c r="N152" s="1"/>
      <c r="O152" s="1"/>
    </row>
    <row r="153" spans="13:15">
      <c r="M153" s="1"/>
      <c r="N153" s="1"/>
      <c r="O153" s="1"/>
    </row>
    <row r="154" spans="13:15">
      <c r="M154" s="1"/>
      <c r="N154" s="1"/>
      <c r="O154" s="1"/>
    </row>
    <row r="155" spans="13:15">
      <c r="M155" s="1"/>
      <c r="N155" s="1"/>
      <c r="O155" s="1"/>
    </row>
    <row r="156" spans="13:15">
      <c r="M156" s="1"/>
      <c r="N156" s="1"/>
      <c r="O156" s="1"/>
    </row>
    <row r="157" spans="13:15">
      <c r="M157" s="1"/>
      <c r="N157" s="1"/>
      <c r="O157" s="1"/>
    </row>
    <row r="158" spans="13:15">
      <c r="M158" s="1"/>
      <c r="N158" s="1"/>
      <c r="O158" s="1"/>
    </row>
    <row r="159" spans="13:15">
      <c r="M159" s="1"/>
      <c r="N159" s="1"/>
      <c r="O159" s="1"/>
    </row>
    <row r="160" spans="13:15">
      <c r="M160" s="1"/>
      <c r="N160" s="1"/>
      <c r="O160" s="1"/>
    </row>
    <row r="161" spans="13:15">
      <c r="M161" s="1"/>
      <c r="N161" s="1"/>
      <c r="O161" s="1"/>
    </row>
    <row r="162" spans="13:15">
      <c r="M162" s="1"/>
      <c r="N162" s="1"/>
      <c r="O162" s="1"/>
    </row>
    <row r="163" spans="13:15">
      <c r="M163" s="1"/>
      <c r="N163" s="1"/>
      <c r="O163" s="1"/>
    </row>
    <row r="164" spans="13:15">
      <c r="M164" s="1"/>
      <c r="N164" s="1"/>
      <c r="O164" s="1"/>
    </row>
    <row r="165" spans="13:15">
      <c r="M165" s="1"/>
      <c r="N165" s="1"/>
      <c r="O165" s="1"/>
    </row>
    <row r="166" spans="13:15">
      <c r="M166" s="1"/>
      <c r="N166" s="1"/>
      <c r="O166" s="1"/>
    </row>
    <row r="167" spans="13:15">
      <c r="M167" s="1"/>
      <c r="N167" s="1"/>
      <c r="O167" s="1"/>
    </row>
    <row r="168" spans="13:15">
      <c r="M168" s="1"/>
      <c r="N168" s="1"/>
      <c r="O168" s="1"/>
    </row>
    <row r="169" spans="13:15">
      <c r="M169" s="1"/>
      <c r="N169" s="1"/>
      <c r="O169" s="1"/>
    </row>
    <row r="170" spans="13:15">
      <c r="M170" s="1"/>
      <c r="N170" s="1"/>
      <c r="O170" s="1"/>
    </row>
    <row r="171" spans="13:15">
      <c r="M171" s="1"/>
      <c r="N171" s="1"/>
      <c r="O171" s="1"/>
    </row>
    <row r="172" spans="13:15">
      <c r="M172" s="1"/>
      <c r="N172" s="1"/>
      <c r="O172" s="1"/>
    </row>
    <row r="173" spans="13:15">
      <c r="M173" s="1"/>
      <c r="N173" s="1"/>
      <c r="O173" s="1"/>
    </row>
    <row r="174" spans="13:15">
      <c r="M174" s="1"/>
      <c r="N174" s="1"/>
      <c r="O174" s="1"/>
    </row>
    <row r="175" spans="13:15">
      <c r="M175" s="1"/>
      <c r="N175" s="1"/>
      <c r="O175" s="1"/>
    </row>
    <row r="176" spans="13:15">
      <c r="M176" s="1"/>
      <c r="N176" s="1"/>
      <c r="O176" s="1"/>
    </row>
    <row r="177" spans="13:15">
      <c r="M177" s="1"/>
      <c r="N177" s="1"/>
      <c r="O177" s="1"/>
    </row>
    <row r="178" spans="13:15">
      <c r="M178" s="1"/>
      <c r="N178" s="1"/>
      <c r="O178" s="1"/>
    </row>
    <row r="179" spans="13:15">
      <c r="M179" s="1"/>
      <c r="N179" s="1"/>
      <c r="O179" s="1"/>
    </row>
    <row r="180" spans="13:15">
      <c r="M180" s="1"/>
      <c r="N180" s="1"/>
      <c r="O180" s="1"/>
    </row>
    <row r="181" spans="13:15">
      <c r="M181" s="1"/>
      <c r="N181" s="1"/>
      <c r="O181" s="1"/>
    </row>
    <row r="182" spans="13:15">
      <c r="M182" s="1"/>
      <c r="N182" s="1"/>
      <c r="O182" s="1"/>
    </row>
    <row r="183" spans="13:15">
      <c r="M183" s="1"/>
      <c r="N183" s="1"/>
      <c r="O183" s="1"/>
    </row>
    <row r="184" spans="13:15">
      <c r="M184" s="1"/>
      <c r="N184" s="1"/>
      <c r="O184" s="1"/>
    </row>
    <row r="185" spans="13:15">
      <c r="M185" s="1"/>
      <c r="N185" s="1"/>
      <c r="O185" s="1"/>
    </row>
    <row r="186" spans="13:15">
      <c r="M186" s="1"/>
      <c r="N186" s="1"/>
      <c r="O186" s="1"/>
    </row>
    <row r="187" spans="13:15">
      <c r="M187" s="1"/>
      <c r="N187" s="1"/>
      <c r="O187" s="1"/>
    </row>
    <row r="188" spans="13:15">
      <c r="M188" s="1"/>
      <c r="N188" s="1"/>
      <c r="O188" s="1"/>
    </row>
    <row r="189" spans="13:15">
      <c r="M189" s="1"/>
      <c r="N189" s="1"/>
      <c r="O189" s="1"/>
    </row>
  </sheetData>
  <sheetProtection formatCells="0" formatColumns="0" formatRows="0"/>
  <mergeCells count="57">
    <mergeCell ref="B24:B31"/>
    <mergeCell ref="C24:C25"/>
    <mergeCell ref="L24:L25"/>
    <mergeCell ref="M24:M31"/>
    <mergeCell ref="C26:C27"/>
    <mergeCell ref="L26:L27"/>
    <mergeCell ref="C28:C29"/>
    <mergeCell ref="L28:L29"/>
    <mergeCell ref="C30:C31"/>
    <mergeCell ref="L30:L31"/>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12:B19"/>
    <mergeCell ref="C12:C13"/>
    <mergeCell ref="L12:L13"/>
    <mergeCell ref="M12:M19"/>
    <mergeCell ref="C14:C15"/>
    <mergeCell ref="L14:L15"/>
    <mergeCell ref="C16:C17"/>
    <mergeCell ref="L16:L17"/>
    <mergeCell ref="C18:C19"/>
    <mergeCell ref="L18:L19"/>
    <mergeCell ref="N10:N11"/>
    <mergeCell ref="C7:N7"/>
    <mergeCell ref="C8:N8"/>
    <mergeCell ref="B9:G9"/>
    <mergeCell ref="H9:N9"/>
    <mergeCell ref="B10:B11"/>
    <mergeCell ref="C10:C11"/>
    <mergeCell ref="D10:D11"/>
    <mergeCell ref="E10:F10"/>
    <mergeCell ref="G10:G11"/>
    <mergeCell ref="H10:H11"/>
    <mergeCell ref="I10:I11"/>
    <mergeCell ref="J10:J11"/>
    <mergeCell ref="K10:K11"/>
    <mergeCell ref="L10:L11"/>
    <mergeCell ref="M10:M11"/>
    <mergeCell ref="C6:N6"/>
    <mergeCell ref="B1:N1"/>
    <mergeCell ref="B2:N2"/>
    <mergeCell ref="B3:N3"/>
    <mergeCell ref="B4:N4"/>
    <mergeCell ref="B5:N5"/>
  </mergeCells>
  <conditionalFormatting sqref="L12 L37">
    <cfRule type="containsText" dxfId="67" priority="29" stopIfTrue="1" operator="containsText" text="REPLANIFICAR">
      <formula>NOT(ISERROR(SEARCH("REPLANIFICAR",L12)))</formula>
    </cfRule>
    <cfRule type="containsText" dxfId="66" priority="30" stopIfTrue="1" operator="containsText" text="CORRECTO">
      <formula>NOT(ISERROR(SEARCH("CORRECTO",L12)))</formula>
    </cfRule>
  </conditionalFormatting>
  <conditionalFormatting sqref="N12 M37:N37">
    <cfRule type="containsText" dxfId="65" priority="27" stopIfTrue="1" operator="containsText" text="REPLANIFICAR">
      <formula>NOT(ISERROR(SEARCH("REPLANIFICAR",M12)))</formula>
    </cfRule>
    <cfRule type="containsText" dxfId="64" priority="28" stopIfTrue="1" operator="containsText" text="CORRECTO">
      <formula>NOT(ISERROR(SEARCH("CORRECTO",M12)))</formula>
    </cfRule>
  </conditionalFormatting>
  <conditionalFormatting sqref="M12">
    <cfRule type="containsText" dxfId="63" priority="18" stopIfTrue="1" operator="containsText" text="REPLANIFICAR">
      <formula>NOT(ISERROR(SEARCH("REPLANIFICAR",M12)))</formula>
    </cfRule>
    <cfRule type="containsText" dxfId="62" priority="19" stopIfTrue="1" operator="containsText" text="CORRECTO">
      <formula>NOT(ISERROR(SEARCH("CORRECTO",M12)))</formula>
    </cfRule>
  </conditionalFormatting>
  <conditionalFormatting sqref="L24">
    <cfRule type="containsText" dxfId="61" priority="12" stopIfTrue="1" operator="containsText" text="REPLANIFICAR">
      <formula>NOT(ISERROR(SEARCH("REPLANIFICAR",L24)))</formula>
    </cfRule>
    <cfRule type="containsText" dxfId="60" priority="13" stopIfTrue="1" operator="containsText" text="CORRECTO">
      <formula>NOT(ISERROR(SEARCH("CORRECTO",L24)))</formula>
    </cfRule>
  </conditionalFormatting>
  <conditionalFormatting sqref="N24">
    <cfRule type="containsText" dxfId="59" priority="10" stopIfTrue="1" operator="containsText" text="REPLANIFICAR">
      <formula>NOT(ISERROR(SEARCH("REPLANIFICAR",N24)))</formula>
    </cfRule>
    <cfRule type="containsText" dxfId="58" priority="11" stopIfTrue="1" operator="containsText" text="CORRECTO">
      <formula>NOT(ISERROR(SEARCH("CORRECTO",N24)))</formula>
    </cfRule>
  </conditionalFormatting>
  <conditionalFormatting sqref="M24">
    <cfRule type="containsText" dxfId="57" priority="1" stopIfTrue="1" operator="containsText" text="REPLANIFICAR">
      <formula>NOT(ISERROR(SEARCH("REPLANIFICAR",M24)))</formula>
    </cfRule>
    <cfRule type="containsText" dxfId="56" priority="2" stopIfTrue="1" operator="containsText" text="CORRECTO">
      <formula>NOT(ISERROR(SEARCH("CORRECTO",M24)))</formula>
    </cfRule>
  </conditionalFormatting>
  <dataValidations count="1">
    <dataValidation type="list" allowBlank="1" showInputMessage="1" showErrorMessage="1" sqref="H12:H19 H24:H44" xr:uid="{00000000-0002-0000-1600-000000000000}">
      <formula1>$Q$5:$Q$7</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1" operator="containsText" id="{B2991860-1A37-4024-96B8-0850A3A25E5A}">
            <xm:f>NOT(ISERROR(SEARCH(#REF!,L12)))</xm:f>
            <xm:f>#REF!</xm:f>
            <x14:dxf>
              <font>
                <b/>
                <i val="0"/>
                <color theme="1"/>
              </font>
              <fill>
                <patternFill>
                  <bgColor rgb="FFFFFF00"/>
                </patternFill>
              </fill>
            </x14:dxf>
          </x14:cfRule>
          <x14:cfRule type="containsText" priority="32" operator="containsText" id="{0B41087D-F26A-4C41-89F2-CD2064C4CA15}">
            <xm:f>NOT(ISERROR(SEARCH(#REF!,L12)))</xm:f>
            <xm:f>#REF!</xm:f>
            <x14:dxf>
              <font>
                <b/>
                <i val="0"/>
                <color theme="0"/>
              </font>
              <fill>
                <patternFill>
                  <bgColor rgb="FFFF0000"/>
                </patternFill>
              </fill>
            </x14:dxf>
          </x14:cfRule>
          <x14:cfRule type="containsText" priority="33" operator="containsText" id="{7FD0BEE6-717D-4F58-B55C-2AAA87593B95}">
            <xm:f>NOT(ISERROR(SEARCH(#REF!,L12)))</xm:f>
            <xm:f>#REF!</xm:f>
            <x14:dxf>
              <font>
                <b/>
                <i val="0"/>
              </font>
              <fill>
                <patternFill>
                  <bgColor rgb="FFFFFF00"/>
                </patternFill>
              </fill>
            </x14:dxf>
          </x14:cfRule>
          <x14:cfRule type="containsText" priority="34" operator="containsText" id="{042A131F-4708-48E4-B265-0BB2F7CB30F4}">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D502B4A8-768F-4842-AF04-5F602E298F8B}">
            <xm:f>NOT(ISERROR(SEARCH($Q$7,H12)))</xm:f>
            <xm:f>$Q$7</xm:f>
            <x14:dxf>
              <font>
                <b/>
                <i val="0"/>
                <color theme="0"/>
              </font>
              <fill>
                <patternFill>
                  <bgColor rgb="FFFF0000"/>
                </patternFill>
              </fill>
            </x14:dxf>
          </x14:cfRule>
          <x14:cfRule type="containsText" priority="25" operator="containsText" id="{4B2D4527-B88C-4179-9AF7-F64CF9A90947}">
            <xm:f>NOT(ISERROR(SEARCH($Q$6,H12)))</xm:f>
            <xm:f>$Q$6</xm:f>
            <x14:dxf>
              <font>
                <b/>
                <i val="0"/>
                <color theme="1"/>
              </font>
              <fill>
                <patternFill>
                  <bgColor rgb="FFFFFF00"/>
                </patternFill>
              </fill>
            </x14:dxf>
          </x14:cfRule>
          <x14:cfRule type="containsText" priority="26" operator="containsText" id="{7EBDB814-B27F-42C4-A30E-D047C83929D8}">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0B6C47AE-8DED-4C7E-AB18-D032C51C4096}">
            <xm:f>NOT(ISERROR(SEARCH(#REF!,M12)))</xm:f>
            <xm:f>#REF!</xm:f>
            <x14:dxf>
              <font>
                <b/>
                <i val="0"/>
                <color theme="1"/>
              </font>
              <fill>
                <patternFill>
                  <bgColor rgb="FFFFFF00"/>
                </patternFill>
              </fill>
            </x14:dxf>
          </x14:cfRule>
          <x14:cfRule type="containsText" priority="21" operator="containsText" id="{E55230A2-90FB-4134-9C72-B10D012BD527}">
            <xm:f>NOT(ISERROR(SEARCH(#REF!,M12)))</xm:f>
            <xm:f>#REF!</xm:f>
            <x14:dxf>
              <font>
                <b/>
                <i val="0"/>
                <color theme="0"/>
              </font>
              <fill>
                <patternFill>
                  <bgColor rgb="FFFF0000"/>
                </patternFill>
              </fill>
            </x14:dxf>
          </x14:cfRule>
          <x14:cfRule type="containsText" priority="22" operator="containsText" id="{D1126F8D-641D-47C2-9C60-33C905A44A0B}">
            <xm:f>NOT(ISERROR(SEARCH(#REF!,M12)))</xm:f>
            <xm:f>#REF!</xm:f>
            <x14:dxf>
              <font>
                <b/>
                <i val="0"/>
              </font>
              <fill>
                <patternFill>
                  <bgColor rgb="FFFFFF00"/>
                </patternFill>
              </fill>
            </x14:dxf>
          </x14:cfRule>
          <x14:cfRule type="containsText" priority="23" operator="containsText" id="{C1DA4C50-C0EF-4575-9681-40BE88C95D41}">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08860757-8B8B-4CE2-8B14-9A82C12BE007}">
            <xm:f>NOT(ISERROR(SEARCH(#REF!,L24)))</xm:f>
            <xm:f>#REF!</xm:f>
            <x14:dxf>
              <font>
                <b/>
                <i val="0"/>
                <color theme="1"/>
              </font>
              <fill>
                <patternFill>
                  <bgColor rgb="FFFFFF00"/>
                </patternFill>
              </fill>
            </x14:dxf>
          </x14:cfRule>
          <x14:cfRule type="containsText" priority="15" operator="containsText" id="{A955FCEB-B177-4487-8F94-8DE863DB07F4}">
            <xm:f>NOT(ISERROR(SEARCH(#REF!,L24)))</xm:f>
            <xm:f>#REF!</xm:f>
            <x14:dxf>
              <font>
                <b/>
                <i val="0"/>
                <color theme="0"/>
              </font>
              <fill>
                <patternFill>
                  <bgColor rgb="FFFF0000"/>
                </patternFill>
              </fill>
            </x14:dxf>
          </x14:cfRule>
          <x14:cfRule type="containsText" priority="16" operator="containsText" id="{BF4CB944-A7FF-40E1-9FE4-BB98EC975593}">
            <xm:f>NOT(ISERROR(SEARCH(#REF!,L24)))</xm:f>
            <xm:f>#REF!</xm:f>
            <x14:dxf>
              <font>
                <b/>
                <i val="0"/>
              </font>
              <fill>
                <patternFill>
                  <bgColor rgb="FFFFFF00"/>
                </patternFill>
              </fill>
            </x14:dxf>
          </x14:cfRule>
          <x14:cfRule type="containsText" priority="17" operator="containsText" id="{8BE1BBDA-3791-4393-96E0-230B0AEFA2EC}">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73DE0809-8DDC-410E-9FD4-CE86C24C63DC}">
            <xm:f>NOT(ISERROR(SEARCH($Q$7,H24)))</xm:f>
            <xm:f>$Q$7</xm:f>
            <x14:dxf>
              <font>
                <b/>
                <i val="0"/>
                <color theme="0"/>
              </font>
              <fill>
                <patternFill>
                  <bgColor rgb="FFFF0000"/>
                </patternFill>
              </fill>
            </x14:dxf>
          </x14:cfRule>
          <x14:cfRule type="containsText" priority="8" operator="containsText" id="{905232E1-40B0-4A02-91F9-EE822FCE5DD9}">
            <xm:f>NOT(ISERROR(SEARCH($Q$6,H24)))</xm:f>
            <xm:f>$Q$6</xm:f>
            <x14:dxf>
              <font>
                <b/>
                <i val="0"/>
                <color theme="1"/>
              </font>
              <fill>
                <patternFill>
                  <bgColor rgb="FFFFFF00"/>
                </patternFill>
              </fill>
            </x14:dxf>
          </x14:cfRule>
          <x14:cfRule type="containsText" priority="9" operator="containsText" id="{4D7A74ED-4E06-4087-AFB1-3042C1CF19A4}">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B6F52655-5263-4C9C-B03F-D97A7561DC60}">
            <xm:f>NOT(ISERROR(SEARCH(#REF!,M24)))</xm:f>
            <xm:f>#REF!</xm:f>
            <x14:dxf>
              <font>
                <b/>
                <i val="0"/>
                <color theme="1"/>
              </font>
              <fill>
                <patternFill>
                  <bgColor rgb="FFFFFF00"/>
                </patternFill>
              </fill>
            </x14:dxf>
          </x14:cfRule>
          <x14:cfRule type="containsText" priority="4" operator="containsText" id="{7F92C845-B72F-49AA-8DC7-C553AC2EF874}">
            <xm:f>NOT(ISERROR(SEARCH(#REF!,M24)))</xm:f>
            <xm:f>#REF!</xm:f>
            <x14:dxf>
              <font>
                <b/>
                <i val="0"/>
                <color theme="0"/>
              </font>
              <fill>
                <patternFill>
                  <bgColor rgb="FFFF0000"/>
                </patternFill>
              </fill>
            </x14:dxf>
          </x14:cfRule>
          <x14:cfRule type="containsText" priority="5" operator="containsText" id="{DD9F8BC2-B515-4728-B8DF-8EE174F5048C}">
            <xm:f>NOT(ISERROR(SEARCH(#REF!,M24)))</xm:f>
            <xm:f>#REF!</xm:f>
            <x14:dxf>
              <font>
                <b/>
                <i val="0"/>
              </font>
              <fill>
                <patternFill>
                  <bgColor rgb="FFFFFF00"/>
                </patternFill>
              </fill>
            </x14:dxf>
          </x14:cfRule>
          <x14:cfRule type="containsText" priority="6" operator="containsText" id="{353A959F-7EFC-4061-8D98-BBD614467445}">
            <xm:f>NOT(ISERROR(SEARCH(#REF!,M24)))</xm:f>
            <xm:f>#REF!</xm:f>
            <x14:dxf>
              <font>
                <b/>
                <i val="0"/>
                <color theme="0"/>
              </font>
              <fill>
                <patternFill>
                  <bgColor rgb="FF00B050"/>
                </patternFill>
              </fill>
            </x14:dxf>
          </x14:cfRule>
          <xm:sqref>M24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189"/>
  <sheetViews>
    <sheetView showGridLines="0" zoomScale="70" zoomScaleNormal="70" workbookViewId="0">
      <selection activeCell="M24" sqref="M24:M31"/>
    </sheetView>
  </sheetViews>
  <sheetFormatPr baseColWidth="10" defaultColWidth="11.42578125" defaultRowHeight="1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31"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c r="A1" s="1"/>
      <c r="B1" s="1162"/>
      <c r="C1" s="1162"/>
      <c r="D1" s="1162"/>
      <c r="E1" s="1162"/>
      <c r="F1" s="1162"/>
      <c r="G1" s="1162"/>
      <c r="H1" s="1162"/>
      <c r="I1" s="1162"/>
      <c r="J1" s="1162"/>
      <c r="K1" s="1162"/>
      <c r="L1" s="1162"/>
      <c r="M1" s="1162"/>
      <c r="N1" s="1162"/>
      <c r="O1" s="1"/>
    </row>
    <row r="2" spans="1:17" ht="22.5" customHeight="1">
      <c r="A2" s="1"/>
      <c r="B2" s="1163" t="s">
        <v>76</v>
      </c>
      <c r="C2" s="1163"/>
      <c r="D2" s="1163"/>
      <c r="E2" s="1163"/>
      <c r="F2" s="1163"/>
      <c r="G2" s="1163"/>
      <c r="H2" s="1163"/>
      <c r="I2" s="1163"/>
      <c r="J2" s="1163"/>
      <c r="K2" s="1163"/>
      <c r="L2" s="1163"/>
      <c r="M2" s="1163"/>
      <c r="N2" s="1163"/>
      <c r="O2" s="1"/>
    </row>
    <row r="3" spans="1:17" ht="21.75" customHeight="1">
      <c r="A3" s="1"/>
      <c r="B3" s="1164" t="s">
        <v>77</v>
      </c>
      <c r="C3" s="1164"/>
      <c r="D3" s="1164"/>
      <c r="E3" s="1164"/>
      <c r="F3" s="1164"/>
      <c r="G3" s="1164"/>
      <c r="H3" s="1164"/>
      <c r="I3" s="1164"/>
      <c r="J3" s="1164"/>
      <c r="K3" s="1164"/>
      <c r="L3" s="1164"/>
      <c r="M3" s="1164"/>
      <c r="N3" s="1164"/>
      <c r="O3" s="1"/>
    </row>
    <row r="4" spans="1:17" ht="21.75" customHeight="1">
      <c r="A4" s="1"/>
      <c r="B4" s="1165" t="s">
        <v>78</v>
      </c>
      <c r="C4" s="1165"/>
      <c r="D4" s="1165"/>
      <c r="E4" s="1165"/>
      <c r="F4" s="1165"/>
      <c r="G4" s="1165"/>
      <c r="H4" s="1165"/>
      <c r="I4" s="1165"/>
      <c r="J4" s="1165"/>
      <c r="K4" s="1165"/>
      <c r="L4" s="1165"/>
      <c r="M4" s="1165"/>
      <c r="N4" s="1165"/>
      <c r="O4" s="1"/>
    </row>
    <row r="5" spans="1:17" ht="16.5" customHeight="1" thickBot="1">
      <c r="A5" s="1"/>
      <c r="B5" s="1166"/>
      <c r="C5" s="1166"/>
      <c r="D5" s="1166"/>
      <c r="E5" s="1166"/>
      <c r="F5" s="1166"/>
      <c r="G5" s="1166"/>
      <c r="H5" s="1166"/>
      <c r="I5" s="1166"/>
      <c r="J5" s="1166"/>
      <c r="K5" s="1166"/>
      <c r="L5" s="1166"/>
      <c r="M5" s="1166"/>
      <c r="N5" s="1166"/>
      <c r="O5" s="1"/>
      <c r="P5" s="7"/>
      <c r="Q5" s="2" t="s">
        <v>65</v>
      </c>
    </row>
    <row r="6" spans="1:17" ht="27.75" customHeight="1" thickBot="1">
      <c r="B6" s="103" t="s">
        <v>11</v>
      </c>
      <c r="C6" s="1167" t="s">
        <v>3</v>
      </c>
      <c r="D6" s="1168"/>
      <c r="E6" s="1168"/>
      <c r="F6" s="1168"/>
      <c r="G6" s="1168"/>
      <c r="H6" s="1168"/>
      <c r="I6" s="1168"/>
      <c r="J6" s="1168"/>
      <c r="K6" s="1168"/>
      <c r="L6" s="1168"/>
      <c r="M6" s="1168"/>
      <c r="N6" s="1169"/>
      <c r="O6" s="1"/>
      <c r="P6" s="5"/>
      <c r="Q6" s="2" t="s">
        <v>67</v>
      </c>
    </row>
    <row r="7" spans="1:17" ht="28.5" customHeight="1" thickBot="1">
      <c r="B7" s="104" t="s">
        <v>56</v>
      </c>
      <c r="C7" s="1170">
        <v>43101</v>
      </c>
      <c r="D7" s="1181"/>
      <c r="E7" s="1181"/>
      <c r="F7" s="1181"/>
      <c r="G7" s="1181"/>
      <c r="H7" s="1181"/>
      <c r="I7" s="1181"/>
      <c r="J7" s="1181"/>
      <c r="K7" s="1181"/>
      <c r="L7" s="1181"/>
      <c r="M7" s="1181"/>
      <c r="N7" s="1182"/>
      <c r="P7" s="6"/>
      <c r="Q7" s="2" t="s">
        <v>66</v>
      </c>
    </row>
    <row r="8" spans="1:17" ht="23.25" customHeight="1" thickBot="1">
      <c r="B8" s="104" t="s">
        <v>16</v>
      </c>
      <c r="C8" s="1170"/>
      <c r="D8" s="1181"/>
      <c r="E8" s="1181"/>
      <c r="F8" s="1181"/>
      <c r="G8" s="1181"/>
      <c r="H8" s="1181"/>
      <c r="I8" s="1181"/>
      <c r="J8" s="1181"/>
      <c r="K8" s="1181"/>
      <c r="L8" s="1181"/>
      <c r="M8" s="1181"/>
      <c r="N8" s="1182"/>
      <c r="P8" s="6"/>
    </row>
    <row r="9" spans="1:17" ht="18.75" customHeight="1" thickBot="1">
      <c r="B9" s="1173" t="s">
        <v>4</v>
      </c>
      <c r="C9" s="1174"/>
      <c r="D9" s="1174"/>
      <c r="E9" s="1174"/>
      <c r="F9" s="1174"/>
      <c r="G9" s="1175"/>
      <c r="H9" s="1176" t="s">
        <v>5</v>
      </c>
      <c r="I9" s="1177"/>
      <c r="J9" s="1177"/>
      <c r="K9" s="1177"/>
      <c r="L9" s="1177"/>
      <c r="M9" s="1177"/>
      <c r="N9" s="1177"/>
      <c r="O9"/>
    </row>
    <row r="10" spans="1:17" ht="36" customHeight="1">
      <c r="B10" s="1146" t="s">
        <v>0</v>
      </c>
      <c r="C10" s="1146" t="s">
        <v>2</v>
      </c>
      <c r="D10" s="1148" t="s">
        <v>60</v>
      </c>
      <c r="E10" s="1150" t="s">
        <v>51</v>
      </c>
      <c r="F10" s="1151"/>
      <c r="G10" s="1154" t="s">
        <v>52</v>
      </c>
      <c r="H10" s="1156" t="s">
        <v>63</v>
      </c>
      <c r="I10" s="1158" t="s">
        <v>6</v>
      </c>
      <c r="J10" s="1160" t="s">
        <v>64</v>
      </c>
      <c r="K10" s="1161" t="s">
        <v>72</v>
      </c>
      <c r="L10" s="1152" t="s">
        <v>71</v>
      </c>
      <c r="M10" s="1154" t="s">
        <v>79</v>
      </c>
      <c r="N10" s="1179" t="s">
        <v>6</v>
      </c>
      <c r="O10"/>
    </row>
    <row r="11" spans="1:17" ht="10.5" customHeight="1" thickBot="1">
      <c r="B11" s="1147"/>
      <c r="C11" s="1147"/>
      <c r="D11" s="1149"/>
      <c r="E11" s="72" t="s">
        <v>46</v>
      </c>
      <c r="F11" s="105" t="s">
        <v>47</v>
      </c>
      <c r="G11" s="1155"/>
      <c r="H11" s="1157"/>
      <c r="I11" s="1159"/>
      <c r="J11" s="1160"/>
      <c r="K11" s="1161"/>
      <c r="L11" s="1545"/>
      <c r="M11" s="1155"/>
      <c r="N11" s="1180"/>
      <c r="O11"/>
    </row>
    <row r="12" spans="1:17" s="37" customFormat="1" ht="31.5" customHeight="1">
      <c r="B12" s="1546" t="s">
        <v>80</v>
      </c>
      <c r="C12" s="1144" t="s">
        <v>88</v>
      </c>
      <c r="D12" s="127" t="s">
        <v>92</v>
      </c>
      <c r="E12" s="64"/>
      <c r="F12" s="106"/>
      <c r="G12" s="128" t="s">
        <v>81</v>
      </c>
      <c r="H12" s="124" t="s">
        <v>65</v>
      </c>
      <c r="I12" s="55"/>
      <c r="J12" s="43"/>
      <c r="K12" s="48"/>
      <c r="L12" s="1548" t="s">
        <v>34</v>
      </c>
      <c r="M12" s="1550"/>
      <c r="N12" s="98"/>
      <c r="O12" s="38"/>
    </row>
    <row r="13" spans="1:17" s="37" customFormat="1" ht="31.5" customHeight="1" thickBot="1">
      <c r="B13" s="1547"/>
      <c r="C13" s="1530"/>
      <c r="D13" s="127" t="s">
        <v>93</v>
      </c>
      <c r="E13" s="64"/>
      <c r="F13" s="106"/>
      <c r="G13" s="129" t="s">
        <v>82</v>
      </c>
      <c r="H13" s="125" t="s">
        <v>65</v>
      </c>
      <c r="I13" s="55"/>
      <c r="J13" s="43"/>
      <c r="K13" s="48"/>
      <c r="L13" s="1549"/>
      <c r="M13" s="1551"/>
      <c r="N13" s="99"/>
      <c r="O13" s="38"/>
    </row>
    <row r="14" spans="1:17" s="37" customFormat="1" ht="31.5" customHeight="1">
      <c r="B14" s="1547"/>
      <c r="C14" s="1144" t="s">
        <v>89</v>
      </c>
      <c r="D14" s="127" t="s">
        <v>94</v>
      </c>
      <c r="E14" s="64"/>
      <c r="F14" s="106"/>
      <c r="G14" s="129" t="s">
        <v>82</v>
      </c>
      <c r="H14" s="125" t="s">
        <v>67</v>
      </c>
      <c r="I14" s="56"/>
      <c r="J14" s="43"/>
      <c r="K14" s="57"/>
      <c r="L14" s="1553" t="s">
        <v>35</v>
      </c>
      <c r="M14" s="1551"/>
      <c r="N14" s="100"/>
      <c r="O14" s="38"/>
    </row>
    <row r="15" spans="1:17" s="37" customFormat="1" ht="31.5" customHeight="1" thickBot="1">
      <c r="B15" s="1547"/>
      <c r="C15" s="1530"/>
      <c r="D15" s="127" t="s">
        <v>95</v>
      </c>
      <c r="E15" s="64"/>
      <c r="F15" s="106"/>
      <c r="G15" s="129" t="s">
        <v>83</v>
      </c>
      <c r="H15" s="125" t="s">
        <v>65</v>
      </c>
      <c r="I15" s="58"/>
      <c r="J15" s="43"/>
      <c r="K15" s="59"/>
      <c r="L15" s="1554"/>
      <c r="M15" s="1551"/>
      <c r="N15" s="100"/>
      <c r="O15" s="38"/>
    </row>
    <row r="16" spans="1:17" s="37" customFormat="1" ht="31.5" customHeight="1">
      <c r="B16" s="1547"/>
      <c r="C16" s="1144" t="s">
        <v>90</v>
      </c>
      <c r="D16" s="127" t="s">
        <v>96</v>
      </c>
      <c r="E16" s="50"/>
      <c r="F16" s="52"/>
      <c r="G16" s="129" t="s">
        <v>81</v>
      </c>
      <c r="H16" s="125" t="s">
        <v>66</v>
      </c>
      <c r="I16" s="50"/>
      <c r="J16" s="51"/>
      <c r="K16" s="52"/>
      <c r="L16" s="1555" t="s">
        <v>36</v>
      </c>
      <c r="M16" s="1551"/>
      <c r="N16" s="77"/>
      <c r="O16" s="38"/>
    </row>
    <row r="17" spans="2:16" s="37" customFormat="1" ht="31.5" customHeight="1" thickBot="1">
      <c r="B17" s="1547"/>
      <c r="C17" s="1530"/>
      <c r="D17" s="127" t="s">
        <v>97</v>
      </c>
      <c r="E17" s="65"/>
      <c r="F17" s="107"/>
      <c r="G17" s="130" t="s">
        <v>84</v>
      </c>
      <c r="H17" s="125" t="s">
        <v>66</v>
      </c>
      <c r="I17" s="60"/>
      <c r="J17" s="43"/>
      <c r="K17" s="61"/>
      <c r="L17" s="1556"/>
      <c r="M17" s="1551"/>
      <c r="N17" s="100"/>
      <c r="O17" s="38"/>
    </row>
    <row r="18" spans="2:16" s="37" customFormat="1" ht="25.5" customHeight="1">
      <c r="B18" s="1547"/>
      <c r="C18" s="1144" t="s">
        <v>91</v>
      </c>
      <c r="D18" s="127" t="s">
        <v>98</v>
      </c>
      <c r="E18" s="65"/>
      <c r="F18" s="107"/>
      <c r="G18" s="130" t="s">
        <v>85</v>
      </c>
      <c r="H18" s="125" t="s">
        <v>67</v>
      </c>
      <c r="I18" s="60"/>
      <c r="J18" s="43"/>
      <c r="K18" s="61"/>
      <c r="L18" s="1555" t="s">
        <v>36</v>
      </c>
      <c r="M18" s="1551"/>
      <c r="N18" s="100"/>
      <c r="O18" s="38"/>
    </row>
    <row r="19" spans="2:16" s="37" customFormat="1" ht="29.25" customHeight="1" thickBot="1">
      <c r="B19" s="1547"/>
      <c r="C19" s="1530"/>
      <c r="D19" s="127" t="s">
        <v>99</v>
      </c>
      <c r="E19" s="66"/>
      <c r="F19" s="108"/>
      <c r="G19" s="131" t="s">
        <v>86</v>
      </c>
      <c r="H19" s="126" t="s">
        <v>67</v>
      </c>
      <c r="I19" s="62"/>
      <c r="J19" s="46"/>
      <c r="K19" s="63"/>
      <c r="L19" s="1556"/>
      <c r="M19" s="1552"/>
      <c r="N19" s="165"/>
      <c r="O19" s="38"/>
    </row>
    <row r="20" spans="2:16" ht="24.75" customHeight="1" thickBot="1">
      <c r="B20" s="133" t="s">
        <v>16</v>
      </c>
      <c r="C20" s="1171"/>
      <c r="D20" s="1181"/>
      <c r="E20" s="1181"/>
      <c r="F20" s="1181"/>
      <c r="G20" s="1181"/>
      <c r="H20" s="1181"/>
      <c r="I20" s="1181"/>
      <c r="J20" s="1181"/>
      <c r="K20" s="1181"/>
      <c r="L20" s="1181"/>
      <c r="M20" s="1181"/>
      <c r="N20" s="1182"/>
      <c r="P20" s="6"/>
    </row>
    <row r="21" spans="2:16" ht="18.75" customHeight="1" thickBot="1">
      <c r="B21" s="1173" t="s">
        <v>4</v>
      </c>
      <c r="C21" s="1174"/>
      <c r="D21" s="1174"/>
      <c r="E21" s="1174"/>
      <c r="F21" s="1174"/>
      <c r="G21" s="1175"/>
      <c r="H21" s="1176" t="s">
        <v>5</v>
      </c>
      <c r="I21" s="1177"/>
      <c r="J21" s="1177"/>
      <c r="K21" s="1177"/>
      <c r="L21" s="1177"/>
      <c r="M21" s="1177"/>
      <c r="N21" s="1177"/>
      <c r="O21"/>
    </row>
    <row r="22" spans="2:16" ht="36" customHeight="1">
      <c r="B22" s="1146" t="s">
        <v>0</v>
      </c>
      <c r="C22" s="1146" t="s">
        <v>2</v>
      </c>
      <c r="D22" s="1148" t="s">
        <v>60</v>
      </c>
      <c r="E22" s="1150" t="s">
        <v>51</v>
      </c>
      <c r="F22" s="1151"/>
      <c r="G22" s="1154" t="s">
        <v>52</v>
      </c>
      <c r="H22" s="1156" t="s">
        <v>63</v>
      </c>
      <c r="I22" s="1158" t="s">
        <v>6</v>
      </c>
      <c r="J22" s="1160" t="s">
        <v>64</v>
      </c>
      <c r="K22" s="1161" t="s">
        <v>72</v>
      </c>
      <c r="L22" s="1152" t="s">
        <v>71</v>
      </c>
      <c r="M22" s="1154" t="s">
        <v>79</v>
      </c>
      <c r="N22" s="1179" t="s">
        <v>6</v>
      </c>
      <c r="O22"/>
    </row>
    <row r="23" spans="2:16" ht="10.5" customHeight="1" thickBot="1">
      <c r="B23" s="1147"/>
      <c r="C23" s="1147"/>
      <c r="D23" s="1149"/>
      <c r="E23" s="72" t="s">
        <v>46</v>
      </c>
      <c r="F23" s="105" t="s">
        <v>47</v>
      </c>
      <c r="G23" s="1155"/>
      <c r="H23" s="1157"/>
      <c r="I23" s="1159"/>
      <c r="J23" s="1160"/>
      <c r="K23" s="1161"/>
      <c r="L23" s="1545"/>
      <c r="M23" s="1155"/>
      <c r="N23" s="1180"/>
      <c r="O23"/>
    </row>
    <row r="24" spans="2:16" s="37" customFormat="1" ht="31.5" customHeight="1">
      <c r="B24" s="1546" t="s">
        <v>87</v>
      </c>
      <c r="C24" s="1144" t="s">
        <v>100</v>
      </c>
      <c r="D24" s="127" t="s">
        <v>104</v>
      </c>
      <c r="E24" s="64"/>
      <c r="F24" s="106"/>
      <c r="G24" s="128" t="s">
        <v>81</v>
      </c>
      <c r="H24" s="124" t="s">
        <v>65</v>
      </c>
      <c r="I24" s="55"/>
      <c r="J24" s="43"/>
      <c r="K24" s="48"/>
      <c r="L24" s="1548" t="s">
        <v>34</v>
      </c>
      <c r="M24" s="1550"/>
      <c r="N24" s="98"/>
      <c r="O24" s="38"/>
    </row>
    <row r="25" spans="2:16" s="37" customFormat="1" ht="31.5" customHeight="1" thickBot="1">
      <c r="B25" s="1547"/>
      <c r="C25" s="1530"/>
      <c r="D25" s="127" t="s">
        <v>105</v>
      </c>
      <c r="E25" s="64"/>
      <c r="F25" s="106"/>
      <c r="G25" s="129" t="s">
        <v>82</v>
      </c>
      <c r="H25" s="125" t="s">
        <v>65</v>
      </c>
      <c r="I25" s="55"/>
      <c r="J25" s="43"/>
      <c r="K25" s="48"/>
      <c r="L25" s="1549"/>
      <c r="M25" s="1551"/>
      <c r="N25" s="99"/>
      <c r="O25" s="38"/>
    </row>
    <row r="26" spans="2:16" s="37" customFormat="1" ht="31.5" customHeight="1">
      <c r="B26" s="1547"/>
      <c r="C26" s="1144" t="s">
        <v>101</v>
      </c>
      <c r="D26" s="127" t="s">
        <v>106</v>
      </c>
      <c r="E26" s="64"/>
      <c r="F26" s="106"/>
      <c r="G26" s="129" t="s">
        <v>82</v>
      </c>
      <c r="H26" s="125" t="s">
        <v>67</v>
      </c>
      <c r="I26" s="56"/>
      <c r="J26" s="43"/>
      <c r="K26" s="57"/>
      <c r="L26" s="1553" t="s">
        <v>35</v>
      </c>
      <c r="M26" s="1551"/>
      <c r="N26" s="100"/>
      <c r="O26" s="38"/>
    </row>
    <row r="27" spans="2:16" s="37" customFormat="1" ht="31.5" customHeight="1" thickBot="1">
      <c r="B27" s="1547"/>
      <c r="C27" s="1530"/>
      <c r="D27" s="127" t="s">
        <v>107</v>
      </c>
      <c r="E27" s="64"/>
      <c r="F27" s="106"/>
      <c r="G27" s="129" t="s">
        <v>83</v>
      </c>
      <c r="H27" s="125" t="s">
        <v>65</v>
      </c>
      <c r="I27" s="58"/>
      <c r="J27" s="43"/>
      <c r="K27" s="59"/>
      <c r="L27" s="1554"/>
      <c r="M27" s="1551"/>
      <c r="N27" s="100"/>
      <c r="O27" s="38"/>
    </row>
    <row r="28" spans="2:16" s="37" customFormat="1" ht="31.5" customHeight="1">
      <c r="B28" s="1547"/>
      <c r="C28" s="1144" t="s">
        <v>102</v>
      </c>
      <c r="D28" s="127" t="s">
        <v>108</v>
      </c>
      <c r="E28" s="50"/>
      <c r="F28" s="52"/>
      <c r="G28" s="129" t="s">
        <v>81</v>
      </c>
      <c r="H28" s="125" t="s">
        <v>66</v>
      </c>
      <c r="I28" s="50"/>
      <c r="J28" s="51"/>
      <c r="K28" s="52"/>
      <c r="L28" s="1555" t="s">
        <v>36</v>
      </c>
      <c r="M28" s="1551"/>
      <c r="N28" s="77"/>
      <c r="O28" s="38"/>
    </row>
    <row r="29" spans="2:16" s="37" customFormat="1" ht="31.5" customHeight="1" thickBot="1">
      <c r="B29" s="1547"/>
      <c r="C29" s="1530"/>
      <c r="D29" s="127" t="s">
        <v>109</v>
      </c>
      <c r="E29" s="65"/>
      <c r="F29" s="107"/>
      <c r="G29" s="130" t="s">
        <v>84</v>
      </c>
      <c r="H29" s="125" t="s">
        <v>66</v>
      </c>
      <c r="I29" s="60"/>
      <c r="J29" s="43"/>
      <c r="K29" s="61"/>
      <c r="L29" s="1556"/>
      <c r="M29" s="1551"/>
      <c r="N29" s="100"/>
      <c r="O29" s="38"/>
    </row>
    <row r="30" spans="2:16" s="37" customFormat="1" ht="25.5" customHeight="1">
      <c r="B30" s="1547"/>
      <c r="C30" s="1144" t="s">
        <v>103</v>
      </c>
      <c r="D30" s="127" t="s">
        <v>110</v>
      </c>
      <c r="E30" s="65"/>
      <c r="F30" s="107"/>
      <c r="G30" s="130" t="s">
        <v>85</v>
      </c>
      <c r="H30" s="125" t="s">
        <v>67</v>
      </c>
      <c r="I30" s="60"/>
      <c r="J30" s="43"/>
      <c r="K30" s="61"/>
      <c r="L30" s="1555" t="s">
        <v>36</v>
      </c>
      <c r="M30" s="1551"/>
      <c r="N30" s="100"/>
      <c r="O30" s="38"/>
    </row>
    <row r="31" spans="2:16" s="37" customFormat="1" ht="29.25" customHeight="1">
      <c r="B31" s="1547"/>
      <c r="C31" s="1530"/>
      <c r="D31" s="127" t="s">
        <v>111</v>
      </c>
      <c r="E31" s="66"/>
      <c r="F31" s="108"/>
      <c r="G31" s="131" t="s">
        <v>86</v>
      </c>
      <c r="H31" s="125" t="s">
        <v>67</v>
      </c>
      <c r="I31" s="62"/>
      <c r="J31" s="46"/>
      <c r="K31" s="63"/>
      <c r="L31" s="1556"/>
      <c r="M31" s="1552"/>
      <c r="N31" s="165"/>
      <c r="O31" s="38"/>
    </row>
    <row r="32" spans="2:16" s="37" customFormat="1">
      <c r="B32" s="79"/>
      <c r="C32" s="83"/>
      <c r="D32" s="93"/>
      <c r="E32" s="67"/>
      <c r="F32" s="109"/>
      <c r="G32" s="119"/>
      <c r="H32" s="125"/>
      <c r="I32" s="42"/>
      <c r="J32" s="43"/>
      <c r="K32" s="54"/>
      <c r="L32" s="100"/>
      <c r="M32" s="100"/>
      <c r="N32" s="100"/>
      <c r="O32" s="38"/>
    </row>
    <row r="33" spans="2:15" s="37" customFormat="1">
      <c r="B33" s="78"/>
      <c r="C33" s="85"/>
      <c r="D33" s="92"/>
      <c r="E33" s="68"/>
      <c r="F33" s="110"/>
      <c r="G33" s="120"/>
      <c r="H33" s="125"/>
      <c r="I33" s="45"/>
      <c r="J33" s="46"/>
      <c r="K33" s="53"/>
      <c r="L33" s="165"/>
      <c r="M33" s="165"/>
      <c r="N33" s="165"/>
      <c r="O33" s="38"/>
    </row>
    <row r="34" spans="2:15" s="37" customFormat="1">
      <c r="B34" s="79"/>
      <c r="C34" s="83"/>
      <c r="D34" s="93"/>
      <c r="E34" s="67"/>
      <c r="F34" s="109"/>
      <c r="G34" s="119"/>
      <c r="H34" s="125"/>
      <c r="I34" s="42"/>
      <c r="J34" s="43"/>
      <c r="K34" s="54"/>
      <c r="L34" s="100"/>
      <c r="M34" s="100"/>
      <c r="N34" s="100"/>
      <c r="O34" s="38"/>
    </row>
    <row r="35" spans="2:15" s="37" customFormat="1">
      <c r="B35" s="78"/>
      <c r="C35" s="85"/>
      <c r="D35" s="92"/>
      <c r="E35" s="68"/>
      <c r="F35" s="110"/>
      <c r="G35" s="120"/>
      <c r="H35" s="125"/>
      <c r="I35" s="45"/>
      <c r="J35" s="46"/>
      <c r="K35" s="53"/>
      <c r="L35" s="165"/>
      <c r="M35" s="165"/>
      <c r="N35" s="165"/>
      <c r="O35" s="38"/>
    </row>
    <row r="36" spans="2:15" s="37" customFormat="1">
      <c r="B36" s="77"/>
      <c r="C36" s="82"/>
      <c r="D36" s="77"/>
      <c r="E36" s="50"/>
      <c r="F36" s="52"/>
      <c r="G36" s="115"/>
      <c r="H36" s="125"/>
      <c r="I36" s="50"/>
      <c r="J36" s="51"/>
      <c r="K36" s="52"/>
      <c r="L36" s="77"/>
      <c r="M36" s="77"/>
      <c r="N36" s="77"/>
      <c r="O36" s="38"/>
    </row>
    <row r="37" spans="2:15" s="37" customFormat="1">
      <c r="B37" s="78"/>
      <c r="C37" s="85"/>
      <c r="D37" s="91"/>
      <c r="E37" s="68"/>
      <c r="F37" s="110"/>
      <c r="G37" s="120"/>
      <c r="H37" s="125"/>
      <c r="I37" s="45"/>
      <c r="J37" s="46"/>
      <c r="K37" s="49"/>
      <c r="L37" s="101"/>
      <c r="M37" s="101"/>
      <c r="N37" s="101"/>
      <c r="O37" s="38"/>
    </row>
    <row r="38" spans="2:15" s="37" customFormat="1">
      <c r="B38" s="79"/>
      <c r="C38" s="83"/>
      <c r="D38" s="90"/>
      <c r="E38" s="67"/>
      <c r="F38" s="109"/>
      <c r="G38" s="119"/>
      <c r="H38" s="125"/>
      <c r="I38" s="42"/>
      <c r="J38" s="43"/>
      <c r="K38" s="48"/>
      <c r="L38" s="99"/>
      <c r="M38" s="99"/>
      <c r="N38" s="99"/>
      <c r="O38" s="38"/>
    </row>
    <row r="39" spans="2:15" s="37" customFormat="1">
      <c r="B39" s="78"/>
      <c r="C39" s="32"/>
      <c r="D39" s="94"/>
      <c r="E39" s="69"/>
      <c r="F39" s="111"/>
      <c r="G39" s="117"/>
      <c r="H39" s="125"/>
      <c r="I39" s="45"/>
      <c r="J39" s="46"/>
      <c r="K39" s="47"/>
      <c r="L39" s="165"/>
      <c r="M39" s="165"/>
      <c r="N39" s="165"/>
      <c r="O39" s="38"/>
    </row>
    <row r="40" spans="2:15" s="37" customFormat="1">
      <c r="B40" s="79"/>
      <c r="C40" s="87"/>
      <c r="D40" s="95"/>
      <c r="E40" s="70"/>
      <c r="F40" s="112"/>
      <c r="G40" s="116"/>
      <c r="H40" s="125"/>
      <c r="I40" s="42"/>
      <c r="J40" s="43"/>
      <c r="K40" s="44"/>
      <c r="L40" s="100"/>
      <c r="M40" s="100"/>
      <c r="N40" s="100"/>
      <c r="O40" s="38"/>
    </row>
    <row r="41" spans="2:15" s="37" customFormat="1">
      <c r="B41" s="80"/>
      <c r="C41" s="88"/>
      <c r="D41" s="96"/>
      <c r="E41" s="71"/>
      <c r="F41" s="113"/>
      <c r="G41" s="118"/>
      <c r="H41" s="125"/>
      <c r="I41" s="39"/>
      <c r="J41" s="40"/>
      <c r="K41" s="41"/>
      <c r="L41" s="166"/>
      <c r="M41" s="166"/>
      <c r="N41" s="166"/>
      <c r="O41" s="38"/>
    </row>
    <row r="42" spans="2:15" s="37" customFormat="1">
      <c r="B42" s="78"/>
      <c r="C42" s="86"/>
      <c r="D42" s="94"/>
      <c r="E42" s="66"/>
      <c r="F42" s="108"/>
      <c r="G42" s="121"/>
      <c r="H42" s="125"/>
      <c r="I42" s="45"/>
      <c r="J42" s="46"/>
      <c r="K42" s="47"/>
      <c r="L42" s="165"/>
      <c r="M42" s="165"/>
      <c r="N42" s="165"/>
      <c r="O42" s="38"/>
    </row>
    <row r="43" spans="2:15" s="37" customFormat="1">
      <c r="B43" s="79"/>
      <c r="C43" s="84"/>
      <c r="D43" s="95"/>
      <c r="E43" s="65"/>
      <c r="F43" s="107"/>
      <c r="G43" s="122"/>
      <c r="H43" s="125"/>
      <c r="I43" s="42"/>
      <c r="J43" s="43"/>
      <c r="K43" s="44"/>
      <c r="L43" s="100"/>
      <c r="M43" s="100"/>
      <c r="N43" s="100"/>
      <c r="O43" s="38"/>
    </row>
    <row r="44" spans="2:15" s="37" customFormat="1" ht="15.75" thickBot="1">
      <c r="B44" s="81"/>
      <c r="C44" s="89"/>
      <c r="D44" s="97"/>
      <c r="E44" s="73"/>
      <c r="F44" s="114"/>
      <c r="G44" s="123"/>
      <c r="H44" s="126"/>
      <c r="I44" s="74"/>
      <c r="J44" s="75"/>
      <c r="K44" s="76"/>
      <c r="L44" s="102"/>
      <c r="M44" s="102"/>
      <c r="N44" s="102"/>
      <c r="O44" s="38"/>
    </row>
    <row r="45" spans="2:15">
      <c r="B45" s="1"/>
      <c r="C45"/>
      <c r="D45"/>
      <c r="E45"/>
      <c r="F45"/>
      <c r="G45"/>
      <c r="H45" s="132"/>
      <c r="I45"/>
      <c r="J45"/>
      <c r="K45"/>
      <c r="L45"/>
      <c r="M45" s="1"/>
      <c r="N45" s="1"/>
      <c r="O45" s="1"/>
    </row>
    <row r="46" spans="2:15">
      <c r="B46" s="1"/>
      <c r="C46"/>
      <c r="D46"/>
      <c r="E46"/>
      <c r="F46"/>
      <c r="G46"/>
      <c r="H46" s="132"/>
      <c r="I46"/>
      <c r="J46"/>
      <c r="K46"/>
      <c r="L46"/>
      <c r="M46" s="1"/>
      <c r="N46" s="1"/>
      <c r="O46" s="1"/>
    </row>
    <row r="47" spans="2:15" ht="42.75">
      <c r="B47" s="1"/>
      <c r="C47" s="1"/>
      <c r="D47" s="1"/>
      <c r="E47" s="1"/>
      <c r="F47" s="1"/>
      <c r="G47" s="1"/>
      <c r="H47" s="30"/>
      <c r="I47" s="1"/>
      <c r="J47" s="34" t="s">
        <v>74</v>
      </c>
      <c r="L47" s="1"/>
      <c r="M47" s="1"/>
      <c r="N47" s="1"/>
    </row>
    <row r="48" spans="2:15">
      <c r="B48" s="1"/>
      <c r="C48" s="1"/>
      <c r="D48" s="1"/>
      <c r="E48" s="1"/>
      <c r="F48" s="1"/>
      <c r="G48" s="1"/>
      <c r="I48" s="1"/>
      <c r="L48" s="1"/>
      <c r="M48" s="1"/>
      <c r="N48" s="1"/>
    </row>
    <row r="49" spans="2:15">
      <c r="B49" s="1"/>
      <c r="C49" s="1"/>
      <c r="D49" s="1"/>
      <c r="E49" s="1"/>
      <c r="F49" s="1"/>
      <c r="G49" s="1"/>
      <c r="H49" s="30"/>
      <c r="I49" s="1"/>
      <c r="J49" s="1"/>
      <c r="K49" s="1"/>
      <c r="L49" s="1"/>
      <c r="M49" s="1"/>
      <c r="N49" s="1"/>
      <c r="O49" s="1"/>
    </row>
    <row r="50" spans="2:15">
      <c r="B50" s="1"/>
      <c r="C50" s="1"/>
      <c r="D50" s="1"/>
      <c r="E50" s="1"/>
      <c r="F50" s="1"/>
      <c r="G50" s="1"/>
      <c r="H50" s="30"/>
      <c r="I50" s="1"/>
      <c r="J50" s="1"/>
      <c r="K50" s="1"/>
      <c r="L50" s="1"/>
      <c r="M50" s="1"/>
      <c r="N50" s="1"/>
      <c r="O50" s="1"/>
    </row>
    <row r="51" spans="2:15">
      <c r="B51" s="1"/>
      <c r="C51" s="1"/>
      <c r="D51" s="1"/>
      <c r="E51" s="1"/>
      <c r="F51" s="1"/>
      <c r="G51" s="1"/>
      <c r="H51" s="30"/>
      <c r="I51" s="1"/>
      <c r="J51" s="1"/>
      <c r="K51" s="1"/>
      <c r="L51" s="1"/>
      <c r="M51" s="1"/>
      <c r="N51" s="1"/>
      <c r="O51" s="1"/>
    </row>
    <row r="52" spans="2:15">
      <c r="B52" s="1"/>
      <c r="C52" s="1"/>
      <c r="D52" s="1"/>
      <c r="E52" s="1"/>
      <c r="F52" s="1"/>
      <c r="G52" s="1"/>
      <c r="H52" s="30"/>
      <c r="I52" s="1"/>
      <c r="J52" s="1"/>
      <c r="K52" s="1"/>
      <c r="L52" s="1"/>
      <c r="M52" s="1"/>
      <c r="N52" s="1"/>
      <c r="O52" s="1"/>
    </row>
    <row r="53" spans="2:15">
      <c r="B53" s="1"/>
      <c r="C53" s="1"/>
      <c r="D53" s="1"/>
      <c r="E53" s="1"/>
      <c r="F53" s="1"/>
      <c r="G53" s="1"/>
      <c r="H53" s="30"/>
      <c r="I53" s="1"/>
      <c r="J53" s="1"/>
      <c r="K53" s="1"/>
      <c r="L53" s="1"/>
      <c r="M53" s="1"/>
      <c r="N53" s="1"/>
      <c r="O53" s="1"/>
    </row>
    <row r="54" spans="2:15">
      <c r="B54" s="1"/>
      <c r="C54" s="1"/>
      <c r="D54" s="1"/>
      <c r="E54" s="1"/>
      <c r="F54" s="1"/>
      <c r="G54" s="1"/>
      <c r="H54" s="30"/>
      <c r="I54" s="1"/>
      <c r="J54" s="1"/>
      <c r="K54" s="1"/>
      <c r="L54" s="1"/>
      <c r="M54" s="1"/>
      <c r="N54" s="1"/>
      <c r="O54" s="1"/>
    </row>
    <row r="55" spans="2:15">
      <c r="B55" s="1"/>
      <c r="C55" s="1"/>
      <c r="D55" s="1"/>
      <c r="E55" s="1"/>
      <c r="F55" s="1"/>
      <c r="G55" s="1"/>
      <c r="H55" s="30"/>
      <c r="I55" s="1"/>
      <c r="J55" s="1"/>
      <c r="K55" s="1"/>
      <c r="L55" s="1"/>
      <c r="M55" s="1"/>
      <c r="N55" s="1"/>
      <c r="O55" s="1"/>
    </row>
    <row r="56" spans="2:15">
      <c r="B56" s="1"/>
      <c r="C56" s="1"/>
      <c r="D56" s="1"/>
      <c r="E56" s="1"/>
      <c r="F56" s="1"/>
      <c r="G56" s="1"/>
      <c r="H56" s="30"/>
      <c r="I56" s="1"/>
      <c r="J56" s="1"/>
      <c r="K56" s="1"/>
      <c r="L56" s="1"/>
      <c r="M56" s="1"/>
      <c r="N56" s="1"/>
      <c r="O56" s="1"/>
    </row>
    <row r="57" spans="2:15">
      <c r="B57" s="1"/>
      <c r="C57" s="1"/>
      <c r="D57" s="1"/>
      <c r="E57" s="1"/>
      <c r="F57" s="1"/>
      <c r="G57" s="1"/>
      <c r="H57" s="30"/>
      <c r="I57" s="1"/>
      <c r="J57" s="1"/>
      <c r="K57" s="1"/>
      <c r="L57" s="1"/>
      <c r="M57" s="1"/>
      <c r="N57" s="1"/>
      <c r="O57" s="1"/>
    </row>
    <row r="58" spans="2:15">
      <c r="B58" s="1"/>
      <c r="C58" s="1"/>
      <c r="D58" s="1"/>
      <c r="E58" s="1"/>
      <c r="F58" s="1"/>
      <c r="G58" s="1"/>
      <c r="H58" s="30"/>
      <c r="I58" s="1"/>
      <c r="J58" s="1"/>
      <c r="K58" s="1"/>
      <c r="L58" s="1"/>
      <c r="M58" s="1"/>
      <c r="N58" s="1"/>
      <c r="O58" s="1"/>
    </row>
    <row r="59" spans="2:15">
      <c r="B59" s="1"/>
      <c r="C59" s="1"/>
      <c r="D59" s="1"/>
      <c r="E59" s="1"/>
      <c r="F59" s="1"/>
      <c r="G59" s="1"/>
      <c r="H59" s="30"/>
      <c r="I59" s="1"/>
      <c r="J59" s="1"/>
      <c r="K59" s="1"/>
      <c r="L59" s="1"/>
      <c r="M59" s="1"/>
      <c r="N59" s="1"/>
      <c r="O59" s="1"/>
    </row>
    <row r="60" spans="2:15">
      <c r="B60" s="1"/>
      <c r="C60" s="1"/>
      <c r="D60" s="1"/>
      <c r="E60" s="1"/>
      <c r="F60" s="1"/>
      <c r="G60" s="1"/>
      <c r="H60" s="30"/>
      <c r="I60" s="1"/>
      <c r="J60" s="1"/>
      <c r="K60" s="1"/>
      <c r="L60" s="1"/>
      <c r="M60" s="1"/>
      <c r="N60" s="1"/>
      <c r="O60" s="1"/>
    </row>
    <row r="61" spans="2:15">
      <c r="B61" s="1"/>
      <c r="C61" s="1"/>
      <c r="D61" s="1"/>
      <c r="E61" s="1"/>
      <c r="F61" s="1"/>
      <c r="G61" s="1"/>
      <c r="H61" s="30"/>
      <c r="I61" s="1"/>
      <c r="J61" s="1"/>
      <c r="K61" s="1"/>
      <c r="L61" s="1"/>
      <c r="M61" s="1"/>
      <c r="N61" s="1"/>
      <c r="O61" s="1"/>
    </row>
    <row r="62" spans="2:15">
      <c r="B62" s="1"/>
      <c r="C62" s="1"/>
      <c r="D62" s="1"/>
      <c r="E62" s="1"/>
      <c r="F62" s="1"/>
      <c r="G62" s="1"/>
      <c r="H62" s="30"/>
      <c r="I62" s="1"/>
      <c r="J62" s="1"/>
      <c r="K62" s="1"/>
      <c r="L62" s="1"/>
      <c r="M62" s="1"/>
      <c r="N62" s="1"/>
      <c r="O62" s="1"/>
    </row>
    <row r="63" spans="2:15">
      <c r="B63" s="1"/>
      <c r="C63" s="1"/>
      <c r="D63" s="1"/>
      <c r="E63" s="1"/>
      <c r="F63" s="1"/>
      <c r="G63" s="1"/>
      <c r="H63" s="30"/>
      <c r="I63" s="1"/>
      <c r="J63" s="1"/>
      <c r="K63" s="1"/>
      <c r="L63" s="1"/>
      <c r="M63" s="1"/>
      <c r="N63" s="1"/>
      <c r="O63" s="1"/>
    </row>
    <row r="64" spans="2:15">
      <c r="B64" s="1"/>
      <c r="C64" s="1"/>
      <c r="D64" s="1"/>
      <c r="E64" s="1"/>
      <c r="F64" s="1"/>
      <c r="G64" s="1"/>
      <c r="H64" s="30"/>
      <c r="I64" s="1"/>
      <c r="J64" s="1"/>
      <c r="K64" s="1"/>
      <c r="L64" s="1"/>
      <c r="M64" s="1"/>
      <c r="N64" s="1"/>
      <c r="O64" s="1"/>
    </row>
    <row r="65" spans="2:15">
      <c r="B65" s="1"/>
      <c r="C65" s="1"/>
      <c r="D65" s="1"/>
      <c r="E65" s="1"/>
      <c r="F65" s="1"/>
      <c r="G65" s="1"/>
      <c r="H65" s="30"/>
      <c r="I65" s="1"/>
      <c r="J65" s="1"/>
      <c r="K65" s="1"/>
      <c r="L65" s="1"/>
      <c r="M65" s="1"/>
      <c r="N65" s="1"/>
      <c r="O65" s="1"/>
    </row>
    <row r="66" spans="2:15">
      <c r="M66" s="1"/>
      <c r="N66" s="1"/>
      <c r="O66" s="1"/>
    </row>
    <row r="67" spans="2:15">
      <c r="M67" s="1"/>
      <c r="N67" s="1"/>
      <c r="O67" s="1"/>
    </row>
    <row r="68" spans="2:15">
      <c r="M68" s="1"/>
      <c r="N68" s="1"/>
      <c r="O68" s="1"/>
    </row>
    <row r="69" spans="2:15">
      <c r="M69" s="1"/>
      <c r="N69" s="1"/>
      <c r="O69" s="1"/>
    </row>
    <row r="70" spans="2:15">
      <c r="M70" s="1"/>
      <c r="N70" s="1"/>
      <c r="O70" s="1"/>
    </row>
    <row r="71" spans="2:15">
      <c r="M71" s="1"/>
      <c r="N71" s="1"/>
      <c r="O71" s="1"/>
    </row>
    <row r="72" spans="2:15">
      <c r="M72" s="1"/>
      <c r="N72" s="1"/>
      <c r="O72" s="1"/>
    </row>
    <row r="73" spans="2:15">
      <c r="M73" s="1"/>
      <c r="N73" s="1"/>
      <c r="O73" s="1"/>
    </row>
    <row r="74" spans="2:15">
      <c r="M74" s="1"/>
      <c r="N74" s="1"/>
      <c r="O74" s="1"/>
    </row>
    <row r="75" spans="2:15">
      <c r="M75" s="1"/>
      <c r="N75" s="1"/>
      <c r="O75" s="1"/>
    </row>
    <row r="76" spans="2:15">
      <c r="M76" s="1"/>
      <c r="N76" s="1"/>
      <c r="O76" s="1"/>
    </row>
    <row r="77" spans="2:15">
      <c r="M77" s="1"/>
      <c r="N77" s="1"/>
      <c r="O77" s="1"/>
    </row>
    <row r="78" spans="2:15">
      <c r="M78" s="1"/>
      <c r="N78" s="1"/>
      <c r="O78" s="1"/>
    </row>
    <row r="79" spans="2:15">
      <c r="M79" s="1"/>
      <c r="N79" s="1"/>
      <c r="O79" s="1"/>
    </row>
    <row r="80" spans="2:15">
      <c r="M80" s="1"/>
      <c r="N80" s="1"/>
      <c r="O80" s="1"/>
    </row>
    <row r="81" spans="13:15">
      <c r="M81" s="1"/>
      <c r="N81" s="1"/>
      <c r="O81" s="1"/>
    </row>
    <row r="82" spans="13:15">
      <c r="M82" s="1"/>
      <c r="N82" s="1"/>
      <c r="O82" s="1"/>
    </row>
    <row r="83" spans="13:15">
      <c r="M83" s="1"/>
      <c r="N83" s="1"/>
      <c r="O83" s="1"/>
    </row>
    <row r="84" spans="13:15">
      <c r="M84" s="1"/>
      <c r="N84" s="1"/>
      <c r="O84" s="1"/>
    </row>
    <row r="85" spans="13:15">
      <c r="M85" s="1"/>
      <c r="N85" s="1"/>
      <c r="O85" s="1"/>
    </row>
    <row r="86" spans="13:15">
      <c r="M86" s="1"/>
      <c r="N86" s="1"/>
      <c r="O86" s="1"/>
    </row>
    <row r="87" spans="13:15">
      <c r="M87" s="1"/>
      <c r="N87" s="1"/>
      <c r="O87" s="1"/>
    </row>
    <row r="88" spans="13:15">
      <c r="M88" s="1"/>
      <c r="N88" s="1"/>
      <c r="O88" s="1"/>
    </row>
    <row r="89" spans="13:15">
      <c r="M89" s="1"/>
      <c r="N89" s="1"/>
      <c r="O89" s="1"/>
    </row>
    <row r="90" spans="13:15">
      <c r="M90" s="1"/>
      <c r="N90" s="1"/>
      <c r="O90" s="1"/>
    </row>
    <row r="91" spans="13:15">
      <c r="M91" s="1"/>
      <c r="N91" s="1"/>
      <c r="O91" s="1"/>
    </row>
    <row r="92" spans="13:15">
      <c r="M92" s="1"/>
      <c r="N92" s="1"/>
      <c r="O92" s="1"/>
    </row>
    <row r="93" spans="13:15">
      <c r="M93" s="1"/>
      <c r="N93" s="1"/>
      <c r="O93" s="1"/>
    </row>
    <row r="94" spans="13:15">
      <c r="M94" s="1"/>
      <c r="N94" s="1"/>
      <c r="O94" s="1"/>
    </row>
    <row r="95" spans="13:15">
      <c r="M95" s="1"/>
      <c r="N95" s="1"/>
      <c r="O95" s="1"/>
    </row>
    <row r="96" spans="13:15">
      <c r="M96" s="1"/>
      <c r="N96" s="1"/>
      <c r="O96" s="1"/>
    </row>
    <row r="97" spans="13:15">
      <c r="M97" s="1"/>
      <c r="N97" s="1"/>
      <c r="O97" s="1"/>
    </row>
    <row r="98" spans="13:15">
      <c r="M98" s="1"/>
      <c r="N98" s="1"/>
      <c r="O98" s="1"/>
    </row>
    <row r="99" spans="13:15">
      <c r="M99" s="1"/>
      <c r="N99" s="1"/>
      <c r="O99" s="1"/>
    </row>
    <row r="100" spans="13:15">
      <c r="M100" s="1"/>
      <c r="N100" s="1"/>
      <c r="O100" s="1"/>
    </row>
    <row r="101" spans="13:15">
      <c r="M101" s="1"/>
      <c r="N101" s="1"/>
      <c r="O101" s="1"/>
    </row>
    <row r="102" spans="13:15">
      <c r="M102" s="1"/>
      <c r="N102" s="1"/>
      <c r="O102" s="1"/>
    </row>
    <row r="103" spans="13:15">
      <c r="M103" s="1"/>
      <c r="N103" s="1"/>
      <c r="O103" s="1"/>
    </row>
    <row r="104" spans="13:15">
      <c r="M104" s="1"/>
      <c r="N104" s="1"/>
      <c r="O104" s="1"/>
    </row>
    <row r="105" spans="13:15">
      <c r="M105" s="1"/>
      <c r="N105" s="1"/>
      <c r="O105" s="1"/>
    </row>
    <row r="106" spans="13:15">
      <c r="M106" s="1"/>
      <c r="N106" s="1"/>
      <c r="O106" s="1"/>
    </row>
    <row r="107" spans="13:15">
      <c r="M107" s="1"/>
      <c r="N107" s="1"/>
      <c r="O107" s="1"/>
    </row>
    <row r="108" spans="13:15">
      <c r="M108" s="1"/>
      <c r="N108" s="1"/>
      <c r="O108" s="1"/>
    </row>
    <row r="109" spans="13:15">
      <c r="M109" s="1"/>
      <c r="N109" s="1"/>
      <c r="O109" s="1"/>
    </row>
    <row r="110" spans="13:15">
      <c r="M110" s="1"/>
      <c r="N110" s="1"/>
      <c r="O110" s="1"/>
    </row>
    <row r="111" spans="13:15">
      <c r="M111" s="1"/>
      <c r="N111" s="1"/>
      <c r="O111" s="1"/>
    </row>
    <row r="112" spans="13:15">
      <c r="M112" s="1"/>
      <c r="N112" s="1"/>
      <c r="O112" s="1"/>
    </row>
    <row r="113" spans="13:15">
      <c r="M113" s="1"/>
      <c r="N113" s="1"/>
      <c r="O113" s="1"/>
    </row>
    <row r="114" spans="13:15">
      <c r="M114" s="1"/>
      <c r="N114" s="1"/>
      <c r="O114" s="1"/>
    </row>
    <row r="115" spans="13:15">
      <c r="M115" s="1"/>
      <c r="N115" s="1"/>
      <c r="O115" s="1"/>
    </row>
    <row r="116" spans="13:15">
      <c r="M116" s="1"/>
      <c r="N116" s="1"/>
      <c r="O116" s="1"/>
    </row>
    <row r="117" spans="13:15">
      <c r="M117" s="1"/>
      <c r="N117" s="1"/>
      <c r="O117" s="1"/>
    </row>
    <row r="118" spans="13:15">
      <c r="M118" s="1"/>
      <c r="N118" s="1"/>
      <c r="O118" s="1"/>
    </row>
    <row r="119" spans="13:15">
      <c r="M119" s="1"/>
      <c r="N119" s="1"/>
      <c r="O119" s="1"/>
    </row>
    <row r="120" spans="13:15">
      <c r="M120" s="1"/>
      <c r="N120" s="1"/>
      <c r="O120" s="1"/>
    </row>
    <row r="121" spans="13:15">
      <c r="M121" s="1"/>
      <c r="N121" s="1"/>
      <c r="O121" s="1"/>
    </row>
    <row r="122" spans="13:15">
      <c r="M122" s="1"/>
      <c r="N122" s="1"/>
      <c r="O122" s="1"/>
    </row>
    <row r="123" spans="13:15">
      <c r="M123" s="1"/>
      <c r="N123" s="1"/>
      <c r="O123" s="1"/>
    </row>
    <row r="124" spans="13:15">
      <c r="M124" s="1"/>
      <c r="N124" s="1"/>
      <c r="O124" s="1"/>
    </row>
    <row r="125" spans="13:15">
      <c r="M125" s="1"/>
      <c r="N125" s="1"/>
      <c r="O125" s="1"/>
    </row>
    <row r="126" spans="13:15">
      <c r="M126" s="1"/>
      <c r="N126" s="1"/>
      <c r="O126" s="1"/>
    </row>
    <row r="127" spans="13:15">
      <c r="M127" s="1"/>
      <c r="N127" s="1"/>
      <c r="O127" s="1"/>
    </row>
    <row r="128" spans="13:15">
      <c r="M128" s="1"/>
      <c r="N128" s="1"/>
      <c r="O128" s="1"/>
    </row>
    <row r="129" spans="13:15">
      <c r="M129" s="1"/>
      <c r="N129" s="1"/>
      <c r="O129" s="1"/>
    </row>
    <row r="130" spans="13:15">
      <c r="M130" s="1"/>
      <c r="N130" s="1"/>
      <c r="O130" s="1"/>
    </row>
    <row r="131" spans="13:15">
      <c r="M131" s="1"/>
      <c r="N131" s="1"/>
      <c r="O131" s="1"/>
    </row>
    <row r="132" spans="13:15">
      <c r="M132" s="1"/>
      <c r="N132" s="1"/>
      <c r="O132" s="1"/>
    </row>
    <row r="133" spans="13:15">
      <c r="M133" s="1"/>
      <c r="N133" s="1"/>
      <c r="O133" s="1"/>
    </row>
    <row r="134" spans="13:15">
      <c r="M134" s="1"/>
      <c r="N134" s="1"/>
      <c r="O134" s="1"/>
    </row>
    <row r="135" spans="13:15">
      <c r="M135" s="1"/>
      <c r="N135" s="1"/>
      <c r="O135" s="1"/>
    </row>
    <row r="136" spans="13:15">
      <c r="M136" s="1"/>
      <c r="N136" s="1"/>
      <c r="O136" s="1"/>
    </row>
    <row r="137" spans="13:15">
      <c r="M137" s="1"/>
      <c r="N137" s="1"/>
      <c r="O137" s="1"/>
    </row>
    <row r="138" spans="13:15">
      <c r="M138" s="1"/>
      <c r="N138" s="1"/>
      <c r="O138" s="1"/>
    </row>
    <row r="139" spans="13:15">
      <c r="M139" s="1"/>
      <c r="N139" s="1"/>
      <c r="O139" s="1"/>
    </row>
    <row r="140" spans="13:15">
      <c r="M140" s="1"/>
      <c r="N140" s="1"/>
      <c r="O140" s="1"/>
    </row>
    <row r="141" spans="13:15">
      <c r="M141" s="1"/>
      <c r="N141" s="1"/>
      <c r="O141" s="1"/>
    </row>
    <row r="142" spans="13:15">
      <c r="M142" s="1"/>
      <c r="N142" s="1"/>
      <c r="O142" s="1"/>
    </row>
    <row r="143" spans="13:15">
      <c r="M143" s="1"/>
      <c r="N143" s="1"/>
      <c r="O143" s="1"/>
    </row>
    <row r="144" spans="13:15">
      <c r="M144" s="1"/>
      <c r="N144" s="1"/>
      <c r="O144" s="1"/>
    </row>
    <row r="145" spans="13:15">
      <c r="M145" s="1"/>
      <c r="N145" s="1"/>
      <c r="O145" s="1"/>
    </row>
    <row r="146" spans="13:15">
      <c r="M146" s="1"/>
      <c r="N146" s="1"/>
      <c r="O146" s="1"/>
    </row>
    <row r="147" spans="13:15">
      <c r="M147" s="1"/>
      <c r="N147" s="1"/>
      <c r="O147" s="1"/>
    </row>
    <row r="148" spans="13:15">
      <c r="M148" s="1"/>
      <c r="N148" s="1"/>
      <c r="O148" s="1"/>
    </row>
    <row r="149" spans="13:15">
      <c r="M149" s="1"/>
      <c r="N149" s="1"/>
      <c r="O149" s="1"/>
    </row>
    <row r="150" spans="13:15">
      <c r="M150" s="1"/>
      <c r="N150" s="1"/>
      <c r="O150" s="1"/>
    </row>
    <row r="151" spans="13:15">
      <c r="M151" s="1"/>
      <c r="N151" s="1"/>
      <c r="O151" s="1"/>
    </row>
    <row r="152" spans="13:15">
      <c r="M152" s="1"/>
      <c r="N152" s="1"/>
      <c r="O152" s="1"/>
    </row>
    <row r="153" spans="13:15">
      <c r="M153" s="1"/>
      <c r="N153" s="1"/>
      <c r="O153" s="1"/>
    </row>
    <row r="154" spans="13:15">
      <c r="M154" s="1"/>
      <c r="N154" s="1"/>
      <c r="O154" s="1"/>
    </row>
    <row r="155" spans="13:15">
      <c r="M155" s="1"/>
      <c r="N155" s="1"/>
      <c r="O155" s="1"/>
    </row>
    <row r="156" spans="13:15">
      <c r="M156" s="1"/>
      <c r="N156" s="1"/>
      <c r="O156" s="1"/>
    </row>
    <row r="157" spans="13:15">
      <c r="M157" s="1"/>
      <c r="N157" s="1"/>
      <c r="O157" s="1"/>
    </row>
    <row r="158" spans="13:15">
      <c r="M158" s="1"/>
      <c r="N158" s="1"/>
      <c r="O158" s="1"/>
    </row>
    <row r="159" spans="13:15">
      <c r="M159" s="1"/>
      <c r="N159" s="1"/>
      <c r="O159" s="1"/>
    </row>
    <row r="160" spans="13:15">
      <c r="M160" s="1"/>
      <c r="N160" s="1"/>
      <c r="O160" s="1"/>
    </row>
    <row r="161" spans="13:15">
      <c r="M161" s="1"/>
      <c r="N161" s="1"/>
      <c r="O161" s="1"/>
    </row>
    <row r="162" spans="13:15">
      <c r="M162" s="1"/>
      <c r="N162" s="1"/>
      <c r="O162" s="1"/>
    </row>
    <row r="163" spans="13:15">
      <c r="M163" s="1"/>
      <c r="N163" s="1"/>
      <c r="O163" s="1"/>
    </row>
    <row r="164" spans="13:15">
      <c r="M164" s="1"/>
      <c r="N164" s="1"/>
      <c r="O164" s="1"/>
    </row>
    <row r="165" spans="13:15">
      <c r="M165" s="1"/>
      <c r="N165" s="1"/>
      <c r="O165" s="1"/>
    </row>
    <row r="166" spans="13:15">
      <c r="M166" s="1"/>
      <c r="N166" s="1"/>
      <c r="O166" s="1"/>
    </row>
    <row r="167" spans="13:15">
      <c r="M167" s="1"/>
      <c r="N167" s="1"/>
      <c r="O167" s="1"/>
    </row>
    <row r="168" spans="13:15">
      <c r="M168" s="1"/>
      <c r="N168" s="1"/>
      <c r="O168" s="1"/>
    </row>
    <row r="169" spans="13:15">
      <c r="M169" s="1"/>
      <c r="N169" s="1"/>
      <c r="O169" s="1"/>
    </row>
    <row r="170" spans="13:15">
      <c r="M170" s="1"/>
      <c r="N170" s="1"/>
      <c r="O170" s="1"/>
    </row>
    <row r="171" spans="13:15">
      <c r="M171" s="1"/>
      <c r="N171" s="1"/>
      <c r="O171" s="1"/>
    </row>
    <row r="172" spans="13:15">
      <c r="M172" s="1"/>
      <c r="N172" s="1"/>
      <c r="O172" s="1"/>
    </row>
    <row r="173" spans="13:15">
      <c r="M173" s="1"/>
      <c r="N173" s="1"/>
      <c r="O173" s="1"/>
    </row>
    <row r="174" spans="13:15">
      <c r="M174" s="1"/>
      <c r="N174" s="1"/>
      <c r="O174" s="1"/>
    </row>
    <row r="175" spans="13:15">
      <c r="M175" s="1"/>
      <c r="N175" s="1"/>
      <c r="O175" s="1"/>
    </row>
    <row r="176" spans="13:15">
      <c r="M176" s="1"/>
      <c r="N176" s="1"/>
      <c r="O176" s="1"/>
    </row>
    <row r="177" spans="13:15">
      <c r="M177" s="1"/>
      <c r="N177" s="1"/>
      <c r="O177" s="1"/>
    </row>
    <row r="178" spans="13:15">
      <c r="M178" s="1"/>
      <c r="N178" s="1"/>
      <c r="O178" s="1"/>
    </row>
    <row r="179" spans="13:15">
      <c r="M179" s="1"/>
      <c r="N179" s="1"/>
      <c r="O179" s="1"/>
    </row>
    <row r="180" spans="13:15">
      <c r="M180" s="1"/>
      <c r="N180" s="1"/>
      <c r="O180" s="1"/>
    </row>
    <row r="181" spans="13:15">
      <c r="M181" s="1"/>
      <c r="N181" s="1"/>
      <c r="O181" s="1"/>
    </row>
    <row r="182" spans="13:15">
      <c r="M182" s="1"/>
      <c r="N182" s="1"/>
      <c r="O182" s="1"/>
    </row>
    <row r="183" spans="13:15">
      <c r="M183" s="1"/>
      <c r="N183" s="1"/>
      <c r="O183" s="1"/>
    </row>
    <row r="184" spans="13:15">
      <c r="M184" s="1"/>
      <c r="N184" s="1"/>
      <c r="O184" s="1"/>
    </row>
    <row r="185" spans="13:15">
      <c r="M185" s="1"/>
      <c r="N185" s="1"/>
      <c r="O185" s="1"/>
    </row>
    <row r="186" spans="13:15">
      <c r="M186" s="1"/>
      <c r="N186" s="1"/>
      <c r="O186" s="1"/>
    </row>
    <row r="187" spans="13:15">
      <c r="M187" s="1"/>
      <c r="N187" s="1"/>
      <c r="O187" s="1"/>
    </row>
    <row r="188" spans="13:15">
      <c r="M188" s="1"/>
      <c r="N188" s="1"/>
      <c r="O188" s="1"/>
    </row>
    <row r="189" spans="13:15">
      <c r="M189" s="1"/>
      <c r="N189" s="1"/>
      <c r="O189" s="1"/>
    </row>
  </sheetData>
  <sheetProtection formatCells="0" formatColumns="0" formatRows="0"/>
  <mergeCells count="57">
    <mergeCell ref="B24:B31"/>
    <mergeCell ref="C24:C25"/>
    <mergeCell ref="L24:L25"/>
    <mergeCell ref="M24:M31"/>
    <mergeCell ref="C26:C27"/>
    <mergeCell ref="L26:L27"/>
    <mergeCell ref="C28:C29"/>
    <mergeCell ref="L28:L29"/>
    <mergeCell ref="C30:C31"/>
    <mergeCell ref="L30:L31"/>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12:B19"/>
    <mergeCell ref="C12:C13"/>
    <mergeCell ref="L12:L13"/>
    <mergeCell ref="M12:M19"/>
    <mergeCell ref="C14:C15"/>
    <mergeCell ref="L14:L15"/>
    <mergeCell ref="C16:C17"/>
    <mergeCell ref="L16:L17"/>
    <mergeCell ref="C18:C19"/>
    <mergeCell ref="L18:L19"/>
    <mergeCell ref="N10:N11"/>
    <mergeCell ref="C7:N7"/>
    <mergeCell ref="C8:N8"/>
    <mergeCell ref="B9:G9"/>
    <mergeCell ref="H9:N9"/>
    <mergeCell ref="B10:B11"/>
    <mergeCell ref="C10:C11"/>
    <mergeCell ref="D10:D11"/>
    <mergeCell ref="E10:F10"/>
    <mergeCell ref="G10:G11"/>
    <mergeCell ref="H10:H11"/>
    <mergeCell ref="I10:I11"/>
    <mergeCell ref="J10:J11"/>
    <mergeCell ref="K10:K11"/>
    <mergeCell ref="L10:L11"/>
    <mergeCell ref="M10:M11"/>
    <mergeCell ref="C6:N6"/>
    <mergeCell ref="B1:N1"/>
    <mergeCell ref="B2:N2"/>
    <mergeCell ref="B3:N3"/>
    <mergeCell ref="B4:N4"/>
    <mergeCell ref="B5:N5"/>
  </mergeCells>
  <conditionalFormatting sqref="L12 L37">
    <cfRule type="containsText" dxfId="33" priority="29" stopIfTrue="1" operator="containsText" text="REPLANIFICAR">
      <formula>NOT(ISERROR(SEARCH("REPLANIFICAR",L12)))</formula>
    </cfRule>
    <cfRule type="containsText" dxfId="32" priority="30" stopIfTrue="1" operator="containsText" text="CORRECTO">
      <formula>NOT(ISERROR(SEARCH("CORRECTO",L12)))</formula>
    </cfRule>
  </conditionalFormatting>
  <conditionalFormatting sqref="N12 M37:N37">
    <cfRule type="containsText" dxfId="31" priority="27" stopIfTrue="1" operator="containsText" text="REPLANIFICAR">
      <formula>NOT(ISERROR(SEARCH("REPLANIFICAR",M12)))</formula>
    </cfRule>
    <cfRule type="containsText" dxfId="30" priority="28" stopIfTrue="1" operator="containsText" text="CORRECTO">
      <formula>NOT(ISERROR(SEARCH("CORRECTO",M12)))</formula>
    </cfRule>
  </conditionalFormatting>
  <conditionalFormatting sqref="M12">
    <cfRule type="containsText" dxfId="29" priority="18" stopIfTrue="1" operator="containsText" text="REPLANIFICAR">
      <formula>NOT(ISERROR(SEARCH("REPLANIFICAR",M12)))</formula>
    </cfRule>
    <cfRule type="containsText" dxfId="28" priority="19" stopIfTrue="1" operator="containsText" text="CORRECTO">
      <formula>NOT(ISERROR(SEARCH("CORRECTO",M12)))</formula>
    </cfRule>
  </conditionalFormatting>
  <conditionalFormatting sqref="L24">
    <cfRule type="containsText" dxfId="27" priority="12" stopIfTrue="1" operator="containsText" text="REPLANIFICAR">
      <formula>NOT(ISERROR(SEARCH("REPLANIFICAR",L24)))</formula>
    </cfRule>
    <cfRule type="containsText" dxfId="26" priority="13" stopIfTrue="1" operator="containsText" text="CORRECTO">
      <formula>NOT(ISERROR(SEARCH("CORRECTO",L24)))</formula>
    </cfRule>
  </conditionalFormatting>
  <conditionalFormatting sqref="N24">
    <cfRule type="containsText" dxfId="25" priority="10" stopIfTrue="1" operator="containsText" text="REPLANIFICAR">
      <formula>NOT(ISERROR(SEARCH("REPLANIFICAR",N24)))</formula>
    </cfRule>
    <cfRule type="containsText" dxfId="24" priority="11" stopIfTrue="1" operator="containsText" text="CORRECTO">
      <formula>NOT(ISERROR(SEARCH("CORRECTO",N24)))</formula>
    </cfRule>
  </conditionalFormatting>
  <conditionalFormatting sqref="M24">
    <cfRule type="containsText" dxfId="23" priority="1" stopIfTrue="1" operator="containsText" text="REPLANIFICAR">
      <formula>NOT(ISERROR(SEARCH("REPLANIFICAR",M24)))</formula>
    </cfRule>
    <cfRule type="containsText" dxfId="22" priority="2" stopIfTrue="1" operator="containsText" text="CORRECTO">
      <formula>NOT(ISERROR(SEARCH("CORRECTO",M24)))</formula>
    </cfRule>
  </conditionalFormatting>
  <dataValidations count="1">
    <dataValidation type="list" allowBlank="1" showInputMessage="1" showErrorMessage="1" sqref="H12:H19 H24:H44" xr:uid="{00000000-0002-0000-1700-000000000000}">
      <formula1>$Q$5:$Q$7</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1" operator="containsText" id="{B7F61DB5-369F-419B-95D4-7C1AC846D4B5}">
            <xm:f>NOT(ISERROR(SEARCH(#REF!,L12)))</xm:f>
            <xm:f>#REF!</xm:f>
            <x14:dxf>
              <font>
                <b/>
                <i val="0"/>
                <color theme="1"/>
              </font>
              <fill>
                <patternFill>
                  <bgColor rgb="FFFFFF00"/>
                </patternFill>
              </fill>
            </x14:dxf>
          </x14:cfRule>
          <x14:cfRule type="containsText" priority="32" operator="containsText" id="{4E7CB041-04A3-436E-B184-5C52A94493A4}">
            <xm:f>NOT(ISERROR(SEARCH(#REF!,L12)))</xm:f>
            <xm:f>#REF!</xm:f>
            <x14:dxf>
              <font>
                <b/>
                <i val="0"/>
                <color theme="0"/>
              </font>
              <fill>
                <patternFill>
                  <bgColor rgb="FFFF0000"/>
                </patternFill>
              </fill>
            </x14:dxf>
          </x14:cfRule>
          <x14:cfRule type="containsText" priority="33" operator="containsText" id="{392F766D-8306-42EC-99F6-F34745F852AC}">
            <xm:f>NOT(ISERROR(SEARCH(#REF!,L12)))</xm:f>
            <xm:f>#REF!</xm:f>
            <x14:dxf>
              <font>
                <b/>
                <i val="0"/>
              </font>
              <fill>
                <patternFill>
                  <bgColor rgb="FFFFFF00"/>
                </patternFill>
              </fill>
            </x14:dxf>
          </x14:cfRule>
          <x14:cfRule type="containsText" priority="34" operator="containsText" id="{F4F49BFD-9383-4328-BA21-6C841BE9D8A5}">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1668460C-F1C0-4310-8C41-FBFDBE67DEFD}">
            <xm:f>NOT(ISERROR(SEARCH($Q$7,H12)))</xm:f>
            <xm:f>$Q$7</xm:f>
            <x14:dxf>
              <font>
                <b/>
                <i val="0"/>
                <color theme="0"/>
              </font>
              <fill>
                <patternFill>
                  <bgColor rgb="FFFF0000"/>
                </patternFill>
              </fill>
            </x14:dxf>
          </x14:cfRule>
          <x14:cfRule type="containsText" priority="25" operator="containsText" id="{21D56AE8-92E0-489F-81DE-AFB83843206F}">
            <xm:f>NOT(ISERROR(SEARCH($Q$6,H12)))</xm:f>
            <xm:f>$Q$6</xm:f>
            <x14:dxf>
              <font>
                <b/>
                <i val="0"/>
                <color theme="1"/>
              </font>
              <fill>
                <patternFill>
                  <bgColor rgb="FFFFFF00"/>
                </patternFill>
              </fill>
            </x14:dxf>
          </x14:cfRule>
          <x14:cfRule type="containsText" priority="26" operator="containsText" id="{BDAFACCC-C4BF-4616-B8FE-CB1A91BDD97D}">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85B86831-B016-4106-BD5A-B25348F1BE3B}">
            <xm:f>NOT(ISERROR(SEARCH(#REF!,M12)))</xm:f>
            <xm:f>#REF!</xm:f>
            <x14:dxf>
              <font>
                <b/>
                <i val="0"/>
                <color theme="1"/>
              </font>
              <fill>
                <patternFill>
                  <bgColor rgb="FFFFFF00"/>
                </patternFill>
              </fill>
            </x14:dxf>
          </x14:cfRule>
          <x14:cfRule type="containsText" priority="21" operator="containsText" id="{F72B5322-B499-4DF8-8D46-5AA40BE03909}">
            <xm:f>NOT(ISERROR(SEARCH(#REF!,M12)))</xm:f>
            <xm:f>#REF!</xm:f>
            <x14:dxf>
              <font>
                <b/>
                <i val="0"/>
                <color theme="0"/>
              </font>
              <fill>
                <patternFill>
                  <bgColor rgb="FFFF0000"/>
                </patternFill>
              </fill>
            </x14:dxf>
          </x14:cfRule>
          <x14:cfRule type="containsText" priority="22" operator="containsText" id="{2F380FCF-C1BB-4F77-9187-0F7EA48A96CB}">
            <xm:f>NOT(ISERROR(SEARCH(#REF!,M12)))</xm:f>
            <xm:f>#REF!</xm:f>
            <x14:dxf>
              <font>
                <b/>
                <i val="0"/>
              </font>
              <fill>
                <patternFill>
                  <bgColor rgb="FFFFFF00"/>
                </patternFill>
              </fill>
            </x14:dxf>
          </x14:cfRule>
          <x14:cfRule type="containsText" priority="23" operator="containsText" id="{EE603047-2093-47E1-B511-4F1AFC4CBE2F}">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5E18F786-90B6-4663-BC4A-2E3E0C82BDCC}">
            <xm:f>NOT(ISERROR(SEARCH(#REF!,L24)))</xm:f>
            <xm:f>#REF!</xm:f>
            <x14:dxf>
              <font>
                <b/>
                <i val="0"/>
                <color theme="1"/>
              </font>
              <fill>
                <patternFill>
                  <bgColor rgb="FFFFFF00"/>
                </patternFill>
              </fill>
            </x14:dxf>
          </x14:cfRule>
          <x14:cfRule type="containsText" priority="15" operator="containsText" id="{CE3A8854-1EC9-435C-9222-0839C40A8BA2}">
            <xm:f>NOT(ISERROR(SEARCH(#REF!,L24)))</xm:f>
            <xm:f>#REF!</xm:f>
            <x14:dxf>
              <font>
                <b/>
                <i val="0"/>
                <color theme="0"/>
              </font>
              <fill>
                <patternFill>
                  <bgColor rgb="FFFF0000"/>
                </patternFill>
              </fill>
            </x14:dxf>
          </x14:cfRule>
          <x14:cfRule type="containsText" priority="16" operator="containsText" id="{50FCECC4-3137-4982-865A-EC8D1DC18270}">
            <xm:f>NOT(ISERROR(SEARCH(#REF!,L24)))</xm:f>
            <xm:f>#REF!</xm:f>
            <x14:dxf>
              <font>
                <b/>
                <i val="0"/>
              </font>
              <fill>
                <patternFill>
                  <bgColor rgb="FFFFFF00"/>
                </patternFill>
              </fill>
            </x14:dxf>
          </x14:cfRule>
          <x14:cfRule type="containsText" priority="17" operator="containsText" id="{53BA41C7-7605-4DC2-BA52-E6C32FD06272}">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3CB48C27-5006-4462-AC9C-077442CD9434}">
            <xm:f>NOT(ISERROR(SEARCH($Q$7,H24)))</xm:f>
            <xm:f>$Q$7</xm:f>
            <x14:dxf>
              <font>
                <b/>
                <i val="0"/>
                <color theme="0"/>
              </font>
              <fill>
                <patternFill>
                  <bgColor rgb="FFFF0000"/>
                </patternFill>
              </fill>
            </x14:dxf>
          </x14:cfRule>
          <x14:cfRule type="containsText" priority="8" operator="containsText" id="{D2D5B260-03F7-41EC-A582-86159BB4A832}">
            <xm:f>NOT(ISERROR(SEARCH($Q$6,H24)))</xm:f>
            <xm:f>$Q$6</xm:f>
            <x14:dxf>
              <font>
                <b/>
                <i val="0"/>
                <color theme="1"/>
              </font>
              <fill>
                <patternFill>
                  <bgColor rgb="FFFFFF00"/>
                </patternFill>
              </fill>
            </x14:dxf>
          </x14:cfRule>
          <x14:cfRule type="containsText" priority="9" operator="containsText" id="{BF34AAFD-8B7B-4D8D-B3D2-244AE2FF1A9D}">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B9014741-1A81-4FD8-BA71-BC517B3579F4}">
            <xm:f>NOT(ISERROR(SEARCH(#REF!,M24)))</xm:f>
            <xm:f>#REF!</xm:f>
            <x14:dxf>
              <font>
                <b/>
                <i val="0"/>
                <color theme="1"/>
              </font>
              <fill>
                <patternFill>
                  <bgColor rgb="FFFFFF00"/>
                </patternFill>
              </fill>
            </x14:dxf>
          </x14:cfRule>
          <x14:cfRule type="containsText" priority="4" operator="containsText" id="{653F2642-9987-4A2C-A952-B3E4537CE48A}">
            <xm:f>NOT(ISERROR(SEARCH(#REF!,M24)))</xm:f>
            <xm:f>#REF!</xm:f>
            <x14:dxf>
              <font>
                <b/>
                <i val="0"/>
                <color theme="0"/>
              </font>
              <fill>
                <patternFill>
                  <bgColor rgb="FFFF0000"/>
                </patternFill>
              </fill>
            </x14:dxf>
          </x14:cfRule>
          <x14:cfRule type="containsText" priority="5" operator="containsText" id="{7214182E-E541-496B-BA25-6728BD8D3B06}">
            <xm:f>NOT(ISERROR(SEARCH(#REF!,M24)))</xm:f>
            <xm:f>#REF!</xm:f>
            <x14:dxf>
              <font>
                <b/>
                <i val="0"/>
              </font>
              <fill>
                <patternFill>
                  <bgColor rgb="FFFFFF00"/>
                </patternFill>
              </fill>
            </x14:dxf>
          </x14:cfRule>
          <x14:cfRule type="containsText" priority="6" operator="containsText" id="{F38DCE4F-BA56-4EC1-88CD-CE885F4B8F51}">
            <xm:f>NOT(ISERROR(SEARCH(#REF!,M24)))</xm:f>
            <xm:f>#REF!</xm:f>
            <x14:dxf>
              <font>
                <b/>
                <i val="0"/>
                <color theme="0"/>
              </font>
              <fill>
                <patternFill>
                  <bgColor rgb="FF00B050"/>
                </patternFill>
              </fill>
            </x14:dxf>
          </x14:cfRule>
          <xm:sqref>M24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6:L101"/>
  <sheetViews>
    <sheetView showGridLines="0" showRowColHeaders="0" zoomScale="115" zoomScaleNormal="115" workbookViewId="0">
      <selection activeCell="L3" sqref="L3"/>
    </sheetView>
  </sheetViews>
  <sheetFormatPr baseColWidth="10" defaultRowHeight="12.75"/>
  <cols>
    <col min="2" max="2" width="10.85546875" customWidth="1"/>
  </cols>
  <sheetData>
    <row r="6" spans="5:12" s="22" customFormat="1">
      <c r="F6" s="1108" t="s">
        <v>49</v>
      </c>
      <c r="G6" s="1108"/>
      <c r="H6" s="1108"/>
      <c r="I6" s="1108"/>
      <c r="J6" s="1108"/>
      <c r="K6" s="1108"/>
    </row>
    <row r="7" spans="5:12">
      <c r="E7" s="1109" t="s">
        <v>50</v>
      </c>
      <c r="F7" s="1109"/>
      <c r="G7" s="1109"/>
      <c r="H7" s="1109"/>
      <c r="I7" s="1109"/>
      <c r="J7" s="1109"/>
      <c r="K7" s="1109"/>
      <c r="L7" s="1109"/>
    </row>
    <row r="8" spans="5:12">
      <c r="H8" s="1110" t="s">
        <v>237</v>
      </c>
      <c r="I8" s="1110"/>
    </row>
    <row r="98" spans="3:4">
      <c r="C98" s="11"/>
      <c r="D98" s="11"/>
    </row>
    <row r="99" spans="3:4">
      <c r="C99" s="11"/>
      <c r="D99" s="11"/>
    </row>
    <row r="100" spans="3:4">
      <c r="C100" s="11"/>
      <c r="D100" s="11"/>
    </row>
    <row r="101" spans="3:4">
      <c r="C101" s="11"/>
      <c r="D101" s="11"/>
    </row>
  </sheetData>
  <mergeCells count="3">
    <mergeCell ref="E7:L7"/>
    <mergeCell ref="F6:K6"/>
    <mergeCell ref="H8:I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38"/>
  <sheetViews>
    <sheetView showGridLines="0" zoomScale="115" zoomScaleNormal="115" workbookViewId="0">
      <selection activeCell="D19" sqref="D19"/>
    </sheetView>
  </sheetViews>
  <sheetFormatPr baseColWidth="10" defaultRowHeight="12.75"/>
  <cols>
    <col min="2" max="2" width="46" customWidth="1"/>
    <col min="3" max="3" width="17" customWidth="1"/>
    <col min="4" max="4" width="21.140625" customWidth="1"/>
    <col min="5" max="8" width="11.42578125" customWidth="1"/>
    <col min="9" max="9" width="0" hidden="1" customWidth="1"/>
    <col min="10" max="10" width="44.28515625" hidden="1" customWidth="1"/>
    <col min="11" max="11" width="15.42578125" hidden="1" customWidth="1"/>
    <col min="12" max="17" width="0" hidden="1" customWidth="1"/>
  </cols>
  <sheetData>
    <row r="2" spans="2:17">
      <c r="Q2" s="22"/>
    </row>
    <row r="4" spans="2:17" ht="13.5" thickBot="1"/>
    <row r="5" spans="2:17" ht="13.5" thickBot="1">
      <c r="M5" s="1115" t="s">
        <v>43</v>
      </c>
      <c r="N5" s="1116"/>
      <c r="O5" s="1116"/>
      <c r="P5" s="1117"/>
    </row>
    <row r="6" spans="2:17" ht="13.5" thickBot="1">
      <c r="M6" s="1112" t="s">
        <v>48</v>
      </c>
      <c r="N6" s="1113"/>
      <c r="O6" s="1112" t="s">
        <v>47</v>
      </c>
      <c r="P6" s="1114"/>
    </row>
    <row r="7" spans="2:17" ht="30" customHeight="1" thickBot="1">
      <c r="B7" s="12" t="s">
        <v>38</v>
      </c>
      <c r="C7" s="13" t="s">
        <v>1</v>
      </c>
      <c r="D7" s="14" t="s">
        <v>37</v>
      </c>
      <c r="E7" t="s">
        <v>39</v>
      </c>
      <c r="G7" s="14" t="s">
        <v>40</v>
      </c>
      <c r="H7" s="14" t="s">
        <v>41</v>
      </c>
      <c r="J7" s="12" t="s">
        <v>38</v>
      </c>
      <c r="K7" s="14" t="s">
        <v>37</v>
      </c>
      <c r="L7" s="159" t="s">
        <v>42</v>
      </c>
      <c r="M7" s="12" t="s">
        <v>44</v>
      </c>
      <c r="N7" s="159" t="s">
        <v>44</v>
      </c>
      <c r="O7" s="12" t="s">
        <v>45</v>
      </c>
      <c r="P7" s="14" t="s">
        <v>45</v>
      </c>
    </row>
    <row r="8" spans="2:17">
      <c r="B8" s="156" t="s">
        <v>221</v>
      </c>
      <c r="C8" s="15">
        <v>1</v>
      </c>
      <c r="D8" s="16">
        <f>'1. Reporte DPyD'!V7</f>
        <v>0</v>
      </c>
      <c r="E8" s="10">
        <f t="shared" ref="E8:E14" si="0">1-D8</f>
        <v>1</v>
      </c>
      <c r="G8" s="18">
        <v>0.7</v>
      </c>
      <c r="H8" s="19">
        <v>1</v>
      </c>
      <c r="J8" s="156" t="s">
        <v>221</v>
      </c>
      <c r="K8" s="244">
        <f>'1. Reporte DPyD'!R7:R9</f>
        <v>0</v>
      </c>
      <c r="L8" s="160">
        <f t="shared" ref="L8:L14" si="1">K8*PI()</f>
        <v>0</v>
      </c>
      <c r="M8" s="160">
        <v>0</v>
      </c>
      <c r="N8" s="160">
        <f t="shared" ref="N8:N14" si="2">COS(L8)*(-1)</f>
        <v>-1</v>
      </c>
      <c r="O8" s="160">
        <v>0</v>
      </c>
      <c r="P8" s="21">
        <f t="shared" ref="P8:P14" si="3">SIN(L8)</f>
        <v>0</v>
      </c>
    </row>
    <row r="9" spans="2:17">
      <c r="B9" s="157" t="s">
        <v>222</v>
      </c>
      <c r="C9" s="15">
        <v>1</v>
      </c>
      <c r="D9" s="16">
        <f>'2. Reporte DRRHH'!V7</f>
        <v>0</v>
      </c>
      <c r="E9" s="10">
        <f t="shared" si="0"/>
        <v>1</v>
      </c>
      <c r="G9" s="18">
        <v>0.5</v>
      </c>
      <c r="H9" s="19">
        <v>1</v>
      </c>
      <c r="J9" s="157" t="s">
        <v>222</v>
      </c>
      <c r="K9" s="16" t="e">
        <f>'2. Reporte DRRHH'!#REF!</f>
        <v>#REF!</v>
      </c>
      <c r="L9" s="17" t="e">
        <f t="shared" si="1"/>
        <v>#REF!</v>
      </c>
      <c r="M9" s="17">
        <v>0</v>
      </c>
      <c r="N9" s="17" t="e">
        <f t="shared" si="2"/>
        <v>#REF!</v>
      </c>
      <c r="O9" s="17">
        <v>0</v>
      </c>
      <c r="P9" s="161" t="e">
        <f t="shared" si="3"/>
        <v>#REF!</v>
      </c>
    </row>
    <row r="10" spans="2:17">
      <c r="B10" s="157" t="s">
        <v>223</v>
      </c>
      <c r="C10" s="15">
        <v>1</v>
      </c>
      <c r="D10" s="16">
        <f>'3. Reporte DAF'!V7</f>
        <v>0</v>
      </c>
      <c r="E10" s="10">
        <f t="shared" si="0"/>
        <v>1</v>
      </c>
      <c r="G10" s="18">
        <v>0.8</v>
      </c>
      <c r="H10" s="19">
        <v>1</v>
      </c>
      <c r="J10" s="157" t="s">
        <v>223</v>
      </c>
      <c r="K10" s="16" t="e">
        <f>'3. Reporte DAF'!#REF!</f>
        <v>#REF!</v>
      </c>
      <c r="L10" s="17" t="e">
        <f t="shared" si="1"/>
        <v>#REF!</v>
      </c>
      <c r="M10" s="17">
        <v>0</v>
      </c>
      <c r="N10" s="17" t="e">
        <f t="shared" si="2"/>
        <v>#REF!</v>
      </c>
      <c r="O10" s="17">
        <v>0</v>
      </c>
      <c r="P10" s="161" t="e">
        <f t="shared" si="3"/>
        <v>#REF!</v>
      </c>
    </row>
    <row r="11" spans="2:17">
      <c r="B11" s="157" t="s">
        <v>224</v>
      </c>
      <c r="C11" s="15">
        <v>1</v>
      </c>
      <c r="D11" s="16">
        <f>'4. Reporte DTI'!V7</f>
        <v>0</v>
      </c>
      <c r="E11" s="10">
        <f t="shared" si="0"/>
        <v>1</v>
      </c>
      <c r="G11" s="18">
        <v>0.6</v>
      </c>
      <c r="H11" s="19">
        <v>1</v>
      </c>
      <c r="J11" s="157" t="s">
        <v>224</v>
      </c>
      <c r="K11" s="16" t="e">
        <f>'4. Reporte DTI'!#REF!</f>
        <v>#REF!</v>
      </c>
      <c r="L11" s="17" t="e">
        <f t="shared" si="1"/>
        <v>#REF!</v>
      </c>
      <c r="M11" s="17">
        <v>0</v>
      </c>
      <c r="N11" s="17" t="e">
        <f t="shared" si="2"/>
        <v>#REF!</v>
      </c>
      <c r="O11" s="17">
        <v>0</v>
      </c>
      <c r="P11" s="161" t="e">
        <f t="shared" si="3"/>
        <v>#REF!</v>
      </c>
    </row>
    <row r="12" spans="2:17" ht="25.5">
      <c r="B12" s="157" t="s">
        <v>225</v>
      </c>
      <c r="C12" s="15">
        <v>1</v>
      </c>
      <c r="D12" s="16">
        <f>'6. Reporte DACyRF'!V7</f>
        <v>0</v>
      </c>
      <c r="E12" s="10">
        <f t="shared" si="0"/>
        <v>1</v>
      </c>
      <c r="G12" s="18">
        <v>0.3</v>
      </c>
      <c r="H12" s="19">
        <v>1</v>
      </c>
      <c r="J12" s="157" t="s">
        <v>225</v>
      </c>
      <c r="K12" s="16" t="e">
        <f>'6. Reporte DACyRF'!#REF!</f>
        <v>#REF!</v>
      </c>
      <c r="L12" s="17" t="e">
        <f t="shared" si="1"/>
        <v>#REF!</v>
      </c>
      <c r="M12" s="17">
        <v>0</v>
      </c>
      <c r="N12" s="17" t="e">
        <f t="shared" si="2"/>
        <v>#REF!</v>
      </c>
      <c r="O12" s="17">
        <v>0</v>
      </c>
      <c r="P12" s="161" t="e">
        <f t="shared" si="3"/>
        <v>#REF!</v>
      </c>
    </row>
    <row r="13" spans="2:17" ht="25.5">
      <c r="B13" s="157" t="s">
        <v>226</v>
      </c>
      <c r="C13" s="15">
        <v>1</v>
      </c>
      <c r="D13" s="16">
        <f>'7. Reporte DNyCTI'!V7</f>
        <v>0</v>
      </c>
      <c r="E13" s="10">
        <f t="shared" si="0"/>
        <v>1</v>
      </c>
      <c r="G13" s="18">
        <v>0.1</v>
      </c>
      <c r="H13" s="19">
        <v>1</v>
      </c>
      <c r="J13" s="157" t="s">
        <v>226</v>
      </c>
      <c r="K13" s="16" t="e">
        <f>'7. Reporte DNyCTI'!P23</f>
        <v>#REF!</v>
      </c>
      <c r="L13" s="17" t="e">
        <f t="shared" si="1"/>
        <v>#REF!</v>
      </c>
      <c r="M13" s="17">
        <v>0</v>
      </c>
      <c r="N13" s="17" t="e">
        <f t="shared" si="2"/>
        <v>#REF!</v>
      </c>
      <c r="O13" s="17">
        <v>0</v>
      </c>
      <c r="P13" s="161" t="e">
        <f t="shared" si="3"/>
        <v>#REF!</v>
      </c>
    </row>
    <row r="14" spans="2:17" ht="21" customHeight="1">
      <c r="B14" s="157" t="s">
        <v>227</v>
      </c>
      <c r="C14" s="15">
        <v>1</v>
      </c>
      <c r="D14" s="16">
        <f>'8. Reporte DPyEF'!V7</f>
        <v>0</v>
      </c>
      <c r="E14" s="10">
        <f t="shared" si="0"/>
        <v>1</v>
      </c>
      <c r="G14" s="18">
        <v>0.4</v>
      </c>
      <c r="H14" s="19">
        <v>1</v>
      </c>
      <c r="J14" s="157" t="s">
        <v>227</v>
      </c>
      <c r="K14" s="16">
        <f>'8. Reporte DPyEF'!R7</f>
        <v>0</v>
      </c>
      <c r="L14" s="17">
        <f t="shared" si="1"/>
        <v>0</v>
      </c>
      <c r="M14" s="17">
        <v>0</v>
      </c>
      <c r="N14" s="17">
        <f t="shared" si="2"/>
        <v>-1</v>
      </c>
      <c r="O14" s="17">
        <v>0</v>
      </c>
      <c r="P14" s="161">
        <f t="shared" si="3"/>
        <v>0</v>
      </c>
    </row>
    <row r="15" spans="2:17">
      <c r="B15" s="157" t="s">
        <v>228</v>
      </c>
      <c r="C15" s="15">
        <v>1</v>
      </c>
      <c r="D15" s="16">
        <f>'9. Reporte DAD'!V7</f>
        <v>0</v>
      </c>
      <c r="E15" s="10">
        <f>1-D15</f>
        <v>1</v>
      </c>
      <c r="G15" s="18">
        <v>0.2</v>
      </c>
      <c r="H15" s="19">
        <v>1</v>
      </c>
      <c r="J15" s="157" t="s">
        <v>228</v>
      </c>
      <c r="K15" s="16" t="e">
        <f>'9. Reporte DAD'!P44</f>
        <v>#REF!</v>
      </c>
      <c r="L15" s="17" t="e">
        <f>K15*PI()</f>
        <v>#REF!</v>
      </c>
      <c r="M15" s="17">
        <v>0</v>
      </c>
      <c r="N15" s="17" t="e">
        <f>COS(L15)*(-1)</f>
        <v>#REF!</v>
      </c>
      <c r="O15" s="17">
        <v>0</v>
      </c>
      <c r="P15" s="161" t="e">
        <f>SIN(L15)</f>
        <v>#REF!</v>
      </c>
    </row>
    <row r="16" spans="2:17" ht="25.5">
      <c r="B16" s="157" t="s">
        <v>229</v>
      </c>
      <c r="C16" s="15">
        <v>1</v>
      </c>
      <c r="D16" s="16">
        <f>'11. Reporte DC'!V7</f>
        <v>0</v>
      </c>
      <c r="E16" s="10">
        <f>1-D16</f>
        <v>1</v>
      </c>
      <c r="G16" s="18">
        <v>0.9</v>
      </c>
      <c r="H16" s="19">
        <v>1</v>
      </c>
      <c r="J16" s="157" t="s">
        <v>229</v>
      </c>
      <c r="K16" s="16">
        <f>'11. Reporte DC'!R7</f>
        <v>0</v>
      </c>
      <c r="L16" s="17">
        <f>K16*PI()</f>
        <v>0</v>
      </c>
      <c r="M16" s="17">
        <v>0</v>
      </c>
      <c r="N16" s="17">
        <f>COS(L16)*(-1)</f>
        <v>-1</v>
      </c>
      <c r="O16" s="17">
        <v>0</v>
      </c>
      <c r="P16" s="161">
        <f>SIN(L16)</f>
        <v>0</v>
      </c>
    </row>
    <row r="17" spans="2:17" ht="13.5" thickBot="1">
      <c r="B17" s="158" t="s">
        <v>230</v>
      </c>
      <c r="C17" s="15"/>
      <c r="D17" s="16">
        <f>+'11. Reporte DC'!R7</f>
        <v>0</v>
      </c>
      <c r="E17" s="10"/>
      <c r="G17" s="18"/>
      <c r="H17" s="19"/>
      <c r="J17" s="158" t="s">
        <v>230</v>
      </c>
      <c r="K17" s="162">
        <f>'10. RP'!O42</f>
        <v>0.3</v>
      </c>
      <c r="L17" s="163"/>
      <c r="M17" s="163"/>
      <c r="N17" s="163"/>
      <c r="O17" s="163"/>
      <c r="P17" s="164"/>
    </row>
    <row r="18" spans="2:17" ht="13.5" thickBot="1">
      <c r="B18" s="158" t="s">
        <v>259</v>
      </c>
      <c r="C18" s="15"/>
      <c r="D18" s="16">
        <f>+'12. Reporte DJ'!R7</f>
        <v>0</v>
      </c>
    </row>
    <row r="19" spans="2:17">
      <c r="B19" s="9"/>
      <c r="C19" s="9"/>
      <c r="G19" s="18">
        <v>1</v>
      </c>
      <c r="H19" s="19">
        <f>SUM(H13:H17)</f>
        <v>4</v>
      </c>
    </row>
    <row r="20" spans="2:17">
      <c r="Q20" s="22"/>
    </row>
    <row r="21" spans="2:17">
      <c r="J21" s="20"/>
    </row>
    <row r="22" spans="2:17">
      <c r="J22" s="17" t="s">
        <v>43</v>
      </c>
      <c r="K22" s="17" t="s">
        <v>44</v>
      </c>
      <c r="L22" s="17" t="s">
        <v>45</v>
      </c>
    </row>
    <row r="23" spans="2:17">
      <c r="J23" s="17" t="s">
        <v>46</v>
      </c>
      <c r="K23" s="17">
        <v>0</v>
      </c>
      <c r="L23" s="17">
        <v>0</v>
      </c>
    </row>
    <row r="24" spans="2:17">
      <c r="J24" s="17" t="s">
        <v>47</v>
      </c>
      <c r="K24" s="17" t="e">
        <f>COS(L13)*(-1)</f>
        <v>#REF!</v>
      </c>
      <c r="L24" s="17" t="e">
        <f>SIN(L13)</f>
        <v>#REF!</v>
      </c>
    </row>
    <row r="29" spans="2:17">
      <c r="E29" s="1111"/>
      <c r="F29" s="1111"/>
    </row>
    <row r="30" spans="2:17">
      <c r="E30" s="1111"/>
      <c r="F30" s="1111"/>
    </row>
    <row r="31" spans="2:17">
      <c r="E31" s="1111"/>
      <c r="F31" s="1111"/>
    </row>
    <row r="32" spans="2:17">
      <c r="E32" s="1111"/>
      <c r="F32" s="1111"/>
    </row>
    <row r="38" spans="17:17">
      <c r="Q38" s="22"/>
    </row>
  </sheetData>
  <mergeCells count="4">
    <mergeCell ref="E29:F32"/>
    <mergeCell ref="M6:N6"/>
    <mergeCell ref="O6:P6"/>
    <mergeCell ref="M5:P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2"/>
  <sheetViews>
    <sheetView showGridLines="0" zoomScale="70" zoomScaleNormal="70" workbookViewId="0">
      <selection activeCell="C7" sqref="C7:P7"/>
    </sheetView>
  </sheetViews>
  <sheetFormatPr baseColWidth="10" defaultColWidth="11.42578125" defaultRowHeight="15"/>
  <cols>
    <col min="1" max="1" width="11.5703125" style="2" customWidth="1"/>
    <col min="2" max="2" width="30.140625" style="2" customWidth="1"/>
    <col min="3" max="5" width="22.28515625" style="2" customWidth="1"/>
    <col min="6" max="6" width="16.85546875" style="2" hidden="1" customWidth="1"/>
    <col min="7" max="7" width="16.7109375" style="2" hidden="1" customWidth="1"/>
    <col min="8" max="8" width="22.28515625" style="2" customWidth="1"/>
    <col min="9" max="9" width="26.85546875" style="31" customWidth="1"/>
    <col min="10" max="10" width="17.42578125" style="2" customWidth="1"/>
    <col min="11" max="12" width="17.28515625" style="2" customWidth="1"/>
    <col min="13" max="13" width="21.140625" style="2" customWidth="1"/>
    <col min="14" max="14" width="47.7109375" style="2" customWidth="1"/>
    <col min="15" max="15" width="21" style="2" customWidth="1"/>
    <col min="16" max="16" width="18.28515625" style="2" customWidth="1"/>
    <col min="17" max="17" width="28.140625" style="2" customWidth="1"/>
    <col min="18" max="19" width="0" style="2" hidden="1" customWidth="1"/>
    <col min="20" max="16384" width="11.42578125" style="2"/>
  </cols>
  <sheetData>
    <row r="1" spans="1:19" ht="36" customHeight="1">
      <c r="A1" s="1"/>
      <c r="B1" s="1162"/>
      <c r="C1" s="1162"/>
      <c r="D1" s="1162"/>
      <c r="E1" s="1162"/>
      <c r="F1" s="1162"/>
      <c r="G1" s="1162"/>
      <c r="H1" s="1162"/>
      <c r="I1" s="1162"/>
      <c r="J1" s="1162"/>
      <c r="K1" s="1162"/>
      <c r="L1" s="1162"/>
      <c r="M1" s="1162"/>
      <c r="N1" s="1162"/>
      <c r="O1" s="1162"/>
      <c r="P1" s="1162"/>
      <c r="Q1" s="1"/>
    </row>
    <row r="2" spans="1:19" ht="22.5" customHeight="1">
      <c r="A2" s="1"/>
      <c r="B2" s="1163" t="s">
        <v>76</v>
      </c>
      <c r="C2" s="1163"/>
      <c r="D2" s="1163"/>
      <c r="E2" s="1163"/>
      <c r="F2" s="1163"/>
      <c r="G2" s="1163"/>
      <c r="H2" s="1163"/>
      <c r="I2" s="1163"/>
      <c r="J2" s="1163"/>
      <c r="K2" s="1163"/>
      <c r="L2" s="1163"/>
      <c r="M2" s="1163"/>
      <c r="N2" s="1163"/>
      <c r="O2" s="1163"/>
      <c r="P2" s="1163"/>
      <c r="Q2" s="1"/>
    </row>
    <row r="3" spans="1:19" ht="21.75" customHeight="1">
      <c r="A3" s="1"/>
      <c r="B3" s="1164" t="s">
        <v>77</v>
      </c>
      <c r="C3" s="1164"/>
      <c r="D3" s="1164"/>
      <c r="E3" s="1164"/>
      <c r="F3" s="1164"/>
      <c r="G3" s="1164"/>
      <c r="H3" s="1164"/>
      <c r="I3" s="1164"/>
      <c r="J3" s="1164"/>
      <c r="K3" s="1164"/>
      <c r="L3" s="1164"/>
      <c r="M3" s="1164"/>
      <c r="N3" s="1164"/>
      <c r="O3" s="1164"/>
      <c r="P3" s="1164"/>
      <c r="Q3" s="1"/>
    </row>
    <row r="4" spans="1:19" ht="21.75" customHeight="1">
      <c r="A4" s="1"/>
      <c r="B4" s="1165" t="s">
        <v>78</v>
      </c>
      <c r="C4" s="1165"/>
      <c r="D4" s="1165"/>
      <c r="E4" s="1165"/>
      <c r="F4" s="1165"/>
      <c r="G4" s="1165"/>
      <c r="H4" s="1165"/>
      <c r="I4" s="1165"/>
      <c r="J4" s="1165"/>
      <c r="K4" s="1165"/>
      <c r="L4" s="1165"/>
      <c r="M4" s="1165"/>
      <c r="N4" s="1165"/>
      <c r="O4" s="1165"/>
      <c r="P4" s="1165"/>
      <c r="Q4" s="1"/>
    </row>
    <row r="5" spans="1:19" ht="16.5" customHeight="1" thickBot="1">
      <c r="A5" s="1"/>
      <c r="B5" s="1166"/>
      <c r="C5" s="1166"/>
      <c r="D5" s="1166"/>
      <c r="E5" s="1166"/>
      <c r="F5" s="1166"/>
      <c r="G5" s="1166"/>
      <c r="H5" s="1166"/>
      <c r="I5" s="1166"/>
      <c r="J5" s="1166"/>
      <c r="K5" s="1166"/>
      <c r="L5" s="1166"/>
      <c r="M5" s="1166"/>
      <c r="N5" s="1166"/>
      <c r="O5" s="1166"/>
      <c r="P5" s="1166"/>
      <c r="Q5" s="1"/>
      <c r="R5" s="7"/>
      <c r="S5" s="2" t="s">
        <v>65</v>
      </c>
    </row>
    <row r="6" spans="1:19" ht="27.75" customHeight="1" thickBot="1">
      <c r="B6" s="103" t="s">
        <v>11</v>
      </c>
      <c r="C6" s="1167" t="s">
        <v>3</v>
      </c>
      <c r="D6" s="1168"/>
      <c r="E6" s="1168"/>
      <c r="F6" s="1168"/>
      <c r="G6" s="1168"/>
      <c r="H6" s="1168"/>
      <c r="I6" s="1168"/>
      <c r="J6" s="1168"/>
      <c r="K6" s="1168"/>
      <c r="L6" s="1168"/>
      <c r="M6" s="1168"/>
      <c r="N6" s="1168"/>
      <c r="O6" s="1168"/>
      <c r="P6" s="1169"/>
      <c r="Q6" s="1"/>
      <c r="R6" s="5"/>
      <c r="S6" s="2" t="s">
        <v>67</v>
      </c>
    </row>
    <row r="7" spans="1:19" ht="28.5" customHeight="1" thickBot="1">
      <c r="B7" s="104" t="s">
        <v>56</v>
      </c>
      <c r="C7" s="1170" t="s">
        <v>238</v>
      </c>
      <c r="D7" s="1171"/>
      <c r="E7" s="1171"/>
      <c r="F7" s="1171"/>
      <c r="G7" s="1171"/>
      <c r="H7" s="1171"/>
      <c r="I7" s="1171"/>
      <c r="J7" s="1171"/>
      <c r="K7" s="1171"/>
      <c r="L7" s="1171"/>
      <c r="M7" s="1171"/>
      <c r="N7" s="1171"/>
      <c r="O7" s="1171"/>
      <c r="P7" s="1172"/>
      <c r="R7" s="6"/>
      <c r="S7" s="2" t="s">
        <v>66</v>
      </c>
    </row>
    <row r="8" spans="1:19" ht="44.25" customHeight="1" thickBot="1">
      <c r="B8" s="104" t="s">
        <v>16</v>
      </c>
      <c r="C8" s="1170" t="s">
        <v>17</v>
      </c>
      <c r="D8" s="1181"/>
      <c r="E8" s="1181"/>
      <c r="F8" s="1181"/>
      <c r="G8" s="1181"/>
      <c r="H8" s="1181"/>
      <c r="I8" s="1181"/>
      <c r="J8" s="1181"/>
      <c r="K8" s="1181"/>
      <c r="L8" s="1181"/>
      <c r="M8" s="1181"/>
      <c r="N8" s="1181"/>
      <c r="O8" s="1181"/>
      <c r="P8" s="1182"/>
      <c r="R8" s="6"/>
    </row>
    <row r="9" spans="1:19" ht="18.75" customHeight="1" thickBot="1">
      <c r="B9" s="1173" t="s">
        <v>4</v>
      </c>
      <c r="C9" s="1174"/>
      <c r="D9" s="1174"/>
      <c r="E9" s="1174"/>
      <c r="F9" s="1174"/>
      <c r="G9" s="1174"/>
      <c r="H9" s="1175"/>
      <c r="I9" s="1176" t="s">
        <v>5</v>
      </c>
      <c r="J9" s="1177"/>
      <c r="K9" s="1177"/>
      <c r="L9" s="1177"/>
      <c r="M9" s="1177"/>
      <c r="N9" s="1177"/>
      <c r="O9" s="1177"/>
      <c r="P9" s="1177"/>
      <c r="Q9"/>
    </row>
    <row r="10" spans="1:19" ht="36" customHeight="1">
      <c r="B10" s="1146" t="s">
        <v>0</v>
      </c>
      <c r="C10" s="1146" t="s">
        <v>2</v>
      </c>
      <c r="D10" s="1148" t="s">
        <v>60</v>
      </c>
      <c r="E10" s="1183" t="s">
        <v>68</v>
      </c>
      <c r="F10" s="1150" t="s">
        <v>51</v>
      </c>
      <c r="G10" s="1151"/>
      <c r="H10" s="1154" t="s">
        <v>52</v>
      </c>
      <c r="I10" s="1156" t="s">
        <v>63</v>
      </c>
      <c r="J10" s="1158" t="s">
        <v>6</v>
      </c>
      <c r="K10" s="1160" t="s">
        <v>64</v>
      </c>
      <c r="L10" s="1160" t="s">
        <v>234</v>
      </c>
      <c r="M10" s="1161" t="s">
        <v>72</v>
      </c>
      <c r="N10" s="1152" t="s">
        <v>71</v>
      </c>
      <c r="O10" s="1154" t="s">
        <v>79</v>
      </c>
      <c r="P10" s="1179" t="s">
        <v>6</v>
      </c>
      <c r="Q10"/>
    </row>
    <row r="11" spans="1:19" ht="10.5" customHeight="1" thickBot="1">
      <c r="B11" s="1178"/>
      <c r="C11" s="1147"/>
      <c r="D11" s="1149"/>
      <c r="E11" s="1183"/>
      <c r="F11" s="72" t="s">
        <v>46</v>
      </c>
      <c r="G11" s="105" t="s">
        <v>47</v>
      </c>
      <c r="H11" s="1155"/>
      <c r="I11" s="1157"/>
      <c r="J11" s="1159"/>
      <c r="K11" s="1160"/>
      <c r="L11" s="1160"/>
      <c r="M11" s="1161"/>
      <c r="N11" s="1153"/>
      <c r="O11" s="1155"/>
      <c r="P11" s="1180"/>
      <c r="Q11"/>
    </row>
    <row r="12" spans="1:19" s="37" customFormat="1" ht="239.25" customHeight="1" thickBot="1">
      <c r="B12" s="222" t="s">
        <v>137</v>
      </c>
      <c r="C12" s="221" t="s">
        <v>138</v>
      </c>
      <c r="D12" s="127" t="s">
        <v>139</v>
      </c>
      <c r="E12" s="208">
        <v>0.2</v>
      </c>
      <c r="F12" s="64"/>
      <c r="G12" s="106"/>
      <c r="H12" s="128" t="s">
        <v>114</v>
      </c>
      <c r="I12" s="219" t="s">
        <v>65</v>
      </c>
      <c r="J12" s="220"/>
      <c r="K12" s="167">
        <v>0.2</v>
      </c>
      <c r="L12" s="167">
        <f>IF(I12="SI",K12,"0")</f>
        <v>0.2</v>
      </c>
      <c r="M12" s="167">
        <f>+L12</f>
        <v>0.2</v>
      </c>
      <c r="N12" s="216">
        <f>+M12/K12</f>
        <v>1</v>
      </c>
      <c r="O12" s="229" t="s">
        <v>242</v>
      </c>
      <c r="P12" s="98"/>
      <c r="Q12" s="38"/>
    </row>
    <row r="13" spans="1:19" s="37" customFormat="1" ht="68.25" customHeight="1" thickBot="1">
      <c r="B13" s="1136" t="s">
        <v>140</v>
      </c>
      <c r="C13" s="1144" t="s">
        <v>143</v>
      </c>
      <c r="D13" s="127" t="s">
        <v>147</v>
      </c>
      <c r="E13" s="208">
        <v>0.08</v>
      </c>
      <c r="F13" s="64"/>
      <c r="G13" s="106"/>
      <c r="H13" s="128" t="s">
        <v>115</v>
      </c>
      <c r="I13" s="125" t="s">
        <v>65</v>
      </c>
      <c r="J13" s="185"/>
      <c r="K13" s="218">
        <v>0.08</v>
      </c>
      <c r="L13" s="167">
        <f>IF(I13="SI",K13,"0")</f>
        <v>0.08</v>
      </c>
      <c r="M13" s="1138">
        <f>+SUM(L13:L16)</f>
        <v>0.2</v>
      </c>
      <c r="N13" s="1141">
        <f>M13/(K13+K14+K15+K16)</f>
        <v>1</v>
      </c>
      <c r="O13" s="98"/>
      <c r="P13" s="100"/>
      <c r="Q13" s="38"/>
    </row>
    <row r="14" spans="1:19" s="37" customFormat="1" ht="140.25" customHeight="1" thickBot="1">
      <c r="B14" s="1137"/>
      <c r="C14" s="1145"/>
      <c r="D14" s="127" t="s">
        <v>148</v>
      </c>
      <c r="E14" s="208">
        <v>0.02</v>
      </c>
      <c r="F14" s="64"/>
      <c r="G14" s="106"/>
      <c r="H14" s="128" t="s">
        <v>116</v>
      </c>
      <c r="I14" s="125" t="s">
        <v>65</v>
      </c>
      <c r="J14" s="58"/>
      <c r="K14" s="218">
        <v>0.02</v>
      </c>
      <c r="L14" s="167">
        <f>IF(I14="SI",K14,"0")</f>
        <v>0.02</v>
      </c>
      <c r="M14" s="1139"/>
      <c r="N14" s="1142"/>
      <c r="O14" s="98"/>
      <c r="P14" s="100"/>
      <c r="Q14" s="38"/>
    </row>
    <row r="15" spans="1:19" s="37" customFormat="1" ht="114.75" customHeight="1" thickBot="1">
      <c r="B15" s="1137"/>
      <c r="C15" s="1145"/>
      <c r="D15" s="127" t="s">
        <v>149</v>
      </c>
      <c r="E15" s="208">
        <v>0.05</v>
      </c>
      <c r="F15" s="50"/>
      <c r="G15" s="52"/>
      <c r="H15" s="128" t="s">
        <v>129</v>
      </c>
      <c r="I15" s="125" t="s">
        <v>65</v>
      </c>
      <c r="J15" s="50"/>
      <c r="K15" s="218">
        <v>0.05</v>
      </c>
      <c r="L15" s="167">
        <f t="shared" ref="L15:L47" si="0">IF(I15="SI",K15,"0")</f>
        <v>0.05</v>
      </c>
      <c r="M15" s="1139"/>
      <c r="N15" s="1142"/>
      <c r="O15" s="98"/>
      <c r="P15" s="77"/>
      <c r="Q15" s="38"/>
    </row>
    <row r="16" spans="1:19" s="37" customFormat="1" ht="112.5" customHeight="1" thickBot="1">
      <c r="B16" s="1137"/>
      <c r="C16" s="1145"/>
      <c r="D16" s="127" t="s">
        <v>150</v>
      </c>
      <c r="E16" s="208">
        <v>0.05</v>
      </c>
      <c r="F16" s="65"/>
      <c r="G16" s="107"/>
      <c r="H16" s="128" t="s">
        <v>129</v>
      </c>
      <c r="I16" s="125" t="s">
        <v>65</v>
      </c>
      <c r="J16" s="60"/>
      <c r="K16" s="218">
        <v>0.05</v>
      </c>
      <c r="L16" s="167">
        <f t="shared" si="0"/>
        <v>0.05</v>
      </c>
      <c r="M16" s="1140"/>
      <c r="N16" s="1143"/>
      <c r="O16" s="98"/>
      <c r="P16" s="100"/>
      <c r="Q16" s="38"/>
    </row>
    <row r="17" spans="2:17" s="37" customFormat="1" ht="173.25" customHeight="1" thickBot="1">
      <c r="B17" s="1137"/>
      <c r="C17" s="224" t="s">
        <v>144</v>
      </c>
      <c r="D17" s="223" t="s">
        <v>151</v>
      </c>
      <c r="E17" s="208">
        <v>0.1</v>
      </c>
      <c r="F17" s="65"/>
      <c r="G17" s="107"/>
      <c r="H17" s="128" t="s">
        <v>115</v>
      </c>
      <c r="I17" s="125" t="s">
        <v>65</v>
      </c>
      <c r="J17" s="60"/>
      <c r="K17" s="218">
        <v>0.1</v>
      </c>
      <c r="L17" s="167">
        <f t="shared" si="0"/>
        <v>0.1</v>
      </c>
      <c r="M17" s="61">
        <f>+K17</f>
        <v>0.1</v>
      </c>
      <c r="N17" s="216">
        <f>+M17/K17</f>
        <v>1</v>
      </c>
      <c r="O17" s="98"/>
      <c r="P17" s="100"/>
      <c r="Q17" s="38"/>
    </row>
    <row r="18" spans="2:17" s="37" customFormat="1" ht="102.75" customHeight="1" thickBot="1">
      <c r="B18" s="1137"/>
      <c r="C18" s="1123" t="s">
        <v>145</v>
      </c>
      <c r="D18" s="223" t="s">
        <v>152</v>
      </c>
      <c r="E18" s="208">
        <v>0.04</v>
      </c>
      <c r="F18" s="66"/>
      <c r="G18" s="108"/>
      <c r="H18" s="128" t="s">
        <v>115</v>
      </c>
      <c r="I18" s="125" t="s">
        <v>65</v>
      </c>
      <c r="J18" s="60"/>
      <c r="K18" s="218">
        <v>0.04</v>
      </c>
      <c r="L18" s="167">
        <f t="shared" si="0"/>
        <v>0.04</v>
      </c>
      <c r="M18" s="1120">
        <f>+SUM(L18:L22)</f>
        <v>0.2</v>
      </c>
      <c r="N18" s="1141">
        <f>+M18/(K18+K19+K20+K21+K22)</f>
        <v>1</v>
      </c>
      <c r="O18" s="98"/>
      <c r="P18" s="100"/>
      <c r="Q18" s="38"/>
    </row>
    <row r="19" spans="2:17" s="37" customFormat="1" ht="83.25" thickBot="1">
      <c r="B19" s="1137"/>
      <c r="C19" s="1123"/>
      <c r="D19" s="223" t="s">
        <v>153</v>
      </c>
      <c r="E19" s="210">
        <v>0.04</v>
      </c>
      <c r="F19" s="225"/>
      <c r="G19" s="225"/>
      <c r="H19" s="128" t="s">
        <v>115</v>
      </c>
      <c r="I19" s="125" t="s">
        <v>65</v>
      </c>
      <c r="J19" s="60"/>
      <c r="K19" s="218">
        <v>0.04</v>
      </c>
      <c r="L19" s="167">
        <f t="shared" si="0"/>
        <v>0.04</v>
      </c>
      <c r="M19" s="1121"/>
      <c r="N19" s="1142"/>
      <c r="O19" s="98"/>
      <c r="P19" s="100"/>
      <c r="Q19" s="38"/>
    </row>
    <row r="20" spans="2:17" s="37" customFormat="1" ht="83.25" thickBot="1">
      <c r="B20" s="1137"/>
      <c r="C20" s="1123"/>
      <c r="D20" s="223" t="s">
        <v>154</v>
      </c>
      <c r="E20" s="210">
        <v>0.04</v>
      </c>
      <c r="F20" s="225"/>
      <c r="G20" s="225"/>
      <c r="H20" s="128" t="s">
        <v>115</v>
      </c>
      <c r="I20" s="125" t="s">
        <v>65</v>
      </c>
      <c r="J20" s="60"/>
      <c r="K20" s="218">
        <v>0.04</v>
      </c>
      <c r="L20" s="167">
        <f t="shared" si="0"/>
        <v>0.04</v>
      </c>
      <c r="M20" s="1121"/>
      <c r="N20" s="1142"/>
      <c r="O20" s="98"/>
      <c r="P20" s="100"/>
      <c r="Q20" s="38"/>
    </row>
    <row r="21" spans="2:17" s="37" customFormat="1" ht="81" customHeight="1" thickBot="1">
      <c r="B21" s="1137"/>
      <c r="C21" s="1123"/>
      <c r="D21" s="223" t="s">
        <v>155</v>
      </c>
      <c r="E21" s="210">
        <v>0.04</v>
      </c>
      <c r="F21" s="225"/>
      <c r="G21" s="225"/>
      <c r="H21" s="128" t="s">
        <v>115</v>
      </c>
      <c r="I21" s="125" t="s">
        <v>65</v>
      </c>
      <c r="J21" s="60"/>
      <c r="K21" s="218">
        <v>0.04</v>
      </c>
      <c r="L21" s="167">
        <f t="shared" si="0"/>
        <v>0.04</v>
      </c>
      <c r="M21" s="1121"/>
      <c r="N21" s="1142"/>
      <c r="O21" s="98"/>
      <c r="P21" s="100"/>
      <c r="Q21" s="38"/>
    </row>
    <row r="22" spans="2:17" s="37" customFormat="1" ht="96.75" customHeight="1" thickBot="1">
      <c r="B22" s="1137"/>
      <c r="C22" s="1123"/>
      <c r="D22" s="223" t="s">
        <v>156</v>
      </c>
      <c r="E22" s="210">
        <v>0.04</v>
      </c>
      <c r="F22" s="225"/>
      <c r="G22" s="225"/>
      <c r="H22" s="128" t="s">
        <v>112</v>
      </c>
      <c r="I22" s="125" t="s">
        <v>65</v>
      </c>
      <c r="J22" s="60"/>
      <c r="K22" s="218">
        <v>0.04</v>
      </c>
      <c r="L22" s="167">
        <f t="shared" si="0"/>
        <v>0.04</v>
      </c>
      <c r="M22" s="1122"/>
      <c r="N22" s="1143"/>
      <c r="O22" s="98"/>
      <c r="P22" s="100"/>
      <c r="Q22" s="38"/>
    </row>
    <row r="23" spans="2:17" s="37" customFormat="1" ht="124.5" customHeight="1" thickBot="1">
      <c r="B23" s="1137"/>
      <c r="C23" s="1123" t="s">
        <v>146</v>
      </c>
      <c r="D23" s="223" t="s">
        <v>157</v>
      </c>
      <c r="E23" s="210">
        <v>0.02</v>
      </c>
      <c r="F23" s="225"/>
      <c r="G23" s="225"/>
      <c r="H23" s="128" t="s">
        <v>115</v>
      </c>
      <c r="I23" s="125" t="s">
        <v>65</v>
      </c>
      <c r="J23" s="60"/>
      <c r="K23" s="218">
        <v>0.02</v>
      </c>
      <c r="L23" s="167">
        <f t="shared" si="0"/>
        <v>0.02</v>
      </c>
      <c r="M23" s="1120">
        <f>+SUM(L23:L26)</f>
        <v>0.08</v>
      </c>
      <c r="N23" s="1141">
        <f>+M23/(K23+K24+K25+K26)</f>
        <v>1</v>
      </c>
      <c r="O23" s="98"/>
      <c r="P23" s="100"/>
      <c r="Q23" s="38"/>
    </row>
    <row r="24" spans="2:17" s="37" customFormat="1" ht="78.75" customHeight="1" thickBot="1">
      <c r="B24" s="1137"/>
      <c r="C24" s="1123"/>
      <c r="D24" s="223" t="s">
        <v>158</v>
      </c>
      <c r="E24" s="210">
        <v>0.04</v>
      </c>
      <c r="F24" s="225"/>
      <c r="G24" s="225"/>
      <c r="H24" s="128" t="s">
        <v>115</v>
      </c>
      <c r="I24" s="125" t="s">
        <v>65</v>
      </c>
      <c r="J24" s="60"/>
      <c r="K24" s="218">
        <v>0.04</v>
      </c>
      <c r="L24" s="167">
        <f t="shared" si="0"/>
        <v>0.04</v>
      </c>
      <c r="M24" s="1121"/>
      <c r="N24" s="1142"/>
      <c r="O24" s="98"/>
      <c r="P24" s="100"/>
      <c r="Q24" s="38"/>
    </row>
    <row r="25" spans="2:17" s="37" customFormat="1" ht="240" customHeight="1" thickBot="1">
      <c r="B25" s="1137"/>
      <c r="C25" s="1123"/>
      <c r="D25" s="223" t="s">
        <v>159</v>
      </c>
      <c r="E25" s="210">
        <v>0.02</v>
      </c>
      <c r="F25" s="225"/>
      <c r="G25" s="225"/>
      <c r="H25" s="128" t="s">
        <v>117</v>
      </c>
      <c r="I25" s="125" t="s">
        <v>65</v>
      </c>
      <c r="J25" s="60"/>
      <c r="K25" s="218">
        <v>0.02</v>
      </c>
      <c r="L25" s="167">
        <f t="shared" si="0"/>
        <v>0.02</v>
      </c>
      <c r="M25" s="1121"/>
      <c r="N25" s="1142"/>
      <c r="O25" s="98"/>
      <c r="P25" s="100"/>
      <c r="Q25" s="38"/>
    </row>
    <row r="26" spans="2:17" s="37" customFormat="1" ht="81.75" customHeight="1" thickBot="1">
      <c r="B26" s="1137"/>
      <c r="C26" s="1133"/>
      <c r="D26" s="226" t="s">
        <v>160</v>
      </c>
      <c r="E26" s="230">
        <v>0.02</v>
      </c>
      <c r="F26" s="225"/>
      <c r="G26" s="225"/>
      <c r="H26" s="128" t="s">
        <v>115</v>
      </c>
      <c r="I26" s="125" t="s">
        <v>67</v>
      </c>
      <c r="J26" s="60"/>
      <c r="K26" s="218">
        <v>0</v>
      </c>
      <c r="L26" s="167" t="str">
        <f t="shared" si="0"/>
        <v>0</v>
      </c>
      <c r="M26" s="1122"/>
      <c r="N26" s="1143"/>
      <c r="O26" s="98"/>
      <c r="P26" s="100"/>
      <c r="Q26" s="38"/>
    </row>
    <row r="27" spans="2:17" s="37" customFormat="1" ht="174" customHeight="1" thickBot="1">
      <c r="B27" s="1118" t="s">
        <v>141</v>
      </c>
      <c r="C27" s="1123" t="s">
        <v>161</v>
      </c>
      <c r="D27" s="223" t="s">
        <v>162</v>
      </c>
      <c r="E27" s="208">
        <v>0.04</v>
      </c>
      <c r="F27" s="225"/>
      <c r="G27" s="225"/>
      <c r="H27" s="128" t="s">
        <v>124</v>
      </c>
      <c r="I27" s="125" t="s">
        <v>65</v>
      </c>
      <c r="J27" s="60"/>
      <c r="K27" s="218">
        <v>0.04</v>
      </c>
      <c r="L27" s="167">
        <f t="shared" si="0"/>
        <v>0.04</v>
      </c>
      <c r="M27" s="1120">
        <f>+L27+L28+L29+L30</f>
        <v>0.12</v>
      </c>
      <c r="N27" s="1141">
        <f>+M27/(K27+K28+K29+K30)</f>
        <v>1</v>
      </c>
      <c r="O27" s="98"/>
      <c r="P27" s="100"/>
      <c r="Q27" s="38"/>
    </row>
    <row r="28" spans="2:17" s="37" customFormat="1" ht="117.75" customHeight="1" thickBot="1">
      <c r="B28" s="1118"/>
      <c r="C28" s="1123"/>
      <c r="D28" s="223" t="s">
        <v>163</v>
      </c>
      <c r="E28" s="208">
        <v>0.04</v>
      </c>
      <c r="F28" s="225"/>
      <c r="G28" s="225"/>
      <c r="H28" s="128" t="s">
        <v>120</v>
      </c>
      <c r="I28" s="125" t="s">
        <v>65</v>
      </c>
      <c r="J28" s="60"/>
      <c r="K28" s="218">
        <v>0.04</v>
      </c>
      <c r="L28" s="167">
        <f t="shared" si="0"/>
        <v>0.04</v>
      </c>
      <c r="M28" s="1121"/>
      <c r="N28" s="1142"/>
      <c r="O28" s="98"/>
      <c r="P28" s="100"/>
      <c r="Q28" s="38"/>
    </row>
    <row r="29" spans="2:17" s="37" customFormat="1" ht="66.75" thickBot="1">
      <c r="B29" s="1118"/>
      <c r="C29" s="1123"/>
      <c r="D29" s="223" t="s">
        <v>164</v>
      </c>
      <c r="E29" s="208">
        <v>0.04</v>
      </c>
      <c r="F29" s="225"/>
      <c r="G29" s="225"/>
      <c r="H29" s="128" t="s">
        <v>128</v>
      </c>
      <c r="I29" s="125" t="s">
        <v>65</v>
      </c>
      <c r="J29" s="60"/>
      <c r="K29" s="218">
        <v>0.04</v>
      </c>
      <c r="L29" s="167">
        <f t="shared" si="0"/>
        <v>0.04</v>
      </c>
      <c r="M29" s="1121"/>
      <c r="N29" s="1143"/>
      <c r="O29" s="98"/>
      <c r="P29" s="100"/>
      <c r="Q29" s="38"/>
    </row>
    <row r="30" spans="2:17" s="37" customFormat="1" ht="230.25" customHeight="1" thickBot="1">
      <c r="B30" s="1119"/>
      <c r="C30" s="1133"/>
      <c r="D30" s="227" t="s">
        <v>165</v>
      </c>
      <c r="E30" s="208">
        <v>0.12</v>
      </c>
      <c r="F30" s="225"/>
      <c r="G30" s="225"/>
      <c r="H30" s="128" t="s">
        <v>121</v>
      </c>
      <c r="I30" s="125" t="s">
        <v>67</v>
      </c>
      <c r="J30" s="60"/>
      <c r="K30" s="218">
        <v>0</v>
      </c>
      <c r="L30" s="218" t="str">
        <f t="shared" si="0"/>
        <v>0</v>
      </c>
      <c r="M30" s="1122"/>
      <c r="N30" s="216"/>
      <c r="O30" s="98"/>
      <c r="P30" s="100"/>
      <c r="Q30" s="38"/>
    </row>
    <row r="31" spans="2:17" s="37" customFormat="1" ht="94.5" customHeight="1" thickBot="1">
      <c r="B31" s="1118" t="s">
        <v>142</v>
      </c>
      <c r="C31" s="1123" t="s">
        <v>166</v>
      </c>
      <c r="D31" s="228" t="s">
        <v>171</v>
      </c>
      <c r="E31" s="208">
        <v>0.03</v>
      </c>
      <c r="F31" s="225"/>
      <c r="G31" s="225"/>
      <c r="H31" s="128" t="s">
        <v>118</v>
      </c>
      <c r="I31" s="125" t="s">
        <v>65</v>
      </c>
      <c r="J31" s="60"/>
      <c r="K31" s="218">
        <v>0.03</v>
      </c>
      <c r="L31" s="54">
        <f t="shared" si="0"/>
        <v>0.03</v>
      </c>
      <c r="M31" s="1124">
        <f>+SUM(L35:L37)</f>
        <v>0.1</v>
      </c>
      <c r="N31" s="216"/>
      <c r="O31" s="98"/>
      <c r="P31" s="100"/>
      <c r="Q31" s="38"/>
    </row>
    <row r="32" spans="2:17" s="37" customFormat="1" ht="111" thickBot="1">
      <c r="B32" s="1118"/>
      <c r="C32" s="1123"/>
      <c r="D32" s="228" t="s">
        <v>172</v>
      </c>
      <c r="E32" s="208">
        <v>0.03</v>
      </c>
      <c r="F32" s="225"/>
      <c r="G32" s="225"/>
      <c r="H32" s="128" t="s">
        <v>122</v>
      </c>
      <c r="I32" s="125" t="s">
        <v>65</v>
      </c>
      <c r="J32" s="60"/>
      <c r="K32" s="218">
        <v>0.03</v>
      </c>
      <c r="L32" s="54">
        <f t="shared" si="0"/>
        <v>0.03</v>
      </c>
      <c r="M32" s="1125"/>
      <c r="N32" s="216"/>
      <c r="O32" s="98"/>
      <c r="P32" s="100"/>
      <c r="Q32" s="38"/>
    </row>
    <row r="33" spans="2:17" s="37" customFormat="1" ht="63.75" thickBot="1">
      <c r="B33" s="1118"/>
      <c r="C33" s="1123"/>
      <c r="D33" s="228" t="s">
        <v>173</v>
      </c>
      <c r="E33" s="208">
        <v>0.02</v>
      </c>
      <c r="F33" s="225"/>
      <c r="G33" s="225"/>
      <c r="H33" s="128" t="s">
        <v>115</v>
      </c>
      <c r="I33" s="125" t="s">
        <v>65</v>
      </c>
      <c r="J33" s="60"/>
      <c r="K33" s="218">
        <v>0</v>
      </c>
      <c r="L33" s="54">
        <f t="shared" si="0"/>
        <v>0</v>
      </c>
      <c r="M33" s="1125"/>
      <c r="N33" s="216"/>
      <c r="O33" s="98"/>
      <c r="P33" s="100"/>
      <c r="Q33" s="38"/>
    </row>
    <row r="34" spans="2:17" s="37" customFormat="1" ht="75" customHeight="1" thickBot="1">
      <c r="B34" s="1118"/>
      <c r="C34" s="1123"/>
      <c r="D34" s="228" t="s">
        <v>174</v>
      </c>
      <c r="E34" s="208">
        <v>0.02</v>
      </c>
      <c r="F34" s="225"/>
      <c r="G34" s="225"/>
      <c r="H34" s="128" t="s">
        <v>123</v>
      </c>
      <c r="I34" s="125" t="s">
        <v>67</v>
      </c>
      <c r="J34" s="60"/>
      <c r="K34" s="218">
        <v>0</v>
      </c>
      <c r="L34" s="54" t="str">
        <f t="shared" si="0"/>
        <v>0</v>
      </c>
      <c r="M34" s="1126"/>
      <c r="N34" s="216"/>
      <c r="O34" s="98"/>
      <c r="P34" s="100"/>
      <c r="Q34" s="38"/>
    </row>
    <row r="35" spans="2:17" s="37" customFormat="1" ht="156.75" customHeight="1" thickBot="1">
      <c r="B35" s="1118"/>
      <c r="C35" s="1123" t="s">
        <v>167</v>
      </c>
      <c r="D35" s="228" t="s">
        <v>175</v>
      </c>
      <c r="E35" s="209">
        <v>0.05</v>
      </c>
      <c r="F35" s="225"/>
      <c r="G35" s="225"/>
      <c r="H35" s="128" t="s">
        <v>124</v>
      </c>
      <c r="I35" s="125" t="s">
        <v>65</v>
      </c>
      <c r="J35" s="60"/>
      <c r="K35" s="218">
        <v>0.05</v>
      </c>
      <c r="L35" s="54">
        <f t="shared" si="0"/>
        <v>0.05</v>
      </c>
      <c r="M35" s="1124"/>
      <c r="N35" s="216"/>
      <c r="O35" s="98"/>
      <c r="P35" s="100"/>
      <c r="Q35" s="38"/>
    </row>
    <row r="36" spans="2:17" s="37" customFormat="1" ht="79.5" customHeight="1" thickBot="1">
      <c r="B36" s="1118"/>
      <c r="C36" s="1123"/>
      <c r="D36" s="228" t="s">
        <v>176</v>
      </c>
      <c r="E36" s="209">
        <v>0.02</v>
      </c>
      <c r="F36" s="225"/>
      <c r="G36" s="225"/>
      <c r="H36" s="128" t="s">
        <v>123</v>
      </c>
      <c r="I36" s="125" t="s">
        <v>65</v>
      </c>
      <c r="J36" s="60"/>
      <c r="K36" s="218">
        <v>0.02</v>
      </c>
      <c r="L36" s="54">
        <f t="shared" si="0"/>
        <v>0.02</v>
      </c>
      <c r="M36" s="1125"/>
      <c r="N36" s="216"/>
      <c r="O36" s="98"/>
      <c r="P36" s="100"/>
      <c r="Q36" s="38"/>
    </row>
    <row r="37" spans="2:17" s="37" customFormat="1" ht="231.75" customHeight="1" thickBot="1">
      <c r="B37" s="1118"/>
      <c r="C37" s="1123"/>
      <c r="D37" s="228" t="s">
        <v>177</v>
      </c>
      <c r="E37" s="209">
        <v>0.03</v>
      </c>
      <c r="F37" s="225"/>
      <c r="G37" s="225"/>
      <c r="H37" s="128" t="s">
        <v>125</v>
      </c>
      <c r="I37" s="125" t="s">
        <v>65</v>
      </c>
      <c r="J37" s="60"/>
      <c r="K37" s="218">
        <v>0.03</v>
      </c>
      <c r="L37" s="54">
        <f t="shared" si="0"/>
        <v>0.03</v>
      </c>
      <c r="M37" s="1126"/>
      <c r="N37" s="216"/>
      <c r="O37" s="98"/>
      <c r="P37" s="100"/>
      <c r="Q37" s="38"/>
    </row>
    <row r="38" spans="2:17" s="37" customFormat="1" ht="116.25" thickBot="1">
      <c r="B38" s="1118"/>
      <c r="C38" s="1123" t="s">
        <v>168</v>
      </c>
      <c r="D38" s="228" t="s">
        <v>178</v>
      </c>
      <c r="E38" s="208">
        <v>0.02</v>
      </c>
      <c r="F38" s="225"/>
      <c r="G38" s="225"/>
      <c r="H38" s="128" t="s">
        <v>118</v>
      </c>
      <c r="I38" s="125" t="s">
        <v>65</v>
      </c>
      <c r="J38" s="60"/>
      <c r="K38" s="218">
        <v>0.02</v>
      </c>
      <c r="L38" s="54">
        <f t="shared" si="0"/>
        <v>0.02</v>
      </c>
      <c r="M38" s="1124"/>
      <c r="N38" s="216"/>
      <c r="O38" s="98"/>
      <c r="P38" s="100"/>
      <c r="Q38" s="38"/>
    </row>
    <row r="39" spans="2:17" s="37" customFormat="1" ht="155.25" customHeight="1" thickBot="1">
      <c r="B39" s="1118"/>
      <c r="C39" s="1123"/>
      <c r="D39" s="228" t="s">
        <v>179</v>
      </c>
      <c r="E39" s="208">
        <v>0.08</v>
      </c>
      <c r="F39" s="225"/>
      <c r="G39" s="225"/>
      <c r="H39" s="128" t="s">
        <v>124</v>
      </c>
      <c r="I39" s="125" t="s">
        <v>65</v>
      </c>
      <c r="J39" s="60"/>
      <c r="K39" s="218">
        <v>0.08</v>
      </c>
      <c r="L39" s="54">
        <f t="shared" si="0"/>
        <v>0.08</v>
      </c>
      <c r="M39" s="1125"/>
      <c r="N39" s="216"/>
      <c r="O39" s="98"/>
      <c r="P39" s="100"/>
      <c r="Q39" s="38"/>
    </row>
    <row r="40" spans="2:17" s="37" customFormat="1" ht="74.25" customHeight="1" thickBot="1">
      <c r="B40" s="1118"/>
      <c r="C40" s="1123"/>
      <c r="D40" s="228" t="s">
        <v>180</v>
      </c>
      <c r="E40" s="208">
        <v>0.05</v>
      </c>
      <c r="F40" s="225"/>
      <c r="G40" s="225"/>
      <c r="H40" s="128" t="s">
        <v>123</v>
      </c>
      <c r="I40" s="125" t="s">
        <v>65</v>
      </c>
      <c r="J40" s="60"/>
      <c r="K40" s="218">
        <v>0.05</v>
      </c>
      <c r="L40" s="54">
        <f t="shared" si="0"/>
        <v>0.05</v>
      </c>
      <c r="M40" s="1126"/>
      <c r="N40" s="216"/>
      <c r="O40" s="98"/>
      <c r="P40" s="100"/>
      <c r="Q40" s="38"/>
    </row>
    <row r="41" spans="2:17" s="37" customFormat="1" ht="152.25" customHeight="1" thickBot="1">
      <c r="B41" s="1118"/>
      <c r="C41" s="1133" t="s">
        <v>169</v>
      </c>
      <c r="D41" s="228" t="s">
        <v>181</v>
      </c>
      <c r="E41" s="151">
        <v>0.05</v>
      </c>
      <c r="F41" s="225"/>
      <c r="G41" s="225"/>
      <c r="H41" s="128" t="s">
        <v>124</v>
      </c>
      <c r="I41" s="125" t="s">
        <v>65</v>
      </c>
      <c r="J41" s="60"/>
      <c r="K41" s="218">
        <v>0.05</v>
      </c>
      <c r="L41" s="54">
        <f t="shared" si="0"/>
        <v>0.05</v>
      </c>
      <c r="M41" s="1124"/>
      <c r="N41" s="216"/>
      <c r="O41" s="98"/>
      <c r="P41" s="100"/>
      <c r="Q41" s="38"/>
    </row>
    <row r="42" spans="2:17" s="37" customFormat="1" ht="94.5" customHeight="1" thickBot="1">
      <c r="B42" s="1118"/>
      <c r="C42" s="1134"/>
      <c r="D42" s="1130" t="s">
        <v>182</v>
      </c>
      <c r="E42" s="152">
        <v>2.5000000000000001E-2</v>
      </c>
      <c r="F42" s="225"/>
      <c r="G42" s="225"/>
      <c r="H42" s="1127" t="s">
        <v>126</v>
      </c>
      <c r="I42" s="125" t="s">
        <v>65</v>
      </c>
      <c r="J42" s="60"/>
      <c r="K42" s="218">
        <v>0.03</v>
      </c>
      <c r="L42" s="54">
        <f t="shared" si="0"/>
        <v>0.03</v>
      </c>
      <c r="M42" s="1125"/>
      <c r="N42" s="216"/>
      <c r="O42" s="98"/>
      <c r="P42" s="100"/>
      <c r="Q42" s="38"/>
    </row>
    <row r="43" spans="2:17" s="37" customFormat="1" ht="87" customHeight="1" thickBot="1">
      <c r="B43" s="1118"/>
      <c r="C43" s="1134"/>
      <c r="D43" s="1131"/>
      <c r="E43" s="152">
        <v>2.5000000000000001E-2</v>
      </c>
      <c r="F43" s="225"/>
      <c r="G43" s="225"/>
      <c r="H43" s="1128"/>
      <c r="I43" s="125" t="s">
        <v>65</v>
      </c>
      <c r="J43" s="60"/>
      <c r="K43" s="218">
        <v>0.03</v>
      </c>
      <c r="L43" s="54">
        <f t="shared" si="0"/>
        <v>0.03</v>
      </c>
      <c r="M43" s="1125"/>
      <c r="N43" s="216"/>
      <c r="O43" s="98"/>
      <c r="P43" s="100"/>
      <c r="Q43" s="38"/>
    </row>
    <row r="44" spans="2:17" s="37" customFormat="1" ht="87" customHeight="1" thickBot="1">
      <c r="B44" s="1118"/>
      <c r="C44" s="1135"/>
      <c r="D44" s="1132"/>
      <c r="E44" s="152">
        <v>2.5000000000000001E-2</v>
      </c>
      <c r="F44" s="225"/>
      <c r="G44" s="225"/>
      <c r="H44" s="1129"/>
      <c r="I44" s="125" t="s">
        <v>65</v>
      </c>
      <c r="J44" s="60"/>
      <c r="K44" s="218">
        <v>0.03</v>
      </c>
      <c r="L44" s="54">
        <f t="shared" si="0"/>
        <v>0.03</v>
      </c>
      <c r="M44" s="1126"/>
      <c r="N44" s="216"/>
      <c r="O44" s="98"/>
      <c r="P44" s="100"/>
      <c r="Q44" s="38"/>
    </row>
    <row r="45" spans="2:17" s="37" customFormat="1" ht="153.75" customHeight="1" thickBot="1">
      <c r="B45" s="1118"/>
      <c r="C45" s="1123" t="s">
        <v>170</v>
      </c>
      <c r="D45" s="228" t="s">
        <v>183</v>
      </c>
      <c r="E45" s="210">
        <v>0.02</v>
      </c>
      <c r="F45" s="225"/>
      <c r="G45" s="225"/>
      <c r="H45" s="128" t="s">
        <v>119</v>
      </c>
      <c r="I45" s="125" t="s">
        <v>65</v>
      </c>
      <c r="J45" s="60"/>
      <c r="K45" s="218">
        <v>0.02</v>
      </c>
      <c r="L45" s="54">
        <f t="shared" si="0"/>
        <v>0.02</v>
      </c>
      <c r="M45" s="1124"/>
      <c r="N45" s="216"/>
      <c r="O45" s="98"/>
      <c r="P45" s="100"/>
      <c r="Q45" s="38"/>
    </row>
    <row r="46" spans="2:17" s="37" customFormat="1" ht="75" customHeight="1" thickBot="1">
      <c r="B46" s="1118"/>
      <c r="C46" s="1123"/>
      <c r="D46" s="228" t="s">
        <v>184</v>
      </c>
      <c r="E46" s="210">
        <v>0.02</v>
      </c>
      <c r="F46" s="225"/>
      <c r="G46" s="225"/>
      <c r="H46" s="128" t="s">
        <v>113</v>
      </c>
      <c r="I46" s="125" t="s">
        <v>65</v>
      </c>
      <c r="J46" s="60"/>
      <c r="K46" s="218">
        <v>0.02</v>
      </c>
      <c r="L46" s="54">
        <f t="shared" si="0"/>
        <v>0.02</v>
      </c>
      <c r="M46" s="1125"/>
      <c r="N46" s="216"/>
      <c r="O46" s="98"/>
      <c r="P46" s="100"/>
      <c r="Q46" s="38"/>
    </row>
    <row r="47" spans="2:17" s="37" customFormat="1" ht="321" customHeight="1" thickBot="1">
      <c r="B47" s="1118"/>
      <c r="C47" s="1123"/>
      <c r="D47" s="228" t="s">
        <v>185</v>
      </c>
      <c r="E47" s="208">
        <v>0.06</v>
      </c>
      <c r="F47" s="225"/>
      <c r="G47" s="225"/>
      <c r="H47" s="128" t="s">
        <v>127</v>
      </c>
      <c r="I47" s="125" t="s">
        <v>67</v>
      </c>
      <c r="J47" s="60"/>
      <c r="K47" s="218">
        <v>0</v>
      </c>
      <c r="L47" s="54" t="str">
        <f t="shared" si="0"/>
        <v>0</v>
      </c>
      <c r="M47" s="1126"/>
      <c r="N47" s="216"/>
      <c r="O47" s="98"/>
      <c r="P47" s="100"/>
      <c r="Q47" s="38"/>
    </row>
    <row r="48" spans="2:17" ht="15.75" thickBot="1">
      <c r="B48" s="1"/>
      <c r="C48"/>
      <c r="D48"/>
      <c r="E48"/>
      <c r="F48"/>
      <c r="G48"/>
      <c r="H48"/>
      <c r="I48" s="132"/>
      <c r="J48"/>
      <c r="K48"/>
      <c r="L48"/>
      <c r="M48"/>
      <c r="N48"/>
      <c r="O48" s="1"/>
      <c r="P48" s="1"/>
      <c r="Q48" s="1"/>
    </row>
    <row r="49" spans="2:17" ht="61.5" thickBot="1">
      <c r="B49" s="1"/>
      <c r="C49"/>
      <c r="D49"/>
      <c r="E49"/>
      <c r="F49"/>
      <c r="G49"/>
      <c r="H49"/>
      <c r="I49" s="215" t="s">
        <v>235</v>
      </c>
      <c r="J49" s="1"/>
      <c r="K49" s="1"/>
      <c r="L49" s="1"/>
      <c r="M49" s="34"/>
      <c r="N49" s="216" t="e">
        <f>AVERAGE(#REF!,#REF!,#REF!,#REF!)</f>
        <v>#REF!</v>
      </c>
      <c r="P49" s="1"/>
      <c r="Q49" s="1"/>
    </row>
    <row r="50" spans="2:17">
      <c r="B50" s="1"/>
      <c r="C50" s="1"/>
      <c r="D50" s="1"/>
      <c r="E50" s="1"/>
      <c r="F50" s="1"/>
      <c r="G50" s="1"/>
      <c r="H50" s="1"/>
      <c r="I50" s="30"/>
      <c r="J50" s="1"/>
      <c r="K50" s="34"/>
      <c r="L50" s="34"/>
      <c r="N50" s="1"/>
      <c r="O50" s="1"/>
      <c r="P50" s="1"/>
    </row>
    <row r="51" spans="2:17">
      <c r="B51" s="1"/>
      <c r="C51" s="1"/>
      <c r="D51" s="1"/>
      <c r="E51" s="1"/>
      <c r="F51" s="1"/>
      <c r="G51" s="1"/>
      <c r="H51" s="1"/>
      <c r="J51" s="1"/>
      <c r="N51" s="1"/>
      <c r="O51" s="1"/>
      <c r="P51" s="1"/>
    </row>
    <row r="52" spans="2:17">
      <c r="B52" s="1"/>
      <c r="C52" s="1"/>
      <c r="D52" s="1"/>
      <c r="E52" s="1"/>
      <c r="F52" s="1"/>
      <c r="G52" s="1"/>
      <c r="H52" s="1"/>
      <c r="I52" s="30"/>
      <c r="J52" s="1"/>
      <c r="K52" s="1"/>
      <c r="L52" s="1"/>
      <c r="M52" s="1"/>
      <c r="N52" s="1"/>
      <c r="O52" s="1"/>
      <c r="P52" s="1"/>
      <c r="Q52" s="1"/>
    </row>
    <row r="53" spans="2:17">
      <c r="B53" s="1"/>
      <c r="C53" s="1"/>
      <c r="D53" s="1"/>
      <c r="E53" s="1"/>
      <c r="F53" s="1"/>
      <c r="G53" s="1"/>
      <c r="H53" s="1"/>
      <c r="I53" s="30"/>
      <c r="J53" s="1"/>
      <c r="K53" s="1"/>
      <c r="L53" s="1"/>
      <c r="M53" s="1"/>
      <c r="N53" s="1"/>
      <c r="O53" s="1"/>
      <c r="P53" s="1"/>
      <c r="Q53" s="1"/>
    </row>
    <row r="54" spans="2:17">
      <c r="B54" s="1"/>
      <c r="C54" s="1"/>
      <c r="D54" s="1"/>
      <c r="E54" s="1"/>
      <c r="F54" s="1"/>
      <c r="G54" s="1"/>
      <c r="H54" s="1"/>
      <c r="I54" s="30"/>
      <c r="J54" s="1"/>
      <c r="K54" s="1"/>
      <c r="L54" s="1"/>
      <c r="M54" s="1"/>
      <c r="N54" s="1"/>
      <c r="O54" s="1"/>
      <c r="P54" s="1"/>
      <c r="Q54" s="1"/>
    </row>
    <row r="55" spans="2:17">
      <c r="B55" s="1"/>
      <c r="C55" s="1"/>
      <c r="D55" s="1"/>
      <c r="E55" s="1"/>
      <c r="F55" s="1"/>
      <c r="G55" s="1"/>
      <c r="H55" s="1"/>
      <c r="I55" s="30"/>
      <c r="J55" s="1"/>
      <c r="K55" s="1"/>
      <c r="L55" s="1"/>
      <c r="M55" s="1"/>
      <c r="N55" s="1"/>
      <c r="O55" s="1"/>
      <c r="P55" s="1"/>
      <c r="Q55" s="1"/>
    </row>
    <row r="56" spans="2:17">
      <c r="B56" s="1"/>
      <c r="C56" s="1"/>
      <c r="D56" s="1"/>
      <c r="E56" s="1"/>
      <c r="F56" s="1"/>
      <c r="G56" s="1"/>
      <c r="H56" s="1"/>
      <c r="I56" s="30"/>
      <c r="J56" s="1"/>
      <c r="K56" s="1"/>
      <c r="L56" s="1"/>
      <c r="M56" s="1"/>
      <c r="N56" s="1"/>
      <c r="O56" s="1"/>
      <c r="P56" s="1"/>
      <c r="Q56" s="1"/>
    </row>
    <row r="57" spans="2:17">
      <c r="B57" s="1"/>
      <c r="C57" s="1"/>
      <c r="D57" s="1"/>
      <c r="E57" s="1"/>
      <c r="F57" s="1"/>
      <c r="G57" s="1"/>
      <c r="H57" s="1"/>
      <c r="I57" s="30"/>
      <c r="J57" s="1"/>
      <c r="K57" s="1"/>
      <c r="L57" s="1"/>
      <c r="M57" s="1"/>
      <c r="N57" s="1"/>
      <c r="O57" s="1"/>
      <c r="P57" s="1"/>
      <c r="Q57" s="1"/>
    </row>
    <row r="58" spans="2:17">
      <c r="B58" s="1"/>
      <c r="C58" s="1"/>
      <c r="D58" s="1"/>
      <c r="E58" s="1"/>
      <c r="F58" s="1"/>
      <c r="G58" s="1"/>
      <c r="H58" s="1"/>
      <c r="I58" s="30"/>
      <c r="J58" s="1"/>
      <c r="K58" s="1"/>
      <c r="L58" s="1"/>
      <c r="M58" s="1"/>
      <c r="N58" s="1"/>
      <c r="O58" s="1"/>
      <c r="P58" s="1"/>
      <c r="Q58" s="1"/>
    </row>
    <row r="59" spans="2:17">
      <c r="B59" s="1"/>
      <c r="C59" s="1"/>
      <c r="D59" s="1"/>
      <c r="E59" s="1"/>
      <c r="F59" s="1"/>
      <c r="G59" s="1"/>
      <c r="H59" s="1"/>
      <c r="I59" s="30"/>
      <c r="J59" s="1"/>
      <c r="K59" s="1"/>
      <c r="L59" s="1"/>
      <c r="M59" s="1"/>
      <c r="N59" s="1"/>
      <c r="O59" s="1"/>
      <c r="P59" s="1"/>
      <c r="Q59" s="1"/>
    </row>
    <row r="60" spans="2:17">
      <c r="B60" s="1"/>
      <c r="C60" s="1"/>
      <c r="D60" s="1"/>
      <c r="E60" s="1"/>
      <c r="F60" s="1"/>
      <c r="G60" s="1"/>
      <c r="H60" s="1"/>
      <c r="I60" s="30"/>
      <c r="J60" s="1"/>
      <c r="K60" s="1"/>
      <c r="L60" s="1"/>
      <c r="M60" s="1"/>
      <c r="N60" s="1"/>
      <c r="O60" s="1"/>
      <c r="P60" s="1"/>
      <c r="Q60" s="1"/>
    </row>
    <row r="61" spans="2:17">
      <c r="B61" s="1"/>
      <c r="C61" s="1"/>
      <c r="D61" s="1"/>
      <c r="E61" s="1"/>
      <c r="F61" s="1"/>
      <c r="G61" s="1"/>
      <c r="H61" s="1"/>
      <c r="I61" s="30"/>
      <c r="J61" s="1"/>
      <c r="K61" s="1"/>
      <c r="L61" s="1"/>
      <c r="M61" s="1"/>
      <c r="N61" s="1"/>
      <c r="O61" s="1"/>
      <c r="P61" s="1"/>
      <c r="Q61" s="1"/>
    </row>
    <row r="62" spans="2:17">
      <c r="B62" s="1"/>
      <c r="C62" s="1"/>
      <c r="D62" s="1"/>
      <c r="E62" s="1"/>
      <c r="F62" s="1"/>
      <c r="G62" s="1"/>
      <c r="H62" s="1"/>
      <c r="I62" s="30"/>
      <c r="J62" s="1"/>
      <c r="K62" s="1"/>
      <c r="L62" s="1"/>
      <c r="M62" s="1"/>
      <c r="N62" s="1"/>
      <c r="O62" s="1"/>
      <c r="P62" s="1"/>
      <c r="Q62" s="1"/>
    </row>
    <row r="63" spans="2:17">
      <c r="B63" s="1"/>
      <c r="C63" s="1"/>
      <c r="D63" s="1"/>
      <c r="E63" s="1"/>
      <c r="F63" s="1"/>
      <c r="G63" s="1"/>
      <c r="H63" s="1"/>
      <c r="I63" s="30"/>
      <c r="J63" s="1"/>
      <c r="K63" s="1"/>
      <c r="L63" s="1"/>
      <c r="M63" s="1"/>
      <c r="N63" s="1"/>
      <c r="O63" s="1"/>
      <c r="P63" s="1"/>
      <c r="Q63" s="1"/>
    </row>
    <row r="64" spans="2:17">
      <c r="B64" s="1"/>
      <c r="C64" s="1"/>
      <c r="D64" s="1"/>
      <c r="E64" s="1"/>
      <c r="F64" s="1"/>
      <c r="G64" s="1"/>
      <c r="H64" s="1"/>
      <c r="I64" s="30"/>
      <c r="J64" s="1"/>
      <c r="K64" s="1"/>
      <c r="L64" s="1"/>
      <c r="M64" s="1"/>
      <c r="N64" s="1"/>
      <c r="O64" s="1"/>
      <c r="P64" s="1"/>
      <c r="Q64" s="1"/>
    </row>
    <row r="65" spans="2:17">
      <c r="B65" s="1"/>
      <c r="C65" s="1"/>
      <c r="D65" s="1"/>
      <c r="E65" s="1"/>
      <c r="F65" s="1"/>
      <c r="G65" s="1"/>
      <c r="H65" s="1"/>
      <c r="I65" s="30"/>
      <c r="J65" s="1"/>
      <c r="K65" s="1"/>
      <c r="L65" s="1"/>
      <c r="M65" s="1"/>
      <c r="N65" s="1"/>
      <c r="O65" s="1"/>
      <c r="P65" s="1"/>
      <c r="Q65" s="1"/>
    </row>
    <row r="66" spans="2:17">
      <c r="B66" s="1"/>
      <c r="C66" s="1"/>
      <c r="D66" s="1"/>
      <c r="E66" s="1"/>
      <c r="F66" s="1"/>
      <c r="G66" s="1"/>
      <c r="H66" s="1"/>
      <c r="I66" s="30"/>
      <c r="J66" s="1"/>
      <c r="K66" s="1"/>
      <c r="L66" s="1"/>
      <c r="M66" s="1"/>
      <c r="N66" s="1"/>
      <c r="O66" s="1"/>
      <c r="P66" s="1"/>
      <c r="Q66" s="1"/>
    </row>
    <row r="67" spans="2:17">
      <c r="B67" s="1"/>
      <c r="C67" s="1"/>
      <c r="D67" s="1"/>
      <c r="E67" s="1"/>
      <c r="F67" s="1"/>
      <c r="G67" s="1"/>
      <c r="H67" s="1"/>
      <c r="I67" s="30"/>
      <c r="J67" s="1"/>
      <c r="K67" s="1"/>
      <c r="L67" s="1"/>
      <c r="M67" s="1"/>
      <c r="N67" s="1"/>
      <c r="O67" s="1"/>
      <c r="P67" s="1"/>
      <c r="Q67" s="1"/>
    </row>
    <row r="68" spans="2:17">
      <c r="B68" s="1"/>
      <c r="C68" s="1"/>
      <c r="D68" s="1"/>
      <c r="E68" s="1"/>
      <c r="F68" s="1"/>
      <c r="G68" s="1"/>
      <c r="H68" s="1"/>
      <c r="I68" s="30"/>
      <c r="J68" s="1"/>
      <c r="K68" s="1"/>
      <c r="L68" s="1"/>
      <c r="M68" s="1"/>
      <c r="N68" s="1"/>
      <c r="O68" s="1"/>
      <c r="P68" s="1"/>
      <c r="Q68" s="1"/>
    </row>
    <row r="69" spans="2:17">
      <c r="O69" s="1"/>
      <c r="P69" s="1"/>
      <c r="Q69" s="1"/>
    </row>
    <row r="70" spans="2:17">
      <c r="O70" s="1"/>
      <c r="P70" s="1"/>
      <c r="Q70" s="1"/>
    </row>
    <row r="71" spans="2:17">
      <c r="O71" s="1"/>
      <c r="P71" s="1"/>
      <c r="Q71" s="1"/>
    </row>
    <row r="72" spans="2:17">
      <c r="O72" s="1"/>
      <c r="P72" s="1"/>
      <c r="Q72" s="1"/>
    </row>
    <row r="73" spans="2:17">
      <c r="O73" s="1"/>
      <c r="P73" s="1"/>
      <c r="Q73" s="1"/>
    </row>
    <row r="74" spans="2:17">
      <c r="O74" s="1"/>
      <c r="P74" s="1"/>
      <c r="Q74" s="1"/>
    </row>
    <row r="75" spans="2:17">
      <c r="O75" s="1"/>
      <c r="P75" s="1"/>
      <c r="Q75" s="1"/>
    </row>
    <row r="76" spans="2:17">
      <c r="O76" s="1"/>
      <c r="P76" s="1"/>
      <c r="Q76" s="1"/>
    </row>
    <row r="77" spans="2:17">
      <c r="O77" s="1"/>
      <c r="P77" s="1"/>
      <c r="Q77" s="1"/>
    </row>
    <row r="78" spans="2:17">
      <c r="O78" s="1"/>
      <c r="P78" s="1"/>
      <c r="Q78" s="1"/>
    </row>
    <row r="79" spans="2:17">
      <c r="O79" s="1"/>
      <c r="P79" s="1"/>
      <c r="Q79" s="1"/>
    </row>
    <row r="80" spans="2:17">
      <c r="O80" s="1"/>
      <c r="P80" s="1"/>
      <c r="Q80" s="1"/>
    </row>
    <row r="81" spans="15:17">
      <c r="O81" s="1"/>
      <c r="P81" s="1"/>
      <c r="Q81" s="1"/>
    </row>
    <row r="82" spans="15:17">
      <c r="O82" s="1"/>
      <c r="P82" s="1"/>
      <c r="Q82" s="1"/>
    </row>
    <row r="83" spans="15:17">
      <c r="O83" s="1"/>
      <c r="P83" s="1"/>
      <c r="Q83" s="1"/>
    </row>
    <row r="84" spans="15:17">
      <c r="O84" s="1"/>
      <c r="P84" s="1"/>
      <c r="Q84" s="1"/>
    </row>
    <row r="85" spans="15:17">
      <c r="O85" s="1"/>
      <c r="P85" s="1"/>
      <c r="Q85" s="1"/>
    </row>
    <row r="86" spans="15:17">
      <c r="O86" s="1"/>
      <c r="P86" s="1"/>
      <c r="Q86" s="1"/>
    </row>
    <row r="87" spans="15:17">
      <c r="O87" s="1"/>
      <c r="P87" s="1"/>
      <c r="Q87" s="1"/>
    </row>
    <row r="88" spans="15:17">
      <c r="O88" s="1"/>
      <c r="P88" s="1"/>
      <c r="Q88" s="1"/>
    </row>
    <row r="89" spans="15:17">
      <c r="O89" s="1"/>
      <c r="P89" s="1"/>
      <c r="Q89" s="1"/>
    </row>
    <row r="90" spans="15:17">
      <c r="O90" s="1"/>
      <c r="P90" s="1"/>
      <c r="Q90" s="1"/>
    </row>
    <row r="91" spans="15:17">
      <c r="O91" s="1"/>
      <c r="P91" s="1"/>
      <c r="Q91" s="1"/>
    </row>
    <row r="92" spans="15:17">
      <c r="O92" s="1"/>
      <c r="P92" s="1"/>
      <c r="Q92" s="1"/>
    </row>
    <row r="93" spans="15:17">
      <c r="O93" s="1"/>
      <c r="P93" s="1"/>
      <c r="Q93" s="1"/>
    </row>
    <row r="94" spans="15:17">
      <c r="O94" s="1"/>
      <c r="P94" s="1"/>
      <c r="Q94" s="1"/>
    </row>
    <row r="95" spans="15:17">
      <c r="O95" s="1"/>
      <c r="P95" s="1"/>
      <c r="Q95" s="1"/>
    </row>
    <row r="96" spans="15:17">
      <c r="O96" s="1"/>
      <c r="P96" s="1"/>
      <c r="Q96" s="1"/>
    </row>
    <row r="97" spans="15:17">
      <c r="O97" s="1"/>
      <c r="P97" s="1"/>
      <c r="Q97" s="1"/>
    </row>
    <row r="98" spans="15:17">
      <c r="O98" s="1"/>
      <c r="P98" s="1"/>
      <c r="Q98" s="1"/>
    </row>
    <row r="99" spans="15:17">
      <c r="O99" s="1"/>
      <c r="P99" s="1"/>
      <c r="Q99" s="1"/>
    </row>
    <row r="100" spans="15:17">
      <c r="O100" s="1"/>
      <c r="P100" s="1"/>
      <c r="Q100" s="1"/>
    </row>
    <row r="101" spans="15:17">
      <c r="O101" s="1"/>
      <c r="P101" s="1"/>
      <c r="Q101" s="1"/>
    </row>
    <row r="102" spans="15:17">
      <c r="O102" s="1"/>
      <c r="P102" s="1"/>
      <c r="Q102" s="1"/>
    </row>
    <row r="103" spans="15:17">
      <c r="O103" s="1"/>
      <c r="P103" s="1"/>
      <c r="Q103" s="1"/>
    </row>
    <row r="104" spans="15:17">
      <c r="O104" s="1"/>
      <c r="P104" s="1"/>
      <c r="Q104" s="1"/>
    </row>
    <row r="105" spans="15:17">
      <c r="O105" s="1"/>
      <c r="P105" s="1"/>
      <c r="Q105" s="1"/>
    </row>
    <row r="106" spans="15:17">
      <c r="O106" s="1"/>
      <c r="P106" s="1"/>
      <c r="Q106" s="1"/>
    </row>
    <row r="107" spans="15:17">
      <c r="O107" s="1"/>
      <c r="P107" s="1"/>
      <c r="Q107" s="1"/>
    </row>
    <row r="108" spans="15:17">
      <c r="O108" s="1"/>
      <c r="P108" s="1"/>
      <c r="Q108" s="1"/>
    </row>
    <row r="109" spans="15:17">
      <c r="O109" s="1"/>
      <c r="P109" s="1"/>
      <c r="Q109" s="1"/>
    </row>
    <row r="110" spans="15:17">
      <c r="O110" s="1"/>
      <c r="P110" s="1"/>
      <c r="Q110" s="1"/>
    </row>
    <row r="111" spans="15:17">
      <c r="O111" s="1"/>
      <c r="P111" s="1"/>
      <c r="Q111" s="1"/>
    </row>
    <row r="112" spans="15:17">
      <c r="O112" s="1"/>
      <c r="P112" s="1"/>
      <c r="Q112" s="1"/>
    </row>
    <row r="113" spans="15:17">
      <c r="O113" s="1"/>
      <c r="P113" s="1"/>
      <c r="Q113" s="1"/>
    </row>
    <row r="114" spans="15:17">
      <c r="O114" s="1"/>
      <c r="P114" s="1"/>
      <c r="Q114" s="1"/>
    </row>
    <row r="115" spans="15:17">
      <c r="O115" s="1"/>
      <c r="P115" s="1"/>
      <c r="Q115" s="1"/>
    </row>
    <row r="116" spans="15:17">
      <c r="O116" s="1"/>
      <c r="P116" s="1"/>
      <c r="Q116" s="1"/>
    </row>
    <row r="117" spans="15:17">
      <c r="O117" s="1"/>
      <c r="P117" s="1"/>
      <c r="Q117" s="1"/>
    </row>
    <row r="118" spans="15:17">
      <c r="O118" s="1"/>
      <c r="P118" s="1"/>
      <c r="Q118" s="1"/>
    </row>
    <row r="119" spans="15:17">
      <c r="O119" s="1"/>
      <c r="P119" s="1"/>
      <c r="Q119" s="1"/>
    </row>
    <row r="120" spans="15:17">
      <c r="O120" s="1"/>
      <c r="P120" s="1"/>
      <c r="Q120" s="1"/>
    </row>
    <row r="121" spans="15:17">
      <c r="O121" s="1"/>
      <c r="P121" s="1"/>
      <c r="Q121" s="1"/>
    </row>
    <row r="122" spans="15:17">
      <c r="O122" s="1"/>
      <c r="P122" s="1"/>
      <c r="Q122" s="1"/>
    </row>
    <row r="123" spans="15:17">
      <c r="O123" s="1"/>
      <c r="P123" s="1"/>
      <c r="Q123" s="1"/>
    </row>
    <row r="124" spans="15:17">
      <c r="O124" s="1"/>
      <c r="P124" s="1"/>
      <c r="Q124" s="1"/>
    </row>
    <row r="125" spans="15:17">
      <c r="O125" s="1"/>
      <c r="P125" s="1"/>
      <c r="Q125" s="1"/>
    </row>
    <row r="126" spans="15:17">
      <c r="O126" s="1"/>
      <c r="P126" s="1"/>
      <c r="Q126" s="1"/>
    </row>
    <row r="127" spans="15:17">
      <c r="O127" s="1"/>
      <c r="P127" s="1"/>
      <c r="Q127" s="1"/>
    </row>
    <row r="128" spans="15:17">
      <c r="O128" s="1"/>
      <c r="P128" s="1"/>
      <c r="Q128" s="1"/>
    </row>
    <row r="129" spans="15:17">
      <c r="O129" s="1"/>
      <c r="P129" s="1"/>
      <c r="Q129" s="1"/>
    </row>
    <row r="130" spans="15:17">
      <c r="O130" s="1"/>
      <c r="P130" s="1"/>
      <c r="Q130" s="1"/>
    </row>
    <row r="131" spans="15:17">
      <c r="O131" s="1"/>
      <c r="P131" s="1"/>
      <c r="Q131" s="1"/>
    </row>
    <row r="132" spans="15:17">
      <c r="O132" s="1"/>
      <c r="P132" s="1"/>
      <c r="Q132" s="1"/>
    </row>
    <row r="133" spans="15:17">
      <c r="O133" s="1"/>
      <c r="P133" s="1"/>
      <c r="Q133" s="1"/>
    </row>
    <row r="134" spans="15:17">
      <c r="O134" s="1"/>
      <c r="P134" s="1"/>
      <c r="Q134" s="1"/>
    </row>
    <row r="135" spans="15:17">
      <c r="O135" s="1"/>
      <c r="P135" s="1"/>
      <c r="Q135" s="1"/>
    </row>
    <row r="136" spans="15:17">
      <c r="O136" s="1"/>
      <c r="P136" s="1"/>
      <c r="Q136" s="1"/>
    </row>
    <row r="137" spans="15:17">
      <c r="O137" s="1"/>
      <c r="P137" s="1"/>
      <c r="Q137" s="1"/>
    </row>
    <row r="138" spans="15:17">
      <c r="O138" s="1"/>
      <c r="P138" s="1"/>
      <c r="Q138" s="1"/>
    </row>
    <row r="139" spans="15:17">
      <c r="O139" s="1"/>
      <c r="P139" s="1"/>
      <c r="Q139" s="1"/>
    </row>
    <row r="140" spans="15:17">
      <c r="O140" s="1"/>
      <c r="P140" s="1"/>
      <c r="Q140" s="1"/>
    </row>
    <row r="141" spans="15:17">
      <c r="O141" s="1"/>
      <c r="P141" s="1"/>
      <c r="Q141" s="1"/>
    </row>
    <row r="142" spans="15:17">
      <c r="O142" s="1"/>
      <c r="P142" s="1"/>
      <c r="Q142" s="1"/>
    </row>
    <row r="143" spans="15:17">
      <c r="O143" s="1"/>
      <c r="P143" s="1"/>
      <c r="Q143" s="1"/>
    </row>
    <row r="144" spans="15:17">
      <c r="O144" s="1"/>
      <c r="P144" s="1"/>
      <c r="Q144" s="1"/>
    </row>
    <row r="145" spans="15:17">
      <c r="O145" s="1"/>
      <c r="P145" s="1"/>
      <c r="Q145" s="1"/>
    </row>
    <row r="146" spans="15:17">
      <c r="O146" s="1"/>
      <c r="P146" s="1"/>
      <c r="Q146" s="1"/>
    </row>
    <row r="147" spans="15:17">
      <c r="O147" s="1"/>
      <c r="P147" s="1"/>
      <c r="Q147" s="1"/>
    </row>
    <row r="148" spans="15:17">
      <c r="O148" s="1"/>
      <c r="P148" s="1"/>
      <c r="Q148" s="1"/>
    </row>
    <row r="149" spans="15:17">
      <c r="O149" s="1"/>
      <c r="P149" s="1"/>
      <c r="Q149" s="1"/>
    </row>
    <row r="150" spans="15:17">
      <c r="O150" s="1"/>
      <c r="P150" s="1"/>
      <c r="Q150" s="1"/>
    </row>
    <row r="151" spans="15:17">
      <c r="O151" s="1"/>
      <c r="P151" s="1"/>
      <c r="Q151" s="1"/>
    </row>
    <row r="152" spans="15:17">
      <c r="O152" s="1"/>
      <c r="P152" s="1"/>
      <c r="Q152" s="1"/>
    </row>
    <row r="153" spans="15:17">
      <c r="O153" s="1"/>
      <c r="P153" s="1"/>
      <c r="Q153" s="1"/>
    </row>
    <row r="154" spans="15:17">
      <c r="O154" s="1"/>
      <c r="P154" s="1"/>
      <c r="Q154" s="1"/>
    </row>
    <row r="155" spans="15:17">
      <c r="O155" s="1"/>
      <c r="P155" s="1"/>
      <c r="Q155" s="1"/>
    </row>
    <row r="156" spans="15:17">
      <c r="O156" s="1"/>
      <c r="P156" s="1"/>
      <c r="Q156" s="1"/>
    </row>
    <row r="157" spans="15:17">
      <c r="O157" s="1"/>
      <c r="P157" s="1"/>
      <c r="Q157" s="1"/>
    </row>
    <row r="158" spans="15:17">
      <c r="O158" s="1"/>
      <c r="P158" s="1"/>
      <c r="Q158" s="1"/>
    </row>
    <row r="159" spans="15:17">
      <c r="O159" s="1"/>
      <c r="P159" s="1"/>
      <c r="Q159" s="1"/>
    </row>
    <row r="160" spans="15:17">
      <c r="O160" s="1"/>
      <c r="P160" s="1"/>
      <c r="Q160" s="1"/>
    </row>
    <row r="161" spans="15:17">
      <c r="O161" s="1"/>
      <c r="P161" s="1"/>
      <c r="Q161" s="1"/>
    </row>
    <row r="162" spans="15:17">
      <c r="O162" s="1"/>
      <c r="P162" s="1"/>
      <c r="Q162" s="1"/>
    </row>
    <row r="163" spans="15:17">
      <c r="O163" s="1"/>
      <c r="P163" s="1"/>
      <c r="Q163" s="1"/>
    </row>
    <row r="164" spans="15:17">
      <c r="O164" s="1"/>
      <c r="P164" s="1"/>
      <c r="Q164" s="1"/>
    </row>
    <row r="165" spans="15:17">
      <c r="O165" s="1"/>
      <c r="P165" s="1"/>
      <c r="Q165" s="1"/>
    </row>
    <row r="166" spans="15:17">
      <c r="O166" s="1"/>
      <c r="P166" s="1"/>
      <c r="Q166" s="1"/>
    </row>
    <row r="167" spans="15:17">
      <c r="O167" s="1"/>
      <c r="P167" s="1"/>
      <c r="Q167" s="1"/>
    </row>
    <row r="168" spans="15:17">
      <c r="O168" s="1"/>
      <c r="P168" s="1"/>
      <c r="Q168" s="1"/>
    </row>
    <row r="169" spans="15:17">
      <c r="O169" s="1"/>
      <c r="P169" s="1"/>
      <c r="Q169" s="1"/>
    </row>
    <row r="170" spans="15:17">
      <c r="O170" s="1"/>
      <c r="P170" s="1"/>
      <c r="Q170" s="1"/>
    </row>
    <row r="171" spans="15:17">
      <c r="O171" s="1"/>
      <c r="P171" s="1"/>
      <c r="Q171" s="1"/>
    </row>
    <row r="172" spans="15:17">
      <c r="O172" s="1"/>
      <c r="P172" s="1"/>
      <c r="Q172" s="1"/>
    </row>
    <row r="173" spans="15:17">
      <c r="O173" s="1"/>
      <c r="P173" s="1"/>
      <c r="Q173" s="1"/>
    </row>
    <row r="174" spans="15:17">
      <c r="O174" s="1"/>
      <c r="P174" s="1"/>
      <c r="Q174" s="1"/>
    </row>
    <row r="175" spans="15:17">
      <c r="O175" s="1"/>
      <c r="P175" s="1"/>
      <c r="Q175" s="1"/>
    </row>
    <row r="176" spans="15:17">
      <c r="O176" s="1"/>
      <c r="P176" s="1"/>
      <c r="Q176" s="1"/>
    </row>
    <row r="177" spans="15:17">
      <c r="O177" s="1"/>
      <c r="P177" s="1"/>
      <c r="Q177" s="1"/>
    </row>
    <row r="178" spans="15:17">
      <c r="O178" s="1"/>
      <c r="P178" s="1"/>
      <c r="Q178" s="1"/>
    </row>
    <row r="179" spans="15:17">
      <c r="O179" s="1"/>
      <c r="P179" s="1"/>
      <c r="Q179" s="1"/>
    </row>
    <row r="180" spans="15:17">
      <c r="O180" s="1"/>
      <c r="P180" s="1"/>
      <c r="Q180" s="1"/>
    </row>
    <row r="181" spans="15:17">
      <c r="O181" s="1"/>
      <c r="P181" s="1"/>
      <c r="Q181" s="1"/>
    </row>
    <row r="182" spans="15:17">
      <c r="O182" s="1"/>
      <c r="P182" s="1"/>
      <c r="Q182" s="1"/>
    </row>
    <row r="183" spans="15:17">
      <c r="O183" s="1"/>
      <c r="P183" s="1"/>
      <c r="Q183" s="1"/>
    </row>
    <row r="184" spans="15:17">
      <c r="O184" s="1"/>
      <c r="P184" s="1"/>
      <c r="Q184" s="1"/>
    </row>
    <row r="185" spans="15:17">
      <c r="O185" s="1"/>
      <c r="P185" s="1"/>
      <c r="Q185" s="1"/>
    </row>
    <row r="186" spans="15:17">
      <c r="O186" s="1"/>
      <c r="P186" s="1"/>
      <c r="Q186" s="1"/>
    </row>
    <row r="187" spans="15:17">
      <c r="O187" s="1"/>
      <c r="P187" s="1"/>
      <c r="Q187" s="1"/>
    </row>
    <row r="188" spans="15:17">
      <c r="O188" s="1"/>
      <c r="P188" s="1"/>
      <c r="Q188" s="1"/>
    </row>
    <row r="189" spans="15:17">
      <c r="O189" s="1"/>
      <c r="P189" s="1"/>
      <c r="Q189" s="1"/>
    </row>
    <row r="190" spans="15:17">
      <c r="O190" s="1"/>
      <c r="P190" s="1"/>
      <c r="Q190" s="1"/>
    </row>
    <row r="191" spans="15:17">
      <c r="O191" s="1"/>
      <c r="P191" s="1"/>
      <c r="Q191" s="1"/>
    </row>
    <row r="192" spans="15:17">
      <c r="O192" s="1"/>
      <c r="P192" s="1"/>
      <c r="Q192" s="1"/>
    </row>
  </sheetData>
  <sheetProtection formatCells="0" formatColumns="0" formatRows="0"/>
  <mergeCells count="51">
    <mergeCell ref="N27:N29"/>
    <mergeCell ref="C27:C30"/>
    <mergeCell ref="B1:P1"/>
    <mergeCell ref="B2:P2"/>
    <mergeCell ref="B3:P3"/>
    <mergeCell ref="B4:P4"/>
    <mergeCell ref="B5:P5"/>
    <mergeCell ref="C6:P6"/>
    <mergeCell ref="C7:P7"/>
    <mergeCell ref="B9:H9"/>
    <mergeCell ref="I9:P9"/>
    <mergeCell ref="B10:B11"/>
    <mergeCell ref="P10:P11"/>
    <mergeCell ref="C8:P8"/>
    <mergeCell ref="E10:E11"/>
    <mergeCell ref="O10:O11"/>
    <mergeCell ref="C10:C11"/>
    <mergeCell ref="D10:D11"/>
    <mergeCell ref="F10:G10"/>
    <mergeCell ref="N10:N11"/>
    <mergeCell ref="C23:C26"/>
    <mergeCell ref="H10:H11"/>
    <mergeCell ref="I10:I11"/>
    <mergeCell ref="J10:J11"/>
    <mergeCell ref="K10:K11"/>
    <mergeCell ref="M10:M11"/>
    <mergeCell ref="L10:L11"/>
    <mergeCell ref="B13:B26"/>
    <mergeCell ref="M13:M16"/>
    <mergeCell ref="N13:N16"/>
    <mergeCell ref="M18:M22"/>
    <mergeCell ref="N18:N22"/>
    <mergeCell ref="M23:M26"/>
    <mergeCell ref="N23:N26"/>
    <mergeCell ref="C13:C16"/>
    <mergeCell ref="C18:C22"/>
    <mergeCell ref="B27:B30"/>
    <mergeCell ref="M27:M30"/>
    <mergeCell ref="C31:C34"/>
    <mergeCell ref="C35:C37"/>
    <mergeCell ref="C38:C40"/>
    <mergeCell ref="M35:M37"/>
    <mergeCell ref="M38:M40"/>
    <mergeCell ref="B31:B47"/>
    <mergeCell ref="H42:H44"/>
    <mergeCell ref="D42:D44"/>
    <mergeCell ref="C41:C44"/>
    <mergeCell ref="M45:M47"/>
    <mergeCell ref="C45:C47"/>
    <mergeCell ref="M41:M44"/>
    <mergeCell ref="M31:M34"/>
  </mergeCells>
  <conditionalFormatting sqref="P12">
    <cfRule type="containsText" dxfId="1202" priority="94" stopIfTrue="1" operator="containsText" text="REPLANIFICAR">
      <formula>NOT(ISERROR(SEARCH("REPLANIFICAR",P12)))</formula>
    </cfRule>
    <cfRule type="containsText" dxfId="1201" priority="95" stopIfTrue="1" operator="containsText" text="CORRECTO">
      <formula>NOT(ISERROR(SEARCH("CORRECTO",P12)))</formula>
    </cfRule>
  </conditionalFormatting>
  <conditionalFormatting sqref="O12">
    <cfRule type="containsText" dxfId="1200" priority="23" stopIfTrue="1" operator="containsText" text="REPLANIFICAR">
      <formula>NOT(ISERROR(SEARCH("REPLANIFICAR",O12)))</formula>
    </cfRule>
    <cfRule type="containsText" dxfId="1199" priority="24" stopIfTrue="1" operator="containsText" text="CORRECTO">
      <formula>NOT(ISERROR(SEARCH("CORRECTO",O12)))</formula>
    </cfRule>
  </conditionalFormatting>
  <conditionalFormatting sqref="O13:O47">
    <cfRule type="containsText" dxfId="1198" priority="17" stopIfTrue="1" operator="containsText" text="REPLANIFICAR">
      <formula>NOT(ISERROR(SEARCH("REPLANIFICAR",O13)))</formula>
    </cfRule>
    <cfRule type="containsText" dxfId="1197" priority="18" stopIfTrue="1" operator="containsText" text="CORRECTO">
      <formula>NOT(ISERROR(SEARCH("CORRECTO",O13)))</formula>
    </cfRule>
  </conditionalFormatting>
  <conditionalFormatting sqref="N12:N13 N17:N18 N23 N27 N30:N47">
    <cfRule type="cellIs" dxfId="1196" priority="5" operator="equal">
      <formula>1</formula>
    </cfRule>
    <cfRule type="cellIs" dxfId="1195" priority="6" operator="between">
      <formula>0.86</formula>
      <formula>0.99</formula>
    </cfRule>
    <cfRule type="cellIs" dxfId="1194" priority="7" operator="between">
      <formula>0.75</formula>
      <formula>0.85</formula>
    </cfRule>
    <cfRule type="cellIs" dxfId="1193" priority="8" operator="between">
      <formula>0</formula>
      <formula>0.74</formula>
    </cfRule>
  </conditionalFormatting>
  <conditionalFormatting sqref="N49">
    <cfRule type="cellIs" dxfId="1192" priority="1" operator="equal">
      <formula>1</formula>
    </cfRule>
    <cfRule type="cellIs" dxfId="1191" priority="2" operator="between">
      <formula>0.86</formula>
      <formula>0.99</formula>
    </cfRule>
    <cfRule type="cellIs" dxfId="1190" priority="3" operator="between">
      <formula>0.75</formula>
      <formula>0.85</formula>
    </cfRule>
    <cfRule type="cellIs" dxfId="1189" priority="4" operator="between">
      <formula>0</formula>
      <formula>0.74</formula>
    </cfRule>
  </conditionalFormatting>
  <dataValidations count="1">
    <dataValidation type="list" allowBlank="1" showInputMessage="1" showErrorMessage="1" sqref="I12:I47" xr:uid="{00000000-0002-0000-0400-000000000000}">
      <formula1>$S$5:$S$7</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8" operator="containsText" id="{0178266E-32D9-47F3-971D-812969A7CC44}">
            <xm:f>NOT(ISERROR(SEARCH(#REF!,P12)))</xm:f>
            <xm:f>#REF!</xm:f>
            <x14:dxf>
              <font>
                <b/>
                <i val="0"/>
                <color theme="1"/>
              </font>
              <fill>
                <patternFill>
                  <bgColor rgb="FFFFFF00"/>
                </patternFill>
              </fill>
            </x14:dxf>
          </x14:cfRule>
          <x14:cfRule type="containsText" priority="99" operator="containsText" id="{EFCCEA01-C00C-4B5A-8C21-4DDF9551FB55}">
            <xm:f>NOT(ISERROR(SEARCH(#REF!,P12)))</xm:f>
            <xm:f>#REF!</xm:f>
            <x14:dxf>
              <font>
                <b/>
                <i val="0"/>
                <color theme="0"/>
              </font>
              <fill>
                <patternFill>
                  <bgColor rgb="FFFF0000"/>
                </patternFill>
              </fill>
            </x14:dxf>
          </x14:cfRule>
          <x14:cfRule type="containsText" priority="100" operator="containsText" id="{451F580A-A2CC-4AB8-881B-8D5DC321998E}">
            <xm:f>NOT(ISERROR(SEARCH(#REF!,P12)))</xm:f>
            <xm:f>#REF!</xm:f>
            <x14:dxf>
              <font>
                <b/>
                <i val="0"/>
              </font>
              <fill>
                <patternFill>
                  <bgColor rgb="FFFFFF00"/>
                </patternFill>
              </fill>
            </x14:dxf>
          </x14:cfRule>
          <x14:cfRule type="containsText" priority="101" operator="containsText" id="{F6DDEADD-6A19-4E83-859B-DF701D38FCFE}">
            <xm:f>NOT(ISERROR(SEARCH(#REF!,P12)))</xm:f>
            <xm:f>#REF!</xm:f>
            <x14:dxf>
              <font>
                <b/>
                <i val="0"/>
                <color theme="0"/>
              </font>
              <fill>
                <patternFill>
                  <bgColor rgb="FF00B050"/>
                </patternFill>
              </fill>
            </x14:dxf>
          </x14:cfRule>
          <xm:sqref>P12</xm:sqref>
        </x14:conditionalFormatting>
        <x14:conditionalFormatting xmlns:xm="http://schemas.microsoft.com/office/excel/2006/main">
          <x14:cfRule type="containsText" priority="91" operator="containsText" id="{63F19FFB-CD79-4248-9A5F-B88E8ADB21FB}">
            <xm:f>NOT(ISERROR(SEARCH($S$7,I12)))</xm:f>
            <xm:f>$S$7</xm:f>
            <x14:dxf>
              <font>
                <b/>
                <i val="0"/>
                <color theme="0"/>
              </font>
              <fill>
                <patternFill>
                  <bgColor rgb="FFFF0000"/>
                </patternFill>
              </fill>
            </x14:dxf>
          </x14:cfRule>
          <x14:cfRule type="containsText" priority="92" operator="containsText" id="{D3BE83CC-87D1-44BB-A7B4-48A5A0DD44C4}">
            <xm:f>NOT(ISERROR(SEARCH($S$6,I12)))</xm:f>
            <xm:f>$S$6</xm:f>
            <x14:dxf>
              <font>
                <b/>
                <i val="0"/>
                <color theme="1"/>
              </font>
              <fill>
                <patternFill>
                  <bgColor rgb="FFFFFF00"/>
                </patternFill>
              </fill>
            </x14:dxf>
          </x14:cfRule>
          <x14:cfRule type="containsText" priority="93" operator="containsText" id="{0A1122BE-5C6B-4CCD-AB94-31FA1EAABEA9}">
            <xm:f>NOT(ISERROR(SEARCH($S$5,I12)))</xm:f>
            <xm:f>$S$5</xm:f>
            <x14:dxf>
              <font>
                <b/>
                <i val="0"/>
                <color theme="0"/>
              </font>
              <fill>
                <patternFill>
                  <bgColor rgb="FF00B050"/>
                </patternFill>
              </fill>
            </x14:dxf>
          </x14:cfRule>
          <xm:sqref>I12:I17</xm:sqref>
        </x14:conditionalFormatting>
        <x14:conditionalFormatting xmlns:xm="http://schemas.microsoft.com/office/excel/2006/main">
          <x14:cfRule type="containsText" priority="53" operator="containsText" id="{80F493C0-19AD-48CF-8F49-1D2671C6BDE5}">
            <xm:f>NOT(ISERROR(SEARCH($S$7,I18)))</xm:f>
            <xm:f>$S$7</xm:f>
            <x14:dxf>
              <font>
                <b/>
                <i val="0"/>
                <color theme="0"/>
              </font>
              <fill>
                <patternFill>
                  <bgColor rgb="FFFF0000"/>
                </patternFill>
              </fill>
            </x14:dxf>
          </x14:cfRule>
          <x14:cfRule type="containsText" priority="54" operator="containsText" id="{6F9F4A10-B044-4FE9-9F75-7335960F014D}">
            <xm:f>NOT(ISERROR(SEARCH($S$6,I18)))</xm:f>
            <xm:f>$S$6</xm:f>
            <x14:dxf>
              <font>
                <b/>
                <i val="0"/>
                <color theme="1"/>
              </font>
              <fill>
                <patternFill>
                  <bgColor rgb="FFFFFF00"/>
                </patternFill>
              </fill>
            </x14:dxf>
          </x14:cfRule>
          <x14:cfRule type="containsText" priority="55" operator="containsText" id="{0EF7CC4B-234A-4027-82F6-FF069492DB15}">
            <xm:f>NOT(ISERROR(SEARCH($S$5,I18)))</xm:f>
            <xm:f>$S$5</xm:f>
            <x14:dxf>
              <font>
                <b/>
                <i val="0"/>
                <color theme="0"/>
              </font>
              <fill>
                <patternFill>
                  <bgColor rgb="FF00B050"/>
                </patternFill>
              </fill>
            </x14:dxf>
          </x14:cfRule>
          <xm:sqref>I18:I47</xm:sqref>
        </x14:conditionalFormatting>
        <x14:conditionalFormatting xmlns:xm="http://schemas.microsoft.com/office/excel/2006/main">
          <x14:cfRule type="containsText" priority="25" operator="containsText" id="{B02BB205-B5C0-4138-9069-1320194D20E0}">
            <xm:f>NOT(ISERROR(SEARCH(#REF!,O12)))</xm:f>
            <xm:f>#REF!</xm:f>
            <x14:dxf>
              <font>
                <b/>
                <i val="0"/>
                <color theme="1"/>
              </font>
              <fill>
                <patternFill>
                  <bgColor rgb="FFFFFF00"/>
                </patternFill>
              </fill>
            </x14:dxf>
          </x14:cfRule>
          <x14:cfRule type="containsText" priority="26" operator="containsText" id="{243806EF-327E-4C6E-A31D-7F57FD8BDF81}">
            <xm:f>NOT(ISERROR(SEARCH(#REF!,O12)))</xm:f>
            <xm:f>#REF!</xm:f>
            <x14:dxf>
              <font>
                <b/>
                <i val="0"/>
                <color theme="0"/>
              </font>
              <fill>
                <patternFill>
                  <bgColor rgb="FFFF0000"/>
                </patternFill>
              </fill>
            </x14:dxf>
          </x14:cfRule>
          <x14:cfRule type="containsText" priority="27" operator="containsText" id="{EE7BC7D6-C68E-4D7D-BFA1-4F37C8FE3D25}">
            <xm:f>NOT(ISERROR(SEARCH(#REF!,O12)))</xm:f>
            <xm:f>#REF!</xm:f>
            <x14:dxf>
              <font>
                <b/>
                <i val="0"/>
              </font>
              <fill>
                <patternFill>
                  <bgColor rgb="FFFFFF00"/>
                </patternFill>
              </fill>
            </x14:dxf>
          </x14:cfRule>
          <x14:cfRule type="containsText" priority="28" operator="containsText" id="{04F98925-C0A0-4137-A4F8-563EC4C09989}">
            <xm:f>NOT(ISERROR(SEARCH(#REF!,O12)))</xm:f>
            <xm:f>#REF!</xm:f>
            <x14:dxf>
              <font>
                <b/>
                <i val="0"/>
                <color theme="0"/>
              </font>
              <fill>
                <patternFill>
                  <bgColor rgb="FF00B050"/>
                </patternFill>
              </fill>
            </x14:dxf>
          </x14:cfRule>
          <xm:sqref>O12</xm:sqref>
        </x14:conditionalFormatting>
        <x14:conditionalFormatting xmlns:xm="http://schemas.microsoft.com/office/excel/2006/main">
          <x14:cfRule type="containsText" priority="19" operator="containsText" id="{4F5CD8BE-88F8-4AFE-8EBB-7FF9EDEADE2E}">
            <xm:f>NOT(ISERROR(SEARCH(#REF!,O13)))</xm:f>
            <xm:f>#REF!</xm:f>
            <x14:dxf>
              <font>
                <b/>
                <i val="0"/>
                <color theme="1"/>
              </font>
              <fill>
                <patternFill>
                  <bgColor rgb="FFFFFF00"/>
                </patternFill>
              </fill>
            </x14:dxf>
          </x14:cfRule>
          <x14:cfRule type="containsText" priority="20" operator="containsText" id="{B94CE4CB-9236-45E6-AB70-5EDE4DC08421}">
            <xm:f>NOT(ISERROR(SEARCH(#REF!,O13)))</xm:f>
            <xm:f>#REF!</xm:f>
            <x14:dxf>
              <font>
                <b/>
                <i val="0"/>
                <color theme="0"/>
              </font>
              <fill>
                <patternFill>
                  <bgColor rgb="FFFF0000"/>
                </patternFill>
              </fill>
            </x14:dxf>
          </x14:cfRule>
          <x14:cfRule type="containsText" priority="21" operator="containsText" id="{3C73947D-B82B-4300-9395-232CF4DA1B2F}">
            <xm:f>NOT(ISERROR(SEARCH(#REF!,O13)))</xm:f>
            <xm:f>#REF!</xm:f>
            <x14:dxf>
              <font>
                <b/>
                <i val="0"/>
              </font>
              <fill>
                <patternFill>
                  <bgColor rgb="FFFFFF00"/>
                </patternFill>
              </fill>
            </x14:dxf>
          </x14:cfRule>
          <x14:cfRule type="containsText" priority="22" operator="containsText" id="{85E1C346-BC2E-4505-BFCA-DCBE224F9B95}">
            <xm:f>NOT(ISERROR(SEARCH(#REF!,O13)))</xm:f>
            <xm:f>#REF!</xm:f>
            <x14:dxf>
              <font>
                <b/>
                <i val="0"/>
                <color theme="0"/>
              </font>
              <fill>
                <patternFill>
                  <bgColor rgb="FF00B050"/>
                </patternFill>
              </fill>
            </x14:dxf>
          </x14:cfRule>
          <xm:sqref>O13:O47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R225"/>
  <sheetViews>
    <sheetView showGridLines="0" zoomScaleNormal="100" workbookViewId="0">
      <selection activeCell="B12" sqref="B12:B13"/>
    </sheetView>
  </sheetViews>
  <sheetFormatPr baseColWidth="10" defaultColWidth="11.42578125" defaultRowHeight="15"/>
  <cols>
    <col min="1" max="1" width="7.7109375" style="245" customWidth="1"/>
    <col min="2" max="2" width="25.5703125" style="247" customWidth="1"/>
    <col min="3" max="3" width="23.85546875" style="247" hidden="1" customWidth="1"/>
    <col min="4" max="4" width="24" style="247" customWidth="1"/>
    <col min="5" max="5" width="11.28515625" style="247" hidden="1" customWidth="1"/>
    <col min="6" max="6" width="24.85546875" style="247" customWidth="1"/>
    <col min="7" max="7" width="10.5703125" style="247" hidden="1" customWidth="1"/>
    <col min="8" max="8" width="12.42578125" style="247" hidden="1" customWidth="1"/>
    <col min="9" max="9" width="12.85546875" style="247" hidden="1" customWidth="1"/>
    <col min="10" max="10" width="23.28515625" style="247" customWidth="1"/>
    <col min="11" max="11" width="23.7109375" style="247" customWidth="1"/>
    <col min="12" max="12" width="19.85546875" style="247" hidden="1" customWidth="1"/>
    <col min="13" max="13" width="12.42578125" style="247" hidden="1" customWidth="1"/>
    <col min="14" max="14" width="12.5703125" style="247" hidden="1" customWidth="1"/>
    <col min="15" max="15" width="11.5703125" style="247" hidden="1" customWidth="1"/>
    <col min="16" max="16" width="23.7109375" style="247" customWidth="1"/>
    <col min="17" max="18" width="23.7109375" style="247" hidden="1" customWidth="1"/>
    <col min="19" max="19" width="25.5703125" style="247" hidden="1" customWidth="1"/>
    <col min="20" max="20" width="26.7109375" style="247" hidden="1" customWidth="1"/>
    <col min="21" max="21" width="22.85546875" style="247" hidden="1" customWidth="1"/>
    <col min="22" max="22" width="7.140625" style="245" customWidth="1"/>
    <col min="23" max="23" width="28.140625" style="245" hidden="1" customWidth="1"/>
    <col min="24" max="24" width="9.140625" style="245" hidden="1" customWidth="1"/>
    <col min="25" max="25" width="10.28515625" style="245" hidden="1" customWidth="1"/>
    <col min="26" max="26" width="8.85546875" style="245" hidden="1" customWidth="1"/>
    <col min="27" max="27" width="18" style="245" hidden="1" customWidth="1"/>
    <col min="28" max="28" width="5.85546875" style="245" hidden="1" customWidth="1"/>
    <col min="29" max="29" width="23.42578125" style="245" hidden="1" customWidth="1"/>
    <col min="30" max="30" width="0" style="245" hidden="1" customWidth="1"/>
    <col min="31" max="44" width="11.42578125" style="245"/>
    <col min="45" max="16384" width="11.42578125" style="247"/>
  </cols>
  <sheetData>
    <row r="1" spans="1:44">
      <c r="B1" s="1014"/>
      <c r="C1" s="1014"/>
      <c r="D1" s="1014"/>
      <c r="E1" s="1014"/>
      <c r="F1" s="1014"/>
      <c r="G1" s="1014"/>
      <c r="H1" s="1014"/>
      <c r="I1" s="1014"/>
      <c r="J1" s="1014"/>
      <c r="K1" s="1014"/>
      <c r="L1" s="1014"/>
      <c r="M1" s="1014"/>
      <c r="N1" s="1014"/>
      <c r="O1" s="1014"/>
      <c r="P1" s="1014"/>
      <c r="Q1" s="246"/>
      <c r="R1" s="246"/>
      <c r="S1" s="246"/>
      <c r="T1" s="246"/>
      <c r="U1" s="246"/>
      <c r="X1" s="278"/>
      <c r="Y1" s="258" t="s">
        <v>65</v>
      </c>
    </row>
    <row r="2" spans="1:44" ht="25.5">
      <c r="B2" s="1015" t="s">
        <v>76</v>
      </c>
      <c r="C2" s="1015"/>
      <c r="D2" s="1015"/>
      <c r="E2" s="1015"/>
      <c r="F2" s="1015"/>
      <c r="G2" s="1015"/>
      <c r="H2" s="1015"/>
      <c r="I2" s="1015"/>
      <c r="J2" s="1015"/>
      <c r="K2" s="1015"/>
      <c r="L2" s="1015"/>
      <c r="M2" s="1015"/>
      <c r="N2" s="1015"/>
      <c r="O2" s="1015"/>
      <c r="P2" s="1015"/>
      <c r="Q2" s="1015"/>
      <c r="R2" s="1015"/>
      <c r="S2" s="1015"/>
      <c r="T2" s="245"/>
      <c r="U2" s="245"/>
      <c r="X2" s="252"/>
      <c r="Y2" s="245" t="s">
        <v>67</v>
      </c>
    </row>
    <row r="3" spans="1:44" ht="20.25" customHeight="1">
      <c r="B3" s="1016" t="s">
        <v>77</v>
      </c>
      <c r="C3" s="1016"/>
      <c r="D3" s="1016"/>
      <c r="E3" s="1016"/>
      <c r="F3" s="1016"/>
      <c r="G3" s="1016"/>
      <c r="H3" s="1016"/>
      <c r="I3" s="1016"/>
      <c r="J3" s="1016"/>
      <c r="K3" s="1016"/>
      <c r="L3" s="1016"/>
      <c r="M3" s="1016"/>
      <c r="N3" s="1016"/>
      <c r="O3" s="1016"/>
      <c r="P3" s="1016"/>
      <c r="Q3" s="1016"/>
      <c r="R3" s="1016"/>
      <c r="S3" s="1016"/>
      <c r="T3" s="245"/>
      <c r="U3" s="245"/>
      <c r="X3" s="317"/>
      <c r="Y3" s="258" t="s">
        <v>249</v>
      </c>
    </row>
    <row r="4" spans="1:44" ht="16.5" customHeight="1">
      <c r="B4" s="1017" t="s">
        <v>244</v>
      </c>
      <c r="C4" s="1017"/>
      <c r="D4" s="1017"/>
      <c r="E4" s="1017"/>
      <c r="F4" s="1017"/>
      <c r="G4" s="1017"/>
      <c r="H4" s="1017"/>
      <c r="I4" s="1017"/>
      <c r="J4" s="1017"/>
      <c r="K4" s="1017"/>
      <c r="L4" s="1017"/>
      <c r="M4" s="1017"/>
      <c r="N4" s="1017"/>
      <c r="O4" s="1017"/>
      <c r="P4" s="1017"/>
      <c r="Q4" s="1017"/>
      <c r="R4" s="1017"/>
      <c r="S4" s="1017"/>
      <c r="T4" s="245"/>
      <c r="U4" s="245"/>
      <c r="X4" s="253"/>
      <c r="Y4" s="245" t="s">
        <v>66</v>
      </c>
    </row>
    <row r="5" spans="1:44">
      <c r="B5" s="245"/>
      <c r="C5" s="245"/>
      <c r="D5" s="245"/>
      <c r="E5" s="245"/>
      <c r="F5" s="245"/>
      <c r="G5" s="245"/>
      <c r="H5" s="245"/>
      <c r="I5" s="245"/>
      <c r="J5" s="245"/>
      <c r="K5" s="245"/>
      <c r="L5" s="245"/>
      <c r="M5" s="245"/>
      <c r="N5" s="245"/>
      <c r="O5" s="245"/>
      <c r="P5" s="245"/>
      <c r="Q5" s="245"/>
      <c r="R5" s="245"/>
      <c r="S5" s="245"/>
      <c r="T5" s="245"/>
      <c r="U5" s="245"/>
    </row>
    <row r="6" spans="1:44">
      <c r="B6" s="245"/>
      <c r="C6" s="245"/>
      <c r="D6" s="245"/>
      <c r="E6" s="245"/>
      <c r="F6" s="245"/>
      <c r="G6" s="245"/>
      <c r="H6" s="245"/>
      <c r="I6" s="245"/>
      <c r="J6" s="245"/>
      <c r="K6" s="245"/>
      <c r="L6" s="245"/>
      <c r="M6" s="245"/>
      <c r="N6" s="245"/>
      <c r="O6" s="245"/>
      <c r="P6" s="245"/>
      <c r="Q6" s="245"/>
      <c r="R6" s="245"/>
      <c r="S6" s="245"/>
      <c r="T6" s="245"/>
      <c r="U6" s="245"/>
    </row>
    <row r="7" spans="1:44" ht="23.45" customHeight="1">
      <c r="B7" s="233" t="s">
        <v>11</v>
      </c>
      <c r="C7" s="233"/>
      <c r="D7" s="1323" t="s">
        <v>3</v>
      </c>
      <c r="E7" s="1323"/>
      <c r="F7" s="1323"/>
      <c r="G7" s="1323"/>
      <c r="H7" s="1323"/>
      <c r="I7" s="1323"/>
      <c r="J7" s="1323"/>
      <c r="K7" s="1323"/>
      <c r="L7" s="1323"/>
      <c r="M7" s="1323"/>
      <c r="N7" s="1323"/>
      <c r="O7" s="1323"/>
      <c r="P7" s="1323"/>
      <c r="Q7" s="1324" t="s">
        <v>235</v>
      </c>
      <c r="R7" s="1326">
        <f>AVERAGE(P90,P96,P104,P110,P118,P127,P136,P148)</f>
        <v>0.875</v>
      </c>
      <c r="S7" s="499"/>
      <c r="T7" s="240"/>
      <c r="U7" s="240"/>
      <c r="V7" s="248"/>
      <c r="X7" s="298"/>
      <c r="Z7" s="249"/>
      <c r="AA7" s="250" t="s">
        <v>34</v>
      </c>
      <c r="AB7" s="249"/>
      <c r="AC7" s="245" t="s">
        <v>69</v>
      </c>
    </row>
    <row r="8" spans="1:44" ht="42.95" customHeight="1">
      <c r="B8" s="715" t="s">
        <v>56</v>
      </c>
      <c r="C8" s="715"/>
      <c r="D8" s="1321" t="s">
        <v>261</v>
      </c>
      <c r="E8" s="1321"/>
      <c r="F8" s="1321"/>
      <c r="G8" s="1321"/>
      <c r="H8" s="1321"/>
      <c r="I8" s="1321"/>
      <c r="J8" s="1321"/>
      <c r="K8" s="1321"/>
      <c r="L8" s="1321"/>
      <c r="M8" s="1321"/>
      <c r="N8" s="1321"/>
      <c r="O8" s="1321"/>
      <c r="P8" s="1321"/>
      <c r="Q8" s="1324"/>
      <c r="R8" s="1326"/>
      <c r="S8" s="425"/>
      <c r="T8" s="251"/>
      <c r="U8" s="251"/>
      <c r="X8" s="298"/>
      <c r="Z8" s="252"/>
      <c r="AA8" s="250" t="s">
        <v>35</v>
      </c>
      <c r="AB8" s="253"/>
      <c r="AC8" s="245" t="s">
        <v>61</v>
      </c>
    </row>
    <row r="9" spans="1:44" ht="28.5" hidden="1" customHeight="1">
      <c r="B9" s="254" t="s">
        <v>16</v>
      </c>
      <c r="C9" s="254"/>
      <c r="D9" s="1322" t="s">
        <v>17</v>
      </c>
      <c r="E9" s="1322"/>
      <c r="F9" s="1322"/>
      <c r="G9" s="1322"/>
      <c r="H9" s="1322"/>
      <c r="I9" s="1322"/>
      <c r="J9" s="1322"/>
      <c r="K9" s="1322"/>
      <c r="L9" s="1322"/>
      <c r="M9" s="1322"/>
      <c r="N9" s="1322"/>
      <c r="O9" s="1322"/>
      <c r="P9" s="1322"/>
      <c r="Q9" s="1325"/>
      <c r="R9" s="1327"/>
      <c r="S9" s="425"/>
      <c r="T9" s="251"/>
      <c r="U9" s="251"/>
      <c r="W9" s="255"/>
      <c r="X9" s="298"/>
    </row>
    <row r="10" spans="1:44" ht="26.1" customHeight="1">
      <c r="B10" s="715" t="s">
        <v>16</v>
      </c>
      <c r="C10" s="395"/>
      <c r="D10" s="950" t="s">
        <v>23</v>
      </c>
      <c r="E10" s="950"/>
      <c r="F10" s="950"/>
      <c r="G10" s="950"/>
      <c r="H10" s="950"/>
      <c r="I10" s="950"/>
      <c r="J10" s="950"/>
      <c r="K10" s="950"/>
      <c r="L10" s="950"/>
      <c r="M10" s="950"/>
      <c r="N10" s="950"/>
      <c r="O10" s="950"/>
      <c r="P10" s="950"/>
      <c r="Q10" s="950"/>
      <c r="R10" s="950"/>
      <c r="S10" s="740"/>
      <c r="T10" s="723"/>
      <c r="U10" s="723"/>
      <c r="W10" s="255"/>
      <c r="X10" s="255"/>
      <c r="Y10" s="255"/>
    </row>
    <row r="11" spans="1:44" ht="15" customHeight="1">
      <c r="B11" s="1225" t="s">
        <v>4</v>
      </c>
      <c r="C11" s="1225"/>
      <c r="D11" s="1226"/>
      <c r="E11" s="1226"/>
      <c r="F11" s="1226"/>
      <c r="G11" s="1226"/>
      <c r="H11" s="1226"/>
      <c r="I11" s="1226"/>
      <c r="J11" s="1226"/>
      <c r="K11" s="1226" t="s">
        <v>5</v>
      </c>
      <c r="L11" s="1226"/>
      <c r="M11" s="1226"/>
      <c r="N11" s="1226"/>
      <c r="O11" s="1226"/>
      <c r="P11" s="1226"/>
      <c r="Q11" s="738"/>
      <c r="R11" s="735"/>
      <c r="S11" s="1225" t="s">
        <v>59</v>
      </c>
      <c r="T11" s="1225"/>
      <c r="U11" s="1225"/>
      <c r="AB11" s="258"/>
      <c r="AC11" s="258"/>
      <c r="AH11" s="247"/>
      <c r="AI11" s="247"/>
      <c r="AJ11" s="247"/>
      <c r="AK11" s="247"/>
      <c r="AL11" s="247"/>
      <c r="AM11" s="247"/>
      <c r="AN11" s="247"/>
      <c r="AO11" s="247"/>
      <c r="AP11" s="247"/>
      <c r="AQ11" s="247"/>
      <c r="AR11" s="247"/>
    </row>
    <row r="12" spans="1:44" ht="25.5" customHeight="1">
      <c r="B12" s="1229" t="s">
        <v>0</v>
      </c>
      <c r="C12" s="1229" t="s">
        <v>255</v>
      </c>
      <c r="D12" s="1229" t="s">
        <v>2</v>
      </c>
      <c r="E12" s="1230" t="s">
        <v>70</v>
      </c>
      <c r="F12" s="1229" t="s">
        <v>60</v>
      </c>
      <c r="G12" s="1230" t="s">
        <v>68</v>
      </c>
      <c r="H12" s="1231" t="s">
        <v>51</v>
      </c>
      <c r="I12" s="1231"/>
      <c r="J12" s="1231" t="s">
        <v>52</v>
      </c>
      <c r="K12" s="1231" t="s">
        <v>63</v>
      </c>
      <c r="L12" s="1230" t="s">
        <v>6</v>
      </c>
      <c r="M12" s="1230" t="s">
        <v>64</v>
      </c>
      <c r="N12" s="1230" t="s">
        <v>72</v>
      </c>
      <c r="O12" s="1230" t="s">
        <v>187</v>
      </c>
      <c r="P12" s="1232" t="s">
        <v>71</v>
      </c>
      <c r="Q12" s="1211" t="s">
        <v>79</v>
      </c>
      <c r="R12" s="1231" t="s">
        <v>6</v>
      </c>
      <c r="S12" s="1231" t="s">
        <v>62</v>
      </c>
      <c r="T12" s="1230" t="s">
        <v>73</v>
      </c>
      <c r="U12" s="1230" t="s">
        <v>6</v>
      </c>
      <c r="AH12" s="247"/>
      <c r="AI12" s="247"/>
      <c r="AJ12" s="247"/>
      <c r="AK12" s="247"/>
      <c r="AL12" s="247"/>
      <c r="AM12" s="247"/>
      <c r="AN12" s="247"/>
      <c r="AO12" s="247"/>
      <c r="AP12" s="247"/>
      <c r="AQ12" s="247"/>
      <c r="AR12" s="247"/>
    </row>
    <row r="13" spans="1:44" ht="31.5" customHeight="1">
      <c r="B13" s="1229"/>
      <c r="C13" s="1229"/>
      <c r="D13" s="1229"/>
      <c r="E13" s="1230"/>
      <c r="F13" s="1229"/>
      <c r="G13" s="1230"/>
      <c r="H13" s="261" t="s">
        <v>46</v>
      </c>
      <c r="I13" s="261" t="s">
        <v>47</v>
      </c>
      <c r="J13" s="1231"/>
      <c r="K13" s="1231"/>
      <c r="L13" s="1230"/>
      <c r="M13" s="1230"/>
      <c r="N13" s="1230"/>
      <c r="O13" s="1230"/>
      <c r="P13" s="1232"/>
      <c r="Q13" s="1212"/>
      <c r="R13" s="1231"/>
      <c r="S13" s="1231"/>
      <c r="T13" s="1230"/>
      <c r="U13" s="1230"/>
      <c r="AG13" s="247"/>
      <c r="AH13" s="247"/>
      <c r="AI13" s="247"/>
      <c r="AJ13" s="247"/>
      <c r="AK13" s="247"/>
      <c r="AL13" s="247"/>
      <c r="AM13" s="247"/>
      <c r="AN13" s="247"/>
      <c r="AO13" s="247"/>
      <c r="AP13" s="247"/>
      <c r="AQ13" s="247"/>
      <c r="AR13" s="247"/>
    </row>
    <row r="14" spans="1:44" s="2" customFormat="1" ht="82.5" customHeight="1">
      <c r="A14" s="1"/>
      <c r="B14" s="1276" t="s">
        <v>654</v>
      </c>
      <c r="C14" s="1276" t="s">
        <v>655</v>
      </c>
      <c r="D14" s="1278" t="s">
        <v>656</v>
      </c>
      <c r="E14" s="1280">
        <v>1</v>
      </c>
      <c r="F14" s="513" t="s">
        <v>657</v>
      </c>
      <c r="G14" s="579">
        <v>0.05</v>
      </c>
      <c r="H14" s="521">
        <v>43831</v>
      </c>
      <c r="I14" s="521">
        <v>43875</v>
      </c>
      <c r="J14" s="429" t="s">
        <v>663</v>
      </c>
      <c r="K14" s="306" t="s">
        <v>65</v>
      </c>
      <c r="L14" s="585"/>
      <c r="M14" s="558">
        <f t="shared" ref="M14:M15" si="0">IF(K14="SI", G14, IF(K14="Cumplimiento Negativo",G14,"0"))</f>
        <v>0.05</v>
      </c>
      <c r="N14" s="585">
        <f>M14</f>
        <v>0.05</v>
      </c>
      <c r="O14" s="585">
        <f>G14</f>
        <v>0.05</v>
      </c>
      <c r="P14" s="1222">
        <f>SUM(N14:N16)/SUM(O14:O16)</f>
        <v>1</v>
      </c>
      <c r="Q14" s="672"/>
      <c r="R14" s="352"/>
      <c r="S14" s="704" t="s">
        <v>667</v>
      </c>
      <c r="T14" s="310"/>
      <c r="U14" s="310"/>
      <c r="V14" s="1"/>
      <c r="W14" s="1"/>
      <c r="X14"/>
      <c r="Y14"/>
      <c r="Z14" s="1"/>
      <c r="AA14" s="1"/>
    </row>
    <row r="15" spans="1:44" s="2" customFormat="1" ht="100.5" customHeight="1">
      <c r="A15" s="1"/>
      <c r="B15" s="1277"/>
      <c r="C15" s="1277"/>
      <c r="D15" s="1279"/>
      <c r="E15" s="1281"/>
      <c r="F15" s="513" t="s">
        <v>658</v>
      </c>
      <c r="G15" s="579">
        <v>0.05</v>
      </c>
      <c r="H15" s="521">
        <v>43878</v>
      </c>
      <c r="I15" s="521">
        <v>43882</v>
      </c>
      <c r="J15" s="429" t="s">
        <v>663</v>
      </c>
      <c r="K15" s="306" t="s">
        <v>65</v>
      </c>
      <c r="L15" s="585"/>
      <c r="M15" s="558">
        <f t="shared" si="0"/>
        <v>0.05</v>
      </c>
      <c r="N15" s="585">
        <f>M15</f>
        <v>0.05</v>
      </c>
      <c r="O15" s="585">
        <f>G15</f>
        <v>0.05</v>
      </c>
      <c r="P15" s="1223"/>
      <c r="Q15" s="672"/>
      <c r="R15" s="352"/>
      <c r="S15" s="704" t="s">
        <v>668</v>
      </c>
      <c r="T15" s="310"/>
      <c r="U15" s="310"/>
      <c r="V15" s="1"/>
      <c r="W15" s="1"/>
      <c r="X15"/>
      <c r="Y15"/>
      <c r="Z15" s="1"/>
      <c r="AA15" s="1"/>
    </row>
    <row r="16" spans="1:44" s="2" customFormat="1" ht="76.5" customHeight="1">
      <c r="A16" s="1"/>
      <c r="B16" s="1277"/>
      <c r="C16" s="1277"/>
      <c r="D16" s="1279"/>
      <c r="E16" s="1281"/>
      <c r="F16" s="513" t="s">
        <v>659</v>
      </c>
      <c r="G16" s="525">
        <v>0.05</v>
      </c>
      <c r="H16" s="521">
        <v>43878</v>
      </c>
      <c r="I16" s="521">
        <v>43889</v>
      </c>
      <c r="J16" s="429" t="s">
        <v>663</v>
      </c>
      <c r="K16" s="306" t="s">
        <v>65</v>
      </c>
      <c r="L16" s="585"/>
      <c r="M16" s="558">
        <f t="shared" ref="M16:M17" si="1">IF(K16="SI", G16, IF(K16="Cumplimiento Negativo",G16,"0"))</f>
        <v>0.05</v>
      </c>
      <c r="N16" s="586">
        <f>SUM(M16)</f>
        <v>0.05</v>
      </c>
      <c r="O16" s="586">
        <f>SUM(G16)</f>
        <v>0.05</v>
      </c>
      <c r="P16" s="1223"/>
      <c r="Q16" s="672"/>
      <c r="R16" s="352"/>
      <c r="S16" s="704" t="s">
        <v>669</v>
      </c>
      <c r="T16" s="310"/>
      <c r="U16" s="310"/>
      <c r="V16" s="1"/>
      <c r="W16" s="1"/>
      <c r="X16"/>
      <c r="Y16"/>
      <c r="Z16" s="1"/>
      <c r="AA16" s="1"/>
    </row>
    <row r="17" spans="1:31" s="2" customFormat="1" ht="83.25" customHeight="1">
      <c r="A17" s="1"/>
      <c r="B17" s="1277"/>
      <c r="C17" s="1277"/>
      <c r="D17" s="1279"/>
      <c r="E17" s="1281"/>
      <c r="F17" s="513" t="s">
        <v>660</v>
      </c>
      <c r="G17" s="525">
        <v>0.05</v>
      </c>
      <c r="H17" s="521">
        <v>43892</v>
      </c>
      <c r="I17" s="521">
        <v>43896</v>
      </c>
      <c r="J17" s="429" t="s">
        <v>664</v>
      </c>
      <c r="K17" s="306" t="s">
        <v>65</v>
      </c>
      <c r="L17" s="585"/>
      <c r="M17" s="558">
        <f t="shared" si="1"/>
        <v>0.05</v>
      </c>
      <c r="N17" s="586">
        <f>SUM(M17)</f>
        <v>0.05</v>
      </c>
      <c r="O17" s="586">
        <f>SUM(G17)</f>
        <v>0.05</v>
      </c>
      <c r="P17" s="1223"/>
      <c r="Q17" s="672"/>
      <c r="R17" s="642"/>
      <c r="S17" s="704" t="s">
        <v>670</v>
      </c>
      <c r="T17" s="310"/>
      <c r="U17" s="310"/>
      <c r="V17" s="1"/>
      <c r="W17" s="1"/>
      <c r="X17"/>
      <c r="Y17"/>
      <c r="Z17" s="1"/>
      <c r="AA17" s="1"/>
    </row>
    <row r="18" spans="1:31" ht="26.1" customHeight="1">
      <c r="B18" s="715" t="s">
        <v>16</v>
      </c>
      <c r="C18" s="395"/>
      <c r="D18" s="1202" t="s">
        <v>27</v>
      </c>
      <c r="E18" s="1203"/>
      <c r="F18" s="1203"/>
      <c r="G18" s="1203"/>
      <c r="H18" s="1203"/>
      <c r="I18" s="1203"/>
      <c r="J18" s="1203"/>
      <c r="K18" s="1203"/>
      <c r="L18" s="1203"/>
      <c r="M18" s="1203"/>
      <c r="N18" s="1203"/>
      <c r="O18" s="1203"/>
      <c r="P18" s="1203"/>
      <c r="Q18" s="1203"/>
      <c r="R18" s="1204"/>
      <c r="S18" s="507"/>
      <c r="T18" s="723"/>
      <c r="U18" s="723"/>
      <c r="W18" s="255"/>
      <c r="X18" s="255"/>
      <c r="Y18" s="255"/>
    </row>
    <row r="19" spans="1:31" s="2" customFormat="1" ht="27" customHeight="1">
      <c r="A19" s="1"/>
      <c r="B19" s="1286" t="s">
        <v>4</v>
      </c>
      <c r="C19" s="1287"/>
      <c r="D19" s="1287"/>
      <c r="E19" s="1287"/>
      <c r="F19" s="1287"/>
      <c r="G19" s="1287"/>
      <c r="H19" s="1287"/>
      <c r="I19" s="1287"/>
      <c r="J19" s="1288"/>
      <c r="K19" s="1286" t="s">
        <v>5</v>
      </c>
      <c r="L19" s="1287"/>
      <c r="M19" s="1287"/>
      <c r="N19" s="1287"/>
      <c r="O19" s="1287"/>
      <c r="P19" s="1288"/>
      <c r="Q19" s="1286" t="s">
        <v>59</v>
      </c>
      <c r="R19" s="1287"/>
      <c r="S19" s="1288"/>
      <c r="T19" s="35"/>
      <c r="U19" s="35"/>
      <c r="V19" s="35"/>
      <c r="W19" s="35"/>
      <c r="AC19" s="1"/>
      <c r="AD19" s="1"/>
      <c r="AE19" s="1"/>
    </row>
    <row r="20" spans="1:31" s="2" customFormat="1" ht="36.75" customHeight="1">
      <c r="A20" s="1"/>
      <c r="B20" s="1268" t="s">
        <v>0</v>
      </c>
      <c r="C20" s="1268" t="s">
        <v>255</v>
      </c>
      <c r="D20" s="1268" t="s">
        <v>2</v>
      </c>
      <c r="E20" s="1291" t="s">
        <v>70</v>
      </c>
      <c r="F20" s="1268" t="s">
        <v>60</v>
      </c>
      <c r="G20" s="1291" t="s">
        <v>68</v>
      </c>
      <c r="H20" s="1300" t="s">
        <v>51</v>
      </c>
      <c r="I20" s="1301"/>
      <c r="J20" s="1211" t="s">
        <v>52</v>
      </c>
      <c r="K20" s="1211" t="s">
        <v>63</v>
      </c>
      <c r="L20" s="1244" t="s">
        <v>6</v>
      </c>
      <c r="M20" s="1244" t="s">
        <v>64</v>
      </c>
      <c r="N20" s="1244" t="s">
        <v>72</v>
      </c>
      <c r="O20" s="1244" t="s">
        <v>256</v>
      </c>
      <c r="P20" s="1267" t="s">
        <v>71</v>
      </c>
      <c r="Q20" s="1211" t="s">
        <v>79</v>
      </c>
      <c r="R20" s="1211" t="s">
        <v>6</v>
      </c>
      <c r="S20" s="1211" t="s">
        <v>62</v>
      </c>
      <c r="T20" s="35"/>
      <c r="U20" s="35"/>
      <c r="V20" s="35"/>
      <c r="W20" s="35"/>
      <c r="X20" s="1"/>
      <c r="Y20" s="1"/>
      <c r="Z20" s="1"/>
      <c r="AA20" s="1"/>
      <c r="AB20" s="1"/>
      <c r="AC20" s="1"/>
      <c r="AD20" s="1"/>
      <c r="AE20" s="1"/>
    </row>
    <row r="21" spans="1:31" s="2" customFormat="1" ht="19.5" customHeight="1">
      <c r="A21" s="1"/>
      <c r="B21" s="1289"/>
      <c r="C21" s="1289"/>
      <c r="D21" s="1289"/>
      <c r="E21" s="1292"/>
      <c r="F21" s="1289"/>
      <c r="G21" s="1292"/>
      <c r="H21" s="717" t="s">
        <v>46</v>
      </c>
      <c r="I21" s="717" t="s">
        <v>47</v>
      </c>
      <c r="J21" s="1212"/>
      <c r="K21" s="1212"/>
      <c r="L21" s="1245"/>
      <c r="M21" s="1245"/>
      <c r="N21" s="1245"/>
      <c r="O21" s="1245"/>
      <c r="P21" s="1299"/>
      <c r="Q21" s="1212"/>
      <c r="R21" s="1212"/>
      <c r="S21" s="1212"/>
      <c r="T21" s="35"/>
      <c r="U21" s="35"/>
      <c r="V21" s="35"/>
      <c r="W21" s="35"/>
      <c r="X21" s="1"/>
      <c r="Y21" s="1"/>
      <c r="Z21" s="1"/>
      <c r="AA21" s="1"/>
      <c r="AB21" s="1"/>
      <c r="AC21" s="1"/>
      <c r="AD21" s="1"/>
      <c r="AE21" s="1"/>
    </row>
    <row r="22" spans="1:31" s="2" customFormat="1" ht="137.1" customHeight="1">
      <c r="A22" s="1"/>
      <c r="B22" s="702" t="s">
        <v>605</v>
      </c>
      <c r="C22" s="506" t="s">
        <v>606</v>
      </c>
      <c r="D22" s="575" t="s">
        <v>607</v>
      </c>
      <c r="E22" s="703">
        <v>0.3</v>
      </c>
      <c r="F22" s="575" t="s">
        <v>608</v>
      </c>
      <c r="G22" s="525">
        <v>0.15</v>
      </c>
      <c r="H22" s="547">
        <v>43862</v>
      </c>
      <c r="I22" s="547">
        <v>43922</v>
      </c>
      <c r="J22" s="573" t="s">
        <v>609</v>
      </c>
      <c r="K22" s="306" t="s">
        <v>65</v>
      </c>
      <c r="L22" s="369"/>
      <c r="M22" s="558">
        <f>IF(K22="SI", G22, IF(K22="Cumplimiento Negativo",G22,"0"))</f>
        <v>0.15</v>
      </c>
      <c r="N22" s="588">
        <f>SUM(M22:M22)</f>
        <v>0.15</v>
      </c>
      <c r="O22" s="588">
        <f>SUM(G22:G22)</f>
        <v>0.15</v>
      </c>
      <c r="P22" s="731">
        <f t="shared" ref="P22:P26" si="2">N22/O22</f>
        <v>1</v>
      </c>
      <c r="Q22" s="383"/>
      <c r="R22" s="352"/>
      <c r="S22" s="575" t="s">
        <v>610</v>
      </c>
      <c r="T22" s="310"/>
      <c r="U22" s="387"/>
      <c r="V22" s="1"/>
      <c r="W22" s="1"/>
      <c r="X22" s="35"/>
      <c r="Y22" s="1"/>
      <c r="Z22" s="1"/>
      <c r="AA22" s="1"/>
      <c r="AB22"/>
      <c r="AC22"/>
      <c r="AD22" s="1"/>
      <c r="AE22" s="1"/>
    </row>
    <row r="23" spans="1:31" s="2" customFormat="1" ht="47.25" hidden="1">
      <c r="A23" s="1"/>
      <c r="B23" s="594"/>
      <c r="C23" s="594"/>
      <c r="D23" s="616"/>
      <c r="E23" s="663"/>
      <c r="F23" s="589"/>
      <c r="G23" s="584"/>
      <c r="H23" s="547"/>
      <c r="I23" s="547"/>
      <c r="J23" s="593"/>
      <c r="K23" s="363"/>
      <c r="L23" s="369"/>
      <c r="M23" s="558" t="str">
        <f t="shared" ref="M23:M29" si="3">IF(K23="SI", G23, IF(K23="Cumplimiento Negativo",G23,"0"))</f>
        <v>0</v>
      </c>
      <c r="N23" s="736" t="str">
        <f t="shared" ref="N23:N26" si="4">M23</f>
        <v>0</v>
      </c>
      <c r="O23" s="736">
        <f t="shared" ref="O23:O26" si="5">G23</f>
        <v>0</v>
      </c>
      <c r="P23" s="737" t="e">
        <f t="shared" si="2"/>
        <v>#DIV/0!</v>
      </c>
      <c r="Q23" s="383"/>
      <c r="R23" s="306"/>
      <c r="S23" s="308"/>
      <c r="T23" s="310"/>
      <c r="U23" s="387"/>
      <c r="V23" s="1"/>
      <c r="W23" s="1"/>
      <c r="X23" s="35"/>
      <c r="Y23" s="1"/>
      <c r="Z23" s="1"/>
      <c r="AA23" s="1"/>
      <c r="AB23"/>
      <c r="AC23"/>
      <c r="AD23" s="1"/>
      <c r="AE23" s="1"/>
    </row>
    <row r="24" spans="1:31" s="2" customFormat="1" ht="12" customHeight="1">
      <c r="A24" s="1"/>
      <c r="B24" s="1270"/>
      <c r="C24" s="1271"/>
      <c r="D24" s="1271"/>
      <c r="E24" s="1271"/>
      <c r="F24" s="1271"/>
      <c r="G24" s="1271"/>
      <c r="H24" s="1271"/>
      <c r="I24" s="1271"/>
      <c r="J24" s="1271"/>
      <c r="K24" s="1271"/>
      <c r="L24" s="1271"/>
      <c r="M24" s="1271" t="str">
        <f t="shared" si="3"/>
        <v>0</v>
      </c>
      <c r="N24" s="1271" t="str">
        <f t="shared" si="4"/>
        <v>0</v>
      </c>
      <c r="O24" s="1271">
        <f t="shared" si="5"/>
        <v>0</v>
      </c>
      <c r="P24" s="1271" t="e">
        <f t="shared" si="2"/>
        <v>#DIV/0!</v>
      </c>
      <c r="Q24" s="1271"/>
      <c r="R24" s="1271"/>
      <c r="S24" s="1272"/>
      <c r="T24" s="310"/>
      <c r="U24" s="387"/>
      <c r="V24" s="1"/>
      <c r="W24" s="1"/>
      <c r="X24" s="35"/>
      <c r="Y24" s="1"/>
      <c r="Z24" s="1"/>
      <c r="AA24" s="1"/>
      <c r="AB24"/>
      <c r="AC24"/>
      <c r="AD24" s="1"/>
      <c r="AE24" s="1"/>
    </row>
    <row r="25" spans="1:31" s="2" customFormat="1" ht="131.25" customHeight="1">
      <c r="A25" s="1"/>
      <c r="B25" s="702" t="s">
        <v>626</v>
      </c>
      <c r="C25" s="506" t="s">
        <v>627</v>
      </c>
      <c r="D25" s="575" t="s">
        <v>628</v>
      </c>
      <c r="E25" s="703">
        <v>0.5</v>
      </c>
      <c r="F25" s="575" t="s">
        <v>629</v>
      </c>
      <c r="G25" s="525">
        <v>0.05</v>
      </c>
      <c r="H25" s="547">
        <v>43913</v>
      </c>
      <c r="I25" s="547">
        <v>43920</v>
      </c>
      <c r="J25" s="573" t="s">
        <v>630</v>
      </c>
      <c r="K25" s="306" t="s">
        <v>65</v>
      </c>
      <c r="L25" s="369"/>
      <c r="M25" s="558">
        <f t="shared" si="3"/>
        <v>0.05</v>
      </c>
      <c r="N25" s="736">
        <f t="shared" si="4"/>
        <v>0.05</v>
      </c>
      <c r="O25" s="736">
        <f t="shared" si="5"/>
        <v>0.05</v>
      </c>
      <c r="P25" s="737">
        <f t="shared" si="2"/>
        <v>1</v>
      </c>
      <c r="Q25" s="383"/>
      <c r="R25" s="306"/>
      <c r="S25" s="575" t="s">
        <v>631</v>
      </c>
      <c r="T25" s="310"/>
      <c r="U25" s="387"/>
      <c r="V25" s="1"/>
      <c r="W25" s="1"/>
      <c r="X25" s="35"/>
      <c r="Y25" s="1"/>
      <c r="Z25" s="1"/>
      <c r="AA25" s="1"/>
      <c r="AB25"/>
      <c r="AC25"/>
      <c r="AD25" s="1"/>
      <c r="AE25" s="1"/>
    </row>
    <row r="26" spans="1:31" s="2" customFormat="1" ht="47.25" hidden="1">
      <c r="A26" s="1"/>
      <c r="B26" s="594"/>
      <c r="C26" s="594"/>
      <c r="D26" s="616"/>
      <c r="E26" s="321"/>
      <c r="F26" s="589"/>
      <c r="G26" s="584"/>
      <c r="H26" s="547"/>
      <c r="I26" s="547"/>
      <c r="J26" s="593"/>
      <c r="K26" s="363"/>
      <c r="L26" s="369"/>
      <c r="M26" s="558" t="str">
        <f t="shared" si="3"/>
        <v>0</v>
      </c>
      <c r="N26" s="736" t="str">
        <f t="shared" si="4"/>
        <v>0</v>
      </c>
      <c r="O26" s="736">
        <f t="shared" si="5"/>
        <v>0</v>
      </c>
      <c r="P26" s="737" t="e">
        <f t="shared" si="2"/>
        <v>#DIV/0!</v>
      </c>
      <c r="Q26" s="383"/>
      <c r="R26" s="306"/>
      <c r="S26" s="308"/>
      <c r="T26" s="310"/>
      <c r="U26" s="387"/>
      <c r="V26" s="1"/>
      <c r="W26" s="1"/>
      <c r="X26" s="35"/>
      <c r="Y26" s="1"/>
      <c r="Z26" s="1"/>
      <c r="AA26" s="1"/>
      <c r="AB26"/>
      <c r="AC26"/>
      <c r="AD26" s="1"/>
      <c r="AE26" s="1"/>
    </row>
    <row r="27" spans="1:31" s="2" customFormat="1" ht="11.25" customHeight="1">
      <c r="A27" s="1"/>
      <c r="B27" s="1270"/>
      <c r="C27" s="1271"/>
      <c r="D27" s="1271"/>
      <c r="E27" s="1271"/>
      <c r="F27" s="1271"/>
      <c r="G27" s="1271"/>
      <c r="H27" s="1271"/>
      <c r="I27" s="1271"/>
      <c r="J27" s="1271"/>
      <c r="K27" s="1271"/>
      <c r="L27" s="1271"/>
      <c r="M27" s="1271"/>
      <c r="N27" s="1271"/>
      <c r="O27" s="1271"/>
      <c r="P27" s="1271"/>
      <c r="Q27" s="1271"/>
      <c r="R27" s="1271"/>
      <c r="S27" s="1272"/>
      <c r="T27" s="310"/>
      <c r="U27" s="387"/>
      <c r="V27" s="1"/>
      <c r="W27" s="1"/>
      <c r="X27" s="35"/>
      <c r="Y27" s="1"/>
      <c r="Z27" s="1"/>
      <c r="AA27" s="1"/>
      <c r="AB27"/>
      <c r="AC27"/>
      <c r="AD27" s="1"/>
      <c r="AE27" s="1"/>
    </row>
    <row r="28" spans="1:31" s="2" customFormat="1" ht="126" customHeight="1">
      <c r="A28" s="1"/>
      <c r="B28" s="1282" t="s">
        <v>633</v>
      </c>
      <c r="C28" s="1249" t="s">
        <v>634</v>
      </c>
      <c r="D28" s="1215" t="s">
        <v>635</v>
      </c>
      <c r="E28" s="1284">
        <v>0.65</v>
      </c>
      <c r="F28" s="575" t="s">
        <v>636</v>
      </c>
      <c r="G28" s="525">
        <v>0.1</v>
      </c>
      <c r="H28" s="547">
        <v>43892</v>
      </c>
      <c r="I28" s="547">
        <v>43899</v>
      </c>
      <c r="J28" s="573" t="s">
        <v>639</v>
      </c>
      <c r="K28" s="306" t="s">
        <v>65</v>
      </c>
      <c r="L28" s="369"/>
      <c r="M28" s="558">
        <f t="shared" si="3"/>
        <v>0.1</v>
      </c>
      <c r="N28" s="736">
        <f>M28</f>
        <v>0.1</v>
      </c>
      <c r="O28" s="736">
        <f>G28</f>
        <v>0.1</v>
      </c>
      <c r="P28" s="1222">
        <f>SUM(N28:N29)/SUM(O28:O29)</f>
        <v>1</v>
      </c>
      <c r="Q28" s="384"/>
      <c r="R28" s="306"/>
      <c r="S28" s="575" t="s">
        <v>640</v>
      </c>
      <c r="T28" s="310"/>
      <c r="U28" s="387"/>
      <c r="V28" s="1"/>
      <c r="W28" s="1"/>
      <c r="X28" s="35"/>
      <c r="Y28" s="1"/>
      <c r="Z28" s="1"/>
      <c r="AA28" s="1"/>
      <c r="AB28"/>
      <c r="AC28"/>
      <c r="AD28" s="1"/>
      <c r="AE28" s="1"/>
    </row>
    <row r="29" spans="1:31" s="2" customFormat="1" ht="135" customHeight="1">
      <c r="A29" s="1"/>
      <c r="B29" s="1235"/>
      <c r="C29" s="1251"/>
      <c r="D29" s="1283"/>
      <c r="E29" s="1285"/>
      <c r="F29" s="575" t="s">
        <v>637</v>
      </c>
      <c r="G29" s="525">
        <v>0.15</v>
      </c>
      <c r="H29" s="547">
        <v>43906</v>
      </c>
      <c r="I29" s="547">
        <v>43917</v>
      </c>
      <c r="J29" s="573" t="s">
        <v>638</v>
      </c>
      <c r="K29" s="306" t="s">
        <v>65</v>
      </c>
      <c r="L29" s="369"/>
      <c r="M29" s="558">
        <f t="shared" si="3"/>
        <v>0.15</v>
      </c>
      <c r="N29" s="736">
        <f>M29</f>
        <v>0.15</v>
      </c>
      <c r="O29" s="736">
        <f>G29</f>
        <v>0.15</v>
      </c>
      <c r="P29" s="1224"/>
      <c r="Q29" s="384"/>
      <c r="R29" s="306"/>
      <c r="S29" s="575" t="s">
        <v>641</v>
      </c>
      <c r="T29" s="310"/>
      <c r="U29" s="387"/>
      <c r="V29" s="1"/>
      <c r="W29" s="1"/>
      <c r="X29" s="35"/>
      <c r="Y29" s="1"/>
      <c r="Z29" s="1"/>
      <c r="AA29" s="1"/>
      <c r="AB29"/>
      <c r="AC29"/>
      <c r="AD29" s="1"/>
      <c r="AE29" s="1"/>
    </row>
    <row r="30" spans="1:31" ht="26.1" customHeight="1">
      <c r="B30" s="715" t="s">
        <v>16</v>
      </c>
      <c r="C30" s="395"/>
      <c r="D30" s="1202" t="s">
        <v>19</v>
      </c>
      <c r="E30" s="1203"/>
      <c r="F30" s="1203"/>
      <c r="G30" s="1203"/>
      <c r="H30" s="1203"/>
      <c r="I30" s="1203"/>
      <c r="J30" s="1203"/>
      <c r="K30" s="1203"/>
      <c r="L30" s="1203"/>
      <c r="M30" s="1203"/>
      <c r="N30" s="1203"/>
      <c r="O30" s="1203"/>
      <c r="P30" s="1203"/>
      <c r="Q30" s="1203"/>
      <c r="R30" s="1204"/>
      <c r="S30" s="507"/>
      <c r="T30" s="723"/>
      <c r="U30" s="723"/>
      <c r="W30" s="255"/>
      <c r="X30" s="255"/>
      <c r="Y30" s="255"/>
    </row>
    <row r="31" spans="1:31" s="2" customFormat="1" ht="27" customHeight="1">
      <c r="A31" s="1"/>
      <c r="B31" s="1225" t="s">
        <v>4</v>
      </c>
      <c r="C31" s="1225"/>
      <c r="D31" s="1225"/>
      <c r="E31" s="1225"/>
      <c r="F31" s="1225"/>
      <c r="G31" s="1225"/>
      <c r="H31" s="1225"/>
      <c r="I31" s="1225"/>
      <c r="J31" s="1225"/>
      <c r="K31" s="1225" t="s">
        <v>5</v>
      </c>
      <c r="L31" s="1225"/>
      <c r="M31" s="1225"/>
      <c r="N31" s="1225"/>
      <c r="O31" s="1225"/>
      <c r="P31" s="1225"/>
      <c r="Q31" s="1225" t="s">
        <v>59</v>
      </c>
      <c r="R31" s="1225"/>
      <c r="S31" s="1225"/>
      <c r="T31" s="35"/>
      <c r="U31" s="35"/>
      <c r="V31" s="35"/>
      <c r="W31" s="35"/>
      <c r="AC31" s="1"/>
      <c r="AD31" s="1"/>
      <c r="AE31" s="1"/>
    </row>
    <row r="32" spans="1:31" s="2" customFormat="1" ht="36.75" customHeight="1">
      <c r="A32" s="1"/>
      <c r="B32" s="1229" t="s">
        <v>0</v>
      </c>
      <c r="C32" s="1229" t="s">
        <v>255</v>
      </c>
      <c r="D32" s="1229" t="s">
        <v>2</v>
      </c>
      <c r="E32" s="1328" t="s">
        <v>70</v>
      </c>
      <c r="F32" s="1229" t="s">
        <v>60</v>
      </c>
      <c r="G32" s="1328" t="s">
        <v>68</v>
      </c>
      <c r="H32" s="1305" t="s">
        <v>51</v>
      </c>
      <c r="I32" s="1306"/>
      <c r="J32" s="1231" t="s">
        <v>52</v>
      </c>
      <c r="K32" s="1231" t="s">
        <v>63</v>
      </c>
      <c r="L32" s="1230" t="s">
        <v>6</v>
      </c>
      <c r="M32" s="1230" t="s">
        <v>64</v>
      </c>
      <c r="N32" s="1230" t="s">
        <v>72</v>
      </c>
      <c r="O32" s="1230" t="s">
        <v>256</v>
      </c>
      <c r="P32" s="1232" t="s">
        <v>71</v>
      </c>
      <c r="Q32" s="1231" t="s">
        <v>79</v>
      </c>
      <c r="R32" s="1231" t="s">
        <v>6</v>
      </c>
      <c r="S32" s="1231" t="s">
        <v>62</v>
      </c>
      <c r="T32" s="35"/>
      <c r="U32" s="35"/>
      <c r="V32" s="35"/>
      <c r="W32" s="35"/>
      <c r="X32" s="1"/>
      <c r="Y32" s="1"/>
      <c r="Z32" s="1"/>
      <c r="AA32" s="1"/>
      <c r="AB32" s="1"/>
      <c r="AC32" s="1"/>
      <c r="AD32" s="1"/>
      <c r="AE32" s="1"/>
    </row>
    <row r="33" spans="1:44" s="2" customFormat="1" ht="19.5" customHeight="1">
      <c r="A33" s="1"/>
      <c r="B33" s="1229"/>
      <c r="C33" s="1229"/>
      <c r="D33" s="1229"/>
      <c r="E33" s="1328"/>
      <c r="F33" s="1229"/>
      <c r="G33" s="1328"/>
      <c r="H33" s="717" t="s">
        <v>46</v>
      </c>
      <c r="I33" s="717" t="s">
        <v>47</v>
      </c>
      <c r="J33" s="1231"/>
      <c r="K33" s="1231"/>
      <c r="L33" s="1230"/>
      <c r="M33" s="1230"/>
      <c r="N33" s="1230"/>
      <c r="O33" s="1230"/>
      <c r="P33" s="1232"/>
      <c r="Q33" s="1231"/>
      <c r="R33" s="1231"/>
      <c r="S33" s="1231"/>
      <c r="T33" s="35"/>
      <c r="U33" s="35"/>
      <c r="V33" s="35"/>
      <c r="W33" s="35"/>
      <c r="X33" s="1"/>
      <c r="Y33" s="1"/>
      <c r="Z33" s="1"/>
      <c r="AA33" s="1"/>
      <c r="AB33" s="1"/>
      <c r="AC33" s="1"/>
      <c r="AD33" s="1"/>
      <c r="AE33" s="1"/>
    </row>
    <row r="34" spans="1:44" s="2" customFormat="1" ht="127.5" customHeight="1">
      <c r="A34" s="1"/>
      <c r="B34" s="1293" t="s">
        <v>582</v>
      </c>
      <c r="C34" s="1293" t="s">
        <v>583</v>
      </c>
      <c r="D34" s="1302" t="s">
        <v>584</v>
      </c>
      <c r="E34" s="1196">
        <v>1</v>
      </c>
      <c r="F34" s="575" t="s">
        <v>585</v>
      </c>
      <c r="G34" s="563">
        <v>0.6</v>
      </c>
      <c r="H34" s="379">
        <v>43864</v>
      </c>
      <c r="I34" s="379">
        <v>43907</v>
      </c>
      <c r="J34" s="379" t="s">
        <v>590</v>
      </c>
      <c r="K34" s="306" t="s">
        <v>65</v>
      </c>
      <c r="L34" s="312"/>
      <c r="M34" s="558">
        <f>IF(K34="SI", G34, IF(K34="Cumplimiento Negativo",G34,"0"))</f>
        <v>0.6</v>
      </c>
      <c r="N34" s="736">
        <f>M34</f>
        <v>0.6</v>
      </c>
      <c r="O34" s="736">
        <f>G34</f>
        <v>0.6</v>
      </c>
      <c r="P34" s="1222">
        <f t="shared" ref="P34" si="6">N34/O34</f>
        <v>1</v>
      </c>
      <c r="Q34" s="365"/>
      <c r="R34" s="306"/>
      <c r="S34" s="575" t="s">
        <v>591</v>
      </c>
      <c r="T34" s="1"/>
      <c r="U34" s="1"/>
      <c r="V34" s="1"/>
      <c r="W34" s="1"/>
      <c r="X34" s="1"/>
      <c r="Y34" s="1"/>
      <c r="Z34" s="1"/>
      <c r="AA34" s="1"/>
      <c r="AB34" s="35"/>
      <c r="AC34" s="35"/>
      <c r="AD34" s="35"/>
      <c r="AE34" s="35"/>
      <c r="AF34" s="1"/>
    </row>
    <row r="35" spans="1:44" s="2" customFormat="1" ht="105" customHeight="1">
      <c r="A35" s="1"/>
      <c r="B35" s="1294"/>
      <c r="C35" s="1294"/>
      <c r="D35" s="1303"/>
      <c r="E35" s="1197"/>
      <c r="F35" s="575" t="s">
        <v>586</v>
      </c>
      <c r="G35" s="563">
        <v>0.1</v>
      </c>
      <c r="H35" s="379">
        <v>43908</v>
      </c>
      <c r="I35" s="379">
        <v>43916</v>
      </c>
      <c r="J35" s="379" t="s">
        <v>588</v>
      </c>
      <c r="K35" s="306" t="s">
        <v>65</v>
      </c>
      <c r="L35" s="311"/>
      <c r="M35" s="558">
        <f t="shared" ref="M35:M40" si="7">IF(K35="SI", G35, IF(K35="Cumplimiento Negativo",G35,"0"))</f>
        <v>0.1</v>
      </c>
      <c r="N35" s="736">
        <f t="shared" ref="N35:N36" si="8">M35</f>
        <v>0.1</v>
      </c>
      <c r="O35" s="736">
        <f t="shared" ref="O35:O36" si="9">G35</f>
        <v>0.1</v>
      </c>
      <c r="P35" s="1223"/>
      <c r="Q35" s="365"/>
      <c r="R35" s="306"/>
      <c r="S35" s="575" t="s">
        <v>592</v>
      </c>
      <c r="T35" s="1"/>
      <c r="U35" s="1"/>
      <c r="V35" s="1"/>
      <c r="W35" s="1"/>
      <c r="X35" s="1"/>
      <c r="Y35" s="1"/>
      <c r="Z35" s="1"/>
      <c r="AA35" s="1"/>
      <c r="AB35" s="35"/>
      <c r="AC35" s="35"/>
      <c r="AD35" s="35"/>
      <c r="AE35" s="35"/>
      <c r="AF35" s="1"/>
    </row>
    <row r="36" spans="1:44" s="2" customFormat="1" ht="108" customHeight="1">
      <c r="A36" s="1"/>
      <c r="B36" s="1295"/>
      <c r="C36" s="1295"/>
      <c r="D36" s="1304"/>
      <c r="E36" s="1198"/>
      <c r="F36" s="575" t="s">
        <v>587</v>
      </c>
      <c r="G36" s="563">
        <v>0.15</v>
      </c>
      <c r="H36" s="379">
        <v>43917</v>
      </c>
      <c r="I36" s="379">
        <v>43921</v>
      </c>
      <c r="J36" s="379" t="s">
        <v>589</v>
      </c>
      <c r="K36" s="306" t="s">
        <v>65</v>
      </c>
      <c r="L36" s="311"/>
      <c r="M36" s="558">
        <f t="shared" si="7"/>
        <v>0.15</v>
      </c>
      <c r="N36" s="736">
        <f t="shared" si="8"/>
        <v>0.15</v>
      </c>
      <c r="O36" s="736">
        <f t="shared" si="9"/>
        <v>0.15</v>
      </c>
      <c r="P36" s="1224"/>
      <c r="Q36" s="380"/>
      <c r="R36" s="306"/>
      <c r="S36" s="575" t="s">
        <v>593</v>
      </c>
      <c r="T36" s="1"/>
      <c r="U36" s="1"/>
      <c r="V36" s="1"/>
      <c r="W36" s="1"/>
      <c r="X36" s="1"/>
      <c r="Y36" s="1"/>
      <c r="Z36" s="1"/>
      <c r="AA36" s="1"/>
      <c r="AB36" s="35"/>
      <c r="AC36" s="35"/>
      <c r="AD36" s="35"/>
      <c r="AE36" s="35"/>
      <c r="AF36" s="1"/>
    </row>
    <row r="37" spans="1:44" s="2" customFormat="1" ht="12.75" customHeight="1">
      <c r="A37" s="1"/>
      <c r="B37" s="1270"/>
      <c r="C37" s="1271"/>
      <c r="D37" s="1271"/>
      <c r="E37" s="1271"/>
      <c r="F37" s="1271"/>
      <c r="G37" s="1271"/>
      <c r="H37" s="1271"/>
      <c r="I37" s="1271"/>
      <c r="J37" s="1271"/>
      <c r="K37" s="1271"/>
      <c r="L37" s="1271"/>
      <c r="M37" s="1271"/>
      <c r="N37" s="1271"/>
      <c r="O37" s="1271"/>
      <c r="P37" s="1271"/>
      <c r="Q37" s="1271"/>
      <c r="R37" s="1271"/>
      <c r="S37" s="1272"/>
      <c r="T37" s="1"/>
      <c r="U37" s="1"/>
      <c r="V37" s="1"/>
      <c r="W37" s="1"/>
      <c r="X37" s="1"/>
      <c r="Y37" s="1"/>
      <c r="Z37" s="1"/>
      <c r="AA37" s="1"/>
      <c r="AB37" s="35"/>
      <c r="AC37" s="35"/>
      <c r="AD37" s="35"/>
      <c r="AE37" s="35"/>
      <c r="AF37" s="1"/>
    </row>
    <row r="38" spans="1:44" s="2" customFormat="1" ht="102" customHeight="1">
      <c r="A38" s="1"/>
      <c r="B38" s="1293" t="s">
        <v>594</v>
      </c>
      <c r="C38" s="1293" t="s">
        <v>595</v>
      </c>
      <c r="D38" s="1215" t="s">
        <v>597</v>
      </c>
      <c r="E38" s="1196">
        <v>0.2</v>
      </c>
      <c r="F38" s="575" t="s">
        <v>598</v>
      </c>
      <c r="G38" s="563">
        <v>0.15</v>
      </c>
      <c r="H38" s="379">
        <v>43837</v>
      </c>
      <c r="I38" s="379">
        <v>43850</v>
      </c>
      <c r="J38" s="1296" t="s">
        <v>601</v>
      </c>
      <c r="K38" s="306" t="s">
        <v>65</v>
      </c>
      <c r="L38" s="311"/>
      <c r="M38" s="558">
        <f t="shared" si="7"/>
        <v>0.15</v>
      </c>
      <c r="N38" s="736">
        <f>M38</f>
        <v>0.15</v>
      </c>
      <c r="O38" s="736">
        <f>G38</f>
        <v>0.15</v>
      </c>
      <c r="P38" s="1222">
        <f>SUM(N38:N40)/SUM(O38:O40)</f>
        <v>1</v>
      </c>
      <c r="Q38" s="380"/>
      <c r="R38" s="380"/>
      <c r="S38" s="575" t="s">
        <v>602</v>
      </c>
      <c r="T38" s="1"/>
      <c r="U38" s="1"/>
      <c r="V38" s="1"/>
      <c r="W38" s="1"/>
      <c r="X38" s="1"/>
      <c r="Y38" s="1"/>
      <c r="Z38" s="1"/>
      <c r="AA38" s="1"/>
      <c r="AB38" s="35"/>
      <c r="AC38" s="35"/>
      <c r="AD38" s="35"/>
      <c r="AE38" s="35"/>
      <c r="AF38" s="1"/>
    </row>
    <row r="39" spans="1:44" s="2" customFormat="1" ht="94.5" customHeight="1">
      <c r="A39" s="1"/>
      <c r="B39" s="1294"/>
      <c r="C39" s="1294"/>
      <c r="D39" s="1283"/>
      <c r="E39" s="1198"/>
      <c r="F39" s="575" t="s">
        <v>599</v>
      </c>
      <c r="G39" s="563">
        <v>0.05</v>
      </c>
      <c r="H39" s="379">
        <v>43852</v>
      </c>
      <c r="I39" s="379">
        <v>43861</v>
      </c>
      <c r="J39" s="1297"/>
      <c r="K39" s="306" t="s">
        <v>65</v>
      </c>
      <c r="L39" s="311"/>
      <c r="M39" s="558">
        <f t="shared" si="7"/>
        <v>0.05</v>
      </c>
      <c r="N39" s="736">
        <f>M39</f>
        <v>0.05</v>
      </c>
      <c r="O39" s="736">
        <f>G39</f>
        <v>0.05</v>
      </c>
      <c r="P39" s="1223"/>
      <c r="Q39" s="380"/>
      <c r="R39" s="380"/>
      <c r="S39" s="575" t="s">
        <v>603</v>
      </c>
      <c r="T39" s="1"/>
      <c r="U39" s="1"/>
      <c r="V39" s="1"/>
      <c r="W39" s="1"/>
      <c r="X39" s="1"/>
      <c r="Y39" s="1"/>
      <c r="Z39" s="1"/>
      <c r="AA39" s="1"/>
      <c r="AB39" s="35"/>
      <c r="AC39" s="35"/>
      <c r="AD39" s="35"/>
      <c r="AE39" s="35"/>
      <c r="AF39" s="1"/>
    </row>
    <row r="40" spans="1:44" s="2" customFormat="1" ht="101.25" customHeight="1">
      <c r="A40" s="1"/>
      <c r="B40" s="1295"/>
      <c r="C40" s="1295"/>
      <c r="D40" s="575" t="s">
        <v>596</v>
      </c>
      <c r="E40" s="558">
        <v>0.5</v>
      </c>
      <c r="F40" s="575" t="s">
        <v>600</v>
      </c>
      <c r="G40" s="563">
        <v>0.25</v>
      </c>
      <c r="H40" s="379">
        <v>43864</v>
      </c>
      <c r="I40" s="379">
        <v>43921</v>
      </c>
      <c r="J40" s="1298"/>
      <c r="K40" s="306" t="s">
        <v>65</v>
      </c>
      <c r="L40" s="311"/>
      <c r="M40" s="558">
        <f t="shared" si="7"/>
        <v>0.25</v>
      </c>
      <c r="N40" s="736">
        <f>M40</f>
        <v>0.25</v>
      </c>
      <c r="O40" s="736">
        <f>G40</f>
        <v>0.25</v>
      </c>
      <c r="P40" s="1224"/>
      <c r="Q40" s="380"/>
      <c r="R40" s="306"/>
      <c r="S40" s="575" t="s">
        <v>604</v>
      </c>
      <c r="T40" s="1"/>
      <c r="U40" s="1"/>
      <c r="V40" s="1"/>
      <c r="W40" s="1"/>
      <c r="X40" s="1"/>
      <c r="Y40" s="1"/>
      <c r="Z40" s="1"/>
      <c r="AA40" s="1"/>
      <c r="AB40" s="35"/>
      <c r="AC40" s="35"/>
      <c r="AD40" s="35"/>
      <c r="AE40" s="35"/>
      <c r="AF40" s="1"/>
    </row>
    <row r="41" spans="1:44" s="2" customFormat="1" ht="24.75" customHeight="1">
      <c r="A41" s="1"/>
      <c r="B41" s="739" t="s">
        <v>16</v>
      </c>
      <c r="C41" s="739"/>
      <c r="D41" s="1290" t="s">
        <v>257</v>
      </c>
      <c r="E41" s="1290"/>
      <c r="F41" s="1290"/>
      <c r="G41" s="1290"/>
      <c r="H41" s="1290"/>
      <c r="I41" s="1290"/>
      <c r="J41" s="1290"/>
      <c r="K41" s="1290"/>
      <c r="L41" s="1290"/>
      <c r="M41" s="1290"/>
      <c r="N41" s="1290"/>
      <c r="O41" s="1290"/>
      <c r="P41" s="1290"/>
      <c r="Q41" s="1290"/>
      <c r="R41" s="718"/>
      <c r="S41" s="718"/>
      <c r="T41" s="310"/>
      <c r="U41" s="388"/>
      <c r="X41"/>
      <c r="Y41"/>
      <c r="Z41" s="1"/>
      <c r="AA41" s="1"/>
      <c r="AB41" s="1"/>
    </row>
    <row r="42" spans="1:44" s="2" customFormat="1" ht="15" customHeight="1">
      <c r="A42" s="1"/>
      <c r="B42" s="1225" t="s">
        <v>4</v>
      </c>
      <c r="C42" s="1225"/>
      <c r="D42" s="1225"/>
      <c r="E42" s="1225"/>
      <c r="F42" s="1225"/>
      <c r="G42" s="1225"/>
      <c r="H42" s="1225"/>
      <c r="I42" s="1225"/>
      <c r="J42" s="1225"/>
      <c r="K42" s="1225" t="s">
        <v>5</v>
      </c>
      <c r="L42" s="1225"/>
      <c r="M42" s="1225"/>
      <c r="N42" s="1225"/>
      <c r="O42" s="1225"/>
      <c r="P42" s="1225"/>
      <c r="Q42" s="1225" t="s">
        <v>59</v>
      </c>
      <c r="R42" s="1225"/>
      <c r="S42" s="1225"/>
      <c r="T42" s="310"/>
      <c r="U42" s="310"/>
      <c r="V42" s="1"/>
      <c r="W42" s="1"/>
      <c r="X42"/>
      <c r="Y42"/>
      <c r="Z42" s="35"/>
      <c r="AA42" s="35"/>
      <c r="AB42" s="1"/>
      <c r="AC42" s="1"/>
      <c r="AD42" s="1"/>
      <c r="AE42" s="1"/>
    </row>
    <row r="43" spans="1:44" ht="25.5" customHeight="1">
      <c r="B43" s="1229" t="s">
        <v>0</v>
      </c>
      <c r="C43" s="1229" t="s">
        <v>255</v>
      </c>
      <c r="D43" s="1229" t="s">
        <v>2</v>
      </c>
      <c r="E43" s="1230" t="s">
        <v>70</v>
      </c>
      <c r="F43" s="1229" t="s">
        <v>60</v>
      </c>
      <c r="G43" s="1230" t="s">
        <v>68</v>
      </c>
      <c r="H43" s="1231" t="s">
        <v>51</v>
      </c>
      <c r="I43" s="1231"/>
      <c r="J43" s="1231" t="s">
        <v>52</v>
      </c>
      <c r="K43" s="1231" t="s">
        <v>63</v>
      </c>
      <c r="L43" s="1230" t="s">
        <v>6</v>
      </c>
      <c r="M43" s="1230" t="s">
        <v>64</v>
      </c>
      <c r="N43" s="1230" t="s">
        <v>72</v>
      </c>
      <c r="O43" s="1230" t="s">
        <v>187</v>
      </c>
      <c r="P43" s="1232" t="s">
        <v>71</v>
      </c>
      <c r="Q43" s="1231" t="s">
        <v>79</v>
      </c>
      <c r="R43" s="1231" t="s">
        <v>6</v>
      </c>
      <c r="S43" s="1231" t="s">
        <v>62</v>
      </c>
      <c r="T43" s="1230" t="s">
        <v>73</v>
      </c>
      <c r="U43" s="1230" t="s">
        <v>6</v>
      </c>
      <c r="AH43" s="247"/>
      <c r="AI43" s="247"/>
      <c r="AJ43" s="247"/>
      <c r="AK43" s="247"/>
      <c r="AL43" s="247"/>
      <c r="AM43" s="247"/>
      <c r="AN43" s="247"/>
      <c r="AO43" s="247"/>
      <c r="AP43" s="247"/>
      <c r="AQ43" s="247"/>
      <c r="AR43" s="247"/>
    </row>
    <row r="44" spans="1:44" ht="31.5" customHeight="1">
      <c r="B44" s="1229"/>
      <c r="C44" s="1229"/>
      <c r="D44" s="1229"/>
      <c r="E44" s="1230"/>
      <c r="F44" s="1229"/>
      <c r="G44" s="1230"/>
      <c r="H44" s="261" t="s">
        <v>46</v>
      </c>
      <c r="I44" s="261" t="s">
        <v>47</v>
      </c>
      <c r="J44" s="1231"/>
      <c r="K44" s="1231"/>
      <c r="L44" s="1230"/>
      <c r="M44" s="1230"/>
      <c r="N44" s="1230"/>
      <c r="O44" s="1230"/>
      <c r="P44" s="1232"/>
      <c r="Q44" s="1231"/>
      <c r="R44" s="1231"/>
      <c r="S44" s="1231"/>
      <c r="T44" s="1230"/>
      <c r="U44" s="1230"/>
      <c r="AG44" s="247"/>
      <c r="AH44" s="247"/>
      <c r="AI44" s="247"/>
      <c r="AJ44" s="247"/>
      <c r="AK44" s="247"/>
      <c r="AL44" s="247"/>
      <c r="AM44" s="247"/>
      <c r="AN44" s="247"/>
      <c r="AO44" s="247"/>
      <c r="AP44" s="247"/>
      <c r="AQ44" s="247"/>
      <c r="AR44" s="247"/>
    </row>
    <row r="45" spans="1:44" s="2" customFormat="1" ht="137.25" customHeight="1">
      <c r="A45" s="1"/>
      <c r="B45" s="528" t="s">
        <v>870</v>
      </c>
      <c r="C45" s="721" t="s">
        <v>872</v>
      </c>
      <c r="D45" s="576" t="s">
        <v>873</v>
      </c>
      <c r="E45" s="563">
        <v>0.4</v>
      </c>
      <c r="F45" s="576" t="s">
        <v>874</v>
      </c>
      <c r="G45" s="563">
        <v>0.4</v>
      </c>
      <c r="H45" s="695">
        <v>43863</v>
      </c>
      <c r="I45" s="695">
        <v>43920</v>
      </c>
      <c r="J45" s="517" t="s">
        <v>875</v>
      </c>
      <c r="K45" s="306" t="s">
        <v>65</v>
      </c>
      <c r="L45" s="585"/>
      <c r="M45" s="558">
        <f t="shared" ref="M45:M47" si="10">IF(K45="SI", G45, IF(K45="Cumplimiento Negativo",G45,"0"))</f>
        <v>0.4</v>
      </c>
      <c r="N45" s="585">
        <f t="shared" ref="N45:N47" si="11">M45</f>
        <v>0.4</v>
      </c>
      <c r="O45" s="585">
        <f t="shared" ref="O45:O47" si="12">G45</f>
        <v>0.4</v>
      </c>
      <c r="P45" s="731">
        <f t="shared" ref="P45" si="13">N45/O45</f>
        <v>1</v>
      </c>
      <c r="Q45" s="365"/>
      <c r="R45" s="352"/>
      <c r="S45" s="704" t="s">
        <v>880</v>
      </c>
      <c r="T45" s="310"/>
      <c r="U45" s="310"/>
      <c r="V45" s="1"/>
      <c r="W45" s="1"/>
      <c r="X45"/>
      <c r="Y45"/>
      <c r="Z45" s="1"/>
      <c r="AA45" s="1"/>
    </row>
    <row r="46" spans="1:44" s="2" customFormat="1" ht="11.25" customHeight="1">
      <c r="A46" s="1"/>
      <c r="B46" s="1270"/>
      <c r="C46" s="1271"/>
      <c r="D46" s="1271"/>
      <c r="E46" s="1271"/>
      <c r="F46" s="1271"/>
      <c r="G46" s="1271"/>
      <c r="H46" s="1271"/>
      <c r="I46" s="1271"/>
      <c r="J46" s="1271"/>
      <c r="K46" s="1271"/>
      <c r="L46" s="1271"/>
      <c r="M46" s="1271"/>
      <c r="N46" s="1271"/>
      <c r="O46" s="1271"/>
      <c r="P46" s="1271"/>
      <c r="Q46" s="1271"/>
      <c r="R46" s="1271"/>
      <c r="S46" s="1272"/>
      <c r="T46" s="310"/>
      <c r="U46" s="310"/>
      <c r="V46" s="1"/>
      <c r="W46" s="1"/>
      <c r="X46"/>
      <c r="Y46"/>
      <c r="Z46" s="1"/>
      <c r="AA46" s="1"/>
    </row>
    <row r="47" spans="1:44" s="2" customFormat="1" ht="119.25" customHeight="1">
      <c r="A47" s="1"/>
      <c r="B47" s="528" t="s">
        <v>871</v>
      </c>
      <c r="C47" s="720" t="s">
        <v>876</v>
      </c>
      <c r="D47" s="576" t="s">
        <v>877</v>
      </c>
      <c r="E47" s="563">
        <v>0.4</v>
      </c>
      <c r="F47" s="576" t="s">
        <v>878</v>
      </c>
      <c r="G47" s="563">
        <v>0.4</v>
      </c>
      <c r="H47" s="695">
        <v>43863</v>
      </c>
      <c r="I47" s="695">
        <v>43920</v>
      </c>
      <c r="J47" s="517" t="s">
        <v>879</v>
      </c>
      <c r="K47" s="306" t="s">
        <v>65</v>
      </c>
      <c r="L47" s="585"/>
      <c r="M47" s="558">
        <f t="shared" si="10"/>
        <v>0.4</v>
      </c>
      <c r="N47" s="585">
        <f t="shared" si="11"/>
        <v>0.4</v>
      </c>
      <c r="O47" s="585">
        <f t="shared" si="12"/>
        <v>0.4</v>
      </c>
      <c r="P47" s="731">
        <f>+N47/O47</f>
        <v>1</v>
      </c>
      <c r="Q47" s="365"/>
      <c r="R47" s="352"/>
      <c r="S47" s="704" t="s">
        <v>881</v>
      </c>
      <c r="T47" s="310"/>
      <c r="U47" s="310"/>
      <c r="V47" s="1"/>
      <c r="W47" s="1"/>
      <c r="X47"/>
      <c r="Y47"/>
      <c r="Z47" s="1"/>
      <c r="AA47" s="1"/>
    </row>
    <row r="48" spans="1:44" ht="26.1" customHeight="1">
      <c r="B48" s="715" t="s">
        <v>16</v>
      </c>
      <c r="C48" s="395"/>
      <c r="D48" s="1202" t="s">
        <v>29</v>
      </c>
      <c r="E48" s="1203"/>
      <c r="F48" s="1203"/>
      <c r="G48" s="1203"/>
      <c r="H48" s="1203"/>
      <c r="I48" s="1203"/>
      <c r="J48" s="1203"/>
      <c r="K48" s="1203"/>
      <c r="L48" s="1203"/>
      <c r="M48" s="1203"/>
      <c r="N48" s="1203"/>
      <c r="O48" s="1203"/>
      <c r="P48" s="1203"/>
      <c r="Q48" s="1203"/>
      <c r="R48" s="1204"/>
      <c r="S48" s="507"/>
      <c r="T48" s="723"/>
      <c r="U48" s="723"/>
      <c r="W48" s="255"/>
      <c r="X48" s="255"/>
      <c r="Y48" s="255"/>
    </row>
    <row r="49" spans="1:44" s="260" customFormat="1" ht="28.9" customHeight="1">
      <c r="A49" s="259"/>
      <c r="B49" s="1286" t="s">
        <v>4</v>
      </c>
      <c r="C49" s="1287"/>
      <c r="D49" s="1287"/>
      <c r="E49" s="1287"/>
      <c r="F49" s="1287"/>
      <c r="G49" s="1287"/>
      <c r="H49" s="1287"/>
      <c r="I49" s="1287"/>
      <c r="J49" s="1288"/>
      <c r="K49" s="1286" t="s">
        <v>5</v>
      </c>
      <c r="L49" s="1287"/>
      <c r="M49" s="1287"/>
      <c r="N49" s="1287"/>
      <c r="O49" s="1287"/>
      <c r="P49" s="1287"/>
      <c r="Q49" s="1287"/>
      <c r="R49" s="1288"/>
      <c r="S49" s="1286" t="s">
        <v>59</v>
      </c>
      <c r="T49" s="1287"/>
      <c r="U49" s="1288"/>
      <c r="V49" s="259"/>
      <c r="W49" s="259"/>
      <c r="X49" s="253"/>
      <c r="Y49" s="247" t="s">
        <v>66</v>
      </c>
      <c r="Z49" s="258"/>
      <c r="AA49" s="258"/>
      <c r="AB49" s="259"/>
      <c r="AD49" s="259"/>
    </row>
    <row r="50" spans="1:44" ht="41.25" customHeight="1">
      <c r="B50" s="1229" t="s">
        <v>0</v>
      </c>
      <c r="C50" s="1268" t="s">
        <v>255</v>
      </c>
      <c r="D50" s="1229" t="s">
        <v>2</v>
      </c>
      <c r="E50" s="1230" t="s">
        <v>70</v>
      </c>
      <c r="F50" s="1229" t="s">
        <v>60</v>
      </c>
      <c r="G50" s="1230" t="s">
        <v>68</v>
      </c>
      <c r="H50" s="1231" t="s">
        <v>51</v>
      </c>
      <c r="I50" s="1231"/>
      <c r="J50" s="1231" t="s">
        <v>52</v>
      </c>
      <c r="K50" s="1231" t="s">
        <v>63</v>
      </c>
      <c r="L50" s="1230" t="s">
        <v>6</v>
      </c>
      <c r="M50" s="1230" t="s">
        <v>64</v>
      </c>
      <c r="N50" s="1230" t="s">
        <v>72</v>
      </c>
      <c r="O50" s="1230" t="s">
        <v>187</v>
      </c>
      <c r="P50" s="1232" t="s">
        <v>71</v>
      </c>
      <c r="Q50" s="1231" t="s">
        <v>79</v>
      </c>
      <c r="R50" s="1231" t="s">
        <v>6</v>
      </c>
      <c r="S50" s="1211" t="s">
        <v>62</v>
      </c>
      <c r="T50" s="1244" t="s">
        <v>73</v>
      </c>
      <c r="U50" s="1244" t="s">
        <v>6</v>
      </c>
      <c r="Y50" s="258"/>
      <c r="Z50" s="258"/>
      <c r="AA50" s="258"/>
      <c r="AC50" s="247"/>
      <c r="AH50" s="247"/>
      <c r="AI50" s="247"/>
      <c r="AJ50" s="247"/>
      <c r="AK50" s="247"/>
      <c r="AL50" s="247"/>
      <c r="AM50" s="247"/>
      <c r="AN50" s="247"/>
      <c r="AO50" s="247"/>
      <c r="AP50" s="247"/>
      <c r="AQ50" s="247"/>
      <c r="AR50" s="247"/>
    </row>
    <row r="51" spans="1:44" ht="19.5" customHeight="1">
      <c r="B51" s="1229"/>
      <c r="C51" s="1289"/>
      <c r="D51" s="1229"/>
      <c r="E51" s="1230"/>
      <c r="F51" s="1229"/>
      <c r="G51" s="1230"/>
      <c r="H51" s="261" t="s">
        <v>46</v>
      </c>
      <c r="I51" s="261" t="s">
        <v>47</v>
      </c>
      <c r="J51" s="1231"/>
      <c r="K51" s="1231"/>
      <c r="L51" s="1230"/>
      <c r="M51" s="1230"/>
      <c r="N51" s="1230"/>
      <c r="O51" s="1230"/>
      <c r="P51" s="1232"/>
      <c r="Q51" s="1231"/>
      <c r="R51" s="1231"/>
      <c r="S51" s="1212"/>
      <c r="T51" s="1245"/>
      <c r="U51" s="1245"/>
      <c r="Y51" s="258"/>
      <c r="Z51" s="258"/>
      <c r="AA51" s="258"/>
      <c r="AC51" s="247"/>
      <c r="AH51" s="247"/>
      <c r="AI51" s="247"/>
      <c r="AJ51" s="247"/>
      <c r="AK51" s="247"/>
      <c r="AL51" s="247"/>
      <c r="AM51" s="247"/>
      <c r="AN51" s="247"/>
      <c r="AO51" s="247"/>
      <c r="AP51" s="247"/>
      <c r="AQ51" s="247"/>
      <c r="AR51" s="247"/>
    </row>
    <row r="52" spans="1:44" s="2" customFormat="1" ht="110.25" customHeight="1">
      <c r="A52" s="1"/>
      <c r="B52" s="1307" t="s">
        <v>264</v>
      </c>
      <c r="C52" s="1317" t="s">
        <v>282</v>
      </c>
      <c r="D52" s="1215" t="s">
        <v>265</v>
      </c>
      <c r="E52" s="1217">
        <v>0.3</v>
      </c>
      <c r="F52" s="562" t="s">
        <v>802</v>
      </c>
      <c r="G52" s="559">
        <v>0.05</v>
      </c>
      <c r="H52" s="1329" t="s">
        <v>272</v>
      </c>
      <c r="I52" s="1329" t="s">
        <v>277</v>
      </c>
      <c r="J52" s="1207" t="s">
        <v>283</v>
      </c>
      <c r="K52" s="306" t="s">
        <v>65</v>
      </c>
      <c r="L52" s="315"/>
      <c r="M52" s="558">
        <f>IF(K52="SI", G52, IF(K52="Cumplimiento Negativo",G52,"0"))</f>
        <v>0.05</v>
      </c>
      <c r="N52" s="687">
        <f>M52</f>
        <v>0.05</v>
      </c>
      <c r="O52" s="687">
        <f>G52</f>
        <v>0.05</v>
      </c>
      <c r="P52" s="1199">
        <f>SUM(N52:N60)/SUM(O52:O60)</f>
        <v>1</v>
      </c>
      <c r="Q52" s="458"/>
      <c r="R52" s="352"/>
      <c r="S52" s="690" t="s">
        <v>289</v>
      </c>
      <c r="T52" s="1"/>
      <c r="U52" s="1"/>
      <c r="V52" s="1"/>
      <c r="W52" s="1"/>
      <c r="X52" s="1"/>
      <c r="Y52" s="1"/>
    </row>
    <row r="53" spans="1:44" s="2" customFormat="1" ht="102.75" customHeight="1">
      <c r="A53" s="1"/>
      <c r="B53" s="1308"/>
      <c r="C53" s="1318"/>
      <c r="D53" s="1216"/>
      <c r="E53" s="1218"/>
      <c r="F53" s="582" t="s">
        <v>267</v>
      </c>
      <c r="G53" s="559">
        <v>0.05</v>
      </c>
      <c r="H53" s="1330"/>
      <c r="I53" s="1330"/>
      <c r="J53" s="1209"/>
      <c r="K53" s="306" t="s">
        <v>65</v>
      </c>
      <c r="L53" s="530"/>
      <c r="M53" s="558">
        <f t="shared" ref="M53:M59" si="14">IF(K53="SI", G53, IF(K53="Cumplimiento Negativo",G53,"0"))</f>
        <v>0.05</v>
      </c>
      <c r="N53" s="687">
        <f t="shared" ref="N53:N60" si="15">SUM(M53)</f>
        <v>0.05</v>
      </c>
      <c r="O53" s="687">
        <f t="shared" ref="O53:O60" si="16">SUM(G53)</f>
        <v>0.05</v>
      </c>
      <c r="P53" s="1200"/>
      <c r="Q53" s="458"/>
      <c r="R53" s="352"/>
      <c r="S53" s="691" t="s">
        <v>290</v>
      </c>
      <c r="T53" s="1"/>
      <c r="U53" s="1"/>
      <c r="V53" s="1"/>
      <c r="W53" s="1"/>
      <c r="X53" s="1"/>
      <c r="Y53" s="1"/>
    </row>
    <row r="54" spans="1:44" s="2" customFormat="1" ht="106.5" customHeight="1">
      <c r="A54" s="1"/>
      <c r="B54" s="1308"/>
      <c r="C54" s="1318"/>
      <c r="D54" s="1216"/>
      <c r="E54" s="1218"/>
      <c r="F54" s="582" t="s">
        <v>268</v>
      </c>
      <c r="G54" s="559">
        <v>0.1</v>
      </c>
      <c r="H54" s="1331"/>
      <c r="I54" s="1331"/>
      <c r="J54" s="567" t="s">
        <v>284</v>
      </c>
      <c r="K54" s="306" t="s">
        <v>65</v>
      </c>
      <c r="L54" s="530"/>
      <c r="M54" s="558">
        <f t="shared" si="14"/>
        <v>0.1</v>
      </c>
      <c r="N54" s="687">
        <f t="shared" si="15"/>
        <v>0.1</v>
      </c>
      <c r="O54" s="687">
        <f t="shared" si="16"/>
        <v>0.1</v>
      </c>
      <c r="P54" s="1200"/>
      <c r="Q54" s="458"/>
      <c r="R54" s="352"/>
      <c r="S54" s="691" t="s">
        <v>291</v>
      </c>
      <c r="T54" s="1"/>
      <c r="U54" s="1"/>
      <c r="V54" s="1"/>
      <c r="W54" s="1"/>
      <c r="X54" s="1"/>
      <c r="Y54" s="1"/>
    </row>
    <row r="55" spans="1:44" s="2" customFormat="1" ht="89.25" customHeight="1">
      <c r="A55" s="1"/>
      <c r="B55" s="1308"/>
      <c r="C55" s="1318"/>
      <c r="D55" s="1216"/>
      <c r="E55" s="1218"/>
      <c r="F55" s="582" t="s">
        <v>269</v>
      </c>
      <c r="G55" s="559">
        <v>0.05</v>
      </c>
      <c r="H55" s="521" t="s">
        <v>273</v>
      </c>
      <c r="I55" s="521" t="s">
        <v>278</v>
      </c>
      <c r="J55" s="1207" t="s">
        <v>285</v>
      </c>
      <c r="K55" s="306" t="s">
        <v>65</v>
      </c>
      <c r="L55" s="530"/>
      <c r="M55" s="558">
        <f t="shared" si="14"/>
        <v>0.05</v>
      </c>
      <c r="N55" s="687">
        <f t="shared" si="15"/>
        <v>0.05</v>
      </c>
      <c r="O55" s="687">
        <f t="shared" si="16"/>
        <v>0.05</v>
      </c>
      <c r="P55" s="1200"/>
      <c r="Q55" s="458"/>
      <c r="R55" s="352"/>
      <c r="S55" s="691" t="s">
        <v>292</v>
      </c>
      <c r="T55" s="1"/>
      <c r="U55" s="1"/>
      <c r="V55" s="1"/>
      <c r="W55" s="1"/>
      <c r="X55" s="1"/>
      <c r="Y55" s="1"/>
    </row>
    <row r="56" spans="1:44" s="2" customFormat="1" ht="118.5" customHeight="1">
      <c r="A56" s="1"/>
      <c r="B56" s="1308"/>
      <c r="C56" s="1318"/>
      <c r="D56" s="1283"/>
      <c r="E56" s="1313"/>
      <c r="F56" s="338" t="s">
        <v>803</v>
      </c>
      <c r="G56" s="559">
        <v>0.05</v>
      </c>
      <c r="H56" s="521" t="s">
        <v>274</v>
      </c>
      <c r="I56" s="521" t="s">
        <v>279</v>
      </c>
      <c r="J56" s="1209"/>
      <c r="K56" s="306" t="s">
        <v>65</v>
      </c>
      <c r="L56" s="530"/>
      <c r="M56" s="558">
        <f t="shared" si="14"/>
        <v>0.05</v>
      </c>
      <c r="N56" s="687">
        <f t="shared" si="15"/>
        <v>0.05</v>
      </c>
      <c r="O56" s="687">
        <f t="shared" si="16"/>
        <v>0.05</v>
      </c>
      <c r="P56" s="1200"/>
      <c r="Q56" s="611"/>
      <c r="R56" s="352"/>
      <c r="S56" s="691" t="s">
        <v>293</v>
      </c>
      <c r="T56" s="1"/>
      <c r="U56" s="1"/>
      <c r="V56" s="1"/>
      <c r="W56" s="1"/>
      <c r="X56" s="1"/>
      <c r="Y56" s="1"/>
    </row>
    <row r="57" spans="1:44" s="2" customFormat="1" ht="145.5" customHeight="1">
      <c r="A57" s="1"/>
      <c r="B57" s="1308"/>
      <c r="C57" s="1318"/>
      <c r="D57" s="1332" t="s">
        <v>266</v>
      </c>
      <c r="E57" s="1217">
        <v>0.3</v>
      </c>
      <c r="F57" s="338" t="s">
        <v>804</v>
      </c>
      <c r="G57" s="559">
        <v>0.05</v>
      </c>
      <c r="H57" s="1329" t="s">
        <v>275</v>
      </c>
      <c r="I57" s="1329" t="s">
        <v>277</v>
      </c>
      <c r="J57" s="567" t="s">
        <v>286</v>
      </c>
      <c r="K57" s="306" t="s">
        <v>65</v>
      </c>
      <c r="L57" s="530"/>
      <c r="M57" s="558">
        <f t="shared" si="14"/>
        <v>0.05</v>
      </c>
      <c r="N57" s="687">
        <f t="shared" si="15"/>
        <v>0.05</v>
      </c>
      <c r="O57" s="687">
        <f t="shared" si="16"/>
        <v>0.05</v>
      </c>
      <c r="P57" s="1200"/>
      <c r="Q57" s="611"/>
      <c r="R57" s="352"/>
      <c r="S57" s="691" t="s">
        <v>294</v>
      </c>
      <c r="T57" s="1"/>
      <c r="U57" s="1"/>
      <c r="V57" s="1"/>
      <c r="W57" s="1"/>
      <c r="X57" s="1"/>
      <c r="Y57" s="1"/>
    </row>
    <row r="58" spans="1:44" s="2" customFormat="1" ht="96" customHeight="1">
      <c r="A58" s="1"/>
      <c r="B58" s="1308"/>
      <c r="C58" s="1318"/>
      <c r="D58" s="1333"/>
      <c r="E58" s="1218"/>
      <c r="F58" s="338" t="s">
        <v>270</v>
      </c>
      <c r="G58" s="559">
        <v>0.05</v>
      </c>
      <c r="H58" s="1330"/>
      <c r="I58" s="1330"/>
      <c r="J58" s="567" t="s">
        <v>281</v>
      </c>
      <c r="K58" s="306" t="s">
        <v>65</v>
      </c>
      <c r="L58" s="530"/>
      <c r="M58" s="558">
        <f t="shared" si="14"/>
        <v>0.05</v>
      </c>
      <c r="N58" s="687">
        <f t="shared" si="15"/>
        <v>0.05</v>
      </c>
      <c r="O58" s="687">
        <f t="shared" si="16"/>
        <v>0.05</v>
      </c>
      <c r="P58" s="1200"/>
      <c r="Q58" s="611"/>
      <c r="R58" s="352"/>
      <c r="S58" s="690" t="s">
        <v>295</v>
      </c>
      <c r="T58" s="1"/>
      <c r="U58" s="1"/>
      <c r="V58" s="1"/>
      <c r="W58" s="1"/>
      <c r="X58" s="1"/>
      <c r="Y58" s="1"/>
    </row>
    <row r="59" spans="1:44" s="2" customFormat="1" ht="97.5" customHeight="1">
      <c r="A59" s="1"/>
      <c r="B59" s="1308"/>
      <c r="C59" s="1318"/>
      <c r="D59" s="1333"/>
      <c r="E59" s="1218"/>
      <c r="F59" s="338" t="s">
        <v>271</v>
      </c>
      <c r="G59" s="559">
        <v>0.1</v>
      </c>
      <c r="H59" s="1331"/>
      <c r="I59" s="1331"/>
      <c r="J59" s="567" t="s">
        <v>287</v>
      </c>
      <c r="K59" s="306" t="s">
        <v>65</v>
      </c>
      <c r="L59" s="530"/>
      <c r="M59" s="558">
        <f t="shared" si="14"/>
        <v>0.1</v>
      </c>
      <c r="N59" s="687">
        <f t="shared" si="15"/>
        <v>0.1</v>
      </c>
      <c r="O59" s="687">
        <f t="shared" si="16"/>
        <v>0.1</v>
      </c>
      <c r="P59" s="1200"/>
      <c r="Q59" s="611"/>
      <c r="R59" s="352"/>
      <c r="S59" s="691" t="s">
        <v>296</v>
      </c>
      <c r="T59" s="1"/>
      <c r="U59" s="1"/>
      <c r="V59" s="1"/>
      <c r="W59" s="1"/>
      <c r="X59" s="1"/>
      <c r="Y59" s="1"/>
    </row>
    <row r="60" spans="1:44" s="2" customFormat="1" ht="125.25" customHeight="1">
      <c r="B60" s="1309"/>
      <c r="C60" s="1319"/>
      <c r="D60" s="1334"/>
      <c r="E60" s="1313"/>
      <c r="F60" s="338" t="s">
        <v>805</v>
      </c>
      <c r="G60" s="559">
        <v>0.1</v>
      </c>
      <c r="H60" s="521" t="s">
        <v>276</v>
      </c>
      <c r="I60" s="521" t="s">
        <v>280</v>
      </c>
      <c r="J60" s="567" t="s">
        <v>288</v>
      </c>
      <c r="K60" s="306" t="s">
        <v>65</v>
      </c>
      <c r="L60" s="530"/>
      <c r="M60" s="558">
        <f>IF(K60="SI", G60, IF(K60="Cumplimiento Negativo",G60,"0"))</f>
        <v>0.1</v>
      </c>
      <c r="N60" s="687">
        <f t="shared" si="15"/>
        <v>0.1</v>
      </c>
      <c r="O60" s="687">
        <f t="shared" si="16"/>
        <v>0.1</v>
      </c>
      <c r="P60" s="1201"/>
      <c r="Q60" s="611"/>
      <c r="R60" s="352"/>
      <c r="S60" s="691" t="s">
        <v>297</v>
      </c>
      <c r="T60" s="1"/>
      <c r="U60" s="1"/>
      <c r="V60" s="1"/>
      <c r="W60" s="1"/>
    </row>
    <row r="61" spans="1:44" s="2" customFormat="1" ht="12.75" customHeight="1">
      <c r="B61" s="1184"/>
      <c r="C61" s="1185"/>
      <c r="D61" s="1185"/>
      <c r="E61" s="1185"/>
      <c r="F61" s="1185"/>
      <c r="G61" s="1185"/>
      <c r="H61" s="1185"/>
      <c r="I61" s="1185"/>
      <c r="J61" s="1185"/>
      <c r="K61" s="1185"/>
      <c r="L61" s="1185"/>
      <c r="M61" s="1185"/>
      <c r="N61" s="1185"/>
      <c r="O61" s="1185"/>
      <c r="P61" s="1185"/>
      <c r="Q61" s="1185"/>
      <c r="R61" s="1185"/>
      <c r="S61" s="1186"/>
      <c r="T61" s="1"/>
      <c r="U61" s="1"/>
      <c r="V61" s="1"/>
      <c r="W61" s="1"/>
    </row>
    <row r="62" spans="1:44" s="2" customFormat="1" ht="113.25" customHeight="1">
      <c r="B62" s="1213" t="s">
        <v>298</v>
      </c>
      <c r="C62" s="1360" t="s">
        <v>299</v>
      </c>
      <c r="D62" s="1363" t="s">
        <v>300</v>
      </c>
      <c r="E62" s="1365">
        <v>1</v>
      </c>
      <c r="F62" s="692" t="s">
        <v>301</v>
      </c>
      <c r="G62" s="559">
        <v>0.5</v>
      </c>
      <c r="H62" s="1367" t="s">
        <v>303</v>
      </c>
      <c r="I62" s="1367" t="s">
        <v>304</v>
      </c>
      <c r="J62" s="1207" t="s">
        <v>305</v>
      </c>
      <c r="K62" s="306" t="s">
        <v>65</v>
      </c>
      <c r="L62" s="530"/>
      <c r="M62" s="558">
        <f>IF(K62="SI", G62, IF(K62="Cumplimiento Negativo",G62,"0"))</f>
        <v>0.5</v>
      </c>
      <c r="N62" s="687">
        <f>SUM(M62)</f>
        <v>0.5</v>
      </c>
      <c r="O62" s="687">
        <f>G62</f>
        <v>0.5</v>
      </c>
      <c r="P62" s="1199">
        <f>+ SUM(N62:N63)/SUM(O62:O63)</f>
        <v>1</v>
      </c>
      <c r="Q62" s="611"/>
      <c r="R62" s="352"/>
      <c r="S62" s="693" t="s">
        <v>306</v>
      </c>
      <c r="T62" s="1"/>
      <c r="U62" s="1"/>
      <c r="V62" s="1"/>
      <c r="W62" s="1"/>
    </row>
    <row r="63" spans="1:44" s="2" customFormat="1" ht="96.75" customHeight="1">
      <c r="B63" s="1309"/>
      <c r="C63" s="1259"/>
      <c r="D63" s="1364"/>
      <c r="E63" s="1366"/>
      <c r="F63" s="692" t="s">
        <v>302</v>
      </c>
      <c r="G63" s="559">
        <v>0.5</v>
      </c>
      <c r="H63" s="1368"/>
      <c r="I63" s="1368"/>
      <c r="J63" s="1209"/>
      <c r="K63" s="306" t="s">
        <v>65</v>
      </c>
      <c r="L63" s="530"/>
      <c r="M63" s="558">
        <f>IF(K63="SI", G63, IF(K63="Cumplimiento Negativo",G63,"0"))</f>
        <v>0.5</v>
      </c>
      <c r="N63" s="687">
        <f>SUM(M63)</f>
        <v>0.5</v>
      </c>
      <c r="O63" s="687">
        <f>G63</f>
        <v>0.5</v>
      </c>
      <c r="P63" s="1201"/>
      <c r="Q63" s="611"/>
      <c r="R63" s="352"/>
      <c r="S63" s="693" t="s">
        <v>307</v>
      </c>
      <c r="T63" s="1"/>
      <c r="U63" s="1"/>
      <c r="V63" s="1"/>
      <c r="W63" s="1"/>
    </row>
    <row r="64" spans="1:44" s="2" customFormat="1" ht="52.5" hidden="1" customHeight="1">
      <c r="B64" s="601"/>
      <c r="C64" s="318"/>
      <c r="D64" s="321"/>
      <c r="E64" s="599"/>
      <c r="F64" s="338"/>
      <c r="G64" s="559"/>
      <c r="H64" s="521"/>
      <c r="I64" s="521"/>
      <c r="J64" s="567"/>
      <c r="K64" s="340"/>
      <c r="L64" s="530"/>
      <c r="M64" s="558" t="str">
        <f t="shared" ref="M64:M68" si="17">IF(K64="SI", G64, IF(K64="Cumplimiento Negativo",G64,"0"))</f>
        <v>0</v>
      </c>
      <c r="N64" s="687">
        <f>SUM(M64:M68)</f>
        <v>0.60000000000000009</v>
      </c>
      <c r="O64" s="687">
        <f>SUM(G64:G68)</f>
        <v>0.60000000000000009</v>
      </c>
      <c r="P64" s="614">
        <f t="shared" ref="P64" si="18">+N64/O64</f>
        <v>1</v>
      </c>
      <c r="Q64" s="611"/>
      <c r="R64" s="352"/>
      <c r="S64" s="374"/>
      <c r="T64" s="1"/>
      <c r="U64" s="1"/>
      <c r="V64" s="1"/>
    </row>
    <row r="65" spans="1:148" s="2" customFormat="1" ht="13.5" customHeight="1">
      <c r="A65" s="1"/>
      <c r="B65" s="1184"/>
      <c r="C65" s="1185"/>
      <c r="D65" s="1185"/>
      <c r="E65" s="1185"/>
      <c r="F65" s="1185"/>
      <c r="G65" s="1185"/>
      <c r="H65" s="1185"/>
      <c r="I65" s="1185"/>
      <c r="J65" s="1185"/>
      <c r="K65" s="1185"/>
      <c r="L65" s="1185"/>
      <c r="M65" s="1185"/>
      <c r="N65" s="1185"/>
      <c r="O65" s="1185"/>
      <c r="P65" s="1185"/>
      <c r="Q65" s="1185"/>
      <c r="R65" s="1185"/>
      <c r="S65" s="1186"/>
      <c r="T65" s="1"/>
      <c r="U65" s="1"/>
      <c r="V65" s="1"/>
      <c r="W65" s="1"/>
      <c r="X65" s="1"/>
      <c r="Y65" s="1"/>
    </row>
    <row r="66" spans="1:148" s="2" customFormat="1" ht="108" customHeight="1">
      <c r="B66" s="1293" t="s">
        <v>308</v>
      </c>
      <c r="C66" s="1320" t="s">
        <v>309</v>
      </c>
      <c r="D66" s="1193" t="s">
        <v>310</v>
      </c>
      <c r="E66" s="1196">
        <v>0.6</v>
      </c>
      <c r="F66" s="692" t="s">
        <v>312</v>
      </c>
      <c r="G66" s="694">
        <v>0.25</v>
      </c>
      <c r="H66" s="695">
        <v>43840</v>
      </c>
      <c r="I66" s="695">
        <v>43855</v>
      </c>
      <c r="J66" s="567" t="s">
        <v>317</v>
      </c>
      <c r="K66" s="306" t="s">
        <v>65</v>
      </c>
      <c r="L66" s="530"/>
      <c r="M66" s="558">
        <f t="shared" si="17"/>
        <v>0.25</v>
      </c>
      <c r="N66" s="687">
        <f>SUM(M66)</f>
        <v>0.25</v>
      </c>
      <c r="O66" s="687">
        <f>SUM(G66)</f>
        <v>0.25</v>
      </c>
      <c r="P66" s="1199">
        <f>SUM(N66:N68)/SUM(O66:O68)</f>
        <v>1</v>
      </c>
      <c r="Q66" s="612"/>
      <c r="R66" s="352"/>
      <c r="S66" s="691" t="s">
        <v>321</v>
      </c>
      <c r="T66" s="1"/>
      <c r="U66" s="1"/>
      <c r="V66" s="1"/>
    </row>
    <row r="67" spans="1:148" s="2" customFormat="1" ht="93" customHeight="1">
      <c r="B67" s="1294"/>
      <c r="C67" s="1208"/>
      <c r="D67" s="1194"/>
      <c r="E67" s="1197"/>
      <c r="F67" s="692" t="s">
        <v>313</v>
      </c>
      <c r="G67" s="694">
        <v>0.15</v>
      </c>
      <c r="H67" s="695">
        <v>43856</v>
      </c>
      <c r="I67" s="695">
        <v>43887</v>
      </c>
      <c r="J67" s="567" t="s">
        <v>318</v>
      </c>
      <c r="K67" s="306" t="s">
        <v>65</v>
      </c>
      <c r="L67" s="530"/>
      <c r="M67" s="558">
        <f t="shared" si="17"/>
        <v>0.15</v>
      </c>
      <c r="N67" s="687">
        <f>SUM(M67)</f>
        <v>0.15</v>
      </c>
      <c r="O67" s="687">
        <f>SUM(G67)</f>
        <v>0.15</v>
      </c>
      <c r="P67" s="1200"/>
      <c r="Q67" s="612"/>
      <c r="R67" s="352"/>
      <c r="S67" s="691" t="s">
        <v>322</v>
      </c>
      <c r="T67" s="1"/>
      <c r="U67" s="1"/>
      <c r="V67" s="1"/>
    </row>
    <row r="68" spans="1:148" s="2" customFormat="1" ht="93" customHeight="1">
      <c r="B68" s="1294"/>
      <c r="C68" s="1208"/>
      <c r="D68" s="1195"/>
      <c r="E68" s="1198"/>
      <c r="F68" s="692" t="s">
        <v>314</v>
      </c>
      <c r="G68" s="694">
        <v>0.2</v>
      </c>
      <c r="H68" s="695">
        <v>43891</v>
      </c>
      <c r="I68" s="695">
        <v>43905</v>
      </c>
      <c r="J68" s="567" t="s">
        <v>319</v>
      </c>
      <c r="K68" s="306" t="s">
        <v>65</v>
      </c>
      <c r="L68" s="530"/>
      <c r="M68" s="558">
        <f t="shared" si="17"/>
        <v>0.2</v>
      </c>
      <c r="N68" s="687">
        <f>SUM(M68)</f>
        <v>0.2</v>
      </c>
      <c r="O68" s="687">
        <f>SUM(G68)</f>
        <v>0.2</v>
      </c>
      <c r="P68" s="1200"/>
      <c r="Q68" s="612"/>
      <c r="R68" s="352"/>
      <c r="S68" s="691" t="s">
        <v>323</v>
      </c>
      <c r="T68" s="1"/>
      <c r="U68" s="1"/>
      <c r="V68" s="1"/>
    </row>
    <row r="69" spans="1:148" ht="27.6" customHeight="1">
      <c r="B69" s="715" t="s">
        <v>16</v>
      </c>
      <c r="C69" s="254"/>
      <c r="D69" s="1202" t="s">
        <v>33</v>
      </c>
      <c r="E69" s="1203"/>
      <c r="F69" s="1203"/>
      <c r="G69" s="1203"/>
      <c r="H69" s="1203"/>
      <c r="I69" s="1203"/>
      <c r="J69" s="1203"/>
      <c r="K69" s="1203"/>
      <c r="L69" s="1203"/>
      <c r="M69" s="1203"/>
      <c r="N69" s="1203"/>
      <c r="O69" s="1203"/>
      <c r="P69" s="1203"/>
      <c r="Q69" s="1203"/>
      <c r="R69" s="1204"/>
      <c r="S69" s="507"/>
      <c r="T69" s="723"/>
      <c r="U69" s="723"/>
      <c r="W69" s="255"/>
      <c r="X69" s="255"/>
      <c r="Y69" s="255"/>
    </row>
    <row r="70" spans="1:148" ht="15" customHeight="1">
      <c r="B70" s="1225" t="s">
        <v>4</v>
      </c>
      <c r="C70" s="1225"/>
      <c r="D70" s="1225"/>
      <c r="E70" s="1225"/>
      <c r="F70" s="1225"/>
      <c r="G70" s="1225"/>
      <c r="H70" s="1225"/>
      <c r="I70" s="1225"/>
      <c r="J70" s="1225"/>
      <c r="K70" s="1225" t="s">
        <v>5</v>
      </c>
      <c r="L70" s="1225"/>
      <c r="M70" s="1225"/>
      <c r="N70" s="1225"/>
      <c r="O70" s="1225"/>
      <c r="P70" s="1225"/>
      <c r="Q70" s="1225"/>
      <c r="R70" s="1226"/>
      <c r="S70" s="1225" t="s">
        <v>59</v>
      </c>
      <c r="T70" s="1225"/>
      <c r="U70" s="1225"/>
      <c r="V70" s="258"/>
      <c r="W70" s="258"/>
      <c r="X70" s="258"/>
      <c r="Y70" s="258"/>
      <c r="AH70" s="247"/>
      <c r="AI70" s="247"/>
      <c r="AJ70" s="247"/>
      <c r="AK70" s="247"/>
      <c r="AL70" s="247"/>
      <c r="AM70" s="247"/>
      <c r="AN70" s="247"/>
      <c r="AO70" s="247"/>
      <c r="AP70" s="247"/>
      <c r="AQ70" s="247"/>
      <c r="AR70" s="247"/>
    </row>
    <row r="71" spans="1:148" ht="38.25" customHeight="1">
      <c r="B71" s="1229" t="s">
        <v>0</v>
      </c>
      <c r="C71" s="1268" t="s">
        <v>255</v>
      </c>
      <c r="D71" s="1229" t="s">
        <v>2</v>
      </c>
      <c r="E71" s="1230" t="s">
        <v>70</v>
      </c>
      <c r="F71" s="1229" t="s">
        <v>60</v>
      </c>
      <c r="G71" s="1230" t="s">
        <v>68</v>
      </c>
      <c r="H71" s="1231" t="s">
        <v>51</v>
      </c>
      <c r="I71" s="1229"/>
      <c r="J71" s="1231" t="s">
        <v>52</v>
      </c>
      <c r="K71" s="1231" t="s">
        <v>63</v>
      </c>
      <c r="L71" s="1230" t="s">
        <v>6</v>
      </c>
      <c r="M71" s="1230" t="s">
        <v>64</v>
      </c>
      <c r="N71" s="1230" t="s">
        <v>72</v>
      </c>
      <c r="O71" s="1230" t="s">
        <v>187</v>
      </c>
      <c r="P71" s="1232" t="s">
        <v>71</v>
      </c>
      <c r="Q71" s="1231" t="s">
        <v>79</v>
      </c>
      <c r="R71" s="1231" t="s">
        <v>6</v>
      </c>
      <c r="S71" s="1231" t="s">
        <v>62</v>
      </c>
      <c r="T71" s="1230" t="s">
        <v>73</v>
      </c>
      <c r="U71" s="1230" t="s">
        <v>6</v>
      </c>
      <c r="V71" s="258"/>
      <c r="W71" s="258"/>
      <c r="X71" s="258"/>
      <c r="Y71" s="258"/>
      <c r="AH71" s="247"/>
      <c r="AI71" s="247"/>
      <c r="AJ71" s="247"/>
      <c r="AK71" s="247"/>
      <c r="AL71" s="247"/>
      <c r="AM71" s="247"/>
      <c r="AN71" s="247"/>
      <c r="AO71" s="247"/>
      <c r="AP71" s="247"/>
      <c r="AQ71" s="247"/>
      <c r="AR71" s="247"/>
    </row>
    <row r="72" spans="1:148" ht="21.75" customHeight="1">
      <c r="B72" s="1268"/>
      <c r="C72" s="1269"/>
      <c r="D72" s="1268"/>
      <c r="E72" s="1244"/>
      <c r="F72" s="1268"/>
      <c r="G72" s="1244"/>
      <c r="H72" s="304" t="s">
        <v>46</v>
      </c>
      <c r="I72" s="304" t="s">
        <v>47</v>
      </c>
      <c r="J72" s="1211"/>
      <c r="K72" s="1211"/>
      <c r="L72" s="1244"/>
      <c r="M72" s="1244"/>
      <c r="N72" s="1244"/>
      <c r="O72" s="1244"/>
      <c r="P72" s="1267"/>
      <c r="Q72" s="1211"/>
      <c r="R72" s="1211"/>
      <c r="S72" s="1231"/>
      <c r="T72" s="1230"/>
      <c r="U72" s="1230"/>
      <c r="V72" s="258"/>
      <c r="W72" s="258"/>
      <c r="X72" s="247"/>
      <c r="Y72" s="247"/>
      <c r="Z72" s="247"/>
      <c r="AA72" s="247"/>
      <c r="AB72" s="247"/>
      <c r="AC72" s="247"/>
      <c r="AH72" s="247"/>
      <c r="AI72" s="247"/>
      <c r="AJ72" s="247"/>
      <c r="AK72" s="247"/>
      <c r="AL72" s="247"/>
      <c r="AM72" s="247"/>
      <c r="AN72" s="247"/>
      <c r="AO72" s="247"/>
      <c r="AP72" s="247"/>
      <c r="AQ72" s="247"/>
      <c r="AR72" s="247"/>
    </row>
    <row r="73" spans="1:148" s="2" customFormat="1" ht="96.75" customHeight="1">
      <c r="A73" s="1"/>
      <c r="B73" s="1307" t="s">
        <v>424</v>
      </c>
      <c r="C73" s="1307" t="s">
        <v>425</v>
      </c>
      <c r="D73" s="1310" t="s">
        <v>426</v>
      </c>
      <c r="E73" s="1217">
        <v>0.5</v>
      </c>
      <c r="F73" s="589" t="s">
        <v>427</v>
      </c>
      <c r="G73" s="401">
        <v>0.05</v>
      </c>
      <c r="H73" s="445">
        <v>43862</v>
      </c>
      <c r="I73" s="445">
        <v>43868</v>
      </c>
      <c r="J73" s="1207" t="s">
        <v>430</v>
      </c>
      <c r="K73" s="306" t="s">
        <v>65</v>
      </c>
      <c r="L73" s="308"/>
      <c r="M73" s="558">
        <f>IF(K73="SI", G73, IF(K73="Cumplimiento Negativo",G73,"0"))</f>
        <v>0.05</v>
      </c>
      <c r="N73" s="687">
        <f>+SUM(M73:M75)</f>
        <v>0.25</v>
      </c>
      <c r="O73" s="687">
        <f>+SUM(G73:G75)</f>
        <v>0.25</v>
      </c>
      <c r="P73" s="1199">
        <f>+N73/O73</f>
        <v>1</v>
      </c>
      <c r="Q73" s="376"/>
      <c r="R73" s="376"/>
      <c r="S73" s="697" t="s">
        <v>431</v>
      </c>
      <c r="T73" s="1"/>
      <c r="U73" s="1"/>
      <c r="V73" s="1"/>
      <c r="W73" s="1"/>
      <c r="X73" s="1"/>
    </row>
    <row r="74" spans="1:148" s="2" customFormat="1" ht="75" customHeight="1">
      <c r="A74" s="1"/>
      <c r="B74" s="1308"/>
      <c r="C74" s="1308"/>
      <c r="D74" s="1311"/>
      <c r="E74" s="1218"/>
      <c r="F74" s="589" t="s">
        <v>428</v>
      </c>
      <c r="G74" s="401">
        <v>0.05</v>
      </c>
      <c r="H74" s="445">
        <v>43869</v>
      </c>
      <c r="I74" s="445">
        <v>43875</v>
      </c>
      <c r="J74" s="1208"/>
      <c r="K74" s="306" t="s">
        <v>65</v>
      </c>
      <c r="L74" s="387"/>
      <c r="M74" s="558">
        <f>IF(K74="SI", G74, IF(K74="Cumplimiento Negativo",G74,"0"))</f>
        <v>0.05</v>
      </c>
      <c r="N74" s="687">
        <f t="shared" ref="N74" si="19">+SUM(M74:M75)</f>
        <v>0.2</v>
      </c>
      <c r="O74" s="687">
        <f t="shared" ref="O74" si="20">+SUM(G74:G75)</f>
        <v>0.2</v>
      </c>
      <c r="P74" s="1200"/>
      <c r="Q74" s="376"/>
      <c r="R74" s="376"/>
      <c r="S74" s="697" t="s">
        <v>432</v>
      </c>
      <c r="T74" s="1"/>
      <c r="U74" s="1"/>
      <c r="V74" s="1"/>
      <c r="W74" s="1"/>
      <c r="X74" s="1"/>
    </row>
    <row r="75" spans="1:148" s="2" customFormat="1" ht="90" customHeight="1">
      <c r="A75" s="1"/>
      <c r="B75" s="1309"/>
      <c r="C75" s="1309"/>
      <c r="D75" s="1312"/>
      <c r="E75" s="1313"/>
      <c r="F75" s="589" t="s">
        <v>429</v>
      </c>
      <c r="G75" s="401">
        <v>0.15</v>
      </c>
      <c r="H75" s="445">
        <v>43876</v>
      </c>
      <c r="I75" s="445">
        <v>43936</v>
      </c>
      <c r="J75" s="1209"/>
      <c r="K75" s="306" t="s">
        <v>65</v>
      </c>
      <c r="L75" s="387"/>
      <c r="M75" s="558">
        <f t="shared" ref="M75" si="21">IF(K75="SI", G75, IF(K75="Cumplimiento Negativo",G75,"0"))</f>
        <v>0.15</v>
      </c>
      <c r="N75" s="687">
        <f>+SUM(M75:M75)</f>
        <v>0.15</v>
      </c>
      <c r="O75" s="687">
        <f>+SUM(G75:G75)</f>
        <v>0.15</v>
      </c>
      <c r="P75" s="1201"/>
      <c r="Q75" s="376"/>
      <c r="R75" s="376"/>
      <c r="S75" s="697" t="s">
        <v>433</v>
      </c>
      <c r="T75" s="1"/>
      <c r="U75" s="1"/>
      <c r="V75" s="1"/>
      <c r="W75" s="1"/>
      <c r="X75" s="1"/>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row>
    <row r="76" spans="1:148" s="485" customFormat="1" ht="12.75" customHeight="1">
      <c r="A76" s="8"/>
      <c r="B76" s="1314"/>
      <c r="C76" s="1315"/>
      <c r="D76" s="1315"/>
      <c r="E76" s="1315"/>
      <c r="F76" s="1315"/>
      <c r="G76" s="1315"/>
      <c r="H76" s="1315"/>
      <c r="I76" s="1315"/>
      <c r="J76" s="1315"/>
      <c r="K76" s="1315"/>
      <c r="L76" s="1315"/>
      <c r="M76" s="1315"/>
      <c r="N76" s="1315"/>
      <c r="O76" s="1315"/>
      <c r="P76" s="1315"/>
      <c r="Q76" s="1315"/>
      <c r="R76" s="1315"/>
      <c r="S76" s="1316"/>
      <c r="T76" s="8"/>
      <c r="U76" s="8"/>
      <c r="V76" s="8"/>
      <c r="W76" s="8"/>
      <c r="X76" s="8"/>
      <c r="Y76" s="8"/>
      <c r="Z76" s="8"/>
      <c r="AA76" s="8"/>
      <c r="AB76" s="8"/>
    </row>
    <row r="77" spans="1:148" s="485" customFormat="1" ht="72" customHeight="1">
      <c r="A77" s="8"/>
      <c r="B77" s="1307" t="s">
        <v>434</v>
      </c>
      <c r="C77" s="1317" t="s">
        <v>435</v>
      </c>
      <c r="D77" s="1215" t="s">
        <v>437</v>
      </c>
      <c r="E77" s="1217">
        <v>0.17</v>
      </c>
      <c r="F77" s="575" t="s">
        <v>439</v>
      </c>
      <c r="G77" s="572">
        <v>0.08</v>
      </c>
      <c r="H77" s="521">
        <v>43881</v>
      </c>
      <c r="I77" s="341">
        <v>43906</v>
      </c>
      <c r="J77" s="1320" t="s">
        <v>446</v>
      </c>
      <c r="K77" s="306" t="s">
        <v>65</v>
      </c>
      <c r="L77" s="660"/>
      <c r="M77" s="558">
        <f t="shared" ref="M77:M85" si="22">IF(K77="SI", G77, IF(K77="Cumplimiento Negativo",G77,"0"))</f>
        <v>0.08</v>
      </c>
      <c r="N77" s="733">
        <f>SUM(M77:M79)</f>
        <v>0.13</v>
      </c>
      <c r="O77" s="733">
        <f>SUM(G77:G79)</f>
        <v>0.13</v>
      </c>
      <c r="P77" s="1199">
        <f>+N77/O77</f>
        <v>1</v>
      </c>
      <c r="Q77" s="376"/>
      <c r="R77" s="376"/>
      <c r="S77" s="697" t="s">
        <v>448</v>
      </c>
      <c r="T77" s="8"/>
      <c r="U77" s="8"/>
      <c r="V77" s="8"/>
      <c r="W77" s="8"/>
      <c r="X77" s="8"/>
    </row>
    <row r="78" spans="1:148" s="485" customFormat="1" ht="72" customHeight="1">
      <c r="A78" s="8"/>
      <c r="B78" s="1308"/>
      <c r="C78" s="1318"/>
      <c r="D78" s="1216"/>
      <c r="E78" s="1218"/>
      <c r="F78" s="575" t="s">
        <v>440</v>
      </c>
      <c r="G78" s="572">
        <v>0.02</v>
      </c>
      <c r="H78" s="521">
        <v>43907</v>
      </c>
      <c r="I78" s="341">
        <v>43914</v>
      </c>
      <c r="J78" s="1208"/>
      <c r="K78" s="306" t="s">
        <v>65</v>
      </c>
      <c r="L78" s="660"/>
      <c r="M78" s="558">
        <f t="shared" si="22"/>
        <v>0.02</v>
      </c>
      <c r="N78" s="733">
        <f t="shared" ref="N78:N79" si="23">SUM(M78:M81)</f>
        <v>0.16999999999999998</v>
      </c>
      <c r="O78" s="733">
        <f t="shared" ref="O78:O79" si="24">SUM(G78:G81)</f>
        <v>0.16999999999999998</v>
      </c>
      <c r="P78" s="1200"/>
      <c r="Q78" s="376"/>
      <c r="R78" s="376"/>
      <c r="S78" s="697" t="s">
        <v>449</v>
      </c>
      <c r="T78" s="8"/>
      <c r="U78" s="8"/>
      <c r="V78" s="8"/>
      <c r="W78" s="8"/>
      <c r="X78" s="8"/>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4"/>
      <c r="BQ78" s="404"/>
      <c r="BR78" s="404"/>
      <c r="BS78" s="404"/>
      <c r="BT78" s="404"/>
      <c r="BU78" s="404"/>
      <c r="BV78" s="404"/>
      <c r="BW78" s="404"/>
      <c r="BX78" s="404"/>
      <c r="BY78" s="404"/>
      <c r="BZ78" s="404"/>
      <c r="CA78" s="404"/>
      <c r="CB78" s="404"/>
      <c r="CC78" s="404"/>
      <c r="CD78" s="404"/>
      <c r="CE78" s="404"/>
      <c r="CF78" s="404"/>
      <c r="CG78" s="404"/>
      <c r="CH78" s="404"/>
      <c r="CI78" s="404"/>
      <c r="CJ78" s="404"/>
      <c r="CK78" s="404"/>
      <c r="CL78" s="404"/>
      <c r="CM78" s="404"/>
      <c r="CN78" s="404"/>
      <c r="CO78" s="404"/>
      <c r="CP78" s="404"/>
      <c r="CQ78" s="404"/>
      <c r="CR78" s="404"/>
      <c r="CS78" s="404"/>
      <c r="CT78" s="404"/>
      <c r="CU78" s="404"/>
      <c r="CV78" s="404"/>
      <c r="CW78" s="404"/>
      <c r="CX78" s="404"/>
      <c r="CY78" s="404"/>
      <c r="CZ78" s="404"/>
      <c r="DA78" s="404"/>
      <c r="DB78" s="404"/>
      <c r="DC78" s="404"/>
      <c r="DD78" s="404"/>
      <c r="DE78" s="404"/>
      <c r="DF78" s="404"/>
      <c r="DG78" s="404"/>
      <c r="DH78" s="404"/>
      <c r="DI78" s="404"/>
      <c r="DJ78" s="404"/>
      <c r="DK78" s="404"/>
      <c r="DL78" s="404"/>
      <c r="DM78" s="404"/>
      <c r="DN78" s="404"/>
      <c r="DO78" s="404"/>
      <c r="DP78" s="404"/>
      <c r="DQ78" s="404"/>
      <c r="DR78" s="404"/>
      <c r="DS78" s="404"/>
      <c r="DT78" s="404"/>
      <c r="DU78" s="404"/>
      <c r="DV78" s="404"/>
      <c r="DW78" s="404"/>
      <c r="DX78" s="404"/>
      <c r="DY78" s="404"/>
      <c r="DZ78" s="404"/>
      <c r="EA78" s="404"/>
      <c r="EB78" s="404"/>
      <c r="EC78" s="404"/>
      <c r="ED78" s="404"/>
      <c r="EE78" s="404"/>
      <c r="EF78" s="404"/>
      <c r="EG78" s="404"/>
      <c r="EH78" s="404"/>
      <c r="EI78" s="404"/>
      <c r="EJ78" s="404"/>
      <c r="EK78" s="404"/>
      <c r="EL78" s="404"/>
      <c r="EM78" s="404"/>
      <c r="EN78" s="404"/>
      <c r="EO78" s="404"/>
      <c r="EP78" s="404"/>
      <c r="EQ78" s="404"/>
      <c r="ER78" s="404"/>
    </row>
    <row r="79" spans="1:148" s="485" customFormat="1" ht="72" customHeight="1">
      <c r="A79" s="8"/>
      <c r="B79" s="1308"/>
      <c r="C79" s="1319"/>
      <c r="D79" s="1283"/>
      <c r="E79" s="1313"/>
      <c r="F79" s="575" t="s">
        <v>441</v>
      </c>
      <c r="G79" s="572">
        <v>0.03</v>
      </c>
      <c r="H79" s="521">
        <v>43915</v>
      </c>
      <c r="I79" s="521">
        <v>43920</v>
      </c>
      <c r="J79" s="1209"/>
      <c r="K79" s="306" t="s">
        <v>65</v>
      </c>
      <c r="L79" s="660"/>
      <c r="M79" s="558">
        <f t="shared" si="22"/>
        <v>0.03</v>
      </c>
      <c r="N79" s="733">
        <f t="shared" si="23"/>
        <v>0.17</v>
      </c>
      <c r="O79" s="733">
        <f t="shared" si="24"/>
        <v>0.17</v>
      </c>
      <c r="P79" s="1201"/>
      <c r="Q79" s="376"/>
      <c r="R79" s="376"/>
      <c r="S79" s="697" t="s">
        <v>450</v>
      </c>
      <c r="T79" s="8"/>
      <c r="U79" s="8"/>
      <c r="V79" s="8"/>
      <c r="W79" s="8"/>
      <c r="X79" s="8"/>
      <c r="AG79" s="404"/>
      <c r="AH79" s="404"/>
      <c r="AI79" s="404"/>
      <c r="AJ79" s="404"/>
      <c r="AK79" s="404"/>
      <c r="AL79" s="404"/>
      <c r="AM79" s="404"/>
      <c r="AN79" s="404"/>
      <c r="AO79" s="404"/>
      <c r="AP79" s="404"/>
      <c r="AQ79" s="404"/>
      <c r="AR79" s="404"/>
      <c r="AS79" s="404"/>
      <c r="AT79" s="404"/>
      <c r="AU79" s="404"/>
      <c r="AV79" s="404"/>
      <c r="AW79" s="404"/>
      <c r="AX79" s="404"/>
      <c r="AY79" s="404"/>
      <c r="AZ79" s="404"/>
      <c r="BA79" s="404"/>
      <c r="BB79" s="404"/>
      <c r="BC79" s="404"/>
      <c r="BD79" s="404"/>
      <c r="BE79" s="404"/>
      <c r="BF79" s="404"/>
      <c r="BG79" s="404"/>
      <c r="BH79" s="404"/>
      <c r="BI79" s="404"/>
      <c r="BJ79" s="404"/>
      <c r="BK79" s="404"/>
      <c r="BL79" s="404"/>
      <c r="BM79" s="404"/>
      <c r="BN79" s="404"/>
      <c r="BO79" s="404"/>
      <c r="BP79" s="404"/>
      <c r="BQ79" s="404"/>
      <c r="BR79" s="404"/>
      <c r="BS79" s="404"/>
      <c r="BT79" s="404"/>
      <c r="BU79" s="404"/>
      <c r="BV79" s="404"/>
      <c r="BW79" s="404"/>
      <c r="BX79" s="404"/>
      <c r="BY79" s="404"/>
      <c r="BZ79" s="404"/>
      <c r="CA79" s="404"/>
      <c r="CB79" s="404"/>
      <c r="CC79" s="404"/>
      <c r="CD79" s="404"/>
      <c r="CE79" s="404"/>
      <c r="CF79" s="404"/>
      <c r="CG79" s="404"/>
      <c r="CH79" s="404"/>
      <c r="CI79" s="404"/>
      <c r="CJ79" s="404"/>
      <c r="CK79" s="404"/>
      <c r="CL79" s="404"/>
      <c r="CM79" s="404"/>
      <c r="CN79" s="404"/>
      <c r="CO79" s="404"/>
      <c r="CP79" s="404"/>
      <c r="CQ79" s="404"/>
      <c r="CR79" s="404"/>
      <c r="CS79" s="404"/>
      <c r="CT79" s="404"/>
      <c r="CU79" s="404"/>
      <c r="CV79" s="404"/>
      <c r="CW79" s="404"/>
      <c r="CX79" s="404"/>
      <c r="CY79" s="404"/>
      <c r="CZ79" s="404"/>
      <c r="DA79" s="404"/>
      <c r="DB79" s="404"/>
      <c r="DC79" s="404"/>
      <c r="DD79" s="404"/>
      <c r="DE79" s="404"/>
      <c r="DF79" s="404"/>
      <c r="DG79" s="404"/>
      <c r="DH79" s="404"/>
      <c r="DI79" s="404"/>
      <c r="DJ79" s="404"/>
      <c r="DK79" s="404"/>
      <c r="DL79" s="404"/>
      <c r="DM79" s="404"/>
      <c r="DN79" s="404"/>
      <c r="DO79" s="404"/>
      <c r="DP79" s="404"/>
      <c r="DQ79" s="404"/>
      <c r="DR79" s="404"/>
      <c r="DS79" s="404"/>
      <c r="DT79" s="404"/>
      <c r="DU79" s="404"/>
      <c r="DV79" s="404"/>
      <c r="DW79" s="404"/>
      <c r="DX79" s="404"/>
      <c r="DY79" s="404"/>
      <c r="DZ79" s="404"/>
      <c r="EA79" s="404"/>
      <c r="EB79" s="404"/>
      <c r="EC79" s="404"/>
      <c r="ED79" s="404"/>
      <c r="EE79" s="404"/>
      <c r="EF79" s="404"/>
      <c r="EG79" s="404"/>
      <c r="EH79" s="404"/>
      <c r="EI79" s="404"/>
      <c r="EJ79" s="404"/>
      <c r="EK79" s="404"/>
      <c r="EL79" s="404"/>
      <c r="EM79" s="404"/>
      <c r="EN79" s="404"/>
      <c r="EO79" s="404"/>
      <c r="EP79" s="404"/>
      <c r="EQ79" s="404"/>
      <c r="ER79" s="404"/>
    </row>
    <row r="80" spans="1:148" s="485" customFormat="1" ht="69.599999999999994" customHeight="1">
      <c r="A80" s="8"/>
      <c r="B80" s="1308"/>
      <c r="C80" s="1317" t="s">
        <v>436</v>
      </c>
      <c r="D80" s="1219" t="s">
        <v>438</v>
      </c>
      <c r="E80" s="1217">
        <v>0.17</v>
      </c>
      <c r="F80" s="575" t="s">
        <v>442</v>
      </c>
      <c r="G80" s="572">
        <v>0.04</v>
      </c>
      <c r="H80" s="521">
        <v>43831</v>
      </c>
      <c r="I80" s="521">
        <v>43850</v>
      </c>
      <c r="J80" s="1320" t="s">
        <v>447</v>
      </c>
      <c r="K80" s="306" t="s">
        <v>65</v>
      </c>
      <c r="L80" s="660"/>
      <c r="M80" s="558">
        <f t="shared" si="22"/>
        <v>0.04</v>
      </c>
      <c r="N80" s="733">
        <f>SUM(M80:M83)</f>
        <v>0.16999999999999998</v>
      </c>
      <c r="O80" s="733">
        <f>SUM(G80:G83)</f>
        <v>0.16999999999999998</v>
      </c>
      <c r="P80" s="1199">
        <f t="shared" ref="P80" si="25">+N80/O80</f>
        <v>1</v>
      </c>
      <c r="Q80" s="376"/>
      <c r="R80" s="376"/>
      <c r="S80" s="697" t="s">
        <v>451</v>
      </c>
      <c r="T80" s="486"/>
      <c r="U80" s="486"/>
      <c r="V80" s="486"/>
      <c r="W80" s="486"/>
      <c r="X80" s="486"/>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c r="BO80" s="404"/>
      <c r="BP80" s="404"/>
      <c r="BQ80" s="404"/>
      <c r="BR80" s="404"/>
      <c r="BS80" s="404"/>
      <c r="BT80" s="404"/>
      <c r="BU80" s="404"/>
      <c r="BV80" s="404"/>
      <c r="BW80" s="404"/>
      <c r="BX80" s="404"/>
      <c r="BY80" s="404"/>
      <c r="BZ80" s="404"/>
      <c r="CA80" s="404"/>
      <c r="CB80" s="404"/>
      <c r="CC80" s="404"/>
      <c r="CD80" s="404"/>
      <c r="CE80" s="404"/>
      <c r="CF80" s="404"/>
      <c r="CG80" s="404"/>
      <c r="CH80" s="404"/>
      <c r="CI80" s="404"/>
      <c r="CJ80" s="404"/>
      <c r="CK80" s="404"/>
      <c r="CL80" s="404"/>
      <c r="CM80" s="404"/>
      <c r="CN80" s="404"/>
      <c r="CO80" s="404"/>
      <c r="CP80" s="404"/>
      <c r="CQ80" s="404"/>
      <c r="CR80" s="404"/>
      <c r="CS80" s="404"/>
      <c r="CT80" s="404"/>
      <c r="CU80" s="404"/>
      <c r="CV80" s="404"/>
      <c r="CW80" s="404"/>
      <c r="CX80" s="404"/>
      <c r="CY80" s="404"/>
      <c r="CZ80" s="404"/>
      <c r="DA80" s="404"/>
      <c r="DB80" s="404"/>
      <c r="DC80" s="404"/>
      <c r="DD80" s="404"/>
      <c r="DE80" s="404"/>
      <c r="DF80" s="404"/>
      <c r="DG80" s="404"/>
      <c r="DH80" s="404"/>
      <c r="DI80" s="404"/>
      <c r="DJ80" s="404"/>
      <c r="DK80" s="404"/>
      <c r="DL80" s="404"/>
      <c r="DM80" s="404"/>
      <c r="DN80" s="404"/>
      <c r="DO80" s="404"/>
      <c r="DP80" s="404"/>
      <c r="DQ80" s="404"/>
      <c r="DR80" s="404"/>
      <c r="DS80" s="404"/>
      <c r="DT80" s="404"/>
      <c r="DU80" s="404"/>
      <c r="DV80" s="404"/>
      <c r="DW80" s="404"/>
      <c r="DX80" s="404"/>
      <c r="DY80" s="404"/>
      <c r="DZ80" s="404"/>
      <c r="EA80" s="404"/>
      <c r="EB80" s="404"/>
      <c r="EC80" s="404"/>
      <c r="ED80" s="404"/>
      <c r="EE80" s="404"/>
      <c r="EF80" s="404"/>
      <c r="EG80" s="404"/>
      <c r="EH80" s="404"/>
      <c r="EI80" s="404"/>
      <c r="EJ80" s="404"/>
      <c r="EK80" s="404"/>
      <c r="EL80" s="404"/>
      <c r="EM80" s="404"/>
      <c r="EN80" s="404"/>
      <c r="EO80" s="404"/>
      <c r="EP80" s="404"/>
      <c r="EQ80" s="404"/>
      <c r="ER80" s="404"/>
    </row>
    <row r="81" spans="1:148" s="485" customFormat="1" ht="79.5" customHeight="1">
      <c r="A81" s="8"/>
      <c r="B81" s="1308"/>
      <c r="C81" s="1318"/>
      <c r="D81" s="1220"/>
      <c r="E81" s="1218"/>
      <c r="F81" s="575" t="s">
        <v>443</v>
      </c>
      <c r="G81" s="572">
        <v>0.08</v>
      </c>
      <c r="H81" s="521">
        <v>43851</v>
      </c>
      <c r="I81" s="521">
        <v>43910</v>
      </c>
      <c r="J81" s="1208"/>
      <c r="K81" s="306" t="s">
        <v>65</v>
      </c>
      <c r="L81" s="660"/>
      <c r="M81" s="558">
        <f t="shared" si="22"/>
        <v>0.08</v>
      </c>
      <c r="N81" s="687">
        <f>SUM(M81:M82)</f>
        <v>0.1</v>
      </c>
      <c r="O81" s="687">
        <f>+SUM(G81:G82)</f>
        <v>0.1</v>
      </c>
      <c r="P81" s="1200"/>
      <c r="Q81" s="376"/>
      <c r="R81" s="376"/>
      <c r="S81" s="697" t="s">
        <v>452</v>
      </c>
      <c r="T81" s="486"/>
      <c r="U81" s="486"/>
      <c r="V81" s="486"/>
      <c r="W81" s="486"/>
      <c r="X81" s="486"/>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c r="BO81" s="404"/>
      <c r="BP81" s="404"/>
      <c r="BQ81" s="404"/>
      <c r="BR81" s="404"/>
      <c r="BS81" s="404"/>
      <c r="BT81" s="404"/>
      <c r="BU81" s="404"/>
      <c r="BV81" s="404"/>
      <c r="BW81" s="404"/>
      <c r="BX81" s="404"/>
      <c r="BY81" s="404"/>
      <c r="BZ81" s="404"/>
      <c r="CA81" s="404"/>
      <c r="CB81" s="404"/>
      <c r="CC81" s="404"/>
      <c r="CD81" s="404"/>
      <c r="CE81" s="404"/>
      <c r="CF81" s="404"/>
      <c r="CG81" s="404"/>
      <c r="CH81" s="404"/>
      <c r="CI81" s="404"/>
      <c r="CJ81" s="404"/>
      <c r="CK81" s="404"/>
      <c r="CL81" s="404"/>
      <c r="CM81" s="404"/>
      <c r="CN81" s="404"/>
      <c r="CO81" s="404"/>
      <c r="CP81" s="404"/>
      <c r="CQ81" s="404"/>
      <c r="CR81" s="404"/>
      <c r="CS81" s="404"/>
      <c r="CT81" s="404"/>
      <c r="CU81" s="404"/>
      <c r="CV81" s="404"/>
      <c r="CW81" s="404"/>
      <c r="CX81" s="404"/>
      <c r="CY81" s="404"/>
      <c r="CZ81" s="404"/>
      <c r="DA81" s="404"/>
      <c r="DB81" s="404"/>
      <c r="DC81" s="404"/>
      <c r="DD81" s="404"/>
      <c r="DE81" s="404"/>
      <c r="DF81" s="404"/>
      <c r="DG81" s="404"/>
      <c r="DH81" s="404"/>
      <c r="DI81" s="404"/>
      <c r="DJ81" s="404"/>
      <c r="DK81" s="404"/>
      <c r="DL81" s="404"/>
      <c r="DM81" s="404"/>
      <c r="DN81" s="404"/>
      <c r="DO81" s="404"/>
      <c r="DP81" s="404"/>
      <c r="DQ81" s="404"/>
      <c r="DR81" s="404"/>
      <c r="DS81" s="404"/>
      <c r="DT81" s="404"/>
      <c r="DU81" s="404"/>
      <c r="DV81" s="404"/>
      <c r="DW81" s="404"/>
      <c r="DX81" s="404"/>
      <c r="DY81" s="404"/>
      <c r="DZ81" s="404"/>
      <c r="EA81" s="404"/>
      <c r="EB81" s="404"/>
      <c r="EC81" s="404"/>
      <c r="ED81" s="404"/>
      <c r="EE81" s="404"/>
      <c r="EF81" s="404"/>
      <c r="EG81" s="404"/>
      <c r="EH81" s="404"/>
      <c r="EI81" s="404"/>
      <c r="EJ81" s="404"/>
      <c r="EK81" s="404"/>
      <c r="EL81" s="404"/>
      <c r="EM81" s="404"/>
      <c r="EN81" s="404"/>
      <c r="EO81" s="404"/>
      <c r="EP81" s="404"/>
      <c r="EQ81" s="404"/>
      <c r="ER81" s="404"/>
    </row>
    <row r="82" spans="1:148" s="485" customFormat="1" ht="97.9" customHeight="1">
      <c r="B82" s="1308"/>
      <c r="C82" s="1318"/>
      <c r="D82" s="1220"/>
      <c r="E82" s="1218"/>
      <c r="F82" s="575" t="s">
        <v>444</v>
      </c>
      <c r="G82" s="572">
        <v>0.02</v>
      </c>
      <c r="H82" s="521">
        <v>43911</v>
      </c>
      <c r="I82" s="521">
        <v>43916</v>
      </c>
      <c r="J82" s="1208"/>
      <c r="K82" s="306" t="s">
        <v>65</v>
      </c>
      <c r="L82" s="660"/>
      <c r="M82" s="558">
        <f t="shared" si="22"/>
        <v>0.02</v>
      </c>
      <c r="N82" s="687">
        <f>SUM(M82:M83)</f>
        <v>0.05</v>
      </c>
      <c r="O82" s="687">
        <f>+SUM(G82:G83)</f>
        <v>0.05</v>
      </c>
      <c r="P82" s="1200"/>
      <c r="Q82" s="376"/>
      <c r="R82" s="376"/>
      <c r="S82" s="697" t="s">
        <v>453</v>
      </c>
      <c r="T82" s="486"/>
      <c r="U82" s="486"/>
      <c r="V82" s="486"/>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404"/>
      <c r="BI82" s="404"/>
      <c r="BJ82" s="404"/>
      <c r="BK82" s="404"/>
      <c r="BL82" s="404"/>
      <c r="BM82" s="404"/>
      <c r="BN82" s="404"/>
      <c r="BO82" s="404"/>
      <c r="BP82" s="404"/>
      <c r="BQ82" s="404"/>
      <c r="BR82" s="404"/>
      <c r="BS82" s="404"/>
      <c r="BT82" s="404"/>
      <c r="BU82" s="404"/>
      <c r="BV82" s="404"/>
      <c r="BW82" s="404"/>
      <c r="BX82" s="404"/>
      <c r="BY82" s="404"/>
      <c r="BZ82" s="404"/>
      <c r="CA82" s="404"/>
      <c r="CB82" s="404"/>
      <c r="CC82" s="404"/>
      <c r="CD82" s="404"/>
      <c r="CE82" s="404"/>
      <c r="CF82" s="404"/>
      <c r="CG82" s="404"/>
      <c r="CH82" s="404"/>
      <c r="CI82" s="404"/>
      <c r="CJ82" s="404"/>
      <c r="CK82" s="404"/>
      <c r="CL82" s="404"/>
      <c r="CM82" s="404"/>
      <c r="CN82" s="404"/>
      <c r="CO82" s="404"/>
      <c r="CP82" s="404"/>
      <c r="CQ82" s="404"/>
      <c r="CR82" s="404"/>
      <c r="CS82" s="404"/>
      <c r="CT82" s="404"/>
      <c r="CU82" s="404"/>
      <c r="CV82" s="404"/>
      <c r="CW82" s="404"/>
      <c r="CX82" s="404"/>
      <c r="CY82" s="404"/>
      <c r="CZ82" s="404"/>
      <c r="DA82" s="404"/>
      <c r="DB82" s="404"/>
      <c r="DC82" s="404"/>
      <c r="DD82" s="404"/>
      <c r="DE82" s="404"/>
      <c r="DF82" s="404"/>
      <c r="DG82" s="404"/>
      <c r="DH82" s="404"/>
      <c r="DI82" s="404"/>
      <c r="DJ82" s="404"/>
      <c r="DK82" s="404"/>
      <c r="DL82" s="404"/>
      <c r="DM82" s="404"/>
      <c r="DN82" s="404"/>
      <c r="DO82" s="404"/>
      <c r="DP82" s="404"/>
      <c r="DQ82" s="404"/>
      <c r="DR82" s="404"/>
      <c r="DS82" s="404"/>
      <c r="DT82" s="404"/>
      <c r="DU82" s="404"/>
      <c r="DV82" s="404"/>
      <c r="DW82" s="404"/>
      <c r="DX82" s="404"/>
      <c r="DY82" s="404"/>
      <c r="DZ82" s="404"/>
      <c r="EA82" s="404"/>
      <c r="EB82" s="404"/>
      <c r="EC82" s="404"/>
      <c r="ED82" s="404"/>
      <c r="EE82" s="404"/>
      <c r="EF82" s="404"/>
      <c r="EG82" s="404"/>
      <c r="EH82" s="404"/>
      <c r="EI82" s="404"/>
      <c r="EJ82" s="404"/>
      <c r="EK82" s="404"/>
      <c r="EL82" s="404"/>
      <c r="EM82" s="404"/>
      <c r="EN82" s="404"/>
      <c r="EO82" s="404"/>
      <c r="EP82" s="404"/>
      <c r="EQ82" s="404"/>
      <c r="ER82" s="404"/>
    </row>
    <row r="83" spans="1:148" s="485" customFormat="1" ht="102" customHeight="1">
      <c r="B83" s="1309"/>
      <c r="C83" s="1319"/>
      <c r="D83" s="1221"/>
      <c r="E83" s="1313"/>
      <c r="F83" s="575" t="s">
        <v>445</v>
      </c>
      <c r="G83" s="572">
        <v>0.03</v>
      </c>
      <c r="H83" s="521">
        <v>43910</v>
      </c>
      <c r="I83" s="521">
        <v>43921</v>
      </c>
      <c r="J83" s="1209"/>
      <c r="K83" s="306" t="s">
        <v>65</v>
      </c>
      <c r="L83" s="660"/>
      <c r="M83" s="558">
        <f t="shared" si="22"/>
        <v>0.03</v>
      </c>
      <c r="N83" s="687">
        <f>+SUM(M83:M85)</f>
        <v>0.53</v>
      </c>
      <c r="O83" s="687">
        <f>+SUM(G83:G85)</f>
        <v>0.53</v>
      </c>
      <c r="P83" s="1201"/>
      <c r="Q83" s="376"/>
      <c r="R83" s="376"/>
      <c r="S83" s="697" t="s">
        <v>454</v>
      </c>
      <c r="T83" s="486"/>
      <c r="U83" s="486"/>
      <c r="V83" s="486"/>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4"/>
      <c r="DE83" s="404"/>
      <c r="DF83" s="404"/>
      <c r="DG83" s="404"/>
      <c r="DH83" s="404"/>
      <c r="DI83" s="404"/>
      <c r="DJ83" s="404"/>
      <c r="DK83" s="404"/>
      <c r="DL83" s="404"/>
      <c r="DM83" s="404"/>
      <c r="DN83" s="404"/>
      <c r="DO83" s="404"/>
      <c r="DP83" s="404"/>
      <c r="DQ83" s="404"/>
      <c r="DR83" s="404"/>
      <c r="DS83" s="404"/>
      <c r="DT83" s="404"/>
      <c r="DU83" s="404"/>
      <c r="DV83" s="404"/>
      <c r="DW83" s="404"/>
      <c r="DX83" s="404"/>
      <c r="DY83" s="404"/>
      <c r="DZ83" s="404"/>
      <c r="EA83" s="404"/>
      <c r="EB83" s="404"/>
      <c r="EC83" s="404"/>
      <c r="ED83" s="404"/>
      <c r="EE83" s="404"/>
      <c r="EF83" s="404"/>
      <c r="EG83" s="404"/>
      <c r="EH83" s="404"/>
      <c r="EI83" s="404"/>
      <c r="EJ83" s="404"/>
      <c r="EK83" s="404"/>
      <c r="EL83" s="404"/>
      <c r="EM83" s="404"/>
      <c r="EN83" s="404"/>
      <c r="EO83" s="404"/>
      <c r="EP83" s="404"/>
      <c r="EQ83" s="404"/>
      <c r="ER83" s="404"/>
    </row>
    <row r="84" spans="1:148" s="485" customFormat="1" ht="12.75" customHeight="1">
      <c r="B84" s="1335"/>
      <c r="C84" s="1336"/>
      <c r="D84" s="1336"/>
      <c r="E84" s="1336"/>
      <c r="F84" s="1336"/>
      <c r="G84" s="1336"/>
      <c r="H84" s="1336"/>
      <c r="I84" s="1336"/>
      <c r="J84" s="1336"/>
      <c r="K84" s="1336"/>
      <c r="L84" s="1336"/>
      <c r="M84" s="1336"/>
      <c r="N84" s="1336"/>
      <c r="O84" s="1336"/>
      <c r="P84" s="1336"/>
      <c r="Q84" s="1336"/>
      <c r="R84" s="1336"/>
      <c r="S84" s="1337"/>
      <c r="T84" s="486"/>
      <c r="U84" s="486"/>
      <c r="V84" s="486"/>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c r="BP84" s="404"/>
      <c r="BQ84" s="404"/>
      <c r="BR84" s="404"/>
      <c r="BS84" s="404"/>
      <c r="BT84" s="404"/>
      <c r="BU84" s="404"/>
      <c r="BV84" s="404"/>
      <c r="BW84" s="404"/>
      <c r="BX84" s="404"/>
      <c r="BY84" s="404"/>
      <c r="BZ84" s="404"/>
      <c r="CA84" s="404"/>
      <c r="CB84" s="404"/>
      <c r="CC84" s="404"/>
      <c r="CD84" s="404"/>
      <c r="CE84" s="404"/>
      <c r="CF84" s="404"/>
      <c r="CG84" s="404"/>
      <c r="CH84" s="404"/>
      <c r="CI84" s="404"/>
      <c r="CJ84" s="404"/>
      <c r="CK84" s="404"/>
      <c r="CL84" s="404"/>
      <c r="CM84" s="404"/>
      <c r="CN84" s="404"/>
      <c r="CO84" s="404"/>
      <c r="CP84" s="404"/>
      <c r="CQ84" s="404"/>
      <c r="CR84" s="404"/>
      <c r="CS84" s="404"/>
      <c r="CT84" s="404"/>
      <c r="CU84" s="404"/>
      <c r="CV84" s="404"/>
      <c r="CW84" s="404"/>
      <c r="CX84" s="404"/>
      <c r="CY84" s="404"/>
      <c r="CZ84" s="404"/>
      <c r="DA84" s="404"/>
      <c r="DB84" s="404"/>
      <c r="DC84" s="404"/>
      <c r="DD84" s="404"/>
      <c r="DE84" s="404"/>
      <c r="DF84" s="404"/>
      <c r="DG84" s="404"/>
      <c r="DH84" s="404"/>
      <c r="DI84" s="404"/>
      <c r="DJ84" s="404"/>
      <c r="DK84" s="404"/>
      <c r="DL84" s="404"/>
      <c r="DM84" s="404"/>
      <c r="DN84" s="404"/>
      <c r="DO84" s="404"/>
      <c r="DP84" s="404"/>
      <c r="DQ84" s="404"/>
      <c r="DR84" s="404"/>
      <c r="DS84" s="404"/>
      <c r="DT84" s="404"/>
      <c r="DU84" s="404"/>
      <c r="DV84" s="404"/>
      <c r="DW84" s="404"/>
      <c r="DX84" s="404"/>
      <c r="DY84" s="404"/>
      <c r="DZ84" s="404"/>
      <c r="EA84" s="404"/>
      <c r="EB84" s="404"/>
      <c r="EC84" s="404"/>
      <c r="ED84" s="404"/>
      <c r="EE84" s="404"/>
      <c r="EF84" s="404"/>
      <c r="EG84" s="404"/>
      <c r="EH84" s="404"/>
      <c r="EI84" s="404"/>
      <c r="EJ84" s="404"/>
      <c r="EK84" s="404"/>
      <c r="EL84" s="404"/>
      <c r="EM84" s="404"/>
      <c r="EN84" s="404"/>
      <c r="EO84" s="404"/>
      <c r="EP84" s="404"/>
      <c r="EQ84" s="404"/>
      <c r="ER84" s="404"/>
    </row>
    <row r="85" spans="1:148" s="485" customFormat="1" ht="129.75" customHeight="1">
      <c r="B85" s="698" t="s">
        <v>455</v>
      </c>
      <c r="C85" s="573" t="s">
        <v>456</v>
      </c>
      <c r="D85" s="575" t="s">
        <v>457</v>
      </c>
      <c r="E85" s="572">
        <v>0.5</v>
      </c>
      <c r="F85" s="575" t="s">
        <v>458</v>
      </c>
      <c r="G85" s="572">
        <v>0.5</v>
      </c>
      <c r="H85" s="521">
        <v>43831</v>
      </c>
      <c r="I85" s="521">
        <v>44012</v>
      </c>
      <c r="J85" s="539" t="s">
        <v>459</v>
      </c>
      <c r="K85" s="306" t="s">
        <v>65</v>
      </c>
      <c r="L85" s="660"/>
      <c r="M85" s="558">
        <f t="shared" si="22"/>
        <v>0.5</v>
      </c>
      <c r="N85" s="687">
        <f t="shared" ref="N85" si="26">+SUM(M85:M87)</f>
        <v>0.5</v>
      </c>
      <c r="O85" s="687">
        <f t="shared" ref="O85" si="27">+SUM(G85:G87)</f>
        <v>0.5</v>
      </c>
      <c r="P85" s="734">
        <f>+N85/O85</f>
        <v>1</v>
      </c>
      <c r="Q85" s="373"/>
      <c r="R85" s="630"/>
      <c r="S85" s="697" t="s">
        <v>460</v>
      </c>
      <c r="T85" s="486"/>
      <c r="U85" s="486"/>
      <c r="V85" s="486"/>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4"/>
      <c r="BQ85" s="404"/>
      <c r="BR85" s="404"/>
      <c r="BS85" s="404"/>
      <c r="BT85" s="404"/>
      <c r="BU85" s="404"/>
      <c r="BV85" s="404"/>
      <c r="BW85" s="404"/>
      <c r="BX85" s="404"/>
      <c r="BY85" s="404"/>
      <c r="BZ85" s="404"/>
      <c r="CA85" s="404"/>
      <c r="CB85" s="404"/>
      <c r="CC85" s="404"/>
      <c r="CD85" s="404"/>
      <c r="CE85" s="404"/>
      <c r="CF85" s="404"/>
      <c r="CG85" s="404"/>
      <c r="CH85" s="404"/>
      <c r="CI85" s="404"/>
      <c r="CJ85" s="404"/>
      <c r="CK85" s="404"/>
      <c r="CL85" s="404"/>
      <c r="CM85" s="404"/>
      <c r="CN85" s="404"/>
      <c r="CO85" s="404"/>
      <c r="CP85" s="404"/>
      <c r="CQ85" s="404"/>
      <c r="CR85" s="404"/>
      <c r="CS85" s="404"/>
      <c r="CT85" s="404"/>
      <c r="CU85" s="404"/>
      <c r="CV85" s="404"/>
      <c r="CW85" s="404"/>
      <c r="CX85" s="404"/>
      <c r="CY85" s="404"/>
      <c r="CZ85" s="404"/>
      <c r="DA85" s="404"/>
      <c r="DB85" s="404"/>
      <c r="DC85" s="404"/>
      <c r="DD85" s="404"/>
      <c r="DE85" s="404"/>
      <c r="DF85" s="404"/>
      <c r="DG85" s="404"/>
      <c r="DH85" s="404"/>
      <c r="DI85" s="404"/>
      <c r="DJ85" s="404"/>
      <c r="DK85" s="404"/>
      <c r="DL85" s="404"/>
      <c r="DM85" s="404"/>
      <c r="DN85" s="404"/>
      <c r="DO85" s="404"/>
      <c r="DP85" s="404"/>
      <c r="DQ85" s="404"/>
      <c r="DR85" s="404"/>
      <c r="DS85" s="404"/>
      <c r="DT85" s="404"/>
      <c r="DU85" s="404"/>
      <c r="DV85" s="404"/>
      <c r="DW85" s="404"/>
      <c r="DX85" s="404"/>
      <c r="DY85" s="404"/>
      <c r="DZ85" s="404"/>
      <c r="EA85" s="404"/>
      <c r="EB85" s="404"/>
      <c r="EC85" s="404"/>
      <c r="ED85" s="404"/>
      <c r="EE85" s="404"/>
      <c r="EF85" s="404"/>
      <c r="EG85" s="404"/>
      <c r="EH85" s="404"/>
      <c r="EI85" s="404"/>
      <c r="EJ85" s="404"/>
      <c r="EK85" s="404"/>
      <c r="EL85" s="404"/>
      <c r="EM85" s="404"/>
      <c r="EN85" s="404"/>
      <c r="EO85" s="404"/>
      <c r="EP85" s="404"/>
      <c r="EQ85" s="404"/>
      <c r="ER85" s="404"/>
    </row>
    <row r="86" spans="1:148" ht="27.6" customHeight="1">
      <c r="B86" s="715" t="s">
        <v>16</v>
      </c>
      <c r="C86" s="254"/>
      <c r="D86" s="1202" t="s">
        <v>17</v>
      </c>
      <c r="E86" s="1203"/>
      <c r="F86" s="1203"/>
      <c r="G86" s="1203"/>
      <c r="H86" s="1203"/>
      <c r="I86" s="1203"/>
      <c r="J86" s="1203"/>
      <c r="K86" s="1203"/>
      <c r="L86" s="1203"/>
      <c r="M86" s="1203"/>
      <c r="N86" s="1203"/>
      <c r="O86" s="1203"/>
      <c r="P86" s="1203"/>
      <c r="Q86" s="1203"/>
      <c r="R86" s="1204"/>
      <c r="S86" s="507"/>
      <c r="T86" s="723"/>
      <c r="U86" s="723"/>
      <c r="W86" s="255"/>
      <c r="X86" s="255"/>
      <c r="Y86" s="255"/>
    </row>
    <row r="87" spans="1:148" ht="18" customHeight="1">
      <c r="B87" s="1225" t="s">
        <v>4</v>
      </c>
      <c r="C87" s="1225"/>
      <c r="D87" s="1225"/>
      <c r="E87" s="1225"/>
      <c r="F87" s="1225"/>
      <c r="G87" s="1225"/>
      <c r="H87" s="1225"/>
      <c r="I87" s="1225"/>
      <c r="J87" s="1225"/>
      <c r="K87" s="1225" t="s">
        <v>5</v>
      </c>
      <c r="L87" s="1225"/>
      <c r="M87" s="1225"/>
      <c r="N87" s="1225"/>
      <c r="O87" s="1225"/>
      <c r="P87" s="1225"/>
      <c r="Q87" s="1225"/>
      <c r="R87" s="1225"/>
      <c r="S87" s="1225" t="s">
        <v>59</v>
      </c>
      <c r="T87" s="1225"/>
      <c r="U87" s="1225"/>
      <c r="W87" s="255"/>
      <c r="X87" s="255"/>
      <c r="Y87" s="255"/>
    </row>
    <row r="88" spans="1:148" ht="36" customHeight="1">
      <c r="B88" s="1229" t="s">
        <v>0</v>
      </c>
      <c r="C88" s="1229" t="s">
        <v>255</v>
      </c>
      <c r="D88" s="1229" t="s">
        <v>2</v>
      </c>
      <c r="E88" s="1230" t="s">
        <v>70</v>
      </c>
      <c r="F88" s="1229" t="s">
        <v>60</v>
      </c>
      <c r="G88" s="1230" t="s">
        <v>68</v>
      </c>
      <c r="H88" s="1231" t="s">
        <v>51</v>
      </c>
      <c r="I88" s="1231"/>
      <c r="J88" s="1231" t="s">
        <v>52</v>
      </c>
      <c r="K88" s="1231" t="s">
        <v>63</v>
      </c>
      <c r="L88" s="1230" t="s">
        <v>6</v>
      </c>
      <c r="M88" s="1230" t="s">
        <v>64</v>
      </c>
      <c r="N88" s="1230" t="s">
        <v>186</v>
      </c>
      <c r="O88" s="1230" t="s">
        <v>187</v>
      </c>
      <c r="P88" s="1232" t="s">
        <v>231</v>
      </c>
      <c r="Q88" s="1231" t="s">
        <v>79</v>
      </c>
      <c r="R88" s="1231" t="s">
        <v>6</v>
      </c>
      <c r="S88" s="1231" t="s">
        <v>62</v>
      </c>
      <c r="T88" s="1347" t="s">
        <v>73</v>
      </c>
      <c r="U88" s="1244" t="s">
        <v>6</v>
      </c>
      <c r="W88" s="255"/>
      <c r="X88" s="255"/>
      <c r="Y88" s="255"/>
    </row>
    <row r="89" spans="1:148" ht="24.75" customHeight="1">
      <c r="B89" s="1229"/>
      <c r="C89" s="1229"/>
      <c r="D89" s="1229"/>
      <c r="E89" s="1230"/>
      <c r="F89" s="1229"/>
      <c r="G89" s="1230"/>
      <c r="H89" s="342" t="s">
        <v>46</v>
      </c>
      <c r="I89" s="342" t="s">
        <v>47</v>
      </c>
      <c r="J89" s="1231"/>
      <c r="K89" s="1231"/>
      <c r="L89" s="1230"/>
      <c r="M89" s="1230"/>
      <c r="N89" s="1230"/>
      <c r="O89" s="1230"/>
      <c r="P89" s="1232"/>
      <c r="Q89" s="1231"/>
      <c r="R89" s="1231"/>
      <c r="S89" s="1231"/>
      <c r="T89" s="1348"/>
      <c r="U89" s="1359"/>
      <c r="W89" s="255"/>
      <c r="X89" s="255"/>
      <c r="Y89" s="255"/>
    </row>
    <row r="90" spans="1:148" ht="124.5" customHeight="1">
      <c r="B90" s="1246" t="s">
        <v>898</v>
      </c>
      <c r="C90" s="1249" t="s">
        <v>899</v>
      </c>
      <c r="D90" s="507" t="s">
        <v>934</v>
      </c>
      <c r="E90" s="508">
        <v>0.2</v>
      </c>
      <c r="F90" s="507" t="s">
        <v>937</v>
      </c>
      <c r="G90" s="508">
        <v>0.1</v>
      </c>
      <c r="H90" s="360">
        <v>43840</v>
      </c>
      <c r="I90" s="360">
        <v>43938</v>
      </c>
      <c r="J90" s="517" t="s">
        <v>901</v>
      </c>
      <c r="K90" s="306" t="s">
        <v>65</v>
      </c>
      <c r="L90" s="724"/>
      <c r="M90" s="558">
        <f>IF(K90="SI", G90, IF(K90="Cumplimiento Negativo",G90,"0"))</f>
        <v>0.1</v>
      </c>
      <c r="N90" s="651">
        <f>SUM(M90:M92)</f>
        <v>0.5</v>
      </c>
      <c r="O90" s="652">
        <f>SUM(G90:G92)</f>
        <v>0.5</v>
      </c>
      <c r="P90" s="1222">
        <f>+N90/O90</f>
        <v>1</v>
      </c>
      <c r="Q90" s="724"/>
      <c r="R90" s="724"/>
      <c r="S90" s="507" t="s">
        <v>938</v>
      </c>
      <c r="T90" s="723"/>
      <c r="U90" s="723"/>
      <c r="W90" s="255"/>
      <c r="X90" s="255"/>
      <c r="Y90" s="255"/>
    </row>
    <row r="91" spans="1:148" s="2" customFormat="1" ht="137.25" customHeight="1">
      <c r="A91" s="1"/>
      <c r="B91" s="1247"/>
      <c r="C91" s="1250"/>
      <c r="D91" s="1338" t="s">
        <v>933</v>
      </c>
      <c r="E91" s="1253">
        <v>0.4</v>
      </c>
      <c r="F91" s="507" t="s">
        <v>935</v>
      </c>
      <c r="G91" s="508">
        <v>0.05</v>
      </c>
      <c r="H91" s="360">
        <v>43892</v>
      </c>
      <c r="I91" s="360">
        <v>43903</v>
      </c>
      <c r="J91" s="517" t="s">
        <v>900</v>
      </c>
      <c r="K91" s="306" t="s">
        <v>65</v>
      </c>
      <c r="L91" s="527"/>
      <c r="M91" s="558">
        <f t="shared" ref="M91:M125" si="28">IF(K91="SI", G91, IF(K91="Cumplimiento Negativo",G91,"0"))</f>
        <v>0.05</v>
      </c>
      <c r="N91" s="651">
        <f>SUM(M91)</f>
        <v>0.05</v>
      </c>
      <c r="O91" s="652">
        <f>SUM(G91)</f>
        <v>0.05</v>
      </c>
      <c r="P91" s="1223"/>
      <c r="Q91" s="352"/>
      <c r="R91" s="352"/>
      <c r="S91" s="507" t="s">
        <v>902</v>
      </c>
      <c r="T91" s="1"/>
      <c r="U91" s="393"/>
      <c r="V91" s="393"/>
      <c r="W91" s="393"/>
      <c r="X91" s="1"/>
      <c r="Y91" s="1"/>
      <c r="Z91" s="1"/>
      <c r="AA91" s="1"/>
      <c r="AB91" s="1"/>
      <c r="AC91" s="1"/>
      <c r="AD91" s="1"/>
      <c r="AE91" s="1"/>
      <c r="AF91" s="1"/>
      <c r="AG91" s="1"/>
      <c r="AH91" s="1"/>
      <c r="AI91" s="1"/>
      <c r="AJ91" s="1"/>
      <c r="AK91" s="1"/>
      <c r="AL91" s="1"/>
      <c r="AM91" s="1"/>
      <c r="AN91" s="1"/>
      <c r="AO91" s="1"/>
      <c r="AP91" s="1"/>
    </row>
    <row r="92" spans="1:148" s="2" customFormat="1" ht="117" customHeight="1">
      <c r="A92" s="1"/>
      <c r="B92" s="1247"/>
      <c r="C92" s="1250"/>
      <c r="D92" s="1339"/>
      <c r="E92" s="1255"/>
      <c r="F92" s="507" t="s">
        <v>936</v>
      </c>
      <c r="G92" s="508">
        <v>0.35</v>
      </c>
      <c r="H92" s="360">
        <v>43906</v>
      </c>
      <c r="I92" s="360">
        <v>44058</v>
      </c>
      <c r="J92" s="517" t="s">
        <v>901</v>
      </c>
      <c r="K92" s="306" t="s">
        <v>65</v>
      </c>
      <c r="L92" s="527"/>
      <c r="M92" s="558">
        <f>IF(K92="SI", G92, IF(K92="Cumplimiento Negativo",G92,"0"))</f>
        <v>0.35</v>
      </c>
      <c r="N92" s="651">
        <f>SUM(M92)</f>
        <v>0.35</v>
      </c>
      <c r="O92" s="652">
        <f>SUM(G92)</f>
        <v>0.35</v>
      </c>
      <c r="P92" s="1223"/>
      <c r="Q92" s="352"/>
      <c r="R92" s="352"/>
      <c r="S92" s="507" t="s">
        <v>903</v>
      </c>
      <c r="T92" s="1"/>
      <c r="U92" s="393"/>
      <c r="V92" s="393"/>
      <c r="W92" s="393"/>
      <c r="X92" s="1"/>
      <c r="Y92" s="1"/>
      <c r="Z92" s="1"/>
      <c r="AA92" s="1"/>
      <c r="AB92" s="1"/>
      <c r="AC92" s="1"/>
      <c r="AD92" s="1"/>
      <c r="AE92" s="1"/>
      <c r="AF92" s="1"/>
      <c r="AG92" s="1"/>
      <c r="AH92" s="1"/>
      <c r="AI92" s="1"/>
      <c r="AJ92" s="1"/>
      <c r="AK92" s="1"/>
      <c r="AL92" s="1"/>
      <c r="AM92" s="1"/>
      <c r="AN92" s="1"/>
      <c r="AO92" s="1"/>
      <c r="AP92" s="1"/>
    </row>
    <row r="93" spans="1:148" s="2" customFormat="1" ht="114" hidden="1" customHeight="1">
      <c r="A93" s="1"/>
      <c r="B93" s="1247"/>
      <c r="C93" s="1250"/>
      <c r="D93" s="1377" t="s">
        <v>939</v>
      </c>
      <c r="E93" s="1340">
        <v>0.4</v>
      </c>
      <c r="F93" s="725" t="s">
        <v>935</v>
      </c>
      <c r="G93" s="726">
        <v>0.05</v>
      </c>
      <c r="H93" s="727">
        <v>43956</v>
      </c>
      <c r="I93" s="727">
        <v>43966</v>
      </c>
      <c r="J93" s="728" t="s">
        <v>900</v>
      </c>
      <c r="K93" s="306"/>
      <c r="L93" s="527"/>
      <c r="M93" s="558" t="str">
        <f t="shared" si="28"/>
        <v>0</v>
      </c>
      <c r="N93" s="651">
        <f t="shared" ref="N93:N94" si="29">SUM(M93:M94)</f>
        <v>0</v>
      </c>
      <c r="O93" s="652">
        <f t="shared" ref="O93:O94" si="30">SUM(G93:G94)</f>
        <v>0.39999999999999997</v>
      </c>
      <c r="P93" s="675"/>
      <c r="Q93" s="352"/>
      <c r="R93" s="352"/>
      <c r="S93" s="507" t="s">
        <v>940</v>
      </c>
      <c r="T93" s="1"/>
      <c r="U93" s="393"/>
      <c r="V93" s="393"/>
      <c r="W93" s="393"/>
      <c r="X93" s="1"/>
      <c r="Y93" s="1"/>
      <c r="Z93" s="1"/>
      <c r="AA93" s="1"/>
      <c r="AB93" s="1"/>
      <c r="AC93" s="1"/>
      <c r="AD93" s="1"/>
      <c r="AE93" s="1"/>
      <c r="AF93" s="1"/>
      <c r="AG93" s="1"/>
      <c r="AH93" s="1"/>
      <c r="AI93" s="1"/>
      <c r="AJ93" s="1"/>
      <c r="AK93" s="1"/>
      <c r="AL93" s="1"/>
      <c r="AM93" s="1"/>
      <c r="AN93" s="1"/>
      <c r="AO93" s="1"/>
      <c r="AP93" s="1"/>
    </row>
    <row r="94" spans="1:148" s="2" customFormat="1" ht="128.25" hidden="1" customHeight="1">
      <c r="A94" s="1"/>
      <c r="B94" s="1248"/>
      <c r="C94" s="1251"/>
      <c r="D94" s="1378"/>
      <c r="E94" s="1341"/>
      <c r="F94" s="725" t="s">
        <v>936</v>
      </c>
      <c r="G94" s="726">
        <v>0.35</v>
      </c>
      <c r="H94" s="727">
        <v>44061</v>
      </c>
      <c r="I94" s="727">
        <v>44184</v>
      </c>
      <c r="J94" s="728" t="s">
        <v>901</v>
      </c>
      <c r="K94" s="306"/>
      <c r="L94" s="527"/>
      <c r="M94" s="558" t="str">
        <f t="shared" si="28"/>
        <v>0</v>
      </c>
      <c r="N94" s="651">
        <f t="shared" si="29"/>
        <v>0</v>
      </c>
      <c r="O94" s="652">
        <f t="shared" si="30"/>
        <v>0.35</v>
      </c>
      <c r="P94" s="431"/>
      <c r="Q94" s="352"/>
      <c r="R94" s="352"/>
      <c r="S94" s="507" t="s">
        <v>941</v>
      </c>
      <c r="T94" s="1"/>
      <c r="U94" s="393"/>
      <c r="V94" s="393"/>
      <c r="W94" s="393"/>
      <c r="X94" s="1"/>
      <c r="Y94" s="1"/>
      <c r="Z94" s="1"/>
      <c r="AA94" s="1"/>
      <c r="AB94" s="1"/>
      <c r="AC94" s="1"/>
      <c r="AD94" s="1"/>
      <c r="AE94" s="1"/>
      <c r="AF94" s="1"/>
      <c r="AG94" s="1"/>
      <c r="AH94" s="1"/>
      <c r="AI94" s="1"/>
      <c r="AJ94" s="1"/>
      <c r="AK94" s="1"/>
      <c r="AL94" s="1"/>
      <c r="AM94" s="1"/>
      <c r="AN94" s="1"/>
      <c r="AO94" s="1"/>
      <c r="AP94" s="1"/>
    </row>
    <row r="95" spans="1:148" s="2" customFormat="1" ht="12" customHeight="1">
      <c r="A95" s="1"/>
      <c r="B95" s="1273"/>
      <c r="C95" s="1357"/>
      <c r="D95" s="1357"/>
      <c r="E95" s="1357"/>
      <c r="F95" s="1357"/>
      <c r="G95" s="1357"/>
      <c r="H95" s="1357"/>
      <c r="I95" s="1357"/>
      <c r="J95" s="1357"/>
      <c r="K95" s="1357"/>
      <c r="L95" s="1357"/>
      <c r="M95" s="1357"/>
      <c r="N95" s="1357"/>
      <c r="O95" s="1357"/>
      <c r="P95" s="1357"/>
      <c r="Q95" s="1357"/>
      <c r="R95" s="1357"/>
      <c r="S95" s="1358"/>
      <c r="T95" s="1"/>
      <c r="U95" s="393"/>
      <c r="V95" s="393"/>
      <c r="W95" s="393"/>
      <c r="X95" s="1"/>
      <c r="Y95" s="1"/>
      <c r="Z95" s="1"/>
      <c r="AA95" s="1"/>
      <c r="AB95" s="1"/>
      <c r="AC95" s="1"/>
      <c r="AD95" s="1"/>
      <c r="AE95" s="1"/>
      <c r="AF95" s="1"/>
      <c r="AG95" s="1"/>
      <c r="AH95" s="1"/>
      <c r="AI95" s="1"/>
      <c r="AJ95" s="1"/>
      <c r="AK95" s="1"/>
      <c r="AL95" s="1"/>
      <c r="AM95" s="1"/>
      <c r="AN95" s="1"/>
      <c r="AO95" s="1"/>
      <c r="AP95" s="1"/>
    </row>
    <row r="96" spans="1:148" s="2" customFormat="1" ht="87.75" customHeight="1">
      <c r="A96" s="1"/>
      <c r="B96" s="1246" t="s">
        <v>904</v>
      </c>
      <c r="C96" s="1249" t="s">
        <v>909</v>
      </c>
      <c r="D96" s="1238" t="s">
        <v>910</v>
      </c>
      <c r="E96" s="1253">
        <v>0.25</v>
      </c>
      <c r="F96" s="507" t="s">
        <v>911</v>
      </c>
      <c r="G96" s="508">
        <v>0.02</v>
      </c>
      <c r="H96" s="360">
        <v>43845</v>
      </c>
      <c r="I96" s="360">
        <v>43852</v>
      </c>
      <c r="J96" s="517" t="s">
        <v>926</v>
      </c>
      <c r="K96" s="306" t="s">
        <v>65</v>
      </c>
      <c r="L96" s="441"/>
      <c r="M96" s="437">
        <f t="shared" ref="M96:M102" si="31">IF(K96="SI", G96, IF(K96="Cumplimiento Negativo",G96,"0"))</f>
        <v>0.02</v>
      </c>
      <c r="N96" s="435">
        <f>SUM(M96:M102)</f>
        <v>0.25</v>
      </c>
      <c r="O96" s="433">
        <f>SUM(G96:G102)</f>
        <v>0.25</v>
      </c>
      <c r="P96" s="1222">
        <f>N96/O96</f>
        <v>1</v>
      </c>
      <c r="Q96" s="504"/>
      <c r="R96" s="352"/>
      <c r="S96" s="507"/>
      <c r="T96" s="1"/>
      <c r="U96" s="393"/>
      <c r="V96" s="393"/>
      <c r="W96" s="393"/>
      <c r="X96" s="1"/>
      <c r="Y96" s="1"/>
      <c r="Z96" s="1"/>
      <c r="AA96" s="1"/>
      <c r="AB96" s="1"/>
      <c r="AC96" s="1"/>
      <c r="AD96" s="1"/>
      <c r="AE96" s="1"/>
      <c r="AF96" s="1"/>
      <c r="AG96" s="1"/>
      <c r="AH96" s="1"/>
      <c r="AI96" s="1"/>
      <c r="AJ96" s="1"/>
      <c r="AK96" s="1"/>
      <c r="AL96" s="1"/>
      <c r="AM96" s="1"/>
      <c r="AN96" s="1"/>
      <c r="AO96" s="1"/>
      <c r="AP96" s="1"/>
    </row>
    <row r="97" spans="1:42" s="2" customFormat="1" ht="100.5" customHeight="1">
      <c r="A97" s="1"/>
      <c r="B97" s="1247"/>
      <c r="C97" s="1247"/>
      <c r="D97" s="1252"/>
      <c r="E97" s="1254"/>
      <c r="F97" s="507" t="s">
        <v>912</v>
      </c>
      <c r="G97" s="508">
        <v>0.04</v>
      </c>
      <c r="H97" s="360">
        <v>43853</v>
      </c>
      <c r="I97" s="360">
        <v>43860</v>
      </c>
      <c r="J97" s="517" t="s">
        <v>926</v>
      </c>
      <c r="K97" s="306" t="s">
        <v>65</v>
      </c>
      <c r="L97" s="527"/>
      <c r="M97" s="558">
        <f t="shared" si="31"/>
        <v>0.04</v>
      </c>
      <c r="N97" s="651">
        <f t="shared" ref="N97:N102" si="32">M97</f>
        <v>0.04</v>
      </c>
      <c r="O97" s="652">
        <f t="shared" ref="O97:O102" si="33">G97</f>
        <v>0.04</v>
      </c>
      <c r="P97" s="1223"/>
      <c r="Q97" s="672"/>
      <c r="R97" s="352"/>
      <c r="S97" s="507"/>
      <c r="T97" s="1"/>
      <c r="U97" s="393"/>
      <c r="V97" s="393"/>
      <c r="W97" s="393"/>
      <c r="X97" s="1"/>
      <c r="Y97" s="1"/>
      <c r="Z97" s="1"/>
      <c r="AA97" s="1"/>
      <c r="AB97" s="1"/>
      <c r="AC97" s="1"/>
      <c r="AD97" s="1"/>
      <c r="AE97" s="1"/>
      <c r="AF97" s="1"/>
      <c r="AG97" s="1"/>
      <c r="AH97" s="1"/>
      <c r="AI97" s="1"/>
      <c r="AJ97" s="1"/>
      <c r="AK97" s="1"/>
      <c r="AL97" s="1"/>
      <c r="AM97" s="1"/>
      <c r="AN97" s="1"/>
      <c r="AO97" s="1"/>
      <c r="AP97" s="1"/>
    </row>
    <row r="98" spans="1:42" s="2" customFormat="1" ht="103.5" customHeight="1">
      <c r="A98" s="1"/>
      <c r="B98" s="1247"/>
      <c r="C98" s="1247"/>
      <c r="D98" s="1252"/>
      <c r="E98" s="1254"/>
      <c r="F98" s="507" t="s">
        <v>913</v>
      </c>
      <c r="G98" s="508">
        <v>0.05</v>
      </c>
      <c r="H98" s="360">
        <v>43861</v>
      </c>
      <c r="I98" s="360">
        <v>43872</v>
      </c>
      <c r="J98" s="517" t="s">
        <v>926</v>
      </c>
      <c r="K98" s="306" t="s">
        <v>65</v>
      </c>
      <c r="L98" s="527"/>
      <c r="M98" s="558">
        <f t="shared" si="31"/>
        <v>0.05</v>
      </c>
      <c r="N98" s="651">
        <f t="shared" si="32"/>
        <v>0.05</v>
      </c>
      <c r="O98" s="652">
        <f t="shared" si="33"/>
        <v>0.05</v>
      </c>
      <c r="P98" s="1223"/>
      <c r="Q98" s="672"/>
      <c r="R98" s="352"/>
      <c r="S98" s="507"/>
      <c r="T98" s="1"/>
      <c r="U98" s="393"/>
      <c r="V98" s="393"/>
      <c r="W98" s="393"/>
      <c r="X98" s="1"/>
      <c r="Y98" s="1"/>
      <c r="Z98" s="1"/>
      <c r="AA98" s="1"/>
      <c r="AB98" s="1"/>
      <c r="AC98" s="1"/>
      <c r="AD98" s="1"/>
      <c r="AE98" s="1"/>
      <c r="AF98" s="1"/>
      <c r="AG98" s="1"/>
      <c r="AH98" s="1"/>
      <c r="AI98" s="1"/>
      <c r="AJ98" s="1"/>
      <c r="AK98" s="1"/>
      <c r="AL98" s="1"/>
      <c r="AM98" s="1"/>
      <c r="AN98" s="1"/>
      <c r="AO98" s="1"/>
      <c r="AP98" s="1"/>
    </row>
    <row r="99" spans="1:42" s="2" customFormat="1" ht="111" customHeight="1">
      <c r="A99" s="1"/>
      <c r="B99" s="1247"/>
      <c r="C99" s="1247"/>
      <c r="D99" s="1252"/>
      <c r="E99" s="1254"/>
      <c r="F99" s="507" t="s">
        <v>914</v>
      </c>
      <c r="G99" s="508">
        <v>0.03</v>
      </c>
      <c r="H99" s="360">
        <v>43873</v>
      </c>
      <c r="I99" s="360">
        <v>43883</v>
      </c>
      <c r="J99" s="517" t="s">
        <v>1043</v>
      </c>
      <c r="K99" s="306" t="s">
        <v>65</v>
      </c>
      <c r="L99" s="527"/>
      <c r="M99" s="558">
        <f t="shared" si="31"/>
        <v>0.03</v>
      </c>
      <c r="N99" s="651">
        <f t="shared" si="32"/>
        <v>0.03</v>
      </c>
      <c r="O99" s="652">
        <f t="shared" si="33"/>
        <v>0.03</v>
      </c>
      <c r="P99" s="1223"/>
      <c r="Q99" s="672"/>
      <c r="R99" s="352"/>
      <c r="S99" s="507"/>
      <c r="T99" s="1"/>
      <c r="U99" s="393"/>
      <c r="V99" s="393"/>
      <c r="W99" s="393"/>
      <c r="X99" s="1"/>
      <c r="Y99" s="1"/>
      <c r="Z99" s="1"/>
      <c r="AA99" s="1"/>
      <c r="AB99" s="1"/>
      <c r="AC99" s="1"/>
      <c r="AD99" s="1"/>
      <c r="AE99" s="1"/>
      <c r="AF99" s="1"/>
      <c r="AG99" s="1"/>
      <c r="AH99" s="1"/>
      <c r="AI99" s="1"/>
      <c r="AJ99" s="1"/>
      <c r="AK99" s="1"/>
      <c r="AL99" s="1"/>
      <c r="AM99" s="1"/>
      <c r="AN99" s="1"/>
      <c r="AO99" s="1"/>
      <c r="AP99" s="1"/>
    </row>
    <row r="100" spans="1:42" s="2" customFormat="1" ht="123" customHeight="1">
      <c r="A100" s="1"/>
      <c r="B100" s="1247"/>
      <c r="C100" s="1247"/>
      <c r="D100" s="1252"/>
      <c r="E100" s="1254"/>
      <c r="F100" s="507" t="s">
        <v>915</v>
      </c>
      <c r="G100" s="508">
        <v>0.04</v>
      </c>
      <c r="H100" s="360">
        <v>43885</v>
      </c>
      <c r="I100" s="360">
        <v>43889</v>
      </c>
      <c r="J100" s="517" t="s">
        <v>1044</v>
      </c>
      <c r="K100" s="306" t="s">
        <v>65</v>
      </c>
      <c r="L100" s="527"/>
      <c r="M100" s="558">
        <f t="shared" si="31"/>
        <v>0.04</v>
      </c>
      <c r="N100" s="651">
        <f t="shared" si="32"/>
        <v>0.04</v>
      </c>
      <c r="O100" s="652">
        <f t="shared" si="33"/>
        <v>0.04</v>
      </c>
      <c r="P100" s="1223"/>
      <c r="Q100" s="672"/>
      <c r="R100" s="352"/>
      <c r="S100" s="507"/>
      <c r="T100" s="1"/>
      <c r="U100" s="393"/>
      <c r="V100" s="393"/>
      <c r="W100" s="393"/>
      <c r="X100" s="1"/>
      <c r="Y100" s="1"/>
      <c r="Z100" s="1"/>
      <c r="AA100" s="1"/>
      <c r="AB100" s="1"/>
      <c r="AC100" s="1"/>
      <c r="AD100" s="1"/>
      <c r="AE100" s="1"/>
      <c r="AF100" s="1"/>
      <c r="AG100" s="1"/>
      <c r="AH100" s="1"/>
      <c r="AI100" s="1"/>
      <c r="AJ100" s="1"/>
      <c r="AK100" s="1"/>
      <c r="AL100" s="1"/>
      <c r="AM100" s="1"/>
      <c r="AN100" s="1"/>
      <c r="AO100" s="1"/>
      <c r="AP100" s="1"/>
    </row>
    <row r="101" spans="1:42" s="2" customFormat="1" ht="138" customHeight="1">
      <c r="A101" s="1"/>
      <c r="B101" s="1247"/>
      <c r="C101" s="1247"/>
      <c r="D101" s="1252"/>
      <c r="E101" s="1254"/>
      <c r="F101" s="507" t="s">
        <v>916</v>
      </c>
      <c r="G101" s="508">
        <v>0.02</v>
      </c>
      <c r="H101" s="360">
        <v>43892</v>
      </c>
      <c r="I101" s="360">
        <v>43893</v>
      </c>
      <c r="J101" s="517" t="s">
        <v>1045</v>
      </c>
      <c r="K101" s="306" t="s">
        <v>65</v>
      </c>
      <c r="L101" s="527"/>
      <c r="M101" s="558">
        <f t="shared" si="31"/>
        <v>0.02</v>
      </c>
      <c r="N101" s="651">
        <f t="shared" si="32"/>
        <v>0.02</v>
      </c>
      <c r="O101" s="652">
        <f t="shared" si="33"/>
        <v>0.02</v>
      </c>
      <c r="P101" s="1223"/>
      <c r="Q101" s="672"/>
      <c r="R101" s="352"/>
      <c r="S101" s="507"/>
      <c r="T101" s="1"/>
      <c r="U101" s="393"/>
      <c r="V101" s="393"/>
      <c r="W101" s="393"/>
      <c r="X101" s="1"/>
      <c r="Y101" s="1"/>
      <c r="Z101" s="1"/>
      <c r="AA101" s="1"/>
      <c r="AB101" s="1"/>
      <c r="AC101" s="1"/>
      <c r="AD101" s="1"/>
      <c r="AE101" s="1"/>
      <c r="AF101" s="1"/>
      <c r="AG101" s="1"/>
      <c r="AH101" s="1"/>
      <c r="AI101" s="1"/>
      <c r="AJ101" s="1"/>
      <c r="AK101" s="1"/>
      <c r="AL101" s="1"/>
      <c r="AM101" s="1"/>
      <c r="AN101" s="1"/>
      <c r="AO101" s="1"/>
      <c r="AP101" s="1"/>
    </row>
    <row r="102" spans="1:42" s="2" customFormat="1" ht="108.75" customHeight="1">
      <c r="A102" s="1"/>
      <c r="B102" s="1248"/>
      <c r="C102" s="1248"/>
      <c r="D102" s="1239"/>
      <c r="E102" s="1255"/>
      <c r="F102" s="507" t="s">
        <v>917</v>
      </c>
      <c r="G102" s="508">
        <v>0.05</v>
      </c>
      <c r="H102" s="360" t="s">
        <v>918</v>
      </c>
      <c r="I102" s="360" t="s">
        <v>919</v>
      </c>
      <c r="J102" s="517" t="s">
        <v>926</v>
      </c>
      <c r="K102" s="306" t="s">
        <v>65</v>
      </c>
      <c r="L102" s="527"/>
      <c r="M102" s="558">
        <f t="shared" si="31"/>
        <v>0.05</v>
      </c>
      <c r="N102" s="651">
        <f t="shared" si="32"/>
        <v>0.05</v>
      </c>
      <c r="O102" s="652">
        <f t="shared" si="33"/>
        <v>0.05</v>
      </c>
      <c r="P102" s="1224"/>
      <c r="Q102" s="672"/>
      <c r="R102" s="352"/>
      <c r="S102" s="507"/>
      <c r="T102" s="1"/>
      <c r="U102" s="393"/>
      <c r="V102" s="393"/>
      <c r="W102" s="393"/>
      <c r="X102" s="1"/>
      <c r="Y102" s="1"/>
      <c r="Z102" s="1"/>
      <c r="AA102" s="1"/>
      <c r="AB102" s="1"/>
      <c r="AC102" s="1"/>
      <c r="AD102" s="1"/>
      <c r="AE102" s="1"/>
      <c r="AF102" s="1"/>
      <c r="AG102" s="1"/>
      <c r="AH102" s="1"/>
      <c r="AI102" s="1"/>
      <c r="AJ102" s="1"/>
      <c r="AK102" s="1"/>
      <c r="AL102" s="1"/>
      <c r="AM102" s="1"/>
      <c r="AN102" s="1"/>
      <c r="AO102" s="1"/>
      <c r="AP102" s="1"/>
    </row>
    <row r="103" spans="1:42" s="2" customFormat="1" ht="13.5" hidden="1" customHeight="1">
      <c r="A103" s="1"/>
      <c r="B103" s="1233"/>
      <c r="C103" s="1233"/>
      <c r="D103" s="1233"/>
      <c r="E103" s="1233"/>
      <c r="F103" s="1233"/>
      <c r="G103" s="1233"/>
      <c r="H103" s="1233"/>
      <c r="I103" s="1233"/>
      <c r="J103" s="1233"/>
      <c r="K103" s="1233"/>
      <c r="L103" s="1233"/>
      <c r="M103" s="1233"/>
      <c r="N103" s="1233"/>
      <c r="O103" s="1233"/>
      <c r="P103" s="1233"/>
      <c r="Q103" s="1233"/>
      <c r="R103" s="1233"/>
      <c r="S103" s="1233"/>
      <c r="T103" s="1"/>
      <c r="U103" s="393"/>
      <c r="V103" s="393"/>
      <c r="W103" s="393"/>
      <c r="X103" s="1"/>
      <c r="Y103" s="1"/>
      <c r="Z103" s="1"/>
      <c r="AA103" s="1"/>
      <c r="AB103" s="1"/>
      <c r="AC103" s="1"/>
      <c r="AD103" s="1"/>
      <c r="AE103" s="1"/>
      <c r="AF103" s="1"/>
      <c r="AG103" s="1"/>
      <c r="AH103" s="1"/>
      <c r="AI103" s="1"/>
      <c r="AJ103" s="1"/>
      <c r="AK103" s="1"/>
      <c r="AL103" s="1"/>
      <c r="AM103" s="1"/>
      <c r="AN103" s="1"/>
      <c r="AO103" s="1"/>
      <c r="AP103" s="1"/>
    </row>
    <row r="104" spans="1:42" s="2" customFormat="1" ht="105.75" hidden="1" customHeight="1">
      <c r="A104" s="1"/>
      <c r="B104" s="1256" t="s">
        <v>905</v>
      </c>
      <c r="C104" s="1257" t="s">
        <v>920</v>
      </c>
      <c r="D104" s="1193" t="s">
        <v>921</v>
      </c>
      <c r="E104" s="1253">
        <v>1</v>
      </c>
      <c r="F104" s="507" t="s">
        <v>922</v>
      </c>
      <c r="G104" s="508">
        <v>0.3</v>
      </c>
      <c r="H104" s="360">
        <v>43894</v>
      </c>
      <c r="I104" s="360">
        <v>43903</v>
      </c>
      <c r="J104" s="517" t="s">
        <v>926</v>
      </c>
      <c r="K104" s="306" t="s">
        <v>67</v>
      </c>
      <c r="L104" s="368"/>
      <c r="M104" s="346" t="str">
        <f>IF(K104="SI", G104, IF(K104="Cumplimiento Negativo",G104,"0"))</f>
        <v>0</v>
      </c>
      <c r="N104" s="651">
        <f>SUM(M104:M107)</f>
        <v>0</v>
      </c>
      <c r="O104" s="652">
        <f>SUM(G104:G107)</f>
        <v>1</v>
      </c>
      <c r="P104" s="1222">
        <f>N104/O104</f>
        <v>0</v>
      </c>
      <c r="Q104" s="375"/>
      <c r="R104" s="352"/>
      <c r="S104" s="507" t="s">
        <v>929</v>
      </c>
      <c r="T104" s="1"/>
      <c r="U104" s="393"/>
      <c r="V104" s="393"/>
      <c r="W104" s="393"/>
      <c r="X104" s="1"/>
      <c r="Y104" s="1"/>
      <c r="Z104" s="1"/>
      <c r="AA104" s="1"/>
      <c r="AB104" s="1"/>
      <c r="AC104" s="1"/>
      <c r="AD104" s="1"/>
      <c r="AE104" s="1"/>
      <c r="AF104" s="1"/>
      <c r="AG104" s="1"/>
      <c r="AH104" s="1"/>
      <c r="AI104" s="1"/>
      <c r="AJ104" s="1"/>
      <c r="AK104" s="1"/>
      <c r="AL104" s="1"/>
      <c r="AM104" s="1"/>
      <c r="AN104" s="1"/>
      <c r="AO104" s="1"/>
      <c r="AP104" s="1"/>
    </row>
    <row r="105" spans="1:42" s="2" customFormat="1" ht="111" hidden="1" customHeight="1">
      <c r="A105" s="1"/>
      <c r="B105" s="1342"/>
      <c r="C105" s="1353"/>
      <c r="D105" s="1194"/>
      <c r="E105" s="1254"/>
      <c r="F105" s="507" t="s">
        <v>923</v>
      </c>
      <c r="G105" s="508">
        <v>0.2</v>
      </c>
      <c r="H105" s="360">
        <v>43906</v>
      </c>
      <c r="I105" s="360">
        <v>43910</v>
      </c>
      <c r="J105" s="517" t="s">
        <v>927</v>
      </c>
      <c r="K105" s="306"/>
      <c r="L105" s="368"/>
      <c r="M105" s="346" t="str">
        <f t="shared" si="28"/>
        <v>0</v>
      </c>
      <c r="N105" s="651">
        <f>SUM(M105)</f>
        <v>0</v>
      </c>
      <c r="O105" s="652">
        <f>SUM(G105)</f>
        <v>0.2</v>
      </c>
      <c r="P105" s="1223"/>
      <c r="Q105" s="234"/>
      <c r="R105" s="352"/>
      <c r="S105" s="507" t="s">
        <v>930</v>
      </c>
      <c r="T105" s="1"/>
      <c r="U105" s="393"/>
      <c r="V105" s="393"/>
      <c r="W105" s="393"/>
      <c r="X105" s="1"/>
      <c r="Y105" s="1"/>
      <c r="Z105" s="1"/>
      <c r="AA105" s="1"/>
      <c r="AB105" s="1"/>
      <c r="AC105" s="1"/>
      <c r="AD105" s="1"/>
      <c r="AE105" s="1"/>
      <c r="AF105" s="1"/>
      <c r="AG105" s="1"/>
      <c r="AH105" s="1"/>
      <c r="AI105" s="1"/>
      <c r="AJ105" s="1"/>
      <c r="AK105" s="1"/>
      <c r="AL105" s="1"/>
      <c r="AM105" s="1"/>
      <c r="AN105" s="1"/>
      <c r="AO105" s="1"/>
      <c r="AP105" s="1"/>
    </row>
    <row r="106" spans="1:42" s="2" customFormat="1" ht="96" hidden="1" customHeight="1">
      <c r="A106" s="1"/>
      <c r="B106" s="1342"/>
      <c r="C106" s="1353"/>
      <c r="D106" s="1194"/>
      <c r="E106" s="1254"/>
      <c r="F106" s="507" t="s">
        <v>924</v>
      </c>
      <c r="G106" s="508">
        <v>0.25</v>
      </c>
      <c r="H106" s="360">
        <v>43913</v>
      </c>
      <c r="I106" s="360">
        <v>43917</v>
      </c>
      <c r="J106" s="517" t="s">
        <v>926</v>
      </c>
      <c r="K106" s="306"/>
      <c r="L106" s="527"/>
      <c r="M106" s="558" t="str">
        <f t="shared" si="28"/>
        <v>0</v>
      </c>
      <c r="N106" s="651">
        <f>SUM(M106)</f>
        <v>0</v>
      </c>
      <c r="O106" s="652">
        <f>SUM(G106)</f>
        <v>0.25</v>
      </c>
      <c r="P106" s="1223"/>
      <c r="Q106" s="587"/>
      <c r="R106" s="352"/>
      <c r="S106" s="507" t="s">
        <v>931</v>
      </c>
      <c r="T106" s="1"/>
      <c r="U106" s="393"/>
      <c r="V106" s="393"/>
      <c r="W106" s="393"/>
      <c r="X106" s="1"/>
      <c r="Y106" s="1"/>
      <c r="Z106" s="1"/>
      <c r="AA106" s="1"/>
      <c r="AB106" s="1"/>
      <c r="AC106" s="1"/>
      <c r="AD106" s="1"/>
      <c r="AE106" s="1"/>
      <c r="AF106" s="1"/>
      <c r="AG106" s="1"/>
      <c r="AH106" s="1"/>
      <c r="AI106" s="1"/>
      <c r="AJ106" s="1"/>
      <c r="AK106" s="1"/>
      <c r="AL106" s="1"/>
      <c r="AM106" s="1"/>
      <c r="AN106" s="1"/>
      <c r="AO106" s="1"/>
      <c r="AP106" s="1"/>
    </row>
    <row r="107" spans="1:42" s="2" customFormat="1" ht="87.75" hidden="1" customHeight="1">
      <c r="A107" s="1"/>
      <c r="B107" s="1342"/>
      <c r="C107" s="1354"/>
      <c r="D107" s="1195"/>
      <c r="E107" s="1255"/>
      <c r="F107" s="507" t="s">
        <v>925</v>
      </c>
      <c r="G107" s="508">
        <v>0.25</v>
      </c>
      <c r="H107" s="360">
        <v>43920</v>
      </c>
      <c r="I107" s="360">
        <v>43921</v>
      </c>
      <c r="J107" s="517" t="s">
        <v>928</v>
      </c>
      <c r="K107" s="306"/>
      <c r="L107" s="368"/>
      <c r="M107" s="346" t="str">
        <f t="shared" si="28"/>
        <v>0</v>
      </c>
      <c r="N107" s="651">
        <f>SUM(M107)</f>
        <v>0</v>
      </c>
      <c r="O107" s="652">
        <f>SUM(G107)</f>
        <v>0.25</v>
      </c>
      <c r="P107" s="1224"/>
      <c r="Q107" s="375"/>
      <c r="R107" s="352"/>
      <c r="S107" s="706" t="s">
        <v>932</v>
      </c>
      <c r="T107" s="1"/>
      <c r="U107" s="393"/>
      <c r="V107" s="393"/>
      <c r="W107" s="393"/>
      <c r="X107" s="1"/>
      <c r="Y107" s="1"/>
      <c r="Z107" s="1"/>
      <c r="AA107" s="1"/>
      <c r="AB107" s="1"/>
      <c r="AC107" s="1"/>
      <c r="AD107" s="1"/>
      <c r="AE107" s="1"/>
      <c r="AF107" s="1"/>
      <c r="AG107" s="1"/>
      <c r="AH107" s="1"/>
      <c r="AI107" s="1"/>
      <c r="AJ107" s="1"/>
      <c r="AK107" s="1"/>
      <c r="AL107" s="1"/>
      <c r="AM107" s="1"/>
      <c r="AN107" s="1"/>
      <c r="AO107" s="1"/>
      <c r="AP107" s="1"/>
    </row>
    <row r="108" spans="1:42" s="2" customFormat="1" ht="97.5" hidden="1" customHeight="1">
      <c r="A108" s="1"/>
      <c r="B108" s="1343"/>
      <c r="C108" s="710"/>
      <c r="D108" s="700"/>
      <c r="E108" s="508"/>
      <c r="F108" s="507"/>
      <c r="G108" s="508"/>
      <c r="H108" s="360"/>
      <c r="I108" s="360"/>
      <c r="J108" s="517"/>
      <c r="K108" s="306"/>
      <c r="L108" s="368"/>
      <c r="M108" s="346" t="str">
        <f t="shared" si="28"/>
        <v>0</v>
      </c>
      <c r="N108" s="651">
        <f>SUM(M108)</f>
        <v>0</v>
      </c>
      <c r="O108" s="652">
        <f>SUM(G108)</f>
        <v>0</v>
      </c>
      <c r="P108" s="662" t="e">
        <f t="shared" ref="P108" si="34">N108/O108</f>
        <v>#DIV/0!</v>
      </c>
      <c r="Q108" s="234"/>
      <c r="R108" s="352"/>
      <c r="S108" s="507"/>
      <c r="T108" s="1"/>
      <c r="U108" s="393"/>
      <c r="V108" s="393"/>
      <c r="W108" s="393"/>
      <c r="X108" s="1"/>
      <c r="Y108" s="1"/>
      <c r="Z108" s="1"/>
      <c r="AA108" s="1"/>
      <c r="AB108" s="1"/>
      <c r="AC108" s="1"/>
      <c r="AD108" s="1"/>
      <c r="AE108" s="1"/>
      <c r="AF108" s="1"/>
      <c r="AG108" s="1"/>
      <c r="AH108" s="1"/>
      <c r="AI108" s="1"/>
      <c r="AJ108" s="1"/>
      <c r="AK108" s="1"/>
      <c r="AL108" s="1"/>
      <c r="AM108" s="1"/>
      <c r="AN108" s="1"/>
      <c r="AO108" s="1"/>
      <c r="AP108" s="1"/>
    </row>
    <row r="109" spans="1:42" s="2" customFormat="1" ht="13.5" customHeight="1">
      <c r="A109" s="1"/>
      <c r="B109" s="1233"/>
      <c r="C109" s="1233"/>
      <c r="D109" s="1233"/>
      <c r="E109" s="1233"/>
      <c r="F109" s="1233"/>
      <c r="G109" s="1233"/>
      <c r="H109" s="1233"/>
      <c r="I109" s="1233"/>
      <c r="J109" s="1233"/>
      <c r="K109" s="1233"/>
      <c r="L109" s="1233"/>
      <c r="M109" s="1233"/>
      <c r="N109" s="1233"/>
      <c r="O109" s="1233"/>
      <c r="P109" s="1233"/>
      <c r="Q109" s="1233"/>
      <c r="R109" s="1233"/>
      <c r="S109" s="1233"/>
      <c r="T109" s="1"/>
      <c r="U109" s="393"/>
      <c r="V109" s="393"/>
      <c r="W109" s="393"/>
      <c r="X109" s="1"/>
      <c r="Y109" s="1"/>
      <c r="Z109" s="1"/>
      <c r="AA109" s="1"/>
      <c r="AB109" s="1"/>
      <c r="AC109" s="1"/>
      <c r="AD109" s="1"/>
      <c r="AE109" s="1"/>
      <c r="AF109" s="1"/>
      <c r="AG109" s="1"/>
      <c r="AH109" s="1"/>
      <c r="AI109" s="1"/>
      <c r="AJ109" s="1"/>
      <c r="AK109" s="1"/>
      <c r="AL109" s="1"/>
      <c r="AM109" s="1"/>
      <c r="AN109" s="1"/>
      <c r="AO109" s="1"/>
      <c r="AP109" s="1"/>
    </row>
    <row r="110" spans="1:42" s="2" customFormat="1" ht="94.5" customHeight="1">
      <c r="A110" s="1"/>
      <c r="B110" s="1256" t="s">
        <v>906</v>
      </c>
      <c r="C110" s="1257" t="s">
        <v>942</v>
      </c>
      <c r="D110" s="1238" t="s">
        <v>943</v>
      </c>
      <c r="E110" s="1253">
        <v>0.25</v>
      </c>
      <c r="F110" s="507" t="s">
        <v>945</v>
      </c>
      <c r="G110" s="508">
        <v>0.1</v>
      </c>
      <c r="H110" s="360">
        <v>43878</v>
      </c>
      <c r="I110" s="360">
        <v>43881</v>
      </c>
      <c r="J110" s="517" t="s">
        <v>949</v>
      </c>
      <c r="K110" s="306" t="s">
        <v>65</v>
      </c>
      <c r="L110" s="441"/>
      <c r="M110" s="437">
        <f t="shared" ref="M110" si="35">IF(K110="SI", G110, IF(K110="Cumplimiento Negativo",G110,"0"))</f>
        <v>0.1</v>
      </c>
      <c r="N110" s="1371">
        <f>SUM(M110:M112)</f>
        <v>0.25</v>
      </c>
      <c r="O110" s="1371">
        <f>SUM(G110:G112)</f>
        <v>0.25</v>
      </c>
      <c r="P110" s="1344">
        <f>N110/O110</f>
        <v>1</v>
      </c>
      <c r="Q110" s="504"/>
      <c r="R110" s="352"/>
      <c r="S110" s="507" t="s">
        <v>952</v>
      </c>
      <c r="T110" s="1"/>
      <c r="U110" s="393"/>
      <c r="V110" s="393"/>
      <c r="W110" s="393"/>
      <c r="X110" s="1"/>
      <c r="Y110" s="1"/>
      <c r="Z110" s="1"/>
      <c r="AA110" s="1"/>
      <c r="AB110" s="1"/>
      <c r="AC110" s="1"/>
      <c r="AD110" s="1"/>
      <c r="AE110" s="1"/>
      <c r="AF110" s="1"/>
      <c r="AG110" s="1"/>
      <c r="AH110" s="1"/>
      <c r="AI110" s="1"/>
      <c r="AJ110" s="1"/>
      <c r="AK110" s="1"/>
      <c r="AL110" s="1"/>
      <c r="AM110" s="1"/>
      <c r="AN110" s="1"/>
      <c r="AO110" s="1"/>
      <c r="AP110" s="1"/>
    </row>
    <row r="111" spans="1:42" s="2" customFormat="1" ht="109.5" customHeight="1">
      <c r="A111" s="1"/>
      <c r="B111" s="1342"/>
      <c r="C111" s="1353"/>
      <c r="D111" s="1252"/>
      <c r="E111" s="1254"/>
      <c r="F111" s="507" t="s">
        <v>946</v>
      </c>
      <c r="G111" s="508">
        <v>0.05</v>
      </c>
      <c r="H111" s="360">
        <v>43882</v>
      </c>
      <c r="I111" s="360">
        <v>43882</v>
      </c>
      <c r="J111" s="517" t="s">
        <v>949</v>
      </c>
      <c r="K111" s="306" t="s">
        <v>65</v>
      </c>
      <c r="L111" s="368"/>
      <c r="M111" s="346">
        <f t="shared" si="28"/>
        <v>0.05</v>
      </c>
      <c r="N111" s="1372"/>
      <c r="O111" s="1372"/>
      <c r="P111" s="1345"/>
      <c r="Q111" s="451"/>
      <c r="R111" s="352"/>
      <c r="S111" s="507" t="s">
        <v>953</v>
      </c>
      <c r="T111" s="1"/>
      <c r="U111" s="393"/>
      <c r="V111" s="393"/>
      <c r="W111" s="393"/>
      <c r="X111" s="1"/>
      <c r="Y111" s="1"/>
      <c r="Z111" s="1"/>
      <c r="AA111" s="1"/>
      <c r="AB111" s="1"/>
      <c r="AC111" s="1"/>
      <c r="AD111" s="1"/>
      <c r="AE111" s="1"/>
      <c r="AF111" s="1"/>
      <c r="AG111" s="1"/>
      <c r="AH111" s="1"/>
      <c r="AI111" s="1"/>
      <c r="AJ111" s="1"/>
      <c r="AK111" s="1"/>
      <c r="AL111" s="1"/>
      <c r="AM111" s="1"/>
      <c r="AN111" s="1"/>
      <c r="AO111" s="1"/>
      <c r="AP111" s="1"/>
    </row>
    <row r="112" spans="1:42" s="2" customFormat="1" ht="120.75" customHeight="1">
      <c r="A112" s="1"/>
      <c r="B112" s="1342"/>
      <c r="C112" s="1353"/>
      <c r="D112" s="1239"/>
      <c r="E112" s="1255"/>
      <c r="F112" s="507" t="s">
        <v>947</v>
      </c>
      <c r="G112" s="508">
        <v>0.1</v>
      </c>
      <c r="H112" s="360">
        <v>43885</v>
      </c>
      <c r="I112" s="360">
        <v>43903</v>
      </c>
      <c r="J112" s="517" t="s">
        <v>950</v>
      </c>
      <c r="K112" s="306" t="s">
        <v>65</v>
      </c>
      <c r="L112" s="368"/>
      <c r="M112" s="346">
        <f t="shared" si="28"/>
        <v>0.1</v>
      </c>
      <c r="N112" s="1373"/>
      <c r="O112" s="1373"/>
      <c r="P112" s="1345"/>
      <c r="Q112" s="672"/>
      <c r="R112" s="352"/>
      <c r="S112" s="507" t="s">
        <v>954</v>
      </c>
      <c r="T112" s="1"/>
      <c r="U112" s="393"/>
      <c r="V112" s="393"/>
      <c r="W112" s="393"/>
      <c r="X112" s="1"/>
      <c r="Y112" s="1"/>
      <c r="Z112" s="1"/>
      <c r="AA112" s="1"/>
      <c r="AB112" s="1"/>
      <c r="AC112" s="1"/>
      <c r="AD112" s="1"/>
      <c r="AE112" s="1"/>
      <c r="AF112" s="1"/>
      <c r="AG112" s="1"/>
      <c r="AH112" s="1"/>
      <c r="AI112" s="1"/>
      <c r="AJ112" s="1"/>
      <c r="AK112" s="1"/>
      <c r="AL112" s="1"/>
      <c r="AM112" s="1"/>
      <c r="AN112" s="1"/>
      <c r="AO112" s="1"/>
      <c r="AP112" s="1"/>
    </row>
    <row r="113" spans="1:42" s="2" customFormat="1" ht="101.25" hidden="1" customHeight="1">
      <c r="A113" s="1"/>
      <c r="B113" s="1343"/>
      <c r="C113" s="1354"/>
      <c r="D113" s="507" t="s">
        <v>944</v>
      </c>
      <c r="E113" s="508">
        <v>0.35</v>
      </c>
      <c r="F113" s="507" t="s">
        <v>948</v>
      </c>
      <c r="G113" s="508">
        <v>0.15</v>
      </c>
      <c r="H113" s="360">
        <v>43906</v>
      </c>
      <c r="I113" s="360">
        <v>43917</v>
      </c>
      <c r="J113" s="517" t="s">
        <v>951</v>
      </c>
      <c r="K113" s="306"/>
      <c r="L113" s="368"/>
      <c r="M113" s="346" t="str">
        <f t="shared" si="28"/>
        <v>0</v>
      </c>
      <c r="N113" s="684">
        <f>SUM(M113:M114)</f>
        <v>0</v>
      </c>
      <c r="O113" s="684">
        <f>SUM(G113:G114)</f>
        <v>0.15</v>
      </c>
      <c r="P113" s="1346"/>
      <c r="Q113" s="432"/>
      <c r="R113" s="352"/>
      <c r="S113" s="507" t="s">
        <v>955</v>
      </c>
      <c r="T113" s="1"/>
      <c r="U113" s="393"/>
      <c r="V113" s="393"/>
      <c r="W113" s="393"/>
      <c r="X113" s="1"/>
      <c r="Y113" s="1"/>
      <c r="Z113" s="1"/>
      <c r="AA113" s="1"/>
      <c r="AB113" s="1"/>
      <c r="AC113" s="1"/>
      <c r="AD113" s="1"/>
      <c r="AE113" s="1"/>
      <c r="AF113" s="1"/>
      <c r="AG113" s="1"/>
      <c r="AH113" s="1"/>
      <c r="AI113" s="1"/>
      <c r="AJ113" s="1"/>
      <c r="AK113" s="1"/>
      <c r="AL113" s="1"/>
      <c r="AM113" s="1"/>
      <c r="AN113" s="1"/>
      <c r="AO113" s="1"/>
      <c r="AP113" s="1"/>
    </row>
    <row r="114" spans="1:42" s="2" customFormat="1" ht="105" hidden="1" customHeight="1">
      <c r="A114" s="1"/>
      <c r="B114" s="709"/>
      <c r="C114" s="710"/>
      <c r="D114" s="507"/>
      <c r="E114" s="508"/>
      <c r="F114" s="507"/>
      <c r="G114" s="508"/>
      <c r="H114" s="360"/>
      <c r="I114" s="360"/>
      <c r="J114" s="517"/>
      <c r="K114" s="306"/>
      <c r="L114" s="368"/>
      <c r="M114" s="346" t="str">
        <f t="shared" si="28"/>
        <v>0</v>
      </c>
      <c r="N114" s="651" t="str">
        <f>M114</f>
        <v>0</v>
      </c>
      <c r="O114" s="652">
        <f>G114</f>
        <v>0</v>
      </c>
      <c r="P114" s="662" t="e">
        <f>SUM(N114:N115)/SUM(O114:O115)</f>
        <v>#DIV/0!</v>
      </c>
      <c r="Q114" s="504"/>
      <c r="R114" s="352"/>
      <c r="S114" s="507"/>
      <c r="T114" s="1"/>
      <c r="U114" s="393"/>
      <c r="V114" s="393"/>
      <c r="W114" s="393"/>
      <c r="X114" s="1"/>
      <c r="Y114" s="1"/>
      <c r="Z114" s="1"/>
      <c r="AA114" s="1"/>
      <c r="AB114" s="1"/>
      <c r="AC114" s="1"/>
      <c r="AD114" s="1"/>
      <c r="AE114" s="1"/>
      <c r="AF114" s="1"/>
      <c r="AG114" s="1"/>
      <c r="AH114" s="1"/>
      <c r="AI114" s="1"/>
      <c r="AJ114" s="1"/>
      <c r="AK114" s="1"/>
      <c r="AL114" s="1"/>
      <c r="AM114" s="1"/>
      <c r="AN114" s="1"/>
      <c r="AO114" s="1"/>
      <c r="AP114" s="1"/>
    </row>
    <row r="115" spans="1:42" s="2" customFormat="1" ht="81" hidden="1" customHeight="1">
      <c r="A115" s="1"/>
      <c r="B115" s="709"/>
      <c r="C115" s="710"/>
      <c r="D115" s="700"/>
      <c r="E115" s="708"/>
      <c r="F115" s="507"/>
      <c r="G115" s="508"/>
      <c r="H115" s="360"/>
      <c r="I115" s="360"/>
      <c r="J115" s="517"/>
      <c r="K115" s="306"/>
      <c r="L115" s="368"/>
      <c r="M115" s="346" t="str">
        <f t="shared" si="28"/>
        <v>0</v>
      </c>
      <c r="N115" s="651" t="str">
        <f>M115</f>
        <v>0</v>
      </c>
      <c r="O115" s="652">
        <f>G115</f>
        <v>0</v>
      </c>
      <c r="P115" s="431"/>
      <c r="Q115" s="375"/>
      <c r="R115" s="352"/>
      <c r="S115" s="507"/>
      <c r="T115" s="1"/>
      <c r="U115" s="393"/>
      <c r="V115" s="393"/>
      <c r="W115" s="393"/>
      <c r="X115" s="1"/>
      <c r="Y115" s="1"/>
      <c r="Z115" s="1"/>
      <c r="AA115" s="1"/>
      <c r="AB115" s="1"/>
      <c r="AC115" s="1"/>
      <c r="AD115" s="1"/>
      <c r="AE115" s="1"/>
      <c r="AF115" s="1"/>
      <c r="AG115" s="1"/>
      <c r="AH115" s="1"/>
      <c r="AI115" s="1"/>
      <c r="AJ115" s="1"/>
      <c r="AK115" s="1"/>
      <c r="AL115" s="1"/>
      <c r="AM115" s="1"/>
      <c r="AN115" s="1"/>
      <c r="AO115" s="1"/>
      <c r="AP115" s="1"/>
    </row>
    <row r="116" spans="1:42" s="2" customFormat="1" ht="82.5" hidden="1" customHeight="1">
      <c r="A116" s="1"/>
      <c r="B116" s="594"/>
      <c r="C116" s="301"/>
      <c r="D116" s="592"/>
      <c r="E116" s="597"/>
      <c r="F116" s="507"/>
      <c r="G116" s="531"/>
      <c r="H116" s="341"/>
      <c r="I116" s="341"/>
      <c r="J116" s="364"/>
      <c r="K116" s="306"/>
      <c r="L116" s="368"/>
      <c r="M116" s="346" t="str">
        <f t="shared" si="28"/>
        <v>0</v>
      </c>
      <c r="N116" s="343" t="str">
        <f t="shared" ref="N116" si="36">M116</f>
        <v>0</v>
      </c>
      <c r="O116" s="347">
        <f t="shared" ref="O116" si="37">G116</f>
        <v>0</v>
      </c>
      <c r="P116" s="345" t="e">
        <f t="shared" ref="P116" si="38">N116/O116</f>
        <v>#DIV/0!</v>
      </c>
      <c r="Q116" s="365"/>
      <c r="R116" s="352"/>
      <c r="S116" s="232"/>
      <c r="T116" s="1"/>
      <c r="U116" s="393"/>
      <c r="V116" s="393"/>
      <c r="W116" s="393"/>
      <c r="X116" s="1"/>
      <c r="Y116" s="1"/>
      <c r="Z116" s="1"/>
      <c r="AA116" s="1"/>
      <c r="AB116" s="1"/>
      <c r="AC116" s="1"/>
      <c r="AD116" s="1"/>
      <c r="AE116" s="1"/>
      <c r="AF116" s="1"/>
      <c r="AG116" s="1"/>
      <c r="AH116" s="1"/>
      <c r="AI116" s="1"/>
      <c r="AJ116" s="1"/>
      <c r="AK116" s="1"/>
      <c r="AL116" s="1"/>
      <c r="AM116" s="1"/>
      <c r="AN116" s="1"/>
      <c r="AO116" s="1"/>
      <c r="AP116" s="1"/>
    </row>
    <row r="117" spans="1:42" s="2" customFormat="1" ht="12" customHeight="1">
      <c r="A117" s="1"/>
      <c r="B117" s="1233"/>
      <c r="C117" s="1233"/>
      <c r="D117" s="1233"/>
      <c r="E117" s="1233"/>
      <c r="F117" s="1233"/>
      <c r="G117" s="1233"/>
      <c r="H117" s="1233"/>
      <c r="I117" s="1233"/>
      <c r="J117" s="1233"/>
      <c r="K117" s="1233"/>
      <c r="L117" s="1233"/>
      <c r="M117" s="1233"/>
      <c r="N117" s="1233"/>
      <c r="O117" s="1233"/>
      <c r="P117" s="1233"/>
      <c r="Q117" s="1233"/>
      <c r="R117" s="1233"/>
      <c r="S117" s="1233"/>
      <c r="T117" s="1"/>
      <c r="U117" s="393"/>
      <c r="V117" s="393"/>
      <c r="W117" s="393"/>
      <c r="X117" s="1"/>
      <c r="Y117" s="1"/>
      <c r="Z117" s="1"/>
      <c r="AA117" s="1"/>
      <c r="AB117" s="1"/>
      <c r="AC117" s="1"/>
      <c r="AD117" s="1"/>
      <c r="AE117" s="1"/>
      <c r="AF117" s="1"/>
      <c r="AG117" s="1"/>
      <c r="AH117" s="1"/>
      <c r="AI117" s="1"/>
      <c r="AJ117" s="1"/>
      <c r="AK117" s="1"/>
      <c r="AL117" s="1"/>
      <c r="AM117" s="1"/>
      <c r="AN117" s="1"/>
      <c r="AO117" s="1"/>
      <c r="AP117" s="1"/>
    </row>
    <row r="118" spans="1:42" s="2" customFormat="1" ht="99.75" customHeight="1">
      <c r="A118" s="1"/>
      <c r="B118" s="1256" t="s">
        <v>956</v>
      </c>
      <c r="C118" s="1351" t="s">
        <v>957</v>
      </c>
      <c r="D118" s="1238" t="s">
        <v>958</v>
      </c>
      <c r="E118" s="1253">
        <v>0.2</v>
      </c>
      <c r="F118" s="507" t="s">
        <v>961</v>
      </c>
      <c r="G118" s="508">
        <v>0.15</v>
      </c>
      <c r="H118" s="360">
        <v>43836</v>
      </c>
      <c r="I118" s="360">
        <v>43843</v>
      </c>
      <c r="J118" s="517" t="s">
        <v>968</v>
      </c>
      <c r="K118" s="306" t="s">
        <v>65</v>
      </c>
      <c r="L118" s="368"/>
      <c r="M118" s="346">
        <f t="shared" si="28"/>
        <v>0.15</v>
      </c>
      <c r="N118" s="651">
        <f>SUM(M118:M124)</f>
        <v>1</v>
      </c>
      <c r="O118" s="652">
        <f>SUM(G118:G124)</f>
        <v>1</v>
      </c>
      <c r="P118" s="1222">
        <f>N118/O118</f>
        <v>1</v>
      </c>
      <c r="Q118" s="432"/>
      <c r="R118" s="352"/>
      <c r="S118" s="507" t="s">
        <v>974</v>
      </c>
      <c r="T118" s="1"/>
      <c r="U118" s="393"/>
      <c r="V118" s="393"/>
      <c r="W118" s="393"/>
      <c r="X118" s="1"/>
      <c r="Y118" s="1"/>
      <c r="Z118" s="1"/>
      <c r="AA118" s="1"/>
      <c r="AB118" s="1"/>
      <c r="AC118" s="1"/>
      <c r="AD118" s="1"/>
      <c r="AE118" s="1"/>
      <c r="AF118" s="1"/>
      <c r="AG118" s="1"/>
      <c r="AH118" s="1"/>
      <c r="AI118" s="1"/>
      <c r="AJ118" s="1"/>
      <c r="AK118" s="1"/>
      <c r="AL118" s="1"/>
      <c r="AM118" s="1"/>
      <c r="AN118" s="1"/>
      <c r="AO118" s="1"/>
      <c r="AP118" s="1"/>
    </row>
    <row r="119" spans="1:42" s="2" customFormat="1" ht="103.5" customHeight="1">
      <c r="A119" s="1"/>
      <c r="B119" s="1342"/>
      <c r="C119" s="1355"/>
      <c r="D119" s="1239"/>
      <c r="E119" s="1255"/>
      <c r="F119" s="507" t="s">
        <v>962</v>
      </c>
      <c r="G119" s="508">
        <v>0.05</v>
      </c>
      <c r="H119" s="360">
        <v>43844</v>
      </c>
      <c r="I119" s="360">
        <v>43846</v>
      </c>
      <c r="J119" s="517" t="s">
        <v>969</v>
      </c>
      <c r="K119" s="306" t="s">
        <v>65</v>
      </c>
      <c r="L119" s="527"/>
      <c r="M119" s="558">
        <f t="shared" si="28"/>
        <v>0.05</v>
      </c>
      <c r="N119" s="651">
        <f>SUM(M119:M150)</f>
        <v>3.2699999999999991</v>
      </c>
      <c r="O119" s="652">
        <f>SUM(G119:G150)</f>
        <v>3.2699999999999991</v>
      </c>
      <c r="P119" s="1223"/>
      <c r="Q119" s="432"/>
      <c r="R119" s="352"/>
      <c r="S119" s="507" t="s">
        <v>975</v>
      </c>
      <c r="T119" s="1"/>
      <c r="U119" s="393"/>
      <c r="V119" s="393"/>
      <c r="W119" s="393"/>
      <c r="X119" s="1"/>
      <c r="Y119" s="1"/>
      <c r="Z119" s="1"/>
      <c r="AA119" s="1"/>
      <c r="AB119" s="1"/>
      <c r="AC119" s="1"/>
      <c r="AD119" s="1"/>
      <c r="AE119" s="1"/>
      <c r="AF119" s="1"/>
      <c r="AG119" s="1"/>
      <c r="AH119" s="1"/>
      <c r="AI119" s="1"/>
      <c r="AJ119" s="1"/>
      <c r="AK119" s="1"/>
      <c r="AL119" s="1"/>
      <c r="AM119" s="1"/>
      <c r="AN119" s="1"/>
      <c r="AO119" s="1"/>
      <c r="AP119" s="1"/>
    </row>
    <row r="120" spans="1:42" s="2" customFormat="1" ht="138" customHeight="1">
      <c r="A120" s="1"/>
      <c r="B120" s="1342"/>
      <c r="C120" s="1355"/>
      <c r="D120" s="1238" t="s">
        <v>959</v>
      </c>
      <c r="E120" s="1253">
        <v>0.3</v>
      </c>
      <c r="F120" s="507" t="s">
        <v>963</v>
      </c>
      <c r="G120" s="508">
        <v>0.1</v>
      </c>
      <c r="H120" s="360">
        <v>43847</v>
      </c>
      <c r="I120" s="360">
        <v>43859</v>
      </c>
      <c r="J120" s="517" t="s">
        <v>970</v>
      </c>
      <c r="K120" s="306" t="s">
        <v>65</v>
      </c>
      <c r="L120" s="527"/>
      <c r="M120" s="558">
        <f t="shared" si="28"/>
        <v>0.1</v>
      </c>
      <c r="N120" s="651">
        <f>SUM(M120:M150)</f>
        <v>3.2199999999999993</v>
      </c>
      <c r="O120" s="652">
        <f>SUM(G120:G150)</f>
        <v>3.2199999999999993</v>
      </c>
      <c r="P120" s="1223"/>
      <c r="Q120" s="432"/>
      <c r="R120" s="352"/>
      <c r="S120" s="507" t="s">
        <v>976</v>
      </c>
      <c r="T120" s="1"/>
      <c r="U120" s="393"/>
      <c r="V120" s="393"/>
      <c r="W120" s="393"/>
      <c r="X120" s="1"/>
      <c r="Y120" s="1"/>
      <c r="Z120" s="1"/>
      <c r="AA120" s="1"/>
      <c r="AB120" s="1"/>
      <c r="AC120" s="1"/>
      <c r="AD120" s="1"/>
      <c r="AE120" s="1"/>
      <c r="AF120" s="1"/>
      <c r="AG120" s="1"/>
      <c r="AH120" s="1"/>
      <c r="AI120" s="1"/>
      <c r="AJ120" s="1"/>
      <c r="AK120" s="1"/>
      <c r="AL120" s="1"/>
      <c r="AM120" s="1"/>
      <c r="AN120" s="1"/>
      <c r="AO120" s="1"/>
      <c r="AP120" s="1"/>
    </row>
    <row r="121" spans="1:42" s="2" customFormat="1" ht="103.5" customHeight="1">
      <c r="A121" s="1"/>
      <c r="B121" s="1342"/>
      <c r="C121" s="1355"/>
      <c r="D121" s="1239"/>
      <c r="E121" s="1255"/>
      <c r="F121" s="507" t="s">
        <v>964</v>
      </c>
      <c r="G121" s="508">
        <v>0.2</v>
      </c>
      <c r="H121" s="360">
        <v>43860</v>
      </c>
      <c r="I121" s="360">
        <v>43861</v>
      </c>
      <c r="J121" s="517" t="s">
        <v>971</v>
      </c>
      <c r="K121" s="306" t="s">
        <v>65</v>
      </c>
      <c r="L121" s="527"/>
      <c r="M121" s="558">
        <f t="shared" si="28"/>
        <v>0.2</v>
      </c>
      <c r="N121" s="651">
        <f>SUM(M121:M150)</f>
        <v>3.1199999999999997</v>
      </c>
      <c r="O121" s="652">
        <f>SUM(G121:G150)</f>
        <v>3.1199999999999997</v>
      </c>
      <c r="P121" s="1223"/>
      <c r="Q121" s="432"/>
      <c r="R121" s="352"/>
      <c r="S121" s="507" t="s">
        <v>977</v>
      </c>
      <c r="T121" s="1"/>
      <c r="U121" s="393"/>
      <c r="V121" s="393"/>
      <c r="W121" s="393"/>
      <c r="X121" s="1"/>
      <c r="Y121" s="1"/>
      <c r="Z121" s="1"/>
      <c r="AA121" s="1"/>
      <c r="AB121" s="1"/>
      <c r="AC121" s="1"/>
      <c r="AD121" s="1"/>
      <c r="AE121" s="1"/>
      <c r="AF121" s="1"/>
      <c r="AG121" s="1"/>
      <c r="AH121" s="1"/>
      <c r="AI121" s="1"/>
      <c r="AJ121" s="1"/>
      <c r="AK121" s="1"/>
      <c r="AL121" s="1"/>
      <c r="AM121" s="1"/>
      <c r="AN121" s="1"/>
      <c r="AO121" s="1"/>
      <c r="AP121" s="1"/>
    </row>
    <row r="122" spans="1:42" s="2" customFormat="1" ht="103.5" customHeight="1">
      <c r="A122" s="1"/>
      <c r="B122" s="1342"/>
      <c r="C122" s="1355"/>
      <c r="D122" s="1238" t="s">
        <v>960</v>
      </c>
      <c r="E122" s="1253">
        <v>0.5</v>
      </c>
      <c r="F122" s="507" t="s">
        <v>965</v>
      </c>
      <c r="G122" s="508">
        <v>0.05</v>
      </c>
      <c r="H122" s="360">
        <v>43864</v>
      </c>
      <c r="I122" s="360">
        <v>43865</v>
      </c>
      <c r="J122" s="517" t="s">
        <v>972</v>
      </c>
      <c r="K122" s="306" t="s">
        <v>65</v>
      </c>
      <c r="L122" s="527"/>
      <c r="M122" s="558">
        <f t="shared" si="28"/>
        <v>0.05</v>
      </c>
      <c r="N122" s="651">
        <f>SUM(M122:M150)</f>
        <v>2.919999999999999</v>
      </c>
      <c r="O122" s="652">
        <f>SUM(G122:G150)</f>
        <v>2.919999999999999</v>
      </c>
      <c r="P122" s="1223"/>
      <c r="Q122" s="432"/>
      <c r="R122" s="352"/>
      <c r="S122" s="507" t="s">
        <v>978</v>
      </c>
      <c r="T122" s="1"/>
      <c r="U122" s="393"/>
      <c r="V122" s="393"/>
      <c r="W122" s="393"/>
      <c r="X122" s="1"/>
      <c r="Y122" s="1"/>
      <c r="Z122" s="1"/>
      <c r="AA122" s="1"/>
      <c r="AB122" s="1"/>
      <c r="AC122" s="1"/>
      <c r="AD122" s="1"/>
      <c r="AE122" s="1"/>
      <c r="AF122" s="1"/>
      <c r="AG122" s="1"/>
      <c r="AH122" s="1"/>
      <c r="AI122" s="1"/>
      <c r="AJ122" s="1"/>
      <c r="AK122" s="1"/>
      <c r="AL122" s="1"/>
      <c r="AM122" s="1"/>
      <c r="AN122" s="1"/>
      <c r="AO122" s="1"/>
      <c r="AP122" s="1"/>
    </row>
    <row r="123" spans="1:42" s="2" customFormat="1" ht="103.5" customHeight="1">
      <c r="A123" s="1"/>
      <c r="B123" s="1342"/>
      <c r="C123" s="1355"/>
      <c r="D123" s="1252"/>
      <c r="E123" s="1254"/>
      <c r="F123" s="507" t="s">
        <v>966</v>
      </c>
      <c r="G123" s="508">
        <v>0.25</v>
      </c>
      <c r="H123" s="360">
        <v>43866</v>
      </c>
      <c r="I123" s="360">
        <v>43882</v>
      </c>
      <c r="J123" s="517" t="s">
        <v>973</v>
      </c>
      <c r="K123" s="306" t="s">
        <v>65</v>
      </c>
      <c r="L123" s="527"/>
      <c r="M123" s="558">
        <f t="shared" si="28"/>
        <v>0.25</v>
      </c>
      <c r="N123" s="651">
        <f>SUM(M123:M150)</f>
        <v>2.8699999999999992</v>
      </c>
      <c r="O123" s="652">
        <f>SUM(G123:G150)</f>
        <v>2.8699999999999992</v>
      </c>
      <c r="P123" s="1223"/>
      <c r="Q123" s="432"/>
      <c r="R123" s="352"/>
      <c r="S123" s="507" t="s">
        <v>979</v>
      </c>
      <c r="T123" s="1"/>
      <c r="U123" s="393"/>
      <c r="V123" s="393"/>
      <c r="W123" s="393"/>
      <c r="X123" s="1"/>
      <c r="Y123" s="1"/>
      <c r="Z123" s="1"/>
      <c r="AA123" s="1"/>
      <c r="AB123" s="1"/>
      <c r="AC123" s="1"/>
      <c r="AD123" s="1"/>
      <c r="AE123" s="1"/>
      <c r="AF123" s="1"/>
      <c r="AG123" s="1"/>
      <c r="AH123" s="1"/>
      <c r="AI123" s="1"/>
      <c r="AJ123" s="1"/>
      <c r="AK123" s="1"/>
      <c r="AL123" s="1"/>
      <c r="AM123" s="1"/>
      <c r="AN123" s="1"/>
      <c r="AO123" s="1"/>
      <c r="AP123" s="1"/>
    </row>
    <row r="124" spans="1:42" s="2" customFormat="1" ht="132.75" customHeight="1">
      <c r="A124" s="1"/>
      <c r="B124" s="1342"/>
      <c r="C124" s="1352"/>
      <c r="D124" s="1239"/>
      <c r="E124" s="1255"/>
      <c r="F124" s="507" t="s">
        <v>967</v>
      </c>
      <c r="G124" s="508">
        <v>0.2</v>
      </c>
      <c r="H124" s="360">
        <v>43885</v>
      </c>
      <c r="I124" s="360">
        <v>43938</v>
      </c>
      <c r="J124" s="517" t="s">
        <v>970</v>
      </c>
      <c r="K124" s="306" t="s">
        <v>65</v>
      </c>
      <c r="L124" s="527"/>
      <c r="M124" s="558">
        <f t="shared" si="28"/>
        <v>0.2</v>
      </c>
      <c r="N124" s="651">
        <f>SUM(M124:M150)</f>
        <v>2.62</v>
      </c>
      <c r="O124" s="652">
        <f>SUM(G124:G150)</f>
        <v>2.62</v>
      </c>
      <c r="P124" s="1223"/>
      <c r="Q124" s="432"/>
      <c r="R124" s="352"/>
      <c r="S124" s="507" t="s">
        <v>980</v>
      </c>
      <c r="T124" s="1"/>
      <c r="U124" s="393"/>
      <c r="V124" s="393"/>
      <c r="W124" s="393"/>
      <c r="X124" s="1"/>
      <c r="Y124" s="1"/>
      <c r="Z124" s="1"/>
      <c r="AA124" s="1"/>
      <c r="AB124" s="1"/>
      <c r="AC124" s="1"/>
      <c r="AD124" s="1"/>
      <c r="AE124" s="1"/>
      <c r="AF124" s="1"/>
      <c r="AG124" s="1"/>
      <c r="AH124" s="1"/>
      <c r="AI124" s="1"/>
      <c r="AJ124" s="1"/>
      <c r="AK124" s="1"/>
      <c r="AL124" s="1"/>
      <c r="AM124" s="1"/>
      <c r="AN124" s="1"/>
      <c r="AO124" s="1"/>
      <c r="AP124" s="1"/>
    </row>
    <row r="125" spans="1:42" s="2" customFormat="1" ht="91.5" hidden="1" customHeight="1">
      <c r="A125" s="1"/>
      <c r="B125" s="1343"/>
      <c r="C125" s="507"/>
      <c r="D125" s="507"/>
      <c r="E125" s="508"/>
      <c r="F125" s="507"/>
      <c r="G125" s="320"/>
      <c r="H125" s="360"/>
      <c r="I125" s="360"/>
      <c r="J125" s="517"/>
      <c r="K125" s="306"/>
      <c r="L125" s="527"/>
      <c r="M125" s="558" t="str">
        <f t="shared" si="28"/>
        <v>0</v>
      </c>
      <c r="N125" s="651">
        <f>SUM(M125:M150)</f>
        <v>2.4200000000000004</v>
      </c>
      <c r="O125" s="652">
        <f>SUM(G125:G150)</f>
        <v>2.4200000000000004</v>
      </c>
      <c r="P125" s="675"/>
      <c r="Q125" s="722"/>
      <c r="R125" s="352"/>
      <c r="S125" s="507"/>
      <c r="T125" s="1"/>
      <c r="U125" s="393"/>
      <c r="V125" s="393"/>
      <c r="W125" s="393"/>
      <c r="X125" s="1"/>
      <c r="Y125" s="1"/>
      <c r="Z125" s="1"/>
      <c r="AA125" s="1"/>
      <c r="AB125" s="1"/>
      <c r="AC125" s="1"/>
      <c r="AD125" s="1"/>
      <c r="AE125" s="1"/>
      <c r="AF125" s="1"/>
      <c r="AG125" s="1"/>
      <c r="AH125" s="1"/>
      <c r="AI125" s="1"/>
      <c r="AJ125" s="1"/>
      <c r="AK125" s="1"/>
      <c r="AL125" s="1"/>
      <c r="AM125" s="1"/>
      <c r="AN125" s="1"/>
      <c r="AO125" s="1"/>
      <c r="AP125" s="1"/>
    </row>
    <row r="126" spans="1:42" s="2" customFormat="1" ht="13.5" customHeight="1">
      <c r="A126" s="1"/>
      <c r="B126" s="1233"/>
      <c r="C126" s="1233"/>
      <c r="D126" s="1233"/>
      <c r="E126" s="1233"/>
      <c r="F126" s="1233"/>
      <c r="G126" s="1233"/>
      <c r="H126" s="1233"/>
      <c r="I126" s="1233"/>
      <c r="J126" s="1233"/>
      <c r="K126" s="1233"/>
      <c r="L126" s="1233"/>
      <c r="M126" s="1233"/>
      <c r="N126" s="1233"/>
      <c r="O126" s="1233"/>
      <c r="P126" s="1233"/>
      <c r="Q126" s="1233"/>
      <c r="R126" s="1233"/>
      <c r="S126" s="1233"/>
      <c r="T126" s="1"/>
      <c r="U126" s="393"/>
      <c r="V126" s="393"/>
      <c r="W126" s="393"/>
      <c r="X126" s="1"/>
      <c r="Y126" s="1"/>
      <c r="Z126" s="1"/>
      <c r="AA126" s="1"/>
      <c r="AB126" s="1"/>
      <c r="AC126" s="1"/>
      <c r="AD126" s="1"/>
      <c r="AE126" s="1"/>
      <c r="AF126" s="1"/>
      <c r="AG126" s="1"/>
      <c r="AH126" s="1"/>
      <c r="AI126" s="1"/>
      <c r="AJ126" s="1"/>
      <c r="AK126" s="1"/>
      <c r="AL126" s="1"/>
      <c r="AM126" s="1"/>
      <c r="AN126" s="1"/>
      <c r="AO126" s="1"/>
      <c r="AP126" s="1"/>
    </row>
    <row r="127" spans="1:42" s="2" customFormat="1" ht="139.5" customHeight="1">
      <c r="A127" s="1"/>
      <c r="B127" s="1256" t="s">
        <v>907</v>
      </c>
      <c r="C127" s="1351" t="s">
        <v>981</v>
      </c>
      <c r="D127" s="1238" t="s">
        <v>982</v>
      </c>
      <c r="E127" s="1253">
        <v>0.65</v>
      </c>
      <c r="F127" s="507" t="s">
        <v>983</v>
      </c>
      <c r="G127" s="508">
        <v>0.4</v>
      </c>
      <c r="H127" s="360" t="s">
        <v>743</v>
      </c>
      <c r="I127" s="360" t="s">
        <v>984</v>
      </c>
      <c r="J127" s="517" t="s">
        <v>985</v>
      </c>
      <c r="K127" s="306" t="s">
        <v>65</v>
      </c>
      <c r="L127" s="527"/>
      <c r="M127" s="558">
        <f t="shared" ref="M127:M130" si="39">IF(K127="SI", G127, IF(K127="Cumplimiento Negativo",G127,"0"))</f>
        <v>0.4</v>
      </c>
      <c r="N127" s="1371">
        <f>SUM(M127:M130)</f>
        <v>1</v>
      </c>
      <c r="O127" s="1374">
        <f>SUM(G127:G130)</f>
        <v>1</v>
      </c>
      <c r="P127" s="1344">
        <f>N127/O127</f>
        <v>1</v>
      </c>
      <c r="Q127" s="432"/>
      <c r="R127" s="352"/>
      <c r="S127" s="507" t="s">
        <v>995</v>
      </c>
      <c r="T127" s="1"/>
      <c r="U127" s="393"/>
      <c r="V127" s="393"/>
      <c r="W127" s="393"/>
      <c r="X127" s="1"/>
      <c r="Y127" s="1"/>
      <c r="Z127" s="1"/>
      <c r="AA127" s="1"/>
      <c r="AB127" s="1"/>
      <c r="AC127" s="1"/>
      <c r="AD127" s="1"/>
      <c r="AE127" s="1"/>
      <c r="AF127" s="1"/>
      <c r="AG127" s="1"/>
      <c r="AH127" s="1"/>
      <c r="AI127" s="1"/>
      <c r="AJ127" s="1"/>
      <c r="AK127" s="1"/>
      <c r="AL127" s="1"/>
      <c r="AM127" s="1"/>
      <c r="AN127" s="1"/>
      <c r="AO127" s="1"/>
      <c r="AP127" s="1"/>
    </row>
    <row r="128" spans="1:42" s="2" customFormat="1" ht="129" customHeight="1">
      <c r="A128" s="1"/>
      <c r="B128" s="1342"/>
      <c r="C128" s="1355"/>
      <c r="D128" s="1239"/>
      <c r="E128" s="1255"/>
      <c r="F128" s="507" t="s">
        <v>986</v>
      </c>
      <c r="G128" s="508">
        <v>0.25</v>
      </c>
      <c r="H128" s="360" t="s">
        <v>743</v>
      </c>
      <c r="I128" s="360" t="s">
        <v>984</v>
      </c>
      <c r="J128" s="517" t="s">
        <v>987</v>
      </c>
      <c r="K128" s="306" t="s">
        <v>65</v>
      </c>
      <c r="L128" s="527"/>
      <c r="M128" s="558">
        <f>IF(K128="SI", G128, IF(K128="Cumplimiento Negativo",G128,"0"))</f>
        <v>0.25</v>
      </c>
      <c r="N128" s="1372"/>
      <c r="O128" s="1375"/>
      <c r="P128" s="1345"/>
      <c r="Q128" s="432"/>
      <c r="R128" s="352"/>
      <c r="S128" s="507" t="s">
        <v>996</v>
      </c>
      <c r="T128" s="1"/>
      <c r="U128" s="393"/>
      <c r="V128" s="393"/>
      <c r="W128" s="393"/>
      <c r="X128" s="1"/>
      <c r="Y128" s="1"/>
      <c r="Z128" s="1"/>
      <c r="AA128" s="1"/>
      <c r="AB128" s="1"/>
      <c r="AC128" s="1"/>
      <c r="AD128" s="1"/>
      <c r="AE128" s="1"/>
      <c r="AF128" s="1"/>
      <c r="AG128" s="1"/>
      <c r="AH128" s="1"/>
      <c r="AI128" s="1"/>
      <c r="AJ128" s="1"/>
      <c r="AK128" s="1"/>
      <c r="AL128" s="1"/>
      <c r="AM128" s="1"/>
      <c r="AN128" s="1"/>
      <c r="AO128" s="1"/>
      <c r="AP128" s="1"/>
    </row>
    <row r="129" spans="1:42" s="2" customFormat="1" ht="108" customHeight="1">
      <c r="A129" s="1"/>
      <c r="B129" s="1342"/>
      <c r="C129" s="1355"/>
      <c r="D129" s="1238" t="s">
        <v>988</v>
      </c>
      <c r="E129" s="1253">
        <v>0.35</v>
      </c>
      <c r="F129" s="507" t="s">
        <v>989</v>
      </c>
      <c r="G129" s="508">
        <v>0.2</v>
      </c>
      <c r="H129" s="360" t="s">
        <v>990</v>
      </c>
      <c r="I129" s="360" t="s">
        <v>991</v>
      </c>
      <c r="J129" s="517" t="s">
        <v>992</v>
      </c>
      <c r="K129" s="306" t="s">
        <v>65</v>
      </c>
      <c r="L129" s="527"/>
      <c r="M129" s="558">
        <f t="shared" si="39"/>
        <v>0.2</v>
      </c>
      <c r="N129" s="1372"/>
      <c r="O129" s="1375"/>
      <c r="P129" s="1345"/>
      <c r="Q129" s="432"/>
      <c r="R129" s="352"/>
      <c r="S129" s="507" t="s">
        <v>997</v>
      </c>
      <c r="T129" s="1"/>
      <c r="U129" s="393"/>
      <c r="V129" s="393"/>
      <c r="W129" s="393"/>
      <c r="X129" s="1"/>
      <c r="Y129" s="1"/>
      <c r="Z129" s="1"/>
      <c r="AA129" s="1"/>
      <c r="AB129" s="1"/>
      <c r="AC129" s="1"/>
      <c r="AD129" s="1"/>
      <c r="AE129" s="1"/>
      <c r="AF129" s="1"/>
      <c r="AG129" s="1"/>
      <c r="AH129" s="1"/>
      <c r="AI129" s="1"/>
      <c r="AJ129" s="1"/>
      <c r="AK129" s="1"/>
      <c r="AL129" s="1"/>
      <c r="AM129" s="1"/>
      <c r="AN129" s="1"/>
      <c r="AO129" s="1"/>
      <c r="AP129" s="1"/>
    </row>
    <row r="130" spans="1:42" s="2" customFormat="1" ht="114.75" customHeight="1">
      <c r="A130" s="1"/>
      <c r="B130" s="1343"/>
      <c r="C130" s="1352"/>
      <c r="D130" s="1239"/>
      <c r="E130" s="1255"/>
      <c r="F130" s="507" t="s">
        <v>993</v>
      </c>
      <c r="G130" s="508">
        <v>0.15</v>
      </c>
      <c r="H130" s="360" t="s">
        <v>990</v>
      </c>
      <c r="I130" s="360" t="s">
        <v>991</v>
      </c>
      <c r="J130" s="517" t="s">
        <v>994</v>
      </c>
      <c r="K130" s="306" t="s">
        <v>65</v>
      </c>
      <c r="L130" s="527"/>
      <c r="M130" s="558">
        <f t="shared" si="39"/>
        <v>0.15</v>
      </c>
      <c r="N130" s="1373"/>
      <c r="O130" s="1376"/>
      <c r="P130" s="1346"/>
      <c r="Q130" s="432"/>
      <c r="R130" s="352"/>
      <c r="S130" s="507" t="s">
        <v>998</v>
      </c>
      <c r="T130" s="1"/>
      <c r="U130" s="393"/>
      <c r="V130" s="393"/>
      <c r="W130" s="393"/>
      <c r="X130" s="1"/>
      <c r="Y130" s="1"/>
      <c r="Z130" s="1"/>
      <c r="AA130" s="1"/>
      <c r="AB130" s="1"/>
      <c r="AC130" s="1"/>
      <c r="AD130" s="1"/>
      <c r="AE130" s="1"/>
      <c r="AF130" s="1"/>
      <c r="AG130" s="1"/>
      <c r="AH130" s="1"/>
      <c r="AI130" s="1"/>
      <c r="AJ130" s="1"/>
      <c r="AK130" s="1"/>
      <c r="AL130" s="1"/>
      <c r="AM130" s="1"/>
      <c r="AN130" s="1"/>
      <c r="AO130" s="1"/>
      <c r="AP130" s="1"/>
    </row>
    <row r="131" spans="1:42" s="2" customFormat="1" ht="15.95" customHeight="1">
      <c r="A131" s="1"/>
      <c r="B131" s="1233"/>
      <c r="C131" s="1233"/>
      <c r="D131" s="1233"/>
      <c r="E131" s="1233"/>
      <c r="F131" s="1233"/>
      <c r="G131" s="1233"/>
      <c r="H131" s="1233"/>
      <c r="I131" s="1233"/>
      <c r="J131" s="1233"/>
      <c r="K131" s="1233"/>
      <c r="L131" s="1233"/>
      <c r="M131" s="1233"/>
      <c r="N131" s="1233"/>
      <c r="O131" s="1233"/>
      <c r="P131" s="1233"/>
      <c r="Q131" s="1233"/>
      <c r="R131" s="1233"/>
      <c r="S131" s="1233"/>
      <c r="T131" s="1"/>
      <c r="U131" s="393"/>
      <c r="V131" s="393"/>
      <c r="W131" s="393"/>
      <c r="X131" s="1"/>
      <c r="Y131" s="1"/>
      <c r="Z131" s="1"/>
      <c r="AA131" s="1"/>
      <c r="AB131" s="1"/>
      <c r="AC131" s="1"/>
      <c r="AD131" s="1"/>
      <c r="AE131" s="1"/>
      <c r="AF131" s="1"/>
      <c r="AG131" s="1"/>
      <c r="AH131" s="1"/>
      <c r="AI131" s="1"/>
      <c r="AJ131" s="1"/>
      <c r="AK131" s="1"/>
      <c r="AL131" s="1"/>
      <c r="AM131" s="1"/>
      <c r="AN131" s="1"/>
      <c r="AO131" s="1"/>
      <c r="AP131" s="1"/>
    </row>
    <row r="132" spans="1:42" s="2" customFormat="1" ht="91.5" hidden="1" customHeight="1">
      <c r="A132" s="1"/>
      <c r="B132" s="1349">
        <v>7</v>
      </c>
      <c r="C132" s="507"/>
      <c r="D132" s="507"/>
      <c r="E132" s="508"/>
      <c r="F132" s="507"/>
      <c r="G132" s="320"/>
      <c r="H132" s="360"/>
      <c r="I132" s="360"/>
      <c r="J132" s="600"/>
      <c r="K132" s="306"/>
      <c r="L132" s="527"/>
      <c r="M132" s="558" t="str">
        <f t="shared" ref="M132:M134" si="40">IF(K132="SI", G132, IF(K132="Cumplimiento Negativo",G132,"0"))</f>
        <v>0</v>
      </c>
      <c r="N132" s="651">
        <f>SUM(M132:M150)</f>
        <v>1.4200000000000002</v>
      </c>
      <c r="O132" s="652">
        <f>SUM(G132:G150)</f>
        <v>1.4200000000000002</v>
      </c>
      <c r="P132" s="675"/>
      <c r="Q132" s="722"/>
      <c r="R132" s="352"/>
      <c r="S132" s="507"/>
      <c r="T132" s="1"/>
      <c r="U132" s="393"/>
      <c r="V132" s="393"/>
      <c r="W132" s="393"/>
      <c r="X132" s="1"/>
      <c r="Y132" s="1"/>
      <c r="Z132" s="1"/>
      <c r="AA132" s="1"/>
      <c r="AB132" s="1"/>
      <c r="AC132" s="1"/>
      <c r="AD132" s="1"/>
      <c r="AE132" s="1"/>
      <c r="AF132" s="1"/>
      <c r="AG132" s="1"/>
      <c r="AH132" s="1"/>
      <c r="AI132" s="1"/>
      <c r="AJ132" s="1"/>
      <c r="AK132" s="1"/>
      <c r="AL132" s="1"/>
      <c r="AM132" s="1"/>
      <c r="AN132" s="1"/>
      <c r="AO132" s="1"/>
      <c r="AP132" s="1"/>
    </row>
    <row r="133" spans="1:42" s="2" customFormat="1" ht="91.5" hidden="1" customHeight="1">
      <c r="A133" s="1"/>
      <c r="B133" s="1356"/>
      <c r="C133" s="507"/>
      <c r="D133" s="507"/>
      <c r="E133" s="508"/>
      <c r="F133" s="507"/>
      <c r="G133" s="320"/>
      <c r="H133" s="360"/>
      <c r="I133" s="360"/>
      <c r="J133" s="600"/>
      <c r="K133" s="306"/>
      <c r="L133" s="527"/>
      <c r="M133" s="558" t="str">
        <f t="shared" si="40"/>
        <v>0</v>
      </c>
      <c r="N133" s="651">
        <f>SUM(M133:M150)</f>
        <v>1.4200000000000002</v>
      </c>
      <c r="O133" s="652">
        <f>SUM(G133:G150)</f>
        <v>1.4200000000000002</v>
      </c>
      <c r="P133" s="675"/>
      <c r="Q133" s="722"/>
      <c r="R133" s="352"/>
      <c r="S133" s="507"/>
      <c r="T133" s="1"/>
      <c r="U133" s="393"/>
      <c r="V133" s="393"/>
      <c r="W133" s="393"/>
      <c r="X133" s="1"/>
      <c r="Y133" s="1"/>
      <c r="Z133" s="1"/>
      <c r="AA133" s="1"/>
      <c r="AB133" s="1"/>
      <c r="AC133" s="1"/>
      <c r="AD133" s="1"/>
      <c r="AE133" s="1"/>
      <c r="AF133" s="1"/>
      <c r="AG133" s="1"/>
      <c r="AH133" s="1"/>
      <c r="AI133" s="1"/>
      <c r="AJ133" s="1"/>
      <c r="AK133" s="1"/>
      <c r="AL133" s="1"/>
      <c r="AM133" s="1"/>
      <c r="AN133" s="1"/>
      <c r="AO133" s="1"/>
      <c r="AP133" s="1"/>
    </row>
    <row r="134" spans="1:42" s="2" customFormat="1" ht="91.5" hidden="1" customHeight="1">
      <c r="A134" s="1"/>
      <c r="B134" s="1350"/>
      <c r="C134" s="507"/>
      <c r="D134" s="507"/>
      <c r="E134" s="508"/>
      <c r="F134" s="507"/>
      <c r="G134" s="320"/>
      <c r="H134" s="360"/>
      <c r="I134" s="360"/>
      <c r="J134" s="600"/>
      <c r="K134" s="306"/>
      <c r="L134" s="527"/>
      <c r="M134" s="558" t="str">
        <f t="shared" si="40"/>
        <v>0</v>
      </c>
      <c r="N134" s="651">
        <f>SUM(M134:M150)</f>
        <v>1.4200000000000002</v>
      </c>
      <c r="O134" s="652">
        <f>SUM(G134:G150)</f>
        <v>1.4200000000000002</v>
      </c>
      <c r="P134" s="675"/>
      <c r="Q134" s="722"/>
      <c r="R134" s="352"/>
      <c r="S134" s="507"/>
      <c r="T134" s="1"/>
      <c r="U134" s="393"/>
      <c r="V134" s="393"/>
      <c r="W134" s="393"/>
      <c r="X134" s="1"/>
      <c r="Y134" s="1"/>
      <c r="Z134" s="1"/>
      <c r="AA134" s="1"/>
      <c r="AB134" s="1"/>
      <c r="AC134" s="1"/>
      <c r="AD134" s="1"/>
      <c r="AE134" s="1"/>
      <c r="AF134" s="1"/>
      <c r="AG134" s="1"/>
      <c r="AH134" s="1"/>
      <c r="AI134" s="1"/>
      <c r="AJ134" s="1"/>
      <c r="AK134" s="1"/>
      <c r="AL134" s="1"/>
      <c r="AM134" s="1"/>
      <c r="AN134" s="1"/>
      <c r="AO134" s="1"/>
      <c r="AP134" s="1"/>
    </row>
    <row r="135" spans="1:42" s="2" customFormat="1" ht="10.5" hidden="1" customHeight="1">
      <c r="A135" s="1"/>
      <c r="B135" s="1233"/>
      <c r="C135" s="1233"/>
      <c r="D135" s="1233"/>
      <c r="E135" s="1233"/>
      <c r="F135" s="1233"/>
      <c r="G135" s="1233"/>
      <c r="H135" s="1233"/>
      <c r="I135" s="1233"/>
      <c r="J135" s="1233"/>
      <c r="K135" s="1233"/>
      <c r="L135" s="1233"/>
      <c r="M135" s="1233"/>
      <c r="N135" s="1233"/>
      <c r="O135" s="1233"/>
      <c r="P135" s="1233"/>
      <c r="Q135" s="1233"/>
      <c r="R135" s="1233"/>
      <c r="S135" s="1233"/>
      <c r="T135" s="1"/>
      <c r="U135" s="393"/>
      <c r="V135" s="393"/>
      <c r="W135" s="393"/>
      <c r="X135" s="1"/>
      <c r="Y135" s="1"/>
      <c r="Z135" s="1"/>
      <c r="AA135" s="1"/>
      <c r="AB135" s="1"/>
      <c r="AC135" s="1"/>
      <c r="AD135" s="1"/>
      <c r="AE135" s="1"/>
      <c r="AF135" s="1"/>
      <c r="AG135" s="1"/>
      <c r="AH135" s="1"/>
      <c r="AI135" s="1"/>
      <c r="AJ135" s="1"/>
      <c r="AK135" s="1"/>
      <c r="AL135" s="1"/>
      <c r="AM135" s="1"/>
      <c r="AN135" s="1"/>
      <c r="AO135" s="1"/>
      <c r="AP135" s="1"/>
    </row>
    <row r="136" spans="1:42" s="2" customFormat="1" ht="134.25" customHeight="1">
      <c r="A136" s="1"/>
      <c r="B136" s="1369" t="s">
        <v>908</v>
      </c>
      <c r="C136" s="1351" t="s">
        <v>999</v>
      </c>
      <c r="D136" s="1238" t="s">
        <v>1000</v>
      </c>
      <c r="E136" s="1253">
        <v>0.5</v>
      </c>
      <c r="F136" s="507" t="s">
        <v>1005</v>
      </c>
      <c r="G136" s="508">
        <v>0.25</v>
      </c>
      <c r="H136" s="360" t="s">
        <v>743</v>
      </c>
      <c r="I136" s="360" t="s">
        <v>984</v>
      </c>
      <c r="J136" s="517" t="s">
        <v>1006</v>
      </c>
      <c r="K136" s="306" t="s">
        <v>65</v>
      </c>
      <c r="L136" s="527"/>
      <c r="M136" s="558">
        <f t="shared" ref="M136:M146" si="41">IF(K136="SI", G136, IF(K136="Cumplimiento Negativo",G136,"0"))</f>
        <v>0.25</v>
      </c>
      <c r="N136" s="651">
        <f>SUM(M136:M145)</f>
        <v>0.92000000000000015</v>
      </c>
      <c r="O136" s="652">
        <f>SUM(G136:G145)</f>
        <v>0.92000000000000015</v>
      </c>
      <c r="P136" s="1222">
        <f>+N136/O136</f>
        <v>1</v>
      </c>
      <c r="Q136" s="432"/>
      <c r="R136" s="352"/>
      <c r="S136" s="507" t="s">
        <v>1024</v>
      </c>
      <c r="T136" s="1"/>
      <c r="U136" s="393"/>
      <c r="V136" s="393"/>
      <c r="W136" s="393"/>
      <c r="X136" s="1"/>
      <c r="Y136" s="1"/>
      <c r="Z136" s="1"/>
      <c r="AA136" s="1"/>
      <c r="AB136" s="1"/>
      <c r="AC136" s="1"/>
      <c r="AD136" s="1"/>
      <c r="AE136" s="1"/>
      <c r="AF136" s="1"/>
      <c r="AG136" s="1"/>
      <c r="AH136" s="1"/>
      <c r="AI136" s="1"/>
      <c r="AJ136" s="1"/>
      <c r="AK136" s="1"/>
      <c r="AL136" s="1"/>
      <c r="AM136" s="1"/>
      <c r="AN136" s="1"/>
      <c r="AO136" s="1"/>
      <c r="AP136" s="1"/>
    </row>
    <row r="137" spans="1:42" s="2" customFormat="1" ht="179.25" customHeight="1">
      <c r="A137" s="1"/>
      <c r="B137" s="1356"/>
      <c r="C137" s="1355"/>
      <c r="D137" s="1239"/>
      <c r="E137" s="1255"/>
      <c r="F137" s="507" t="s">
        <v>1007</v>
      </c>
      <c r="G137" s="508">
        <v>0.25</v>
      </c>
      <c r="H137" s="360" t="s">
        <v>743</v>
      </c>
      <c r="I137" s="360" t="s">
        <v>984</v>
      </c>
      <c r="J137" s="517" t="s">
        <v>1008</v>
      </c>
      <c r="K137" s="306" t="s">
        <v>65</v>
      </c>
      <c r="L137" s="527"/>
      <c r="M137" s="558">
        <f t="shared" si="41"/>
        <v>0.25</v>
      </c>
      <c r="N137" s="651">
        <f>SUM(M137:M150)</f>
        <v>1.17</v>
      </c>
      <c r="O137" s="652">
        <f>SUM(G137:G150)</f>
        <v>1.17</v>
      </c>
      <c r="P137" s="1223"/>
      <c r="Q137" s="432"/>
      <c r="R137" s="352"/>
      <c r="S137" s="507" t="s">
        <v>1025</v>
      </c>
      <c r="T137" s="1"/>
      <c r="U137" s="393"/>
      <c r="V137" s="393"/>
      <c r="W137" s="393"/>
      <c r="X137" s="1"/>
      <c r="Y137" s="1"/>
      <c r="Z137" s="1"/>
      <c r="AA137" s="1"/>
      <c r="AB137" s="1"/>
      <c r="AC137" s="1"/>
      <c r="AD137" s="1"/>
      <c r="AE137" s="1"/>
      <c r="AF137" s="1"/>
      <c r="AG137" s="1"/>
      <c r="AH137" s="1"/>
      <c r="AI137" s="1"/>
      <c r="AJ137" s="1"/>
      <c r="AK137" s="1"/>
      <c r="AL137" s="1"/>
      <c r="AM137" s="1"/>
      <c r="AN137" s="1"/>
      <c r="AO137" s="1"/>
      <c r="AP137" s="1"/>
    </row>
    <row r="138" spans="1:42" s="2" customFormat="1" ht="139.5" customHeight="1">
      <c r="A138" s="1"/>
      <c r="B138" s="1356"/>
      <c r="C138" s="1355"/>
      <c r="D138" s="507" t="s">
        <v>1001</v>
      </c>
      <c r="E138" s="508">
        <v>0.1</v>
      </c>
      <c r="F138" s="507" t="s">
        <v>1009</v>
      </c>
      <c r="G138" s="508">
        <v>0.1</v>
      </c>
      <c r="H138" s="360" t="s">
        <v>743</v>
      </c>
      <c r="I138" s="360" t="s">
        <v>984</v>
      </c>
      <c r="J138" s="517" t="s">
        <v>1010</v>
      </c>
      <c r="K138" s="306" t="s">
        <v>65</v>
      </c>
      <c r="L138" s="527"/>
      <c r="M138" s="558">
        <f t="shared" si="41"/>
        <v>0.1</v>
      </c>
      <c r="N138" s="651">
        <f>SUM(M138:M150)</f>
        <v>0.92</v>
      </c>
      <c r="O138" s="652">
        <f>SUM(G138:G150)</f>
        <v>0.92</v>
      </c>
      <c r="P138" s="1223"/>
      <c r="Q138" s="432"/>
      <c r="R138" s="352"/>
      <c r="S138" s="507" t="s">
        <v>1026</v>
      </c>
      <c r="T138" s="1"/>
      <c r="U138" s="393"/>
      <c r="V138" s="393"/>
      <c r="W138" s="393"/>
      <c r="X138" s="1"/>
      <c r="Y138" s="1"/>
      <c r="Z138" s="1"/>
      <c r="AA138" s="1"/>
      <c r="AB138" s="1"/>
      <c r="AC138" s="1"/>
      <c r="AD138" s="1"/>
      <c r="AE138" s="1"/>
      <c r="AF138" s="1"/>
      <c r="AG138" s="1"/>
      <c r="AH138" s="1"/>
      <c r="AI138" s="1"/>
      <c r="AJ138" s="1"/>
      <c r="AK138" s="1"/>
      <c r="AL138" s="1"/>
      <c r="AM138" s="1"/>
      <c r="AN138" s="1"/>
      <c r="AO138" s="1"/>
      <c r="AP138" s="1"/>
    </row>
    <row r="139" spans="1:42" s="2" customFormat="1" ht="91.5" customHeight="1">
      <c r="A139" s="1"/>
      <c r="B139" s="1356"/>
      <c r="C139" s="1355"/>
      <c r="D139" s="1238" t="s">
        <v>1002</v>
      </c>
      <c r="E139" s="1253">
        <v>0.1</v>
      </c>
      <c r="F139" s="507" t="s">
        <v>1011</v>
      </c>
      <c r="G139" s="508">
        <v>0.05</v>
      </c>
      <c r="H139" s="360" t="s">
        <v>743</v>
      </c>
      <c r="I139" s="360" t="s">
        <v>984</v>
      </c>
      <c r="J139" s="517" t="s">
        <v>1012</v>
      </c>
      <c r="K139" s="306" t="s">
        <v>65</v>
      </c>
      <c r="L139" s="527"/>
      <c r="M139" s="558">
        <f t="shared" si="41"/>
        <v>0.05</v>
      </c>
      <c r="N139" s="651">
        <f>SUM(M139:M150)</f>
        <v>0.82000000000000006</v>
      </c>
      <c r="O139" s="652">
        <f>SUM(G139:G150)</f>
        <v>0.82000000000000006</v>
      </c>
      <c r="P139" s="1223"/>
      <c r="Q139" s="432"/>
      <c r="R139" s="352"/>
      <c r="S139" s="507" t="s">
        <v>1027</v>
      </c>
      <c r="T139" s="1"/>
      <c r="U139" s="393"/>
      <c r="V139" s="393"/>
      <c r="W139" s="393"/>
      <c r="X139" s="1"/>
      <c r="Y139" s="1"/>
      <c r="Z139" s="1"/>
      <c r="AA139" s="1"/>
      <c r="AB139" s="1"/>
      <c r="AC139" s="1"/>
      <c r="AD139" s="1"/>
      <c r="AE139" s="1"/>
      <c r="AF139" s="1"/>
      <c r="AG139" s="1"/>
      <c r="AH139" s="1"/>
      <c r="AI139" s="1"/>
      <c r="AJ139" s="1"/>
      <c r="AK139" s="1"/>
      <c r="AL139" s="1"/>
      <c r="AM139" s="1"/>
      <c r="AN139" s="1"/>
      <c r="AO139" s="1"/>
      <c r="AP139" s="1"/>
    </row>
    <row r="140" spans="1:42" s="2" customFormat="1" ht="143.25" customHeight="1">
      <c r="A140" s="1"/>
      <c r="B140" s="1356"/>
      <c r="C140" s="1355"/>
      <c r="D140" s="1239"/>
      <c r="E140" s="1255"/>
      <c r="F140" s="507" t="s">
        <v>1013</v>
      </c>
      <c r="G140" s="508">
        <v>0.05</v>
      </c>
      <c r="H140" s="360" t="s">
        <v>743</v>
      </c>
      <c r="I140" s="360" t="s">
        <v>984</v>
      </c>
      <c r="J140" s="517" t="s">
        <v>1014</v>
      </c>
      <c r="K140" s="306" t="s">
        <v>65</v>
      </c>
      <c r="L140" s="527"/>
      <c r="M140" s="558">
        <f t="shared" si="41"/>
        <v>0.05</v>
      </c>
      <c r="N140" s="651">
        <f t="shared" ref="N140:N145" si="42">SUM(M140:M150)</f>
        <v>0.77</v>
      </c>
      <c r="O140" s="652">
        <f t="shared" ref="O140:O145" si="43">SUM(G140:G150)</f>
        <v>0.77</v>
      </c>
      <c r="P140" s="1223"/>
      <c r="Q140" s="432"/>
      <c r="R140" s="352"/>
      <c r="S140" s="507" t="s">
        <v>1028</v>
      </c>
      <c r="T140" s="1"/>
      <c r="U140" s="393"/>
      <c r="V140" s="393"/>
      <c r="W140" s="393"/>
      <c r="X140" s="1"/>
      <c r="Y140" s="1"/>
      <c r="Z140" s="1"/>
      <c r="AA140" s="1"/>
      <c r="AB140" s="1"/>
      <c r="AC140" s="1"/>
      <c r="AD140" s="1"/>
      <c r="AE140" s="1"/>
      <c r="AF140" s="1"/>
      <c r="AG140" s="1"/>
      <c r="AH140" s="1"/>
      <c r="AI140" s="1"/>
      <c r="AJ140" s="1"/>
      <c r="AK140" s="1"/>
      <c r="AL140" s="1"/>
      <c r="AM140" s="1"/>
      <c r="AN140" s="1"/>
      <c r="AO140" s="1"/>
      <c r="AP140" s="1"/>
    </row>
    <row r="141" spans="1:42" s="2" customFormat="1" ht="111" customHeight="1">
      <c r="A141" s="1"/>
      <c r="B141" s="1356"/>
      <c r="C141" s="1355"/>
      <c r="D141" s="1238" t="s">
        <v>1003</v>
      </c>
      <c r="E141" s="1253">
        <v>0.1</v>
      </c>
      <c r="F141" s="507" t="s">
        <v>1015</v>
      </c>
      <c r="G141" s="508">
        <v>0.05</v>
      </c>
      <c r="H141" s="360">
        <v>43831</v>
      </c>
      <c r="I141" s="360">
        <v>43848</v>
      </c>
      <c r="J141" s="517" t="s">
        <v>1016</v>
      </c>
      <c r="K141" s="306" t="s">
        <v>65</v>
      </c>
      <c r="L141" s="527"/>
      <c r="M141" s="558">
        <f t="shared" si="41"/>
        <v>0.05</v>
      </c>
      <c r="N141" s="651">
        <f t="shared" si="42"/>
        <v>0.82</v>
      </c>
      <c r="O141" s="652">
        <f t="shared" si="43"/>
        <v>0.82</v>
      </c>
      <c r="P141" s="1223"/>
      <c r="Q141" s="432"/>
      <c r="R141" s="352"/>
      <c r="S141" s="507" t="s">
        <v>1029</v>
      </c>
      <c r="T141" s="1"/>
      <c r="U141" s="393"/>
      <c r="V141" s="393"/>
      <c r="W141" s="393"/>
      <c r="X141" s="1"/>
      <c r="Y141" s="1"/>
      <c r="Z141" s="1"/>
      <c r="AA141" s="1"/>
      <c r="AB141" s="1"/>
      <c r="AC141" s="1"/>
      <c r="AD141" s="1"/>
      <c r="AE141" s="1"/>
      <c r="AF141" s="1"/>
      <c r="AG141" s="1"/>
      <c r="AH141" s="1"/>
      <c r="AI141" s="1"/>
      <c r="AJ141" s="1"/>
      <c r="AK141" s="1"/>
      <c r="AL141" s="1"/>
      <c r="AM141" s="1"/>
      <c r="AN141" s="1"/>
      <c r="AO141" s="1"/>
      <c r="AP141" s="1"/>
    </row>
    <row r="142" spans="1:42" s="2" customFormat="1" ht="91.5" customHeight="1">
      <c r="A142" s="1"/>
      <c r="B142" s="1356"/>
      <c r="C142" s="1355"/>
      <c r="D142" s="1252"/>
      <c r="E142" s="1254"/>
      <c r="F142" s="507" t="s">
        <v>1017</v>
      </c>
      <c r="G142" s="508">
        <v>0.02</v>
      </c>
      <c r="H142" s="360">
        <v>43851</v>
      </c>
      <c r="I142" s="360">
        <v>43860</v>
      </c>
      <c r="J142" s="1242" t="s">
        <v>1018</v>
      </c>
      <c r="K142" s="306" t="s">
        <v>65</v>
      </c>
      <c r="L142" s="527"/>
      <c r="M142" s="558">
        <f t="shared" si="41"/>
        <v>0.02</v>
      </c>
      <c r="N142" s="651">
        <f t="shared" si="42"/>
        <v>0.91999999999999993</v>
      </c>
      <c r="O142" s="652">
        <f t="shared" si="43"/>
        <v>0.91999999999999993</v>
      </c>
      <c r="P142" s="1223"/>
      <c r="Q142" s="432"/>
      <c r="R142" s="352"/>
      <c r="S142" s="507" t="s">
        <v>1030</v>
      </c>
      <c r="T142" s="1"/>
      <c r="U142" s="393"/>
      <c r="V142" s="393"/>
      <c r="W142" s="393"/>
      <c r="X142" s="1"/>
      <c r="Y142" s="1"/>
      <c r="Z142" s="1"/>
      <c r="AA142" s="1"/>
      <c r="AB142" s="1"/>
      <c r="AC142" s="1"/>
      <c r="AD142" s="1"/>
      <c r="AE142" s="1"/>
      <c r="AF142" s="1"/>
      <c r="AG142" s="1"/>
      <c r="AH142" s="1"/>
      <c r="AI142" s="1"/>
      <c r="AJ142" s="1"/>
      <c r="AK142" s="1"/>
      <c r="AL142" s="1"/>
      <c r="AM142" s="1"/>
      <c r="AN142" s="1"/>
      <c r="AO142" s="1"/>
      <c r="AP142" s="1"/>
    </row>
    <row r="143" spans="1:42" s="2" customFormat="1" ht="91.5" customHeight="1">
      <c r="A143" s="1"/>
      <c r="B143" s="1356"/>
      <c r="C143" s="1355"/>
      <c r="D143" s="1239"/>
      <c r="E143" s="1255"/>
      <c r="F143" s="507" t="s">
        <v>1019</v>
      </c>
      <c r="G143" s="508">
        <v>0.03</v>
      </c>
      <c r="H143" s="360">
        <v>43861</v>
      </c>
      <c r="I143" s="360">
        <v>43861</v>
      </c>
      <c r="J143" s="1243"/>
      <c r="K143" s="306" t="s">
        <v>65</v>
      </c>
      <c r="L143" s="527"/>
      <c r="M143" s="558">
        <f t="shared" si="41"/>
        <v>0.03</v>
      </c>
      <c r="N143" s="651">
        <f t="shared" si="42"/>
        <v>0.9</v>
      </c>
      <c r="O143" s="652">
        <f t="shared" si="43"/>
        <v>1.1499999999999999</v>
      </c>
      <c r="P143" s="1223"/>
      <c r="Q143" s="432"/>
      <c r="R143" s="352"/>
      <c r="S143" s="507" t="s">
        <v>1031</v>
      </c>
      <c r="T143" s="1"/>
      <c r="U143" s="393"/>
      <c r="V143" s="393"/>
      <c r="W143" s="393"/>
      <c r="X143" s="1"/>
      <c r="Y143" s="1"/>
      <c r="Z143" s="1"/>
      <c r="AA143" s="1"/>
      <c r="AB143" s="1"/>
      <c r="AC143" s="1"/>
      <c r="AD143" s="1"/>
      <c r="AE143" s="1"/>
      <c r="AF143" s="1"/>
      <c r="AG143" s="1"/>
      <c r="AH143" s="1"/>
      <c r="AI143" s="1"/>
      <c r="AJ143" s="1"/>
      <c r="AK143" s="1"/>
      <c r="AL143" s="1"/>
      <c r="AM143" s="1"/>
      <c r="AN143" s="1"/>
      <c r="AO143" s="1"/>
      <c r="AP143" s="1"/>
    </row>
    <row r="144" spans="1:42" s="2" customFormat="1" ht="91.5" customHeight="1">
      <c r="A144" s="1"/>
      <c r="B144" s="1356"/>
      <c r="C144" s="1355"/>
      <c r="D144" s="1238" t="s">
        <v>1004</v>
      </c>
      <c r="E144" s="1253">
        <v>0.2</v>
      </c>
      <c r="F144" s="507" t="s">
        <v>1020</v>
      </c>
      <c r="G144" s="508">
        <v>0.06</v>
      </c>
      <c r="H144" s="360">
        <v>43892</v>
      </c>
      <c r="I144" s="360">
        <v>43906</v>
      </c>
      <c r="J144" s="517" t="s">
        <v>1021</v>
      </c>
      <c r="K144" s="306" t="s">
        <v>65</v>
      </c>
      <c r="L144" s="527"/>
      <c r="M144" s="558">
        <f t="shared" si="41"/>
        <v>0.06</v>
      </c>
      <c r="N144" s="651">
        <f t="shared" si="42"/>
        <v>0.87</v>
      </c>
      <c r="O144" s="652">
        <f t="shared" si="43"/>
        <v>1.1200000000000001</v>
      </c>
      <c r="P144" s="1223"/>
      <c r="Q144" s="432"/>
      <c r="R144" s="352"/>
      <c r="S144" s="507" t="s">
        <v>1032</v>
      </c>
      <c r="T144" s="1"/>
      <c r="U144" s="393"/>
      <c r="V144" s="393"/>
      <c r="W144" s="393"/>
      <c r="X144" s="1"/>
      <c r="Y144" s="1"/>
      <c r="Z144" s="1"/>
      <c r="AA144" s="1"/>
      <c r="AB144" s="1"/>
      <c r="AC144" s="1"/>
      <c r="AD144" s="1"/>
      <c r="AE144" s="1"/>
      <c r="AF144" s="1"/>
      <c r="AG144" s="1"/>
      <c r="AH144" s="1"/>
      <c r="AI144" s="1"/>
      <c r="AJ144" s="1"/>
      <c r="AK144" s="1"/>
      <c r="AL144" s="1"/>
      <c r="AM144" s="1"/>
      <c r="AN144" s="1"/>
      <c r="AO144" s="1"/>
      <c r="AP144" s="1"/>
    </row>
    <row r="145" spans="1:42" s="2" customFormat="1" ht="91.5" customHeight="1">
      <c r="A145" s="1"/>
      <c r="B145" s="1356"/>
      <c r="C145" s="1355"/>
      <c r="D145" s="1239"/>
      <c r="E145" s="1255"/>
      <c r="F145" s="507" t="s">
        <v>1022</v>
      </c>
      <c r="G145" s="508">
        <v>0.06</v>
      </c>
      <c r="H145" s="360">
        <v>43907</v>
      </c>
      <c r="I145" s="360">
        <v>43910</v>
      </c>
      <c r="J145" s="517" t="s">
        <v>1023</v>
      </c>
      <c r="K145" s="306" t="s">
        <v>65</v>
      </c>
      <c r="L145" s="527"/>
      <c r="M145" s="558">
        <f t="shared" si="41"/>
        <v>0.06</v>
      </c>
      <c r="N145" s="651">
        <f t="shared" si="42"/>
        <v>1.31</v>
      </c>
      <c r="O145" s="652">
        <f t="shared" si="43"/>
        <v>1.56</v>
      </c>
      <c r="P145" s="1223"/>
      <c r="Q145" s="432"/>
      <c r="R145" s="352"/>
      <c r="S145" s="507" t="s">
        <v>1033</v>
      </c>
      <c r="T145" s="1"/>
      <c r="U145" s="393"/>
      <c r="V145" s="393"/>
      <c r="W145" s="393"/>
      <c r="X145" s="1"/>
      <c r="Y145" s="1"/>
      <c r="Z145" s="1"/>
      <c r="AA145" s="1"/>
      <c r="AB145" s="1"/>
      <c r="AC145" s="1"/>
      <c r="AD145" s="1"/>
      <c r="AE145" s="1"/>
      <c r="AF145" s="1"/>
      <c r="AG145" s="1"/>
      <c r="AH145" s="1"/>
      <c r="AI145" s="1"/>
      <c r="AJ145" s="1"/>
      <c r="AK145" s="1"/>
      <c r="AL145" s="1"/>
      <c r="AM145" s="1"/>
      <c r="AN145" s="1"/>
      <c r="AO145" s="1"/>
      <c r="AP145" s="1"/>
    </row>
    <row r="146" spans="1:42" s="2" customFormat="1" ht="91.5" hidden="1" customHeight="1">
      <c r="A146" s="1"/>
      <c r="B146" s="1350"/>
      <c r="C146" s="729"/>
      <c r="D146" s="507"/>
      <c r="E146" s="508"/>
      <c r="F146" s="507"/>
      <c r="G146" s="320"/>
      <c r="H146" s="360"/>
      <c r="I146" s="360"/>
      <c r="J146" s="600"/>
      <c r="K146" s="306"/>
      <c r="L146" s="527"/>
      <c r="M146" s="558" t="str">
        <f t="shared" si="41"/>
        <v>0</v>
      </c>
      <c r="N146" s="651">
        <f>SUM(M146:M150)</f>
        <v>0.5</v>
      </c>
      <c r="O146" s="652">
        <f>SUM(G146:G150)</f>
        <v>0.5</v>
      </c>
      <c r="P146" s="675"/>
      <c r="Q146" s="722"/>
      <c r="R146" s="352"/>
      <c r="S146" s="507"/>
      <c r="T146" s="1"/>
      <c r="U146" s="393"/>
      <c r="V146" s="393"/>
      <c r="W146" s="393"/>
      <c r="X146" s="1"/>
      <c r="Y146" s="1"/>
      <c r="Z146" s="1"/>
      <c r="AA146" s="1"/>
      <c r="AB146" s="1"/>
      <c r="AC146" s="1"/>
      <c r="AD146" s="1"/>
      <c r="AE146" s="1"/>
      <c r="AF146" s="1"/>
      <c r="AG146" s="1"/>
      <c r="AH146" s="1"/>
      <c r="AI146" s="1"/>
      <c r="AJ146" s="1"/>
      <c r="AK146" s="1"/>
      <c r="AL146" s="1"/>
      <c r="AM146" s="1"/>
      <c r="AN146" s="1"/>
      <c r="AO146" s="1"/>
      <c r="AP146" s="1"/>
    </row>
    <row r="147" spans="1:42" s="2" customFormat="1" ht="10.5" customHeight="1">
      <c r="A147" s="1"/>
      <c r="B147" s="1370"/>
      <c r="C147" s="1233"/>
      <c r="D147" s="1233"/>
      <c r="E147" s="1233"/>
      <c r="F147" s="1233"/>
      <c r="G147" s="1233"/>
      <c r="H147" s="1233"/>
      <c r="I147" s="1233"/>
      <c r="J147" s="1233"/>
      <c r="K147" s="1233"/>
      <c r="L147" s="1233"/>
      <c r="M147" s="1233"/>
      <c r="N147" s="1233"/>
      <c r="O147" s="1233"/>
      <c r="P147" s="1233"/>
      <c r="Q147" s="1233"/>
      <c r="R147" s="1233"/>
      <c r="S147" s="1233"/>
      <c r="T147" s="1"/>
      <c r="U147" s="393"/>
      <c r="V147" s="393"/>
      <c r="W147" s="393"/>
      <c r="X147" s="1"/>
      <c r="Y147" s="1"/>
      <c r="Z147" s="1"/>
      <c r="AA147" s="1"/>
      <c r="AB147" s="1"/>
      <c r="AC147" s="1"/>
      <c r="AD147" s="1"/>
      <c r="AE147" s="1"/>
      <c r="AF147" s="1"/>
      <c r="AG147" s="1"/>
      <c r="AH147" s="1"/>
      <c r="AI147" s="1"/>
      <c r="AJ147" s="1"/>
      <c r="AK147" s="1"/>
      <c r="AL147" s="1"/>
      <c r="AM147" s="1"/>
      <c r="AN147" s="1"/>
      <c r="AO147" s="1"/>
      <c r="AP147" s="1"/>
    </row>
    <row r="148" spans="1:42" s="2" customFormat="1" ht="91.5" customHeight="1">
      <c r="A148" s="1"/>
      <c r="B148" s="1349" t="s">
        <v>1034</v>
      </c>
      <c r="C148" s="1351" t="s">
        <v>1035</v>
      </c>
      <c r="D148" s="1238" t="s">
        <v>1036</v>
      </c>
      <c r="E148" s="1253">
        <v>0.5</v>
      </c>
      <c r="F148" s="507" t="s">
        <v>1037</v>
      </c>
      <c r="G148" s="508">
        <v>0.25</v>
      </c>
      <c r="H148" s="360" t="s">
        <v>743</v>
      </c>
      <c r="I148" s="360" t="s">
        <v>984</v>
      </c>
      <c r="J148" s="517" t="s">
        <v>1038</v>
      </c>
      <c r="K148" s="306" t="s">
        <v>65</v>
      </c>
      <c r="L148" s="527"/>
      <c r="M148" s="558">
        <f t="shared" ref="M148:M149" si="44">IF(K148="SI", G148, IF(K148="Cumplimiento Negativo",G148,"0"))</f>
        <v>0.25</v>
      </c>
      <c r="N148" s="651">
        <f>SUM(M148:M149)</f>
        <v>0.5</v>
      </c>
      <c r="O148" s="652">
        <f>SUM(G148:G149)</f>
        <v>0.5</v>
      </c>
      <c r="P148" s="1222">
        <f>+N148/O148</f>
        <v>1</v>
      </c>
      <c r="Q148" s="432"/>
      <c r="R148" s="352"/>
      <c r="S148" s="507" t="s">
        <v>1041</v>
      </c>
      <c r="T148" s="1"/>
      <c r="U148" s="393"/>
      <c r="V148" s="393"/>
      <c r="W148" s="393"/>
      <c r="X148" s="1"/>
      <c r="Y148" s="1"/>
      <c r="Z148" s="1"/>
      <c r="AA148" s="1"/>
      <c r="AB148" s="1"/>
      <c r="AC148" s="1"/>
      <c r="AD148" s="1"/>
      <c r="AE148" s="1"/>
      <c r="AF148" s="1"/>
      <c r="AG148" s="1"/>
      <c r="AH148" s="1"/>
      <c r="AI148" s="1"/>
      <c r="AJ148" s="1"/>
      <c r="AK148" s="1"/>
      <c r="AL148" s="1"/>
      <c r="AM148" s="1"/>
      <c r="AN148" s="1"/>
      <c r="AO148" s="1"/>
      <c r="AP148" s="1"/>
    </row>
    <row r="149" spans="1:42" s="2" customFormat="1" ht="91.5" customHeight="1">
      <c r="A149" s="1"/>
      <c r="B149" s="1350"/>
      <c r="C149" s="1352"/>
      <c r="D149" s="1239"/>
      <c r="E149" s="1255"/>
      <c r="F149" s="507" t="s">
        <v>1039</v>
      </c>
      <c r="G149" s="508">
        <v>0.25</v>
      </c>
      <c r="H149" s="360" t="s">
        <v>743</v>
      </c>
      <c r="I149" s="360" t="s">
        <v>984</v>
      </c>
      <c r="J149" s="517" t="s">
        <v>1040</v>
      </c>
      <c r="K149" s="306" t="s">
        <v>65</v>
      </c>
      <c r="L149" s="527"/>
      <c r="M149" s="558">
        <f t="shared" si="44"/>
        <v>0.25</v>
      </c>
      <c r="N149" s="651">
        <f>SUM(M149:M153)</f>
        <v>0.5</v>
      </c>
      <c r="O149" s="652">
        <f>SUM(G149:G153)</f>
        <v>0.75</v>
      </c>
      <c r="P149" s="1223"/>
      <c r="Q149" s="432"/>
      <c r="R149" s="352"/>
      <c r="S149" s="507" t="s">
        <v>1042</v>
      </c>
      <c r="T149" s="1"/>
      <c r="U149" s="393"/>
      <c r="V149" s="393"/>
      <c r="W149" s="393"/>
      <c r="X149" s="1"/>
      <c r="Y149" s="1"/>
      <c r="Z149" s="1"/>
      <c r="AA149" s="1"/>
      <c r="AB149" s="1"/>
      <c r="AC149" s="1"/>
      <c r="AD149" s="1"/>
      <c r="AE149" s="1"/>
      <c r="AF149" s="1"/>
      <c r="AG149" s="1"/>
      <c r="AH149" s="1"/>
      <c r="AI149" s="1"/>
      <c r="AJ149" s="1"/>
      <c r="AK149" s="1"/>
      <c r="AL149" s="1"/>
      <c r="AM149" s="1"/>
      <c r="AN149" s="1"/>
      <c r="AO149" s="1"/>
      <c r="AP149" s="1"/>
    </row>
    <row r="150" spans="1:42" s="2" customFormat="1" ht="15" customHeight="1">
      <c r="A150" s="1"/>
      <c r="B150" s="1273"/>
      <c r="C150" s="1274"/>
      <c r="D150" s="1274"/>
      <c r="E150" s="1274"/>
      <c r="F150" s="1274"/>
      <c r="G150" s="1274"/>
      <c r="H150" s="1274"/>
      <c r="I150" s="1274"/>
      <c r="J150" s="1274"/>
      <c r="K150" s="1274"/>
      <c r="L150" s="1274"/>
      <c r="M150" s="1274"/>
      <c r="N150" s="1274"/>
      <c r="O150" s="1274"/>
      <c r="P150" s="1274"/>
      <c r="Q150" s="1274"/>
      <c r="R150" s="1274"/>
      <c r="S150" s="1275"/>
      <c r="T150" s="1"/>
      <c r="U150" s="393"/>
      <c r="V150" s="393"/>
      <c r="W150" s="393"/>
      <c r="X150" s="1"/>
      <c r="Y150" s="1"/>
      <c r="Z150" s="1"/>
      <c r="AA150" s="1"/>
      <c r="AB150" s="1"/>
      <c r="AC150" s="1"/>
      <c r="AD150" s="1"/>
      <c r="AE150" s="1"/>
      <c r="AF150" s="1"/>
      <c r="AG150" s="1"/>
      <c r="AH150" s="1"/>
      <c r="AI150" s="1"/>
      <c r="AJ150" s="1"/>
      <c r="AK150" s="1"/>
      <c r="AL150" s="1"/>
      <c r="AM150" s="1"/>
      <c r="AN150" s="1"/>
      <c r="AO150" s="1"/>
      <c r="AP150" s="1"/>
    </row>
    <row r="151" spans="1:42" s="2" customFormat="1" ht="99" customHeight="1">
      <c r="B151" s="1293" t="s">
        <v>326</v>
      </c>
      <c r="C151" s="1207" t="s">
        <v>327</v>
      </c>
      <c r="D151" s="1193" t="s">
        <v>328</v>
      </c>
      <c r="E151" s="1196">
        <v>0.6</v>
      </c>
      <c r="F151" s="338" t="s">
        <v>329</v>
      </c>
      <c r="G151" s="559">
        <v>0.1</v>
      </c>
      <c r="H151" s="521">
        <v>43885</v>
      </c>
      <c r="I151" s="521">
        <v>43889</v>
      </c>
      <c r="J151" s="567" t="s">
        <v>334</v>
      </c>
      <c r="K151" s="306" t="s">
        <v>65</v>
      </c>
      <c r="L151" s="530"/>
      <c r="M151" s="558">
        <f>IF(K151="SI", G151, IF(K151="Cumplimiento Negativo",G151,"0"))</f>
        <v>0.1</v>
      </c>
      <c r="N151" s="687">
        <f>SUM(M151:M153)</f>
        <v>0.25</v>
      </c>
      <c r="O151" s="687">
        <f>SUM(G151:G153)</f>
        <v>0.5</v>
      </c>
      <c r="P151" s="1199">
        <v>0.8</v>
      </c>
      <c r="Q151" s="612"/>
      <c r="R151" s="352"/>
      <c r="S151" s="691" t="s">
        <v>335</v>
      </c>
      <c r="T151" s="1"/>
      <c r="U151" s="1"/>
      <c r="V151" s="1"/>
    </row>
    <row r="152" spans="1:42" s="2" customFormat="1" ht="180" customHeight="1">
      <c r="B152" s="1294"/>
      <c r="C152" s="1208"/>
      <c r="D152" s="1194"/>
      <c r="E152" s="1197"/>
      <c r="F152" s="338" t="s">
        <v>330</v>
      </c>
      <c r="G152" s="559">
        <v>0.15</v>
      </c>
      <c r="H152" s="521">
        <v>43892</v>
      </c>
      <c r="I152" s="521">
        <v>43903</v>
      </c>
      <c r="J152" s="567" t="s">
        <v>332</v>
      </c>
      <c r="K152" s="306" t="s">
        <v>65</v>
      </c>
      <c r="L152" s="530"/>
      <c r="M152" s="558">
        <f>IF(K152="SI", G152, IF(K152="Cumplimiento Negativo",G152,"0"))</f>
        <v>0.15</v>
      </c>
      <c r="N152" s="687">
        <f>SUM(M152:M152)</f>
        <v>0.15</v>
      </c>
      <c r="O152" s="687">
        <f>SUM(G152:G152)</f>
        <v>0.15</v>
      </c>
      <c r="P152" s="1200"/>
      <c r="Q152" s="612"/>
      <c r="R152" s="352"/>
      <c r="S152" s="691" t="s">
        <v>336</v>
      </c>
      <c r="T152" s="1"/>
      <c r="U152" s="1"/>
      <c r="V152" s="1"/>
    </row>
    <row r="153" spans="1:42" s="2" customFormat="1" ht="90.75" customHeight="1">
      <c r="B153" s="1295"/>
      <c r="C153" s="1209"/>
      <c r="D153" s="1195"/>
      <c r="E153" s="1198"/>
      <c r="F153" s="338" t="s">
        <v>331</v>
      </c>
      <c r="G153" s="559">
        <v>0.25</v>
      </c>
      <c r="H153" s="521">
        <v>43906</v>
      </c>
      <c r="I153" s="521">
        <v>43973</v>
      </c>
      <c r="J153" s="567" t="s">
        <v>333</v>
      </c>
      <c r="K153" s="306" t="s">
        <v>67</v>
      </c>
      <c r="L153" s="659"/>
      <c r="M153" s="454" t="str">
        <f t="shared" ref="M153" si="45">IF(K153="SI", G153, IF(K153="Cumplimiento Negativo",G153,"0"))</f>
        <v>0</v>
      </c>
      <c r="N153" s="657" t="str">
        <f t="shared" ref="N153" si="46">+M153</f>
        <v>0</v>
      </c>
      <c r="O153" s="657">
        <f t="shared" ref="O153" si="47">+G153</f>
        <v>0.25</v>
      </c>
      <c r="P153" s="1201"/>
      <c r="Q153" s="352"/>
      <c r="R153" s="352"/>
      <c r="S153" s="691" t="s">
        <v>337</v>
      </c>
      <c r="T153" s="1"/>
      <c r="U153" s="1"/>
      <c r="V153" s="1"/>
    </row>
    <row r="154" spans="1:42" s="2" customFormat="1" ht="14.25" customHeight="1">
      <c r="B154" s="1184"/>
      <c r="C154" s="1185"/>
      <c r="D154" s="1185"/>
      <c r="E154" s="1185"/>
      <c r="F154" s="1185"/>
      <c r="G154" s="1185"/>
      <c r="H154" s="1185"/>
      <c r="I154" s="1185"/>
      <c r="J154" s="1185"/>
      <c r="K154" s="1185"/>
      <c r="L154" s="1185"/>
      <c r="M154" s="1185"/>
      <c r="N154" s="1185"/>
      <c r="O154" s="1185"/>
      <c r="P154" s="1185"/>
      <c r="Q154" s="1185"/>
      <c r="R154" s="1185"/>
      <c r="S154" s="1186"/>
      <c r="T154" s="1"/>
      <c r="U154" s="1"/>
      <c r="V154" s="1"/>
    </row>
    <row r="155" spans="1:42" s="2" customFormat="1" ht="70.5" customHeight="1">
      <c r="B155" s="1293" t="s">
        <v>338</v>
      </c>
      <c r="C155" s="1207" t="s">
        <v>339</v>
      </c>
      <c r="D155" s="1193" t="s">
        <v>340</v>
      </c>
      <c r="E155" s="1365">
        <v>1</v>
      </c>
      <c r="F155" s="338" t="s">
        <v>341</v>
      </c>
      <c r="G155" s="559">
        <v>0.5</v>
      </c>
      <c r="H155" s="1329" t="s">
        <v>343</v>
      </c>
      <c r="I155" s="1329" t="s">
        <v>344</v>
      </c>
      <c r="J155" s="1361" t="s">
        <v>345</v>
      </c>
      <c r="K155" s="306" t="s">
        <v>65</v>
      </c>
      <c r="L155" s="530"/>
      <c r="M155" s="558">
        <f t="shared" ref="M155:M158" si="48">IF(K155="SI", G155, IF(K155="Cumplimiento Negativo",G155,"0"))</f>
        <v>0.5</v>
      </c>
      <c r="N155" s="730">
        <f>SUM(M155,M156)</f>
        <v>1</v>
      </c>
      <c r="O155" s="730">
        <f>SUM(G155,G156)</f>
        <v>1</v>
      </c>
      <c r="P155" s="1199">
        <f>+N155/O155</f>
        <v>1</v>
      </c>
      <c r="Q155" s="352"/>
      <c r="R155" s="461"/>
      <c r="S155" s="691" t="s">
        <v>346</v>
      </c>
      <c r="T155" s="1"/>
      <c r="U155" s="1"/>
      <c r="V155" s="1"/>
    </row>
    <row r="156" spans="1:42" s="2" customFormat="1" ht="72.75" customHeight="1">
      <c r="B156" s="1209"/>
      <c r="C156" s="1209"/>
      <c r="D156" s="1195"/>
      <c r="E156" s="1366"/>
      <c r="F156" s="338" t="s">
        <v>342</v>
      </c>
      <c r="G156" s="559">
        <v>0.5</v>
      </c>
      <c r="H156" s="1331"/>
      <c r="I156" s="1331"/>
      <c r="J156" s="1362"/>
      <c r="K156" s="306" t="s">
        <v>65</v>
      </c>
      <c r="L156" s="530"/>
      <c r="M156" s="558">
        <f t="shared" si="48"/>
        <v>0.5</v>
      </c>
      <c r="N156" s="730">
        <f>SUM(M155:M156)</f>
        <v>1</v>
      </c>
      <c r="O156" s="730" t="e">
        <f>SUM(G156,#REF!)</f>
        <v>#REF!</v>
      </c>
      <c r="P156" s="1201"/>
      <c r="Q156" s="352"/>
      <c r="R156" s="352"/>
      <c r="S156" s="691" t="s">
        <v>347</v>
      </c>
      <c r="T156" s="1"/>
      <c r="U156" s="1"/>
      <c r="V156" s="1"/>
    </row>
    <row r="157" spans="1:42" s="2" customFormat="1" ht="14.25" customHeight="1">
      <c r="B157" s="1184"/>
      <c r="C157" s="1185"/>
      <c r="D157" s="1185"/>
      <c r="E157" s="1185"/>
      <c r="F157" s="1185"/>
      <c r="G157" s="1185"/>
      <c r="H157" s="1185"/>
      <c r="I157" s="1185"/>
      <c r="J157" s="1185"/>
      <c r="K157" s="1185"/>
      <c r="L157" s="1185"/>
      <c r="M157" s="1185"/>
      <c r="N157" s="1185"/>
      <c r="O157" s="1185"/>
      <c r="P157" s="1185"/>
      <c r="Q157" s="1185"/>
      <c r="R157" s="1185"/>
      <c r="S157" s="1186"/>
      <c r="T157" s="1"/>
      <c r="U157" s="1"/>
      <c r="V157" s="1"/>
    </row>
    <row r="158" spans="1:42" s="2" customFormat="1" ht="90.75" customHeight="1">
      <c r="B158" s="1293" t="s">
        <v>357</v>
      </c>
      <c r="C158" s="1207" t="s">
        <v>358</v>
      </c>
      <c r="D158" s="1332" t="s">
        <v>359</v>
      </c>
      <c r="E158" s="1365">
        <v>0.35</v>
      </c>
      <c r="F158" s="338" t="s">
        <v>361</v>
      </c>
      <c r="G158" s="559">
        <v>0.15</v>
      </c>
      <c r="H158" s="521">
        <v>43840</v>
      </c>
      <c r="I158" s="521">
        <v>43871</v>
      </c>
      <c r="J158" s="567" t="s">
        <v>367</v>
      </c>
      <c r="K158" s="306" t="s">
        <v>65</v>
      </c>
      <c r="L158" s="459"/>
      <c r="M158" s="454">
        <f t="shared" si="48"/>
        <v>0.15</v>
      </c>
      <c r="N158" s="657">
        <f>SUM(M158:M159)</f>
        <v>0.35</v>
      </c>
      <c r="O158" s="657">
        <f>SUM(G158:G159)</f>
        <v>0.35</v>
      </c>
      <c r="P158" s="1382">
        <f>+N158/O158</f>
        <v>1</v>
      </c>
      <c r="Q158" s="352"/>
      <c r="R158" s="460"/>
      <c r="S158" s="691" t="s">
        <v>378</v>
      </c>
      <c r="T158" s="1"/>
      <c r="U158" s="1"/>
      <c r="V158" s="1"/>
    </row>
    <row r="159" spans="1:42" s="2" customFormat="1" ht="137.25" customHeight="1">
      <c r="B159" s="1381"/>
      <c r="C159" s="1208"/>
      <c r="D159" s="1334"/>
      <c r="E159" s="1366"/>
      <c r="F159" s="338" t="s">
        <v>362</v>
      </c>
      <c r="G159" s="572">
        <v>0.2</v>
      </c>
      <c r="H159" s="521">
        <v>43872</v>
      </c>
      <c r="I159" s="521">
        <v>43878</v>
      </c>
      <c r="J159" s="567" t="s">
        <v>368</v>
      </c>
      <c r="K159" s="306" t="s">
        <v>65</v>
      </c>
      <c r="L159" s="374"/>
      <c r="M159" s="558">
        <f>IF(K159="SI", G159, IF(K159="Cumplimiento Negativo",G159,"0"))</f>
        <v>0.2</v>
      </c>
      <c r="N159" s="687">
        <f t="shared" ref="N159" si="49">M159</f>
        <v>0.2</v>
      </c>
      <c r="O159" s="687">
        <f t="shared" ref="O159" si="50">G159</f>
        <v>0.2</v>
      </c>
      <c r="P159" s="1383"/>
      <c r="Q159" s="352"/>
      <c r="R159" s="461"/>
      <c r="S159" s="691" t="s">
        <v>373</v>
      </c>
      <c r="T159" s="1"/>
      <c r="U159" s="1"/>
      <c r="V159" s="1"/>
    </row>
    <row r="160" spans="1:42" s="2" customFormat="1" ht="15.95" customHeight="1">
      <c r="A160" s="1"/>
      <c r="B160" s="1233"/>
      <c r="C160" s="1233"/>
      <c r="D160" s="1233"/>
      <c r="E160" s="1233"/>
      <c r="F160" s="1233"/>
      <c r="G160" s="1233"/>
      <c r="H160" s="1233"/>
      <c r="I160" s="1233"/>
      <c r="J160" s="1233"/>
      <c r="K160" s="1233"/>
      <c r="L160" s="1233"/>
      <c r="M160" s="1233"/>
      <c r="N160" s="1233"/>
      <c r="O160" s="1233"/>
      <c r="P160" s="1233"/>
      <c r="Q160" s="1233"/>
      <c r="R160" s="1233"/>
      <c r="S160" s="1233"/>
      <c r="T160" s="1"/>
      <c r="U160" s="393"/>
      <c r="V160" s="393"/>
      <c r="W160" s="393"/>
      <c r="X160" s="1"/>
      <c r="Y160" s="1"/>
      <c r="Z160" s="1"/>
      <c r="AA160" s="1"/>
      <c r="AB160" s="1"/>
      <c r="AC160" s="1"/>
      <c r="AD160" s="1"/>
      <c r="AE160" s="1"/>
      <c r="AF160" s="1"/>
      <c r="AG160" s="1"/>
      <c r="AH160" s="1"/>
      <c r="AI160" s="1"/>
      <c r="AJ160" s="1"/>
      <c r="AK160" s="1"/>
      <c r="AL160" s="1"/>
      <c r="AM160" s="1"/>
      <c r="AN160" s="1"/>
      <c r="AO160" s="1"/>
      <c r="AP160" s="1"/>
    </row>
    <row r="161" spans="1:44" s="2" customFormat="1" ht="90.75" customHeight="1">
      <c r="A161" s="1"/>
      <c r="B161" s="1293" t="s">
        <v>379</v>
      </c>
      <c r="C161" s="1320" t="s">
        <v>380</v>
      </c>
      <c r="D161" s="1215" t="s">
        <v>381</v>
      </c>
      <c r="E161" s="1217">
        <v>0.3</v>
      </c>
      <c r="F161" s="696" t="s">
        <v>383</v>
      </c>
      <c r="G161" s="525">
        <v>0.15</v>
      </c>
      <c r="H161" s="521">
        <v>43832</v>
      </c>
      <c r="I161" s="521">
        <v>43841</v>
      </c>
      <c r="J161" s="1320" t="s">
        <v>391</v>
      </c>
      <c r="K161" s="306" t="s">
        <v>65</v>
      </c>
      <c r="L161" s="463"/>
      <c r="M161" s="558">
        <f t="shared" ref="M161:M163" si="51">IF(K161="SI",G161,"0")</f>
        <v>0.15</v>
      </c>
      <c r="N161" s="652">
        <f>SUM(M161:M163)</f>
        <v>0.3</v>
      </c>
      <c r="O161" s="652">
        <f>+SUM(G161:G163)</f>
        <v>0.3</v>
      </c>
      <c r="P161" s="1199">
        <f>+N161/O161</f>
        <v>1</v>
      </c>
      <c r="Q161" s="672"/>
      <c r="R161" s="672"/>
      <c r="S161" s="672" t="s">
        <v>393</v>
      </c>
      <c r="T161" s="1"/>
      <c r="U161" s="1"/>
      <c r="V161" s="1"/>
      <c r="W161" s="1"/>
      <c r="X161" s="1"/>
      <c r="Y161" s="1"/>
      <c r="Z161" s="1"/>
    </row>
    <row r="162" spans="1:44" s="2" customFormat="1" ht="84.75" customHeight="1">
      <c r="A162" s="1"/>
      <c r="B162" s="1294"/>
      <c r="C162" s="1384"/>
      <c r="D162" s="1216"/>
      <c r="E162" s="1218"/>
      <c r="F162" s="696" t="s">
        <v>384</v>
      </c>
      <c r="G162" s="525">
        <v>0.1</v>
      </c>
      <c r="H162" s="521">
        <v>43842</v>
      </c>
      <c r="I162" s="521">
        <v>43855</v>
      </c>
      <c r="J162" s="1384"/>
      <c r="K162" s="306" t="s">
        <v>65</v>
      </c>
      <c r="L162" s="463"/>
      <c r="M162" s="558">
        <f t="shared" si="51"/>
        <v>0.1</v>
      </c>
      <c r="N162" s="652">
        <f>+SUM(M162:M163)</f>
        <v>0.15000000000000002</v>
      </c>
      <c r="O162" s="652">
        <f>+SUM(G162:G163)</f>
        <v>0.15000000000000002</v>
      </c>
      <c r="P162" s="1200"/>
      <c r="Q162" s="672"/>
      <c r="R162" s="464"/>
      <c r="S162" s="672" t="s">
        <v>394</v>
      </c>
      <c r="T162" s="1"/>
      <c r="U162" s="1"/>
      <c r="V162" s="1"/>
      <c r="W162" s="1"/>
      <c r="X162" s="1"/>
      <c r="Y162" s="1"/>
      <c r="Z162" s="1"/>
    </row>
    <row r="163" spans="1:44" s="2" customFormat="1" ht="88.5" customHeight="1">
      <c r="A163" s="1"/>
      <c r="B163" s="1294"/>
      <c r="C163" s="1384"/>
      <c r="D163" s="1283"/>
      <c r="E163" s="1313"/>
      <c r="F163" s="696" t="s">
        <v>385</v>
      </c>
      <c r="G163" s="525">
        <v>0.05</v>
      </c>
      <c r="H163" s="521">
        <v>43858</v>
      </c>
      <c r="I163" s="521">
        <v>43862</v>
      </c>
      <c r="J163" s="1384"/>
      <c r="K163" s="306" t="s">
        <v>65</v>
      </c>
      <c r="L163" s="463"/>
      <c r="M163" s="558">
        <f t="shared" si="51"/>
        <v>0.05</v>
      </c>
      <c r="N163" s="652">
        <f>+SUM(M163:M163)</f>
        <v>0.05</v>
      </c>
      <c r="O163" s="652">
        <f>+SUM(G163:G163)</f>
        <v>0.05</v>
      </c>
      <c r="P163" s="1200"/>
      <c r="Q163" s="672"/>
      <c r="R163" s="465"/>
      <c r="S163" s="672" t="s">
        <v>395</v>
      </c>
      <c r="T163" s="1"/>
      <c r="U163" s="1"/>
      <c r="V163" s="1"/>
      <c r="W163" s="1"/>
      <c r="X163" s="1"/>
      <c r="Y163" s="1"/>
      <c r="Z163" s="1"/>
    </row>
    <row r="164" spans="1:44" s="2" customFormat="1" ht="12" customHeight="1">
      <c r="A164" s="1"/>
      <c r="B164" s="1184"/>
      <c r="C164" s="1185"/>
      <c r="D164" s="1185"/>
      <c r="E164" s="1185"/>
      <c r="F164" s="1185"/>
      <c r="G164" s="1185"/>
      <c r="H164" s="1185"/>
      <c r="I164" s="1185"/>
      <c r="J164" s="1185"/>
      <c r="K164" s="1185"/>
      <c r="L164" s="1185"/>
      <c r="M164" s="1185"/>
      <c r="N164" s="1185"/>
      <c r="O164" s="1185"/>
      <c r="P164" s="1185"/>
      <c r="Q164" s="1185"/>
      <c r="R164" s="1185"/>
      <c r="S164" s="1186"/>
      <c r="T164" s="1"/>
      <c r="U164" s="1"/>
      <c r="V164" s="1"/>
      <c r="W164" s="1"/>
      <c r="X164" s="1"/>
      <c r="Y164" s="1"/>
      <c r="Z164" s="1"/>
    </row>
    <row r="165" spans="1:44" s="2" customFormat="1" ht="84.75" customHeight="1">
      <c r="A165" s="1"/>
      <c r="B165" s="1307" t="s">
        <v>399</v>
      </c>
      <c r="C165" s="1210" t="s">
        <v>400</v>
      </c>
      <c r="D165" s="1379" t="s">
        <v>401</v>
      </c>
      <c r="E165" s="1196">
        <v>0.45</v>
      </c>
      <c r="F165" s="696" t="s">
        <v>403</v>
      </c>
      <c r="G165" s="525">
        <v>0.1</v>
      </c>
      <c r="H165" s="521">
        <v>43832</v>
      </c>
      <c r="I165" s="521">
        <v>43841</v>
      </c>
      <c r="J165" s="574" t="s">
        <v>411</v>
      </c>
      <c r="K165" s="306" t="s">
        <v>65</v>
      </c>
      <c r="L165" s="530"/>
      <c r="M165" s="558">
        <f>IF(K165="SI", G165, IF(K165="Cumplimiento Negativo",G165,"0"))</f>
        <v>0.1</v>
      </c>
      <c r="N165" s="652">
        <f>+SUM(M165:M166)</f>
        <v>0.2</v>
      </c>
      <c r="O165" s="652">
        <f>+SUM(G165:G166)</f>
        <v>0.2</v>
      </c>
      <c r="P165" s="1199">
        <f t="shared" ref="P165" si="52">+N165/O165</f>
        <v>1</v>
      </c>
      <c r="Q165" s="672"/>
      <c r="R165" s="621"/>
      <c r="S165" s="672" t="s">
        <v>417</v>
      </c>
      <c r="T165" s="1"/>
      <c r="U165" s="1"/>
      <c r="V165" s="1"/>
      <c r="W165" s="1"/>
      <c r="X165" s="1"/>
      <c r="Y165" s="1"/>
      <c r="Z165" s="1"/>
    </row>
    <row r="166" spans="1:44" s="2" customFormat="1" ht="90" customHeight="1">
      <c r="A166" s="1"/>
      <c r="B166" s="1308"/>
      <c r="C166" s="1191"/>
      <c r="D166" s="1380"/>
      <c r="E166" s="1197"/>
      <c r="F166" s="696" t="s">
        <v>404</v>
      </c>
      <c r="G166" s="525">
        <v>0.1</v>
      </c>
      <c r="H166" s="521">
        <v>43842</v>
      </c>
      <c r="I166" s="521">
        <v>43855</v>
      </c>
      <c r="J166" s="574" t="s">
        <v>412</v>
      </c>
      <c r="K166" s="306" t="s">
        <v>65</v>
      </c>
      <c r="L166" s="530"/>
      <c r="M166" s="558">
        <f t="shared" ref="M166" si="53">IF(K166="SI", G166, IF(K166="Cumplimiento Negativo",G166,"0"))</f>
        <v>0.1</v>
      </c>
      <c r="N166" s="652">
        <f>+SUM(M166:M166)</f>
        <v>0.1</v>
      </c>
      <c r="O166" s="652">
        <f>+SUM(G166:G166)</f>
        <v>0.1</v>
      </c>
      <c r="P166" s="1200"/>
      <c r="Q166" s="672"/>
      <c r="R166" s="621"/>
      <c r="S166" s="672" t="s">
        <v>418</v>
      </c>
      <c r="T166" s="1"/>
      <c r="U166" s="1"/>
      <c r="V166" s="1"/>
      <c r="W166" s="1"/>
      <c r="X166" s="1"/>
      <c r="Y166" s="1"/>
      <c r="Z166" s="1"/>
    </row>
    <row r="167" spans="1:44" ht="15" customHeight="1">
      <c r="B167" s="1225" t="s">
        <v>4</v>
      </c>
      <c r="C167" s="1225"/>
      <c r="D167" s="1225"/>
      <c r="E167" s="1225"/>
      <c r="F167" s="1225"/>
      <c r="G167" s="1225"/>
      <c r="H167" s="1225"/>
      <c r="I167" s="1225"/>
      <c r="J167" s="1225"/>
      <c r="K167" s="1225" t="s">
        <v>5</v>
      </c>
      <c r="L167" s="1225"/>
      <c r="M167" s="1225"/>
      <c r="N167" s="1225"/>
      <c r="O167" s="1225"/>
      <c r="P167" s="1225"/>
      <c r="Q167" s="1225"/>
      <c r="R167" s="1226"/>
      <c r="S167" s="1227" t="s">
        <v>59</v>
      </c>
      <c r="T167" s="1228"/>
      <c r="U167" s="1228"/>
      <c r="AF167" s="257"/>
      <c r="AG167" s="257"/>
      <c r="AL167" s="247"/>
      <c r="AM167" s="247"/>
      <c r="AN167" s="247"/>
      <c r="AO167" s="247"/>
      <c r="AP167" s="247"/>
      <c r="AQ167" s="247"/>
      <c r="AR167" s="247"/>
    </row>
    <row r="168" spans="1:44" ht="39" customHeight="1">
      <c r="B168" s="1229" t="s">
        <v>0</v>
      </c>
      <c r="C168" s="1268" t="s">
        <v>255</v>
      </c>
      <c r="D168" s="1229" t="s">
        <v>2</v>
      </c>
      <c r="E168" s="1230" t="s">
        <v>70</v>
      </c>
      <c r="F168" s="1229" t="s">
        <v>60</v>
      </c>
      <c r="G168" s="1230" t="s">
        <v>68</v>
      </c>
      <c r="H168" s="1231" t="s">
        <v>51</v>
      </c>
      <c r="I168" s="1231"/>
      <c r="J168" s="1231" t="s">
        <v>52</v>
      </c>
      <c r="K168" s="1231" t="s">
        <v>63</v>
      </c>
      <c r="L168" s="1230" t="s">
        <v>6</v>
      </c>
      <c r="M168" s="1230" t="s">
        <v>64</v>
      </c>
      <c r="N168" s="1230" t="s">
        <v>72</v>
      </c>
      <c r="O168" s="1230" t="s">
        <v>187</v>
      </c>
      <c r="P168" s="1232" t="s">
        <v>71</v>
      </c>
      <c r="Q168" s="1231" t="s">
        <v>79</v>
      </c>
      <c r="R168" s="1231" t="s">
        <v>6</v>
      </c>
      <c r="S168" s="1211" t="s">
        <v>62</v>
      </c>
      <c r="T168" s="1244"/>
      <c r="U168" s="1244"/>
      <c r="AK168" s="247"/>
      <c r="AL168" s="247"/>
      <c r="AM168" s="247"/>
      <c r="AN168" s="247"/>
      <c r="AO168" s="247"/>
      <c r="AP168" s="247"/>
      <c r="AQ168" s="247"/>
      <c r="AR168" s="247"/>
    </row>
    <row r="169" spans="1:44" ht="35.25" customHeight="1">
      <c r="B169" s="1268"/>
      <c r="C169" s="1269"/>
      <c r="D169" s="1268"/>
      <c r="E169" s="1244"/>
      <c r="F169" s="1268"/>
      <c r="G169" s="1244"/>
      <c r="H169" s="304" t="s">
        <v>46</v>
      </c>
      <c r="I169" s="304" t="s">
        <v>47</v>
      </c>
      <c r="J169" s="1211"/>
      <c r="K169" s="1211"/>
      <c r="L169" s="1244"/>
      <c r="M169" s="1244"/>
      <c r="N169" s="1244"/>
      <c r="O169" s="1244"/>
      <c r="P169" s="1267"/>
      <c r="Q169" s="1211"/>
      <c r="R169" s="1211"/>
      <c r="S169" s="1212"/>
      <c r="T169" s="1245"/>
      <c r="U169" s="1245"/>
      <c r="AK169" s="247"/>
      <c r="AL169" s="247"/>
      <c r="AM169" s="247"/>
      <c r="AN169" s="247"/>
      <c r="AO169" s="247"/>
      <c r="AP169" s="247"/>
      <c r="AQ169" s="247"/>
      <c r="AR169" s="247"/>
    </row>
    <row r="170" spans="1:44" s="2" customFormat="1" ht="141.75" customHeight="1">
      <c r="A170" s="1"/>
      <c r="B170" s="1246" t="s">
        <v>684</v>
      </c>
      <c r="C170" s="1249" t="s">
        <v>685</v>
      </c>
      <c r="D170" s="1238" t="s">
        <v>686</v>
      </c>
      <c r="E170" s="1253">
        <v>0.2</v>
      </c>
      <c r="F170" s="507" t="s">
        <v>687</v>
      </c>
      <c r="G170" s="508">
        <v>0.08</v>
      </c>
      <c r="H170" s="360">
        <v>43832</v>
      </c>
      <c r="I170" s="360">
        <v>43845</v>
      </c>
      <c r="J170" s="517" t="s">
        <v>691</v>
      </c>
      <c r="K170" s="306" t="s">
        <v>65</v>
      </c>
      <c r="L170" s="527"/>
      <c r="M170" s="558">
        <f>IF(K170="SI", G170, IF(K170="Cumplimiento Negativo",G170,"0"))</f>
        <v>0.08</v>
      </c>
      <c r="N170" s="651">
        <f>SUM(M170:M172)</f>
        <v>0.2</v>
      </c>
      <c r="O170" s="652">
        <f>SUM(G170:G172)</f>
        <v>0.2</v>
      </c>
      <c r="P170" s="1222">
        <f>+N170/O170</f>
        <v>1</v>
      </c>
      <c r="Q170" s="352"/>
      <c r="R170" s="352"/>
      <c r="S170" s="507" t="s">
        <v>694</v>
      </c>
      <c r="T170" s="1"/>
      <c r="U170" s="1"/>
      <c r="V170" s="1"/>
      <c r="W170" s="1"/>
      <c r="X170" s="1"/>
      <c r="Y170" s="1"/>
      <c r="Z170" s="1"/>
    </row>
    <row r="171" spans="1:44" s="2" customFormat="1" ht="100.15" customHeight="1">
      <c r="A171" s="1"/>
      <c r="B171" s="1247"/>
      <c r="C171" s="1250"/>
      <c r="D171" s="1252"/>
      <c r="E171" s="1254"/>
      <c r="F171" s="507" t="s">
        <v>688</v>
      </c>
      <c r="G171" s="508">
        <v>0.06</v>
      </c>
      <c r="H171" s="360">
        <v>43846</v>
      </c>
      <c r="I171" s="360">
        <v>43848</v>
      </c>
      <c r="J171" s="705" t="s">
        <v>693</v>
      </c>
      <c r="K171" s="306" t="s">
        <v>65</v>
      </c>
      <c r="L171" s="527"/>
      <c r="M171" s="558">
        <f t="shared" ref="M171:M191" si="54">IF(K171="SI", G171, IF(K171="Cumplimiento Negativo",G171,"0"))</f>
        <v>0.06</v>
      </c>
      <c r="N171" s="651">
        <f t="shared" ref="N171:N173" si="55">SUM(M171:M172)</f>
        <v>0.12</v>
      </c>
      <c r="O171" s="652">
        <f t="shared" ref="O171:O173" si="56">SUM(G171:G172)</f>
        <v>0.12</v>
      </c>
      <c r="P171" s="1223"/>
      <c r="Q171" s="352"/>
      <c r="R171" s="352"/>
      <c r="S171" s="507" t="s">
        <v>695</v>
      </c>
      <c r="T171" s="1"/>
      <c r="U171" s="1"/>
      <c r="V171" s="1"/>
      <c r="W171" s="1"/>
      <c r="X171" s="1"/>
      <c r="Y171" s="1"/>
      <c r="Z171" s="1"/>
    </row>
    <row r="172" spans="1:44" s="2" customFormat="1" ht="96.75" customHeight="1">
      <c r="A172" s="1"/>
      <c r="B172" s="1248"/>
      <c r="C172" s="1251"/>
      <c r="D172" s="1239"/>
      <c r="E172" s="1255"/>
      <c r="F172" s="507" t="s">
        <v>689</v>
      </c>
      <c r="G172" s="508">
        <v>0.06</v>
      </c>
      <c r="H172" s="360" t="s">
        <v>690</v>
      </c>
      <c r="I172" s="360" t="s">
        <v>304</v>
      </c>
      <c r="J172" s="517" t="s">
        <v>692</v>
      </c>
      <c r="K172" s="306" t="s">
        <v>65</v>
      </c>
      <c r="L172" s="527"/>
      <c r="M172" s="558">
        <f t="shared" si="54"/>
        <v>0.06</v>
      </c>
      <c r="N172" s="651">
        <f t="shared" si="55"/>
        <v>0.06</v>
      </c>
      <c r="O172" s="652">
        <f t="shared" si="56"/>
        <v>0.06</v>
      </c>
      <c r="P172" s="1224"/>
      <c r="Q172" s="352"/>
      <c r="R172" s="352"/>
      <c r="S172" s="507" t="s">
        <v>696</v>
      </c>
      <c r="T172" s="1"/>
      <c r="U172" s="1"/>
      <c r="V172" s="1"/>
      <c r="W172" s="1"/>
      <c r="X172" s="1"/>
      <c r="Y172" s="1"/>
      <c r="Z172" s="1"/>
    </row>
    <row r="173" spans="1:44" s="2" customFormat="1" ht="73.900000000000006" hidden="1" customHeight="1">
      <c r="A173" s="1"/>
      <c r="B173" s="594"/>
      <c r="C173" s="591"/>
      <c r="D173" s="592"/>
      <c r="E173" s="595"/>
      <c r="F173" s="507"/>
      <c r="G173" s="508"/>
      <c r="H173" s="360"/>
      <c r="I173" s="360"/>
      <c r="J173" s="517"/>
      <c r="K173" s="306"/>
      <c r="L173" s="527"/>
      <c r="M173" s="558" t="str">
        <f t="shared" si="54"/>
        <v>0</v>
      </c>
      <c r="N173" s="651">
        <f t="shared" si="55"/>
        <v>0</v>
      </c>
      <c r="O173" s="652">
        <f t="shared" si="56"/>
        <v>0</v>
      </c>
      <c r="P173" s="418"/>
      <c r="Q173" s="352"/>
      <c r="R173" s="352"/>
      <c r="S173" s="232"/>
      <c r="T173" s="1"/>
      <c r="U173" s="1"/>
      <c r="V173" s="1"/>
      <c r="W173" s="1"/>
      <c r="X173" s="1"/>
      <c r="Y173" s="1"/>
      <c r="Z173" s="1"/>
    </row>
    <row r="174" spans="1:44" s="2" customFormat="1" ht="12" customHeight="1">
      <c r="A174" s="1"/>
      <c r="B174" s="1233"/>
      <c r="C174" s="1233"/>
      <c r="D174" s="1233"/>
      <c r="E174" s="1233"/>
      <c r="F174" s="1233"/>
      <c r="G174" s="1233"/>
      <c r="H174" s="1233"/>
      <c r="I174" s="1233"/>
      <c r="J174" s="1233"/>
      <c r="K174" s="1233"/>
      <c r="L174" s="1233"/>
      <c r="M174" s="1233"/>
      <c r="N174" s="1233"/>
      <c r="O174" s="1233"/>
      <c r="P174" s="1233"/>
      <c r="Q174" s="1233"/>
      <c r="R174" s="1233"/>
      <c r="S174" s="1233"/>
      <c r="T174" s="1"/>
      <c r="U174" s="1"/>
      <c r="V174" s="1"/>
      <c r="W174" s="1"/>
      <c r="X174" s="1"/>
      <c r="Y174" s="1"/>
      <c r="Z174" s="1"/>
    </row>
    <row r="175" spans="1:44" s="2" customFormat="1" ht="120.75" customHeight="1">
      <c r="A175" s="1"/>
      <c r="B175" s="565" t="s">
        <v>697</v>
      </c>
      <c r="C175" s="565" t="s">
        <v>698</v>
      </c>
      <c r="D175" s="507" t="s">
        <v>699</v>
      </c>
      <c r="E175" s="508">
        <v>1</v>
      </c>
      <c r="F175" s="507" t="s">
        <v>700</v>
      </c>
      <c r="G175" s="508">
        <v>0.5</v>
      </c>
      <c r="H175" s="360">
        <v>43905</v>
      </c>
      <c r="I175" s="360">
        <v>43912</v>
      </c>
      <c r="J175" s="517" t="s">
        <v>701</v>
      </c>
      <c r="K175" s="306" t="s">
        <v>65</v>
      </c>
      <c r="L175" s="527"/>
      <c r="M175" s="558">
        <f t="shared" ref="M175" si="57">IF(K175="SI", G175, IF(K175="Cumplimiento Negativo",G175,"0"))</f>
        <v>0.5</v>
      </c>
      <c r="N175" s="651">
        <f t="shared" ref="N175" si="58">M175</f>
        <v>0.5</v>
      </c>
      <c r="O175" s="652">
        <f t="shared" ref="O175" si="59">G175</f>
        <v>0.5</v>
      </c>
      <c r="P175" s="737">
        <f t="shared" ref="P175" si="60">N175/O175</f>
        <v>1</v>
      </c>
      <c r="Q175" s="672"/>
      <c r="R175" s="352"/>
      <c r="S175" s="507" t="s">
        <v>702</v>
      </c>
      <c r="T175" s="1"/>
      <c r="U175" s="1"/>
      <c r="V175" s="1"/>
      <c r="W175" s="1"/>
      <c r="X175" s="1"/>
      <c r="Y175" s="1"/>
      <c r="Z175" s="1"/>
    </row>
    <row r="176" spans="1:44" s="2" customFormat="1" ht="14.25" customHeight="1">
      <c r="A176" s="1"/>
      <c r="B176" s="1233"/>
      <c r="C176" s="1233"/>
      <c r="D176" s="1233"/>
      <c r="E176" s="1233"/>
      <c r="F176" s="1233"/>
      <c r="G176" s="1233"/>
      <c r="H176" s="1233"/>
      <c r="I176" s="1233"/>
      <c r="J176" s="1233"/>
      <c r="K176" s="1233"/>
      <c r="L176" s="1233"/>
      <c r="M176" s="1233"/>
      <c r="N176" s="1233"/>
      <c r="O176" s="1233"/>
      <c r="P176" s="1233"/>
      <c r="Q176" s="1233"/>
      <c r="R176" s="1233"/>
      <c r="S176" s="1233"/>
      <c r="T176" s="1"/>
      <c r="U176" s="1"/>
      <c r="V176" s="1"/>
      <c r="W176" s="1"/>
      <c r="X176" s="1"/>
      <c r="Y176" s="1"/>
      <c r="Z176" s="1"/>
    </row>
    <row r="177" spans="1:44" s="2" customFormat="1" ht="99" customHeight="1">
      <c r="A177" s="1"/>
      <c r="B177" s="1256" t="s">
        <v>703</v>
      </c>
      <c r="C177" s="1257" t="s">
        <v>704</v>
      </c>
      <c r="D177" s="1193" t="s">
        <v>705</v>
      </c>
      <c r="E177" s="1260">
        <v>0.15</v>
      </c>
      <c r="F177" s="507" t="s">
        <v>709</v>
      </c>
      <c r="G177" s="508">
        <v>0.02</v>
      </c>
      <c r="H177" s="360">
        <v>43832</v>
      </c>
      <c r="I177" s="360">
        <v>43841</v>
      </c>
      <c r="J177" s="1242" t="s">
        <v>723</v>
      </c>
      <c r="K177" s="306" t="s">
        <v>65</v>
      </c>
      <c r="L177" s="527"/>
      <c r="M177" s="558">
        <f>IF(K177="SI", G177, IF(K177="Cumplimiento Negativo",G177,"0"))</f>
        <v>0.02</v>
      </c>
      <c r="N177" s="651">
        <f>SUM(M177:M182)</f>
        <v>0.15</v>
      </c>
      <c r="O177" s="652">
        <f>SUM(G177:G182)</f>
        <v>0.15</v>
      </c>
      <c r="P177" s="1222">
        <f>N177/O177</f>
        <v>1</v>
      </c>
      <c r="Q177" s="672"/>
      <c r="R177" s="352"/>
      <c r="S177" s="507" t="s">
        <v>727</v>
      </c>
      <c r="T177" s="1"/>
      <c r="U177" s="1"/>
      <c r="V177" s="1"/>
      <c r="W177" s="1"/>
      <c r="X177" s="1"/>
      <c r="Y177" s="1"/>
      <c r="Z177" s="1"/>
    </row>
    <row r="178" spans="1:44" s="2" customFormat="1" ht="95.25" customHeight="1">
      <c r="A178" s="1"/>
      <c r="B178" s="1247"/>
      <c r="C178" s="1258"/>
      <c r="D178" s="1194"/>
      <c r="E178" s="1261"/>
      <c r="F178" s="507" t="s">
        <v>710</v>
      </c>
      <c r="G178" s="508">
        <v>0.04</v>
      </c>
      <c r="H178" s="360">
        <v>43844</v>
      </c>
      <c r="I178" s="360">
        <v>43861</v>
      </c>
      <c r="J178" s="1263"/>
      <c r="K178" s="306" t="s">
        <v>65</v>
      </c>
      <c r="L178" s="527"/>
      <c r="M178" s="558">
        <f t="shared" si="54"/>
        <v>0.04</v>
      </c>
      <c r="N178" s="651">
        <f>SUM(M178)</f>
        <v>0.04</v>
      </c>
      <c r="O178" s="652">
        <f>SUM(G178)</f>
        <v>0.04</v>
      </c>
      <c r="P178" s="1223"/>
      <c r="Q178" s="587"/>
      <c r="R178" s="352"/>
      <c r="S178" s="507" t="s">
        <v>736</v>
      </c>
      <c r="T178" s="1"/>
      <c r="U178" s="1"/>
      <c r="V178" s="1"/>
      <c r="W178" s="1"/>
      <c r="X178" s="1"/>
      <c r="Y178" s="1"/>
      <c r="Z178" s="1"/>
    </row>
    <row r="179" spans="1:44" ht="105.75" customHeight="1">
      <c r="B179" s="1247"/>
      <c r="C179" s="1258"/>
      <c r="D179" s="1194"/>
      <c r="E179" s="1261"/>
      <c r="F179" s="507" t="s">
        <v>711</v>
      </c>
      <c r="G179" s="508">
        <v>0.02</v>
      </c>
      <c r="H179" s="1264" t="s">
        <v>690</v>
      </c>
      <c r="I179" s="1264" t="s">
        <v>304</v>
      </c>
      <c r="J179" s="1263"/>
      <c r="K179" s="306" t="s">
        <v>65</v>
      </c>
      <c r="L179" s="527"/>
      <c r="M179" s="558">
        <f t="shared" si="54"/>
        <v>0.02</v>
      </c>
      <c r="N179" s="651">
        <f>SUM(M179)</f>
        <v>0.02</v>
      </c>
      <c r="O179" s="652">
        <f>SUM(G179)</f>
        <v>0.02</v>
      </c>
      <c r="P179" s="1223"/>
      <c r="Q179" s="672"/>
      <c r="R179" s="352"/>
      <c r="S179" s="507" t="s">
        <v>728</v>
      </c>
      <c r="T179" s="303"/>
      <c r="U179" s="303"/>
      <c r="AB179" s="247"/>
      <c r="AC179" s="247"/>
      <c r="AD179" s="247"/>
      <c r="AF179" s="247"/>
      <c r="AG179" s="247"/>
      <c r="AH179" s="247"/>
      <c r="AI179" s="247"/>
      <c r="AJ179" s="247"/>
      <c r="AK179" s="247"/>
      <c r="AL179" s="247"/>
      <c r="AM179" s="247"/>
      <c r="AN179" s="247"/>
      <c r="AO179" s="247"/>
      <c r="AP179" s="247"/>
      <c r="AQ179" s="247"/>
      <c r="AR179" s="247"/>
    </row>
    <row r="180" spans="1:44" s="2" customFormat="1" ht="79.5" customHeight="1">
      <c r="A180" s="1"/>
      <c r="B180" s="1247"/>
      <c r="C180" s="1258"/>
      <c r="D180" s="1194"/>
      <c r="E180" s="1261"/>
      <c r="F180" s="507" t="s">
        <v>712</v>
      </c>
      <c r="G180" s="508">
        <v>0.02</v>
      </c>
      <c r="H180" s="1265"/>
      <c r="I180" s="1265"/>
      <c r="J180" s="1263"/>
      <c r="K180" s="306" t="s">
        <v>65</v>
      </c>
      <c r="L180" s="527"/>
      <c r="M180" s="558">
        <f t="shared" si="54"/>
        <v>0.02</v>
      </c>
      <c r="N180" s="651">
        <f>SUM(M180)</f>
        <v>0.02</v>
      </c>
      <c r="O180" s="652">
        <f>SUM(G180)</f>
        <v>0.02</v>
      </c>
      <c r="P180" s="1223"/>
      <c r="Q180" s="587"/>
      <c r="R180" s="352"/>
      <c r="S180" s="507" t="s">
        <v>729</v>
      </c>
      <c r="T180" s="1"/>
      <c r="U180" s="1"/>
      <c r="V180" s="1"/>
      <c r="W180" s="1"/>
      <c r="X180" s="1"/>
      <c r="Y180" s="1"/>
      <c r="Z180" s="1"/>
    </row>
    <row r="181" spans="1:44" s="2" customFormat="1" ht="83.25" customHeight="1">
      <c r="A181" s="1"/>
      <c r="B181" s="1247"/>
      <c r="C181" s="1258"/>
      <c r="D181" s="1194"/>
      <c r="E181" s="1261"/>
      <c r="F181" s="507" t="s">
        <v>713</v>
      </c>
      <c r="G181" s="508">
        <v>0.03</v>
      </c>
      <c r="H181" s="1265"/>
      <c r="I181" s="1265"/>
      <c r="J181" s="1263"/>
      <c r="K181" s="306" t="s">
        <v>65</v>
      </c>
      <c r="L181" s="527"/>
      <c r="M181" s="558">
        <f t="shared" si="54"/>
        <v>0.03</v>
      </c>
      <c r="N181" s="651">
        <f>M181</f>
        <v>0.03</v>
      </c>
      <c r="O181" s="652">
        <f>G181</f>
        <v>0.03</v>
      </c>
      <c r="P181" s="1223"/>
      <c r="Q181" s="672"/>
      <c r="R181" s="352"/>
      <c r="S181" s="507" t="s">
        <v>730</v>
      </c>
      <c r="T181" s="1"/>
      <c r="U181" s="1"/>
      <c r="V181" s="1"/>
      <c r="W181" s="1"/>
      <c r="X181" s="1"/>
      <c r="Y181" s="1"/>
      <c r="Z181" s="1"/>
    </row>
    <row r="182" spans="1:44" s="2" customFormat="1" ht="91.5" customHeight="1">
      <c r="A182" s="1"/>
      <c r="B182" s="1247"/>
      <c r="C182" s="1258"/>
      <c r="D182" s="1195"/>
      <c r="E182" s="1262"/>
      <c r="F182" s="507" t="s">
        <v>714</v>
      </c>
      <c r="G182" s="508">
        <v>0.02</v>
      </c>
      <c r="H182" s="1266"/>
      <c r="I182" s="1266"/>
      <c r="J182" s="1243"/>
      <c r="K182" s="306" t="s">
        <v>65</v>
      </c>
      <c r="L182" s="527"/>
      <c r="M182" s="558">
        <f t="shared" si="54"/>
        <v>0.02</v>
      </c>
      <c r="N182" s="684">
        <f>SUM(M182)</f>
        <v>0.02</v>
      </c>
      <c r="O182" s="684">
        <f>SUM(G182)</f>
        <v>0.02</v>
      </c>
      <c r="P182" s="1224"/>
      <c r="Q182" s="672"/>
      <c r="R182" s="352"/>
      <c r="S182" s="507" t="s">
        <v>731</v>
      </c>
      <c r="T182" s="1"/>
      <c r="U182" s="1"/>
      <c r="V182" s="1"/>
      <c r="W182" s="1"/>
      <c r="X182" s="1"/>
      <c r="Y182" s="1"/>
      <c r="Z182" s="1"/>
    </row>
    <row r="183" spans="1:44" s="2" customFormat="1" ht="117" customHeight="1">
      <c r="A183" s="1"/>
      <c r="B183" s="1247"/>
      <c r="C183" s="1259"/>
      <c r="D183" s="507" t="s">
        <v>706</v>
      </c>
      <c r="E183" s="563">
        <v>0.15</v>
      </c>
      <c r="F183" s="507" t="s">
        <v>715</v>
      </c>
      <c r="G183" s="508">
        <v>0.15</v>
      </c>
      <c r="H183" s="360">
        <v>43832</v>
      </c>
      <c r="I183" s="360">
        <v>43841</v>
      </c>
      <c r="J183" s="517" t="s">
        <v>724</v>
      </c>
      <c r="K183" s="306" t="s">
        <v>65</v>
      </c>
      <c r="L183" s="527"/>
      <c r="M183" s="558">
        <f t="shared" si="54"/>
        <v>0.15</v>
      </c>
      <c r="N183" s="684">
        <f>SUM(M183)</f>
        <v>0.15</v>
      </c>
      <c r="O183" s="684">
        <f>SUM(G183)</f>
        <v>0.15</v>
      </c>
      <c r="P183" s="732">
        <f>N183/O183</f>
        <v>1</v>
      </c>
      <c r="Q183" s="672"/>
      <c r="R183" s="352"/>
      <c r="S183" s="507" t="s">
        <v>732</v>
      </c>
      <c r="T183" s="1"/>
      <c r="U183" s="1"/>
      <c r="V183" s="1"/>
      <c r="W183" s="1"/>
      <c r="X183" s="1"/>
      <c r="Y183" s="1"/>
      <c r="Z183" s="1"/>
    </row>
    <row r="184" spans="1:44" s="2" customFormat="1" ht="115.5" customHeight="1">
      <c r="A184" s="1"/>
      <c r="B184" s="1247"/>
      <c r="C184" s="1257" t="s">
        <v>747</v>
      </c>
      <c r="D184" s="1238" t="s">
        <v>707</v>
      </c>
      <c r="E184" s="1240">
        <v>0.3</v>
      </c>
      <c r="F184" s="507" t="s">
        <v>716</v>
      </c>
      <c r="G184" s="508">
        <v>0.15</v>
      </c>
      <c r="H184" s="360" t="s">
        <v>720</v>
      </c>
      <c r="I184" s="360">
        <v>43900</v>
      </c>
      <c r="J184" s="1242" t="s">
        <v>725</v>
      </c>
      <c r="K184" s="306" t="s">
        <v>65</v>
      </c>
      <c r="L184" s="527"/>
      <c r="M184" s="558">
        <f t="shared" si="54"/>
        <v>0.15</v>
      </c>
      <c r="N184" s="684">
        <f>SUM(M184:M185)</f>
        <v>0.25</v>
      </c>
      <c r="O184" s="684">
        <f>SUM(G184:G185)</f>
        <v>0.25</v>
      </c>
      <c r="P184" s="1222">
        <f>N184/O184</f>
        <v>1</v>
      </c>
      <c r="Q184" s="672"/>
      <c r="R184" s="352"/>
      <c r="S184" s="507" t="s">
        <v>733</v>
      </c>
      <c r="T184" s="1"/>
      <c r="U184" s="1"/>
      <c r="V184" s="1"/>
      <c r="W184" s="1"/>
      <c r="X184" s="1"/>
      <c r="Y184" s="1"/>
      <c r="Z184" s="1"/>
    </row>
    <row r="185" spans="1:44" ht="102.75" customHeight="1">
      <c r="B185" s="1247"/>
      <c r="C185" s="1258"/>
      <c r="D185" s="1239"/>
      <c r="E185" s="1241"/>
      <c r="F185" s="507" t="s">
        <v>717</v>
      </c>
      <c r="G185" s="508">
        <v>0.1</v>
      </c>
      <c r="H185" s="360" t="s">
        <v>721</v>
      </c>
      <c r="I185" s="360" t="s">
        <v>722</v>
      </c>
      <c r="J185" s="1243"/>
      <c r="K185" s="306" t="s">
        <v>65</v>
      </c>
      <c r="L185" s="527"/>
      <c r="M185" s="558">
        <f t="shared" si="54"/>
        <v>0.1</v>
      </c>
      <c r="N185" s="684">
        <f>SUM(M185:M186)</f>
        <v>0.25</v>
      </c>
      <c r="O185" s="684">
        <f>SUM(G185:G186)</f>
        <v>0.25</v>
      </c>
      <c r="P185" s="1224"/>
      <c r="Q185" s="432"/>
      <c r="R185" s="352"/>
      <c r="S185" s="706" t="s">
        <v>737</v>
      </c>
      <c r="T185" s="303"/>
      <c r="U185" s="303"/>
      <c r="AB185" s="247"/>
      <c r="AC185" s="247"/>
      <c r="AD185" s="247"/>
      <c r="AF185" s="247"/>
      <c r="AG185" s="247"/>
      <c r="AH185" s="247"/>
      <c r="AI185" s="247"/>
      <c r="AJ185" s="247"/>
      <c r="AK185" s="247"/>
      <c r="AL185" s="247"/>
      <c r="AM185" s="247"/>
      <c r="AN185" s="247"/>
      <c r="AO185" s="247"/>
      <c r="AP185" s="247"/>
      <c r="AQ185" s="247"/>
      <c r="AR185" s="247"/>
    </row>
    <row r="186" spans="1:44" s="2" customFormat="1" ht="87.75" customHeight="1">
      <c r="B186" s="1247"/>
      <c r="C186" s="1258"/>
      <c r="D186" s="1238" t="s">
        <v>708</v>
      </c>
      <c r="E186" s="1240">
        <v>0.3</v>
      </c>
      <c r="F186" s="507" t="s">
        <v>718</v>
      </c>
      <c r="G186" s="508">
        <v>0.15</v>
      </c>
      <c r="H186" s="360" t="s">
        <v>720</v>
      </c>
      <c r="I186" s="360">
        <v>43900</v>
      </c>
      <c r="J186" s="1242" t="s">
        <v>726</v>
      </c>
      <c r="K186" s="306" t="s">
        <v>65</v>
      </c>
      <c r="L186" s="527"/>
      <c r="M186" s="558">
        <f t="shared" si="54"/>
        <v>0.15</v>
      </c>
      <c r="N186" s="651">
        <f>M186</f>
        <v>0.15</v>
      </c>
      <c r="O186" s="652">
        <f>G186</f>
        <v>0.15</v>
      </c>
      <c r="P186" s="1222">
        <f>SUM(N186:N187)/SUM(O186:O187)</f>
        <v>1</v>
      </c>
      <c r="Q186" s="672"/>
      <c r="R186" s="352"/>
      <c r="S186" s="507" t="s">
        <v>734</v>
      </c>
      <c r="T186" s="1"/>
      <c r="U186" s="1"/>
      <c r="V186" s="1"/>
      <c r="W186" s="1"/>
      <c r="X186" s="1"/>
    </row>
    <row r="187" spans="1:44" s="2" customFormat="1" ht="84.75" customHeight="1">
      <c r="B187" s="1248"/>
      <c r="C187" s="1259"/>
      <c r="D187" s="1239"/>
      <c r="E187" s="1241"/>
      <c r="F187" s="507" t="s">
        <v>719</v>
      </c>
      <c r="G187" s="508">
        <v>0.1</v>
      </c>
      <c r="H187" s="360" t="s">
        <v>721</v>
      </c>
      <c r="I187" s="360" t="s">
        <v>722</v>
      </c>
      <c r="J187" s="1243"/>
      <c r="K187" s="306" t="s">
        <v>65</v>
      </c>
      <c r="L187" s="527"/>
      <c r="M187" s="558">
        <f t="shared" si="54"/>
        <v>0.1</v>
      </c>
      <c r="N187" s="651">
        <f>M187</f>
        <v>0.1</v>
      </c>
      <c r="O187" s="652">
        <f>G187</f>
        <v>0.1</v>
      </c>
      <c r="P187" s="1224"/>
      <c r="Q187" s="672"/>
      <c r="R187" s="352"/>
      <c r="S187" s="507" t="s">
        <v>735</v>
      </c>
      <c r="T187" s="1"/>
      <c r="U187" s="1"/>
      <c r="V187" s="1"/>
      <c r="W187" s="1"/>
      <c r="X187" s="1"/>
    </row>
    <row r="188" spans="1:44" s="2" customFormat="1" ht="96" hidden="1" customHeight="1">
      <c r="B188" s="594"/>
      <c r="C188" s="301"/>
      <c r="D188" s="592"/>
      <c r="E188" s="597"/>
      <c r="F188" s="507"/>
      <c r="G188" s="572"/>
      <c r="H188" s="341"/>
      <c r="I188" s="341"/>
      <c r="J188" s="364"/>
      <c r="K188" s="271"/>
      <c r="L188" s="527"/>
      <c r="M188" s="558" t="str">
        <f t="shared" si="54"/>
        <v>0</v>
      </c>
      <c r="N188" s="651" t="str">
        <f t="shared" ref="N188" si="61">M188</f>
        <v>0</v>
      </c>
      <c r="O188" s="652">
        <f t="shared" ref="O188" si="62">G188</f>
        <v>0</v>
      </c>
      <c r="P188" s="737" t="e">
        <f t="shared" ref="P188" si="63">N188/O188</f>
        <v>#DIV/0!</v>
      </c>
      <c r="Q188" s="365"/>
      <c r="R188" s="352"/>
      <c r="S188" s="232"/>
      <c r="T188" s="1"/>
      <c r="U188" s="1"/>
      <c r="V188" s="1"/>
      <c r="W188" s="1"/>
      <c r="X188" s="1"/>
    </row>
    <row r="189" spans="1:44" s="2" customFormat="1" ht="13.5" customHeight="1">
      <c r="B189" s="1233"/>
      <c r="C189" s="1233"/>
      <c r="D189" s="1233"/>
      <c r="E189" s="1233"/>
      <c r="F189" s="1233"/>
      <c r="G189" s="1233"/>
      <c r="H189" s="1233"/>
      <c r="I189" s="1233"/>
      <c r="J189" s="1233"/>
      <c r="K189" s="1233"/>
      <c r="L189" s="1233"/>
      <c r="M189" s="1233"/>
      <c r="N189" s="1233"/>
      <c r="O189" s="1233"/>
      <c r="P189" s="1233"/>
      <c r="Q189" s="1233"/>
      <c r="R189" s="1233"/>
      <c r="S189" s="1233"/>
      <c r="T189" s="1"/>
      <c r="U189" s="1"/>
      <c r="V189" s="1"/>
      <c r="W189" s="1"/>
      <c r="X189" s="1"/>
    </row>
    <row r="190" spans="1:44" s="2" customFormat="1" ht="94.5" customHeight="1">
      <c r="B190" s="1234" t="s">
        <v>738</v>
      </c>
      <c r="C190" s="1236" t="s">
        <v>739</v>
      </c>
      <c r="D190" s="1238" t="s">
        <v>740</v>
      </c>
      <c r="E190" s="1240">
        <v>0.5</v>
      </c>
      <c r="F190" s="507" t="s">
        <v>741</v>
      </c>
      <c r="G190" s="320">
        <v>0.2</v>
      </c>
      <c r="H190" s="360" t="s">
        <v>743</v>
      </c>
      <c r="I190" s="360" t="s">
        <v>304</v>
      </c>
      <c r="J190" s="1242" t="s">
        <v>744</v>
      </c>
      <c r="K190" s="306" t="s">
        <v>65</v>
      </c>
      <c r="L190" s="527"/>
      <c r="M190" s="558">
        <f t="shared" si="54"/>
        <v>0.2</v>
      </c>
      <c r="N190" s="651">
        <f>SUM(M190:M191)</f>
        <v>0.5</v>
      </c>
      <c r="O190" s="652">
        <f>SUM(G190:G191)</f>
        <v>0.5</v>
      </c>
      <c r="P190" s="1222">
        <f>N190/O190</f>
        <v>1</v>
      </c>
      <c r="Q190" s="672"/>
      <c r="R190" s="352"/>
      <c r="S190" s="507" t="s">
        <v>745</v>
      </c>
      <c r="T190" s="1"/>
      <c r="U190" s="1"/>
      <c r="V190" s="1"/>
      <c r="W190" s="1"/>
    </row>
    <row r="191" spans="1:44" s="2" customFormat="1" ht="91.5" customHeight="1">
      <c r="B191" s="1235"/>
      <c r="C191" s="1237"/>
      <c r="D191" s="1239"/>
      <c r="E191" s="1241"/>
      <c r="F191" s="507" t="s">
        <v>742</v>
      </c>
      <c r="G191" s="320">
        <v>0.3</v>
      </c>
      <c r="H191" s="360" t="s">
        <v>743</v>
      </c>
      <c r="I191" s="360" t="s">
        <v>304</v>
      </c>
      <c r="J191" s="1243"/>
      <c r="K191" s="306" t="s">
        <v>65</v>
      </c>
      <c r="L191" s="527"/>
      <c r="M191" s="558">
        <f t="shared" si="54"/>
        <v>0.3</v>
      </c>
      <c r="N191" s="651">
        <f>SUM(M191:M222)</f>
        <v>3.4</v>
      </c>
      <c r="O191" s="652">
        <f>SUM(G191:G222)</f>
        <v>3.4</v>
      </c>
      <c r="P191" s="1224"/>
      <c r="Q191" s="672"/>
      <c r="R191" s="352"/>
      <c r="S191" s="507" t="s">
        <v>746</v>
      </c>
      <c r="T191" s="1"/>
      <c r="U191" s="1"/>
      <c r="V191" s="1"/>
      <c r="W191" s="1"/>
    </row>
    <row r="192" spans="1:44" s="2" customFormat="1" ht="9" customHeight="1">
      <c r="A192" s="1"/>
      <c r="B192" s="1184"/>
      <c r="C192" s="1185"/>
      <c r="D192" s="1185"/>
      <c r="E192" s="1185"/>
      <c r="F192" s="1185"/>
      <c r="G192" s="1185"/>
      <c r="H192" s="1185"/>
      <c r="I192" s="1185"/>
      <c r="J192" s="1185"/>
      <c r="K192" s="1185"/>
      <c r="L192" s="1185"/>
      <c r="M192" s="1185"/>
      <c r="N192" s="1185"/>
      <c r="O192" s="1185"/>
      <c r="P192" s="1185"/>
      <c r="Q192" s="1185"/>
      <c r="R192" s="1185"/>
      <c r="S192" s="1186"/>
      <c r="T192" s="310"/>
      <c r="U192" s="310"/>
      <c r="V192" s="1"/>
      <c r="W192" s="1"/>
      <c r="X192"/>
      <c r="Y192"/>
      <c r="Z192" s="1"/>
      <c r="AA192" s="1"/>
    </row>
    <row r="193" spans="1:108" s="2" customFormat="1" ht="158.25" customHeight="1">
      <c r="A193" s="1"/>
      <c r="B193" s="1187" t="s">
        <v>841</v>
      </c>
      <c r="C193" s="1190" t="s">
        <v>842</v>
      </c>
      <c r="D193" s="1219" t="s">
        <v>843</v>
      </c>
      <c r="E193" s="1196">
        <v>1</v>
      </c>
      <c r="F193" s="575" t="s">
        <v>844</v>
      </c>
      <c r="G193" s="525">
        <v>0.2</v>
      </c>
      <c r="H193" s="521">
        <v>43837</v>
      </c>
      <c r="I193" s="521">
        <v>43845</v>
      </c>
      <c r="J193" s="574" t="s">
        <v>848</v>
      </c>
      <c r="K193" s="306" t="s">
        <v>65</v>
      </c>
      <c r="L193" s="585"/>
      <c r="M193" s="558">
        <f t="shared" ref="M193:M196" si="64">IF(K193="SI", G193, IF(K193="Cumplimiento Negativo",G193,"0"))</f>
        <v>0.2</v>
      </c>
      <c r="N193" s="733">
        <f>SUM(M193:M196)</f>
        <v>0.9</v>
      </c>
      <c r="O193" s="733">
        <f>SUM(G193:G196)</f>
        <v>0.9</v>
      </c>
      <c r="P193" s="1222">
        <f t="shared" ref="P193" si="65">N193/O193</f>
        <v>1</v>
      </c>
      <c r="Q193" s="666"/>
      <c r="R193" s="680"/>
      <c r="S193" s="711" t="s">
        <v>852</v>
      </c>
      <c r="T193" s="310"/>
      <c r="U193" s="310"/>
      <c r="V193" s="1"/>
      <c r="W193" s="1"/>
      <c r="X193"/>
      <c r="Y193"/>
      <c r="Z193" s="1"/>
      <c r="AA193" s="1"/>
    </row>
    <row r="194" spans="1:108" s="2" customFormat="1" ht="118.5" customHeight="1">
      <c r="A194" s="1"/>
      <c r="B194" s="1205"/>
      <c r="C194" s="1191"/>
      <c r="D194" s="1220"/>
      <c r="E194" s="1197"/>
      <c r="F194" s="575" t="s">
        <v>845</v>
      </c>
      <c r="G194" s="525">
        <v>0.25</v>
      </c>
      <c r="H194" s="521">
        <v>43846</v>
      </c>
      <c r="I194" s="521">
        <v>43857</v>
      </c>
      <c r="J194" s="574" t="s">
        <v>849</v>
      </c>
      <c r="K194" s="306" t="s">
        <v>65</v>
      </c>
      <c r="L194" s="585"/>
      <c r="M194" s="558">
        <f t="shared" si="64"/>
        <v>0.25</v>
      </c>
      <c r="N194" s="733">
        <f>SUM(M194:M222)</f>
        <v>2.9</v>
      </c>
      <c r="O194" s="733">
        <f>SUM(G194:G222)</f>
        <v>2.9</v>
      </c>
      <c r="P194" s="1223"/>
      <c r="Q194" s="666"/>
      <c r="R194" s="680"/>
      <c r="S194" s="711" t="s">
        <v>853</v>
      </c>
      <c r="T194" s="310"/>
      <c r="U194" s="310"/>
      <c r="V194" s="1"/>
      <c r="W194" s="1"/>
      <c r="X194"/>
      <c r="Y194"/>
      <c r="Z194" s="1"/>
      <c r="AA194" s="1"/>
    </row>
    <row r="195" spans="1:108" s="2" customFormat="1" ht="126" customHeight="1">
      <c r="A195" s="1"/>
      <c r="B195" s="1205"/>
      <c r="C195" s="1191"/>
      <c r="D195" s="1220"/>
      <c r="E195" s="1197"/>
      <c r="F195" s="575" t="s">
        <v>846</v>
      </c>
      <c r="G195" s="525">
        <v>0.2</v>
      </c>
      <c r="H195" s="521">
        <v>43858</v>
      </c>
      <c r="I195" s="521">
        <v>43860</v>
      </c>
      <c r="J195" s="574" t="s">
        <v>850</v>
      </c>
      <c r="K195" s="306" t="s">
        <v>65</v>
      </c>
      <c r="L195" s="585"/>
      <c r="M195" s="558">
        <f t="shared" si="64"/>
        <v>0.2</v>
      </c>
      <c r="N195" s="733">
        <f>SUM(M195:M223)</f>
        <v>2.65</v>
      </c>
      <c r="O195" s="733">
        <f>SUM(G195:G223)</f>
        <v>2.65</v>
      </c>
      <c r="P195" s="1223"/>
      <c r="Q195" s="666"/>
      <c r="R195" s="681"/>
      <c r="S195" s="711" t="s">
        <v>854</v>
      </c>
      <c r="T195" s="310"/>
      <c r="U195" s="310"/>
      <c r="V195" s="1"/>
      <c r="W195" s="1"/>
      <c r="X195"/>
      <c r="Y195"/>
      <c r="Z195" s="1"/>
      <c r="AA195" s="1"/>
    </row>
    <row r="196" spans="1:108" s="2" customFormat="1" ht="102.75" customHeight="1">
      <c r="A196" s="1"/>
      <c r="B196" s="1206"/>
      <c r="C196" s="1192"/>
      <c r="D196" s="1221"/>
      <c r="E196" s="1198"/>
      <c r="F196" s="575" t="s">
        <v>847</v>
      </c>
      <c r="G196" s="525">
        <v>0.25</v>
      </c>
      <c r="H196" s="521">
        <v>43861</v>
      </c>
      <c r="I196" s="521">
        <v>43920</v>
      </c>
      <c r="J196" s="574" t="s">
        <v>851</v>
      </c>
      <c r="K196" s="306" t="s">
        <v>65</v>
      </c>
      <c r="L196" s="585"/>
      <c r="M196" s="558">
        <f t="shared" si="64"/>
        <v>0.25</v>
      </c>
      <c r="N196" s="733">
        <f>SUM(M196:M224)</f>
        <v>2.4500000000000002</v>
      </c>
      <c r="O196" s="733">
        <f>SUM(G196:G224)</f>
        <v>2.4500000000000002</v>
      </c>
      <c r="P196" s="1224"/>
      <c r="Q196" s="666"/>
      <c r="R196" s="682"/>
      <c r="S196" s="711" t="s">
        <v>855</v>
      </c>
      <c r="T196" s="310"/>
      <c r="U196" s="310"/>
      <c r="V196" s="1"/>
      <c r="W196" s="1"/>
      <c r="X196"/>
      <c r="Y196"/>
      <c r="Z196" s="1"/>
      <c r="AA196" s="1"/>
    </row>
    <row r="197" spans="1:108" ht="27.6" customHeight="1">
      <c r="B197" s="715" t="s">
        <v>16</v>
      </c>
      <c r="C197" s="254"/>
      <c r="D197" s="1202" t="s">
        <v>31</v>
      </c>
      <c r="E197" s="1203"/>
      <c r="F197" s="1203"/>
      <c r="G197" s="1203"/>
      <c r="H197" s="1203"/>
      <c r="I197" s="1203"/>
      <c r="J197" s="1203"/>
      <c r="K197" s="1203"/>
      <c r="L197" s="1203"/>
      <c r="M197" s="1203"/>
      <c r="N197" s="1203"/>
      <c r="O197" s="1203"/>
      <c r="P197" s="1203"/>
      <c r="Q197" s="1203"/>
      <c r="R197" s="1204"/>
      <c r="S197" s="507"/>
      <c r="T197" s="723"/>
      <c r="U197" s="723"/>
      <c r="W197" s="255"/>
      <c r="X197" s="255"/>
      <c r="Y197" s="255"/>
    </row>
    <row r="198" spans="1:108" ht="15" customHeight="1">
      <c r="B198" s="1225" t="s">
        <v>4</v>
      </c>
      <c r="C198" s="1225"/>
      <c r="D198" s="1225"/>
      <c r="E198" s="1225"/>
      <c r="F198" s="1225"/>
      <c r="G198" s="1225"/>
      <c r="H198" s="1225"/>
      <c r="I198" s="1225"/>
      <c r="J198" s="1225"/>
      <c r="K198" s="1225" t="s">
        <v>5</v>
      </c>
      <c r="L198" s="1225"/>
      <c r="M198" s="1225"/>
      <c r="N198" s="1225"/>
      <c r="O198" s="1225"/>
      <c r="P198" s="1225"/>
      <c r="Q198" s="1225"/>
      <c r="R198" s="1226"/>
      <c r="S198" s="1227" t="s">
        <v>59</v>
      </c>
      <c r="T198" s="1228"/>
      <c r="U198" s="1228"/>
      <c r="AF198" s="257"/>
      <c r="AG198" s="257"/>
      <c r="AL198" s="247"/>
      <c r="AM198" s="247"/>
      <c r="AN198" s="247"/>
      <c r="AO198" s="247"/>
      <c r="AP198" s="247"/>
      <c r="AQ198" s="247"/>
      <c r="AR198" s="247"/>
    </row>
    <row r="199" spans="1:108" ht="25.5" customHeight="1">
      <c r="B199" s="1229" t="s">
        <v>0</v>
      </c>
      <c r="C199" s="1229" t="s">
        <v>255</v>
      </c>
      <c r="D199" s="1229" t="s">
        <v>2</v>
      </c>
      <c r="E199" s="1230" t="s">
        <v>70</v>
      </c>
      <c r="F199" s="1229" t="s">
        <v>60</v>
      </c>
      <c r="G199" s="1230" t="s">
        <v>68</v>
      </c>
      <c r="H199" s="1231" t="s">
        <v>51</v>
      </c>
      <c r="I199" s="1231"/>
      <c r="J199" s="1231" t="s">
        <v>52</v>
      </c>
      <c r="K199" s="1231" t="s">
        <v>63</v>
      </c>
      <c r="L199" s="1230" t="s">
        <v>6</v>
      </c>
      <c r="M199" s="1230" t="s">
        <v>64</v>
      </c>
      <c r="N199" s="1230" t="s">
        <v>72</v>
      </c>
      <c r="O199" s="1230" t="s">
        <v>187</v>
      </c>
      <c r="P199" s="1232" t="s">
        <v>71</v>
      </c>
      <c r="Q199" s="1231" t="s">
        <v>79</v>
      </c>
      <c r="R199" s="1231" t="s">
        <v>6</v>
      </c>
      <c r="S199" s="1211" t="s">
        <v>62</v>
      </c>
      <c r="T199" s="302"/>
      <c r="U199" s="302"/>
      <c r="AK199" s="247"/>
      <c r="AL199" s="247"/>
      <c r="AM199" s="247"/>
      <c r="AN199" s="247"/>
      <c r="AO199" s="247"/>
      <c r="AP199" s="247"/>
      <c r="AQ199" s="247"/>
      <c r="AR199" s="247"/>
    </row>
    <row r="200" spans="1:108" ht="37.5" customHeight="1">
      <c r="B200" s="1229"/>
      <c r="C200" s="1229"/>
      <c r="D200" s="1229"/>
      <c r="E200" s="1230"/>
      <c r="F200" s="1229"/>
      <c r="G200" s="1230"/>
      <c r="H200" s="261" t="s">
        <v>46</v>
      </c>
      <c r="I200" s="261" t="s">
        <v>47</v>
      </c>
      <c r="J200" s="1231"/>
      <c r="K200" s="1231"/>
      <c r="L200" s="1230"/>
      <c r="M200" s="1230"/>
      <c r="N200" s="1230"/>
      <c r="O200" s="1230"/>
      <c r="P200" s="1232"/>
      <c r="Q200" s="1231"/>
      <c r="R200" s="1231"/>
      <c r="S200" s="1212"/>
      <c r="T200" s="302"/>
      <c r="U200" s="302"/>
      <c r="AK200" s="247"/>
      <c r="AL200" s="247"/>
      <c r="AM200" s="247"/>
      <c r="AN200" s="247"/>
      <c r="AO200" s="247"/>
      <c r="AP200" s="247"/>
      <c r="AQ200" s="247"/>
      <c r="AR200" s="247"/>
    </row>
    <row r="201" spans="1:108" s="2" customFormat="1" ht="210.75" customHeight="1">
      <c r="A201" s="1"/>
      <c r="B201" s="1213" t="s">
        <v>748</v>
      </c>
      <c r="C201" s="1210" t="s">
        <v>749</v>
      </c>
      <c r="D201" s="1215" t="s">
        <v>750</v>
      </c>
      <c r="E201" s="1217">
        <v>0.5</v>
      </c>
      <c r="F201" s="562" t="s">
        <v>751</v>
      </c>
      <c r="G201" s="572">
        <v>0.05</v>
      </c>
      <c r="H201" s="360">
        <v>43846</v>
      </c>
      <c r="I201" s="360">
        <v>43886</v>
      </c>
      <c r="J201" s="574" t="s">
        <v>759</v>
      </c>
      <c r="K201" s="306" t="s">
        <v>65</v>
      </c>
      <c r="L201" s="315"/>
      <c r="M201" s="558">
        <f>IF(K201="SI", G201, IF(K201="Cumplimiento Negativo",G201,"0"))</f>
        <v>0.05</v>
      </c>
      <c r="N201" s="687">
        <f>SUM(M201:M203)</f>
        <v>0.30000000000000004</v>
      </c>
      <c r="O201" s="687">
        <f>+SUM(G201:G203)</f>
        <v>0.30000000000000004</v>
      </c>
      <c r="P201" s="1199">
        <f>+N201/O201</f>
        <v>1</v>
      </c>
      <c r="Q201" s="641"/>
      <c r="R201" s="352"/>
      <c r="S201" s="562" t="s">
        <v>760</v>
      </c>
      <c r="T201" s="1"/>
      <c r="U201" s="1"/>
      <c r="V201" s="1"/>
      <c r="W201" s="1"/>
      <c r="X201" s="1"/>
      <c r="Y201" s="1"/>
      <c r="Z201" s="1"/>
    </row>
    <row r="202" spans="1:108" s="2" customFormat="1" ht="123.75" customHeight="1">
      <c r="A202" s="1"/>
      <c r="B202" s="1214"/>
      <c r="C202" s="1191"/>
      <c r="D202" s="1216"/>
      <c r="E202" s="1218"/>
      <c r="F202" s="562" t="s">
        <v>752</v>
      </c>
      <c r="G202" s="572">
        <v>0.15</v>
      </c>
      <c r="H202" s="360">
        <v>43889</v>
      </c>
      <c r="I202" s="360">
        <v>43903</v>
      </c>
      <c r="J202" s="1210" t="s">
        <v>758</v>
      </c>
      <c r="K202" s="306" t="s">
        <v>65</v>
      </c>
      <c r="L202" s="530"/>
      <c r="M202" s="558">
        <f t="shared" ref="M202:M203" si="66">IF(K202="SI", G202, IF(K202="Cumplimiento Negativo",G202,"0"))</f>
        <v>0.15</v>
      </c>
      <c r="N202" s="687">
        <f>SUM(M202)</f>
        <v>0.15</v>
      </c>
      <c r="O202" s="687">
        <f>+SUM(G202)</f>
        <v>0.15</v>
      </c>
      <c r="P202" s="1200"/>
      <c r="Q202" s="641"/>
      <c r="R202" s="352"/>
      <c r="S202" s="562" t="s">
        <v>761</v>
      </c>
      <c r="T202" s="1"/>
      <c r="U202" s="1"/>
      <c r="V202" s="1"/>
      <c r="W202" s="1"/>
      <c r="X202" s="1"/>
      <c r="Y202" s="1"/>
      <c r="Z202" s="1"/>
    </row>
    <row r="203" spans="1:108" s="2" customFormat="1" ht="89.25" customHeight="1">
      <c r="A203" s="1"/>
      <c r="B203" s="1214"/>
      <c r="C203" s="1191"/>
      <c r="D203" s="1216"/>
      <c r="E203" s="1218"/>
      <c r="F203" s="562" t="s">
        <v>753</v>
      </c>
      <c r="G203" s="572">
        <v>0.1</v>
      </c>
      <c r="H203" s="360">
        <v>43906</v>
      </c>
      <c r="I203" s="360">
        <v>43913</v>
      </c>
      <c r="J203" s="1192"/>
      <c r="K203" s="306" t="s">
        <v>65</v>
      </c>
      <c r="L203" s="530"/>
      <c r="M203" s="558">
        <f t="shared" si="66"/>
        <v>0.1</v>
      </c>
      <c r="N203" s="687">
        <f>SUM(M203)</f>
        <v>0.1</v>
      </c>
      <c r="O203" s="687">
        <f>+SUM(G203)</f>
        <v>0.1</v>
      </c>
      <c r="P203" s="1200"/>
      <c r="Q203" s="389"/>
      <c r="R203" s="352"/>
      <c r="S203" s="562" t="s">
        <v>762</v>
      </c>
      <c r="T203" s="1"/>
      <c r="U203" s="1"/>
      <c r="V203" s="1"/>
      <c r="W203" s="1"/>
      <c r="X203" s="1"/>
      <c r="Y203" s="1"/>
      <c r="Z203" s="1"/>
    </row>
    <row r="204" spans="1:108" s="2" customFormat="1" ht="14.25" customHeight="1">
      <c r="A204" s="1"/>
      <c r="B204" s="1184"/>
      <c r="C204" s="1185"/>
      <c r="D204" s="1185"/>
      <c r="E204" s="1185"/>
      <c r="F204" s="1185"/>
      <c r="G204" s="1185"/>
      <c r="H204" s="1185"/>
      <c r="I204" s="1185"/>
      <c r="J204" s="1185"/>
      <c r="K204" s="1185"/>
      <c r="L204" s="1185"/>
      <c r="M204" s="1185"/>
      <c r="N204" s="1185"/>
      <c r="O204" s="1185"/>
      <c r="P204" s="1185"/>
      <c r="Q204" s="1185"/>
      <c r="R204" s="1185"/>
      <c r="S204" s="1186"/>
      <c r="T204" s="1"/>
      <c r="U204" s="1"/>
      <c r="V204" s="1"/>
      <c r="W204" s="1"/>
      <c r="X204" s="1"/>
      <c r="Y204" s="1"/>
      <c r="Z204" s="1"/>
    </row>
    <row r="205" spans="1:108" s="2" customFormat="1" ht="114" customHeight="1">
      <c r="A205" s="1"/>
      <c r="B205" s="1187" t="s">
        <v>765</v>
      </c>
      <c r="C205" s="1190" t="s">
        <v>766</v>
      </c>
      <c r="D205" s="1193" t="s">
        <v>767</v>
      </c>
      <c r="E205" s="1196">
        <v>1</v>
      </c>
      <c r="F205" s="562" t="s">
        <v>768</v>
      </c>
      <c r="G205" s="572">
        <v>0.25</v>
      </c>
      <c r="H205" s="360">
        <v>43843</v>
      </c>
      <c r="I205" s="360">
        <v>43875</v>
      </c>
      <c r="J205" s="574" t="s">
        <v>769</v>
      </c>
      <c r="K205" s="306" t="s">
        <v>65</v>
      </c>
      <c r="L205" s="530"/>
      <c r="M205" s="558">
        <f t="shared" ref="M205:M217" si="67">IF(K205="SI", G205, IF(K205="Cumplimiento Negativo",G205,"0"))</f>
        <v>0.25</v>
      </c>
      <c r="N205" s="687">
        <f>+SUM(M205:M206)</f>
        <v>0.55000000000000004</v>
      </c>
      <c r="O205" s="687">
        <f>+SUM(G205:G206)</f>
        <v>0.55000000000000004</v>
      </c>
      <c r="P205" s="1199">
        <f>+N205/O205</f>
        <v>1</v>
      </c>
      <c r="Q205" s="516"/>
      <c r="R205" s="516"/>
      <c r="S205" s="562" t="s">
        <v>771</v>
      </c>
      <c r="T205" s="1"/>
      <c r="U205" s="1"/>
      <c r="V205" s="1"/>
      <c r="W205" s="1"/>
      <c r="X205" s="1"/>
      <c r="Y205" s="1"/>
      <c r="Z205" s="1"/>
    </row>
    <row r="206" spans="1:108" s="2" customFormat="1" ht="102.75" customHeight="1">
      <c r="A206" s="1"/>
      <c r="B206" s="1206"/>
      <c r="C206" s="1192"/>
      <c r="D206" s="1195"/>
      <c r="E206" s="1198"/>
      <c r="F206" s="562" t="s">
        <v>770</v>
      </c>
      <c r="G206" s="572">
        <v>0.3</v>
      </c>
      <c r="H206" s="360">
        <v>43831</v>
      </c>
      <c r="I206" s="360">
        <v>43983</v>
      </c>
      <c r="J206" s="574" t="s">
        <v>785</v>
      </c>
      <c r="K206" s="306" t="s">
        <v>65</v>
      </c>
      <c r="L206" s="530"/>
      <c r="M206" s="558">
        <f t="shared" si="67"/>
        <v>0.3</v>
      </c>
      <c r="N206" s="687">
        <f>+SUM(M206:M208)</f>
        <v>0.3</v>
      </c>
      <c r="O206" s="687">
        <f>+SUM(G206:G208)</f>
        <v>0.3</v>
      </c>
      <c r="P206" s="1201"/>
      <c r="Q206" s="516"/>
      <c r="R206" s="481"/>
      <c r="S206" s="562" t="s">
        <v>772</v>
      </c>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row>
    <row r="207" spans="1:108" s="2" customFormat="1" ht="65.25" hidden="1" customHeight="1">
      <c r="B207" s="640"/>
      <c r="C207" s="321"/>
      <c r="D207" s="536"/>
      <c r="E207" s="590"/>
      <c r="F207" s="575"/>
      <c r="G207" s="563"/>
      <c r="H207" s="360"/>
      <c r="I207" s="360"/>
      <c r="J207" s="601"/>
      <c r="K207" s="306"/>
      <c r="L207" s="530"/>
      <c r="M207" s="558" t="str">
        <f t="shared" si="67"/>
        <v>0</v>
      </c>
      <c r="N207" s="687">
        <f>+SUM(M207:M209)</f>
        <v>0.15</v>
      </c>
      <c r="O207" s="687">
        <f>+SUM(G207:G209)</f>
        <v>0.15</v>
      </c>
      <c r="P207" s="405"/>
      <c r="Q207" s="516"/>
      <c r="R207" s="481"/>
      <c r="S207" s="516"/>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row>
    <row r="208" spans="1:108" s="2" customFormat="1" ht="14.25" customHeight="1">
      <c r="A208" s="1"/>
      <c r="B208" s="1184"/>
      <c r="C208" s="1185"/>
      <c r="D208" s="1185"/>
      <c r="E208" s="1185"/>
      <c r="F208" s="1185"/>
      <c r="G208" s="1185"/>
      <c r="H208" s="1185"/>
      <c r="I208" s="1185"/>
      <c r="J208" s="1185"/>
      <c r="K208" s="1185"/>
      <c r="L208" s="1185"/>
      <c r="M208" s="1185"/>
      <c r="N208" s="1185"/>
      <c r="O208" s="1185"/>
      <c r="P208" s="1185"/>
      <c r="Q208" s="1185"/>
      <c r="R208" s="1185"/>
      <c r="S208" s="1186"/>
      <c r="T208" s="1"/>
      <c r="U208" s="1"/>
      <c r="V208" s="1"/>
      <c r="W208" s="1"/>
      <c r="X208" s="1"/>
      <c r="Y208" s="1"/>
      <c r="Z208" s="1"/>
    </row>
    <row r="209" spans="1:26" s="2" customFormat="1" ht="132.75" customHeight="1">
      <c r="A209" s="1"/>
      <c r="B209" s="1187" t="s">
        <v>773</v>
      </c>
      <c r="C209" s="1190" t="s">
        <v>774</v>
      </c>
      <c r="D209" s="562" t="s">
        <v>775</v>
      </c>
      <c r="E209" s="558">
        <v>0.4</v>
      </c>
      <c r="F209" s="562" t="s">
        <v>777</v>
      </c>
      <c r="G209" s="563">
        <v>0.15</v>
      </c>
      <c r="H209" s="360">
        <v>43864</v>
      </c>
      <c r="I209" s="360">
        <v>43868</v>
      </c>
      <c r="J209" s="574" t="s">
        <v>786</v>
      </c>
      <c r="K209" s="306" t="s">
        <v>65</v>
      </c>
      <c r="L209" s="530"/>
      <c r="M209" s="558">
        <f t="shared" si="67"/>
        <v>0.15</v>
      </c>
      <c r="N209" s="687">
        <f>+SUM(M209)</f>
        <v>0.15</v>
      </c>
      <c r="O209" s="687">
        <f>+SUM(G209)</f>
        <v>0.15</v>
      </c>
      <c r="P209" s="734">
        <f>+N209/O209</f>
        <v>1</v>
      </c>
      <c r="Q209" s="593"/>
      <c r="R209" s="352"/>
      <c r="S209" s="562" t="s">
        <v>787</v>
      </c>
      <c r="T209" s="1"/>
      <c r="U209" s="1"/>
      <c r="V209" s="1"/>
      <c r="W209" s="1"/>
      <c r="X209" s="1"/>
      <c r="Y209" s="1"/>
      <c r="Z209" s="1"/>
    </row>
    <row r="210" spans="1:26" s="2" customFormat="1" ht="116.25" customHeight="1">
      <c r="A210" s="1"/>
      <c r="B210" s="1205"/>
      <c r="C210" s="1191"/>
      <c r="D210" s="1193" t="s">
        <v>776</v>
      </c>
      <c r="E210" s="1196">
        <v>0.6</v>
      </c>
      <c r="F210" s="562" t="s">
        <v>778</v>
      </c>
      <c r="G210" s="563">
        <v>0.2</v>
      </c>
      <c r="H210" s="360">
        <v>43843</v>
      </c>
      <c r="I210" s="360">
        <v>43875</v>
      </c>
      <c r="J210" s="574" t="s">
        <v>786</v>
      </c>
      <c r="K210" s="306" t="s">
        <v>65</v>
      </c>
      <c r="L210" s="530"/>
      <c r="M210" s="558">
        <f t="shared" si="67"/>
        <v>0.2</v>
      </c>
      <c r="N210" s="687">
        <f>+SUM(M210:M212)</f>
        <v>0.60000000000000009</v>
      </c>
      <c r="O210" s="687">
        <f>+SUM(G210:G212)</f>
        <v>0.60000000000000009</v>
      </c>
      <c r="P210" s="1199">
        <f t="shared" ref="P210:P215" si="68">+N210/O210</f>
        <v>1</v>
      </c>
      <c r="Q210" s="593"/>
      <c r="R210" s="352"/>
      <c r="S210" s="562" t="s">
        <v>788</v>
      </c>
      <c r="T210" s="1"/>
      <c r="U210" s="1"/>
      <c r="V210" s="1"/>
      <c r="W210" s="1"/>
      <c r="X210" s="1"/>
      <c r="Y210" s="1"/>
      <c r="Z210" s="1"/>
    </row>
    <row r="211" spans="1:26" s="2" customFormat="1" ht="80.25" customHeight="1">
      <c r="B211" s="1205"/>
      <c r="C211" s="1191"/>
      <c r="D211" s="1194"/>
      <c r="E211" s="1197"/>
      <c r="F211" s="562" t="s">
        <v>779</v>
      </c>
      <c r="G211" s="563">
        <v>0.1</v>
      </c>
      <c r="H211" s="360">
        <v>43878</v>
      </c>
      <c r="I211" s="360">
        <v>43889</v>
      </c>
      <c r="J211" s="574" t="s">
        <v>783</v>
      </c>
      <c r="K211" s="306" t="s">
        <v>65</v>
      </c>
      <c r="L211" s="530"/>
      <c r="M211" s="558">
        <f t="shared" si="67"/>
        <v>0.1</v>
      </c>
      <c r="N211" s="687">
        <f>+SUM(M211:M222)</f>
        <v>1</v>
      </c>
      <c r="O211" s="687">
        <f>+SUM(G211:G222)</f>
        <v>1</v>
      </c>
      <c r="P211" s="1200"/>
      <c r="Q211" s="593"/>
      <c r="R211" s="352"/>
      <c r="S211" s="562" t="s">
        <v>789</v>
      </c>
      <c r="T211" s="1"/>
      <c r="U211" s="1"/>
      <c r="V211" s="1"/>
      <c r="W211" s="1"/>
      <c r="X211" s="1"/>
    </row>
    <row r="212" spans="1:26" s="2" customFormat="1" ht="204.6" customHeight="1">
      <c r="B212" s="1206"/>
      <c r="C212" s="1192"/>
      <c r="D212" s="1195"/>
      <c r="E212" s="1198"/>
      <c r="F212" s="562" t="s">
        <v>780</v>
      </c>
      <c r="G212" s="563">
        <v>0.3</v>
      </c>
      <c r="H212" s="360" t="s">
        <v>781</v>
      </c>
      <c r="I212" s="360" t="s">
        <v>782</v>
      </c>
      <c r="J212" s="574" t="s">
        <v>784</v>
      </c>
      <c r="K212" s="306" t="s">
        <v>65</v>
      </c>
      <c r="L212" s="530"/>
      <c r="M212" s="558">
        <f t="shared" si="67"/>
        <v>0.3</v>
      </c>
      <c r="N212" s="687">
        <f>+SUM(M212:M223)</f>
        <v>0.89999999999999991</v>
      </c>
      <c r="O212" s="687">
        <f>+SUM(G212:G223)</f>
        <v>0.89999999999999991</v>
      </c>
      <c r="P212" s="1201"/>
      <c r="Q212" s="593"/>
      <c r="R212" s="352"/>
      <c r="S212" s="562" t="s">
        <v>790</v>
      </c>
      <c r="T212" s="1"/>
      <c r="U212" s="1"/>
      <c r="V212" s="1"/>
      <c r="W212" s="1"/>
      <c r="X212" s="1"/>
    </row>
    <row r="213" spans="1:26" s="2" customFormat="1" ht="11.45" hidden="1" customHeight="1">
      <c r="B213" s="640"/>
      <c r="C213" s="321"/>
      <c r="D213" s="536"/>
      <c r="E213" s="590"/>
      <c r="F213" s="575"/>
      <c r="G213" s="558"/>
      <c r="H213" s="337"/>
      <c r="I213" s="337"/>
      <c r="J213" s="574"/>
      <c r="K213" s="306"/>
      <c r="L213" s="530"/>
      <c r="M213" s="558" t="str">
        <f t="shared" si="67"/>
        <v>0</v>
      </c>
      <c r="N213" s="687">
        <f>+SUM(M213:M224)</f>
        <v>0.6</v>
      </c>
      <c r="O213" s="687">
        <f>+SUM(G213:G224)</f>
        <v>0.6</v>
      </c>
      <c r="P213" s="405">
        <f t="shared" si="68"/>
        <v>1</v>
      </c>
      <c r="Q213" s="593"/>
      <c r="R213" s="352"/>
      <c r="S213" s="593"/>
      <c r="T213" s="1"/>
      <c r="U213" s="1"/>
      <c r="V213" s="1"/>
      <c r="W213" s="1"/>
      <c r="X213" s="1"/>
    </row>
    <row r="214" spans="1:26" s="2" customFormat="1" ht="15.75" customHeight="1">
      <c r="B214" s="1184"/>
      <c r="C214" s="1185"/>
      <c r="D214" s="1185"/>
      <c r="E214" s="1185"/>
      <c r="F214" s="1185"/>
      <c r="G214" s="1185"/>
      <c r="H214" s="1185"/>
      <c r="I214" s="1185"/>
      <c r="J214" s="1185"/>
      <c r="K214" s="1185"/>
      <c r="L214" s="1185"/>
      <c r="M214" s="1185"/>
      <c r="N214" s="1185"/>
      <c r="O214" s="1185"/>
      <c r="P214" s="1185"/>
      <c r="Q214" s="1185"/>
      <c r="R214" s="1185"/>
      <c r="S214" s="1186"/>
      <c r="T214" s="1"/>
      <c r="U214" s="1"/>
      <c r="V214" s="1"/>
      <c r="W214" s="1"/>
      <c r="X214" s="1"/>
    </row>
    <row r="215" spans="1:26" s="2" customFormat="1" ht="102.75" customHeight="1">
      <c r="B215" s="1187" t="s">
        <v>791</v>
      </c>
      <c r="C215" s="1190" t="s">
        <v>792</v>
      </c>
      <c r="D215" s="1207" t="s">
        <v>793</v>
      </c>
      <c r="E215" s="1196">
        <v>0.2</v>
      </c>
      <c r="F215" s="562" t="s">
        <v>794</v>
      </c>
      <c r="G215" s="558">
        <v>0.1</v>
      </c>
      <c r="H215" s="360">
        <v>43843</v>
      </c>
      <c r="I215" s="360">
        <v>43854</v>
      </c>
      <c r="J215" s="1210" t="s">
        <v>797</v>
      </c>
      <c r="K215" s="306" t="s">
        <v>65</v>
      </c>
      <c r="L215" s="530"/>
      <c r="M215" s="558">
        <f t="shared" si="67"/>
        <v>0.1</v>
      </c>
      <c r="N215" s="687">
        <f>+SUM(M215:M217)</f>
        <v>0.2</v>
      </c>
      <c r="O215" s="687">
        <f>+SUM(G215:G217)</f>
        <v>0.2</v>
      </c>
      <c r="P215" s="1199">
        <f t="shared" si="68"/>
        <v>1</v>
      </c>
      <c r="Q215" s="593"/>
      <c r="R215" s="352"/>
      <c r="S215" s="562" t="s">
        <v>799</v>
      </c>
      <c r="T215" s="1"/>
      <c r="U215" s="1"/>
      <c r="V215" s="1"/>
      <c r="W215" s="1"/>
      <c r="X215" s="1"/>
    </row>
    <row r="216" spans="1:26" s="2" customFormat="1" ht="81" customHeight="1">
      <c r="B216" s="1205"/>
      <c r="C216" s="1191"/>
      <c r="D216" s="1208"/>
      <c r="E216" s="1197"/>
      <c r="F216" s="562" t="s">
        <v>795</v>
      </c>
      <c r="G216" s="558">
        <v>0.05</v>
      </c>
      <c r="H216" s="360">
        <v>43857</v>
      </c>
      <c r="I216" s="360">
        <v>43860</v>
      </c>
      <c r="J216" s="1192"/>
      <c r="K216" s="306" t="s">
        <v>65</v>
      </c>
      <c r="L216" s="530"/>
      <c r="M216" s="558">
        <f t="shared" si="67"/>
        <v>0.05</v>
      </c>
      <c r="N216" s="687">
        <f>+SUM(M216:M227)</f>
        <v>0.5</v>
      </c>
      <c r="O216" s="687">
        <f>+SUM(G216:G227)</f>
        <v>0.5</v>
      </c>
      <c r="P216" s="1200"/>
      <c r="Q216" s="593"/>
      <c r="R216" s="352"/>
      <c r="S216" s="562" t="s">
        <v>800</v>
      </c>
      <c r="T216" s="1"/>
      <c r="U216" s="1"/>
      <c r="V216" s="1"/>
      <c r="W216" s="1"/>
      <c r="X216" s="1"/>
    </row>
    <row r="217" spans="1:26" s="2" customFormat="1" ht="139.5" customHeight="1">
      <c r="B217" s="1206"/>
      <c r="C217" s="1192"/>
      <c r="D217" s="1209"/>
      <c r="E217" s="1198"/>
      <c r="F217" s="562" t="s">
        <v>796</v>
      </c>
      <c r="G217" s="558">
        <v>0.05</v>
      </c>
      <c r="H217" s="360">
        <v>43864</v>
      </c>
      <c r="I217" s="360">
        <v>43868</v>
      </c>
      <c r="J217" s="574" t="s">
        <v>798</v>
      </c>
      <c r="K217" s="306" t="s">
        <v>65</v>
      </c>
      <c r="L217" s="530"/>
      <c r="M217" s="558">
        <f t="shared" si="67"/>
        <v>0.05</v>
      </c>
      <c r="N217" s="687">
        <f>+SUM(M217:M228)</f>
        <v>0.44999999999999996</v>
      </c>
      <c r="O217" s="687">
        <f>+SUM(G217:G228)</f>
        <v>0.44999999999999996</v>
      </c>
      <c r="P217" s="1201"/>
      <c r="Q217" s="593"/>
      <c r="R217" s="352"/>
      <c r="S217" s="562" t="s">
        <v>801</v>
      </c>
      <c r="T217" s="1"/>
      <c r="U217" s="1"/>
      <c r="V217" s="1"/>
      <c r="W217" s="1"/>
      <c r="X217" s="1"/>
    </row>
    <row r="218" spans="1:26" s="2" customFormat="1" ht="12" customHeight="1">
      <c r="B218" s="1184"/>
      <c r="C218" s="1185"/>
      <c r="D218" s="1185"/>
      <c r="E218" s="1185"/>
      <c r="F218" s="1185"/>
      <c r="G218" s="1185"/>
      <c r="H218" s="1185"/>
      <c r="I218" s="1185"/>
      <c r="J218" s="1185"/>
      <c r="K218" s="1185"/>
      <c r="L218" s="1185"/>
      <c r="M218" s="1185"/>
      <c r="N218" s="1185"/>
      <c r="O218" s="1185"/>
      <c r="P218" s="1185"/>
      <c r="Q218" s="1185"/>
      <c r="R218" s="1185"/>
      <c r="S218" s="1186"/>
      <c r="T218" s="1"/>
      <c r="U218" s="1"/>
      <c r="V218" s="1"/>
      <c r="W218" s="1"/>
      <c r="X218" s="1"/>
    </row>
    <row r="219" spans="1:26" s="2" customFormat="1" ht="122.25" customHeight="1">
      <c r="B219" s="1187" t="s">
        <v>885</v>
      </c>
      <c r="C219" s="1190" t="s">
        <v>886</v>
      </c>
      <c r="D219" s="1193" t="s">
        <v>887</v>
      </c>
      <c r="E219" s="1196">
        <v>0.4</v>
      </c>
      <c r="F219" s="562" t="s">
        <v>888</v>
      </c>
      <c r="G219" s="558">
        <v>0.2</v>
      </c>
      <c r="H219" s="360">
        <v>43885</v>
      </c>
      <c r="I219" s="360">
        <v>43896</v>
      </c>
      <c r="J219" s="574" t="s">
        <v>891</v>
      </c>
      <c r="K219" s="306" t="s">
        <v>65</v>
      </c>
      <c r="L219" s="530"/>
      <c r="M219" s="558">
        <f t="shared" ref="M219:M221" si="69">IF(K219="SI", G219, IF(K219="Cumplimiento Negativo",G219,"0"))</f>
        <v>0.2</v>
      </c>
      <c r="N219" s="687">
        <f>+SUM(M219:M221)</f>
        <v>0.4</v>
      </c>
      <c r="O219" s="687">
        <f>+SUM(G219:G221)</f>
        <v>0.4</v>
      </c>
      <c r="P219" s="1199">
        <f>+N219/O219</f>
        <v>1</v>
      </c>
      <c r="Q219" s="593"/>
      <c r="R219" s="352"/>
      <c r="S219" s="562" t="s">
        <v>894</v>
      </c>
      <c r="T219" s="1"/>
      <c r="U219" s="1"/>
      <c r="V219" s="1"/>
      <c r="W219" s="1"/>
      <c r="X219" s="1"/>
    </row>
    <row r="220" spans="1:26" s="2" customFormat="1" ht="79.5" customHeight="1">
      <c r="B220" s="1188"/>
      <c r="C220" s="1191"/>
      <c r="D220" s="1194"/>
      <c r="E220" s="1197"/>
      <c r="F220" s="562" t="s">
        <v>889</v>
      </c>
      <c r="G220" s="558">
        <v>0.1</v>
      </c>
      <c r="H220" s="360">
        <v>43899</v>
      </c>
      <c r="I220" s="360">
        <v>43903</v>
      </c>
      <c r="J220" s="574" t="s">
        <v>892</v>
      </c>
      <c r="K220" s="306" t="s">
        <v>65</v>
      </c>
      <c r="L220" s="530"/>
      <c r="M220" s="558">
        <f t="shared" si="69"/>
        <v>0.1</v>
      </c>
      <c r="N220" s="687">
        <f t="shared" ref="N220:N221" si="70">+SUM(M220:M231)</f>
        <v>0.2</v>
      </c>
      <c r="O220" s="687">
        <f t="shared" ref="O220:O221" si="71">+SUM(G220:G231)</f>
        <v>0.2</v>
      </c>
      <c r="P220" s="1200"/>
      <c r="Q220" s="593"/>
      <c r="R220" s="352"/>
      <c r="S220" s="562" t="s">
        <v>895</v>
      </c>
      <c r="T220" s="1"/>
      <c r="U220" s="1"/>
      <c r="V220" s="1"/>
      <c r="W220" s="1"/>
      <c r="X220" s="1"/>
    </row>
    <row r="221" spans="1:26" s="2" customFormat="1" ht="59.25" customHeight="1">
      <c r="B221" s="1189"/>
      <c r="C221" s="1192"/>
      <c r="D221" s="1195"/>
      <c r="E221" s="1198"/>
      <c r="F221" s="562" t="s">
        <v>890</v>
      </c>
      <c r="G221" s="558">
        <v>0.1</v>
      </c>
      <c r="H221" s="360">
        <v>43906</v>
      </c>
      <c r="I221" s="360">
        <v>43910</v>
      </c>
      <c r="J221" s="574" t="s">
        <v>893</v>
      </c>
      <c r="K221" s="306" t="s">
        <v>65</v>
      </c>
      <c r="L221" s="530"/>
      <c r="M221" s="558">
        <f t="shared" si="69"/>
        <v>0.1</v>
      </c>
      <c r="N221" s="687">
        <f t="shared" si="70"/>
        <v>0.1</v>
      </c>
      <c r="O221" s="687">
        <f t="shared" si="71"/>
        <v>0.1</v>
      </c>
      <c r="P221" s="1201"/>
      <c r="Q221" s="593"/>
      <c r="R221" s="352"/>
      <c r="S221" s="562" t="s">
        <v>896</v>
      </c>
      <c r="T221" s="1"/>
      <c r="U221" s="1"/>
      <c r="V221" s="1"/>
      <c r="W221" s="1"/>
      <c r="X221" s="1"/>
    </row>
    <row r="222" spans="1:26" ht="39" customHeight="1"/>
    <row r="223" spans="1:26" ht="39" customHeight="1"/>
    <row r="224" spans="1:26" ht="39" customHeight="1"/>
    <row r="225" ht="39" customHeight="1"/>
  </sheetData>
  <mergeCells count="451">
    <mergeCell ref="B164:S164"/>
    <mergeCell ref="B165:B166"/>
    <mergeCell ref="C165:C166"/>
    <mergeCell ref="D165:D166"/>
    <mergeCell ref="E165:E166"/>
    <mergeCell ref="P165:P166"/>
    <mergeCell ref="B157:S157"/>
    <mergeCell ref="B158:B159"/>
    <mergeCell ref="C158:C159"/>
    <mergeCell ref="D158:D159"/>
    <mergeCell ref="E158:E159"/>
    <mergeCell ref="P158:P159"/>
    <mergeCell ref="B161:B163"/>
    <mergeCell ref="C161:C163"/>
    <mergeCell ref="D161:D163"/>
    <mergeCell ref="E161:E163"/>
    <mergeCell ref="J161:J163"/>
    <mergeCell ref="P161:P163"/>
    <mergeCell ref="B160:S160"/>
    <mergeCell ref="B65:S65"/>
    <mergeCell ref="B66:B68"/>
    <mergeCell ref="C66:C68"/>
    <mergeCell ref="D66:D68"/>
    <mergeCell ref="E66:E68"/>
    <mergeCell ref="P66:P68"/>
    <mergeCell ref="N110:N112"/>
    <mergeCell ref="O110:O112"/>
    <mergeCell ref="N127:N130"/>
    <mergeCell ref="O127:O130"/>
    <mergeCell ref="P96:P102"/>
    <mergeCell ref="P104:P107"/>
    <mergeCell ref="B96:B102"/>
    <mergeCell ref="B109:S109"/>
    <mergeCell ref="B104:B108"/>
    <mergeCell ref="C96:C102"/>
    <mergeCell ref="D96:D102"/>
    <mergeCell ref="E96:E102"/>
    <mergeCell ref="C104:C107"/>
    <mergeCell ref="D104:D107"/>
    <mergeCell ref="E104:E107"/>
    <mergeCell ref="C90:C94"/>
    <mergeCell ref="D93:D94"/>
    <mergeCell ref="P90:P92"/>
    <mergeCell ref="B154:S154"/>
    <mergeCell ref="B155:B156"/>
    <mergeCell ref="C155:C156"/>
    <mergeCell ref="D155:D156"/>
    <mergeCell ref="E155:E156"/>
    <mergeCell ref="H155:H156"/>
    <mergeCell ref="I155:I156"/>
    <mergeCell ref="R50:R51"/>
    <mergeCell ref="S50:S51"/>
    <mergeCell ref="E88:E89"/>
    <mergeCell ref="F88:F89"/>
    <mergeCell ref="G88:G89"/>
    <mergeCell ref="H88:I88"/>
    <mergeCell ref="J88:J89"/>
    <mergeCell ref="K88:K89"/>
    <mergeCell ref="C127:C130"/>
    <mergeCell ref="D127:D128"/>
    <mergeCell ref="B136:B146"/>
    <mergeCell ref="B147:S147"/>
    <mergeCell ref="C136:C145"/>
    <mergeCell ref="D136:D137"/>
    <mergeCell ref="D139:D140"/>
    <mergeCell ref="D141:D143"/>
    <mergeCell ref="D144:D145"/>
    <mergeCell ref="T50:T51"/>
    <mergeCell ref="P155:P156"/>
    <mergeCell ref="D48:R48"/>
    <mergeCell ref="B151:B153"/>
    <mergeCell ref="C151:C153"/>
    <mergeCell ref="D151:D153"/>
    <mergeCell ref="E151:E153"/>
    <mergeCell ref="P151:P153"/>
    <mergeCell ref="I57:I59"/>
    <mergeCell ref="B61:S61"/>
    <mergeCell ref="B62:B63"/>
    <mergeCell ref="C62:C63"/>
    <mergeCell ref="J155:J156"/>
    <mergeCell ref="O50:O51"/>
    <mergeCell ref="P50:P51"/>
    <mergeCell ref="Q50:Q51"/>
    <mergeCell ref="D62:D63"/>
    <mergeCell ref="E62:E63"/>
    <mergeCell ref="H62:H63"/>
    <mergeCell ref="I62:I63"/>
    <mergeCell ref="J62:J63"/>
    <mergeCell ref="P62:P63"/>
    <mergeCell ref="C88:C89"/>
    <mergeCell ref="D88:D89"/>
    <mergeCell ref="U88:U89"/>
    <mergeCell ref="D86:R86"/>
    <mergeCell ref="B49:J49"/>
    <mergeCell ref="K49:R49"/>
    <mergeCell ref="S49:U49"/>
    <mergeCell ref="B50:B51"/>
    <mergeCell ref="C50:C51"/>
    <mergeCell ref="D50:D51"/>
    <mergeCell ref="E50:E51"/>
    <mergeCell ref="F50:F51"/>
    <mergeCell ref="G50:G51"/>
    <mergeCell ref="H50:I50"/>
    <mergeCell ref="J50:J51"/>
    <mergeCell ref="K50:K51"/>
    <mergeCell ref="L50:L51"/>
    <mergeCell ref="O88:O89"/>
    <mergeCell ref="P88:P89"/>
    <mergeCell ref="Q88:Q89"/>
    <mergeCell ref="R88:R89"/>
    <mergeCell ref="S88:S89"/>
    <mergeCell ref="B87:J87"/>
    <mergeCell ref="K87:R87"/>
    <mergeCell ref="S87:U87"/>
    <mergeCell ref="U50:U51"/>
    <mergeCell ref="T88:T89"/>
    <mergeCell ref="B148:B149"/>
    <mergeCell ref="C148:C149"/>
    <mergeCell ref="D148:D149"/>
    <mergeCell ref="E148:E149"/>
    <mergeCell ref="P148:P149"/>
    <mergeCell ref="C110:C113"/>
    <mergeCell ref="D110:D112"/>
    <mergeCell ref="E110:E112"/>
    <mergeCell ref="C118:C124"/>
    <mergeCell ref="D118:D119"/>
    <mergeCell ref="D120:D121"/>
    <mergeCell ref="D122:D124"/>
    <mergeCell ref="E118:E119"/>
    <mergeCell ref="E120:E121"/>
    <mergeCell ref="E122:E124"/>
    <mergeCell ref="B117:S117"/>
    <mergeCell ref="E127:E128"/>
    <mergeCell ref="D129:D130"/>
    <mergeCell ref="B131:S131"/>
    <mergeCell ref="B132:B134"/>
    <mergeCell ref="B135:S135"/>
    <mergeCell ref="B95:S95"/>
    <mergeCell ref="B103:S103"/>
    <mergeCell ref="E136:E137"/>
    <mergeCell ref="E139:E140"/>
    <mergeCell ref="E141:E143"/>
    <mergeCell ref="J142:J143"/>
    <mergeCell ref="E144:E145"/>
    <mergeCell ref="P136:P145"/>
    <mergeCell ref="B110:B113"/>
    <mergeCell ref="B126:S126"/>
    <mergeCell ref="B118:B125"/>
    <mergeCell ref="B127:B130"/>
    <mergeCell ref="P110:P113"/>
    <mergeCell ref="P118:P124"/>
    <mergeCell ref="E129:E130"/>
    <mergeCell ref="P127:P130"/>
    <mergeCell ref="B84:S84"/>
    <mergeCell ref="B90:B94"/>
    <mergeCell ref="L88:L89"/>
    <mergeCell ref="M88:M89"/>
    <mergeCell ref="N88:N89"/>
    <mergeCell ref="B88:B89"/>
    <mergeCell ref="D91:D92"/>
    <mergeCell ref="E93:E94"/>
    <mergeCell ref="E91:E92"/>
    <mergeCell ref="D69:R69"/>
    <mergeCell ref="B31:J31"/>
    <mergeCell ref="K31:P31"/>
    <mergeCell ref="Q31:S31"/>
    <mergeCell ref="B32:B33"/>
    <mergeCell ref="C32:C33"/>
    <mergeCell ref="D32:D33"/>
    <mergeCell ref="E32:E33"/>
    <mergeCell ref="F32:F33"/>
    <mergeCell ref="G32:G33"/>
    <mergeCell ref="B52:B60"/>
    <mergeCell ref="C52:C60"/>
    <mergeCell ref="D52:D56"/>
    <mergeCell ref="E52:E56"/>
    <mergeCell ref="H52:H54"/>
    <mergeCell ref="I52:I54"/>
    <mergeCell ref="J52:J53"/>
    <mergeCell ref="P52:P60"/>
    <mergeCell ref="J55:J56"/>
    <mergeCell ref="D57:D60"/>
    <mergeCell ref="E57:E60"/>
    <mergeCell ref="H57:H59"/>
    <mergeCell ref="M50:M51"/>
    <mergeCell ref="N50:N51"/>
    <mergeCell ref="B1:P1"/>
    <mergeCell ref="B2:S2"/>
    <mergeCell ref="B3:S3"/>
    <mergeCell ref="B4:S4"/>
    <mergeCell ref="D8:P8"/>
    <mergeCell ref="D9:P9"/>
    <mergeCell ref="D7:P7"/>
    <mergeCell ref="Q7:Q9"/>
    <mergeCell ref="R7:R9"/>
    <mergeCell ref="B73:B75"/>
    <mergeCell ref="C73:C75"/>
    <mergeCell ref="D73:D75"/>
    <mergeCell ref="E73:E75"/>
    <mergeCell ref="J73:J75"/>
    <mergeCell ref="P73:P75"/>
    <mergeCell ref="B76:S76"/>
    <mergeCell ref="B77:B83"/>
    <mergeCell ref="C77:C79"/>
    <mergeCell ref="D77:D79"/>
    <mergeCell ref="E77:E79"/>
    <mergeCell ref="C80:C83"/>
    <mergeCell ref="D80:D83"/>
    <mergeCell ref="E80:E83"/>
    <mergeCell ref="J80:J83"/>
    <mergeCell ref="P80:P83"/>
    <mergeCell ref="J77:J79"/>
    <mergeCell ref="P77:P79"/>
    <mergeCell ref="B70:J70"/>
    <mergeCell ref="K70:R70"/>
    <mergeCell ref="S70:U70"/>
    <mergeCell ref="B71:B72"/>
    <mergeCell ref="C71:C72"/>
    <mergeCell ref="D71:D72"/>
    <mergeCell ref="E71:E72"/>
    <mergeCell ref="F71:F72"/>
    <mergeCell ref="G71:G72"/>
    <mergeCell ref="H71:I71"/>
    <mergeCell ref="J71:J72"/>
    <mergeCell ref="K71:K72"/>
    <mergeCell ref="Q71:Q72"/>
    <mergeCell ref="R71:R72"/>
    <mergeCell ref="S71:S72"/>
    <mergeCell ref="T71:T72"/>
    <mergeCell ref="U71:U72"/>
    <mergeCell ref="L71:L72"/>
    <mergeCell ref="M71:M72"/>
    <mergeCell ref="N71:N72"/>
    <mergeCell ref="O71:O72"/>
    <mergeCell ref="P71:P72"/>
    <mergeCell ref="S32:S33"/>
    <mergeCell ref="B34:B36"/>
    <mergeCell ref="C34:C36"/>
    <mergeCell ref="D30:R30"/>
    <mergeCell ref="D34:D36"/>
    <mergeCell ref="E34:E36"/>
    <mergeCell ref="P34:P36"/>
    <mergeCell ref="B37:S37"/>
    <mergeCell ref="H32:I32"/>
    <mergeCell ref="J32:J33"/>
    <mergeCell ref="K32:K33"/>
    <mergeCell ref="L32:L33"/>
    <mergeCell ref="M32:M33"/>
    <mergeCell ref="N32:N33"/>
    <mergeCell ref="O32:O33"/>
    <mergeCell ref="P32:P33"/>
    <mergeCell ref="Q32:Q33"/>
    <mergeCell ref="K12:K13"/>
    <mergeCell ref="L12:L13"/>
    <mergeCell ref="M12:M13"/>
    <mergeCell ref="N12:N13"/>
    <mergeCell ref="O12:O13"/>
    <mergeCell ref="P12:P13"/>
    <mergeCell ref="Q12:Q13"/>
    <mergeCell ref="R12:R13"/>
    <mergeCell ref="B38:B40"/>
    <mergeCell ref="C38:C40"/>
    <mergeCell ref="D38:D39"/>
    <mergeCell ref="E38:E39"/>
    <mergeCell ref="J38:J40"/>
    <mergeCell ref="P38:P40"/>
    <mergeCell ref="P20:P21"/>
    <mergeCell ref="O20:O21"/>
    <mergeCell ref="N20:N21"/>
    <mergeCell ref="M20:M21"/>
    <mergeCell ref="L20:L21"/>
    <mergeCell ref="K20:K21"/>
    <mergeCell ref="J20:J21"/>
    <mergeCell ref="H20:I20"/>
    <mergeCell ref="G20:G21"/>
    <mergeCell ref="R32:R33"/>
    <mergeCell ref="D10:R10"/>
    <mergeCell ref="D41:Q41"/>
    <mergeCell ref="B42:J42"/>
    <mergeCell ref="K42:P42"/>
    <mergeCell ref="Q42:S42"/>
    <mergeCell ref="S12:S13"/>
    <mergeCell ref="T12:T13"/>
    <mergeCell ref="U12:U13"/>
    <mergeCell ref="F20:F21"/>
    <mergeCell ref="E20:E21"/>
    <mergeCell ref="D20:D21"/>
    <mergeCell ref="B20:B21"/>
    <mergeCell ref="B19:J19"/>
    <mergeCell ref="B11:J11"/>
    <mergeCell ref="K11:P11"/>
    <mergeCell ref="S11:U11"/>
    <mergeCell ref="B12:B13"/>
    <mergeCell ref="C12:C13"/>
    <mergeCell ref="D12:D13"/>
    <mergeCell ref="E12:E13"/>
    <mergeCell ref="F12:F13"/>
    <mergeCell ref="G12:G13"/>
    <mergeCell ref="H12:I12"/>
    <mergeCell ref="J12:J13"/>
    <mergeCell ref="B14:B17"/>
    <mergeCell ref="C14:C17"/>
    <mergeCell ref="D14:D17"/>
    <mergeCell ref="E14:E17"/>
    <mergeCell ref="B24:S24"/>
    <mergeCell ref="B27:S27"/>
    <mergeCell ref="B28:B29"/>
    <mergeCell ref="C28:C29"/>
    <mergeCell ref="D28:D29"/>
    <mergeCell ref="E28:E29"/>
    <mergeCell ref="P28:P29"/>
    <mergeCell ref="D18:R18"/>
    <mergeCell ref="K19:P19"/>
    <mergeCell ref="Q19:S19"/>
    <mergeCell ref="C20:C21"/>
    <mergeCell ref="S20:S21"/>
    <mergeCell ref="R20:R21"/>
    <mergeCell ref="Q20:Q21"/>
    <mergeCell ref="P14:P17"/>
    <mergeCell ref="U43:U44"/>
    <mergeCell ref="B46:S46"/>
    <mergeCell ref="B167:J167"/>
    <mergeCell ref="K167:R167"/>
    <mergeCell ref="S167:U167"/>
    <mergeCell ref="L43:L44"/>
    <mergeCell ref="M43:M44"/>
    <mergeCell ref="N43:N44"/>
    <mergeCell ref="O43:O44"/>
    <mergeCell ref="P43:P44"/>
    <mergeCell ref="Q43:Q44"/>
    <mergeCell ref="R43:R44"/>
    <mergeCell ref="S43:S44"/>
    <mergeCell ref="T43:T44"/>
    <mergeCell ref="B43:B44"/>
    <mergeCell ref="C43:C44"/>
    <mergeCell ref="D43:D44"/>
    <mergeCell ref="E43:E44"/>
    <mergeCell ref="F43:F44"/>
    <mergeCell ref="G43:G44"/>
    <mergeCell ref="H43:I43"/>
    <mergeCell ref="J43:J44"/>
    <mergeCell ref="K43:K44"/>
    <mergeCell ref="B150:S150"/>
    <mergeCell ref="B168:B169"/>
    <mergeCell ref="C168:C169"/>
    <mergeCell ref="D168:D169"/>
    <mergeCell ref="E168:E169"/>
    <mergeCell ref="F168:F169"/>
    <mergeCell ref="G168:G169"/>
    <mergeCell ref="H168:I168"/>
    <mergeCell ref="J168:J169"/>
    <mergeCell ref="K168:K169"/>
    <mergeCell ref="L168:L169"/>
    <mergeCell ref="M168:M169"/>
    <mergeCell ref="N168:N169"/>
    <mergeCell ref="O168:O169"/>
    <mergeCell ref="P168:P169"/>
    <mergeCell ref="Q168:Q169"/>
    <mergeCell ref="R168:R169"/>
    <mergeCell ref="S168:S169"/>
    <mergeCell ref="T168:T169"/>
    <mergeCell ref="U168:U169"/>
    <mergeCell ref="B170:B172"/>
    <mergeCell ref="C170:C172"/>
    <mergeCell ref="D170:D172"/>
    <mergeCell ref="E170:E172"/>
    <mergeCell ref="P170:P172"/>
    <mergeCell ref="B174:S174"/>
    <mergeCell ref="B176:S176"/>
    <mergeCell ref="B177:B187"/>
    <mergeCell ref="C177:C183"/>
    <mergeCell ref="D177:D182"/>
    <mergeCell ref="E177:E182"/>
    <mergeCell ref="J177:J182"/>
    <mergeCell ref="P177:P182"/>
    <mergeCell ref="H179:H182"/>
    <mergeCell ref="I179:I182"/>
    <mergeCell ref="C184:C187"/>
    <mergeCell ref="D184:D185"/>
    <mergeCell ref="E184:E185"/>
    <mergeCell ref="J184:J185"/>
    <mergeCell ref="P184:P185"/>
    <mergeCell ref="D186:D187"/>
    <mergeCell ref="E186:E187"/>
    <mergeCell ref="J186:J187"/>
    <mergeCell ref="P186:P187"/>
    <mergeCell ref="B189:S189"/>
    <mergeCell ref="B190:B191"/>
    <mergeCell ref="C190:C191"/>
    <mergeCell ref="D190:D191"/>
    <mergeCell ref="E190:E191"/>
    <mergeCell ref="J190:J191"/>
    <mergeCell ref="P190:P191"/>
    <mergeCell ref="B192:S192"/>
    <mergeCell ref="B193:B196"/>
    <mergeCell ref="C193:C196"/>
    <mergeCell ref="D193:D196"/>
    <mergeCell ref="E193:E196"/>
    <mergeCell ref="P193:P196"/>
    <mergeCell ref="B198:J198"/>
    <mergeCell ref="K198:R198"/>
    <mergeCell ref="S198:U198"/>
    <mergeCell ref="B199:B200"/>
    <mergeCell ref="C199:C200"/>
    <mergeCell ref="D199:D200"/>
    <mergeCell ref="E199:E200"/>
    <mergeCell ref="F199:F200"/>
    <mergeCell ref="G199:G200"/>
    <mergeCell ref="H199:I199"/>
    <mergeCell ref="J199:J200"/>
    <mergeCell ref="K199:K200"/>
    <mergeCell ref="L199:L200"/>
    <mergeCell ref="M199:M200"/>
    <mergeCell ref="N199:N200"/>
    <mergeCell ref="O199:O200"/>
    <mergeCell ref="P199:P200"/>
    <mergeCell ref="Q199:Q200"/>
    <mergeCell ref="R199:R200"/>
    <mergeCell ref="E201:E203"/>
    <mergeCell ref="P201:P203"/>
    <mergeCell ref="J202:J203"/>
    <mergeCell ref="B204:S204"/>
    <mergeCell ref="B205:B206"/>
    <mergeCell ref="C205:C206"/>
    <mergeCell ref="D205:D206"/>
    <mergeCell ref="E205:E206"/>
    <mergeCell ref="P205:P206"/>
    <mergeCell ref="B218:S218"/>
    <mergeCell ref="B219:B221"/>
    <mergeCell ref="C219:C221"/>
    <mergeCell ref="D219:D221"/>
    <mergeCell ref="E219:E221"/>
    <mergeCell ref="P219:P221"/>
    <mergeCell ref="D197:R197"/>
    <mergeCell ref="B208:S208"/>
    <mergeCell ref="B209:B212"/>
    <mergeCell ref="C209:C212"/>
    <mergeCell ref="D210:D212"/>
    <mergeCell ref="E210:E212"/>
    <mergeCell ref="P210:P212"/>
    <mergeCell ref="B214:S214"/>
    <mergeCell ref="B215:B217"/>
    <mergeCell ref="C215:C217"/>
    <mergeCell ref="D215:D217"/>
    <mergeCell ref="E215:E217"/>
    <mergeCell ref="J215:J216"/>
    <mergeCell ref="P215:P217"/>
    <mergeCell ref="S199:S200"/>
    <mergeCell ref="B201:B203"/>
    <mergeCell ref="C201:C203"/>
    <mergeCell ref="D201:D203"/>
  </mergeCells>
  <conditionalFormatting sqref="P110 P90 P23">
    <cfRule type="cellIs" dxfId="1170" priority="620" operator="between">
      <formula>1</formula>
      <formula>1</formula>
    </cfRule>
    <cfRule type="cellIs" dxfId="1169" priority="621" operator="between">
      <formula>0.9</formula>
      <formula>0.99</formula>
    </cfRule>
    <cfRule type="cellIs" dxfId="1168" priority="622" operator="between">
      <formula>0.89</formula>
      <formula>0.8</formula>
    </cfRule>
    <cfRule type="cellIs" dxfId="1167" priority="623" operator="between">
      <formula>0.79</formula>
      <formula>0</formula>
    </cfRule>
  </conditionalFormatting>
  <conditionalFormatting sqref="P116">
    <cfRule type="cellIs" dxfId="1166" priority="612" operator="between">
      <formula>1</formula>
      <formula>1</formula>
    </cfRule>
    <cfRule type="cellIs" dxfId="1165" priority="613" operator="between">
      <formula>0.9</formula>
      <formula>0.99</formula>
    </cfRule>
    <cfRule type="cellIs" dxfId="1164" priority="614" operator="between">
      <formula>0.89</formula>
      <formula>0.8</formula>
    </cfRule>
    <cfRule type="cellIs" dxfId="1163" priority="615" operator="between">
      <formula>0.79</formula>
      <formula>0</formula>
    </cfRule>
  </conditionalFormatting>
  <conditionalFormatting sqref="P104 P108">
    <cfRule type="cellIs" dxfId="1162" priority="600" operator="between">
      <formula>1</formula>
      <formula>1</formula>
    </cfRule>
    <cfRule type="cellIs" dxfId="1161" priority="601" operator="between">
      <formula>0.9</formula>
      <formula>0.99</formula>
    </cfRule>
    <cfRule type="cellIs" dxfId="1160" priority="602" operator="between">
      <formula>0.89</formula>
      <formula>0.8</formula>
    </cfRule>
    <cfRule type="cellIs" dxfId="1159" priority="603" operator="between">
      <formula>0.79</formula>
      <formula>0</formula>
    </cfRule>
  </conditionalFormatting>
  <conditionalFormatting sqref="P96">
    <cfRule type="cellIs" dxfId="1158" priority="532" operator="between">
      <formula>1</formula>
      <formula>1</formula>
    </cfRule>
    <cfRule type="cellIs" dxfId="1157" priority="533" operator="between">
      <formula>0.9</formula>
      <formula>0.99</formula>
    </cfRule>
    <cfRule type="cellIs" dxfId="1156" priority="534" operator="between">
      <formula>0.89</formula>
      <formula>0.8</formula>
    </cfRule>
    <cfRule type="cellIs" dxfId="1155" priority="535" operator="between">
      <formula>0.79</formula>
      <formula>0</formula>
    </cfRule>
  </conditionalFormatting>
  <conditionalFormatting sqref="P118 P132:P134 P136 P148 P125 P146">
    <cfRule type="cellIs" dxfId="1154" priority="592" operator="between">
      <formula>1</formula>
      <formula>1</formula>
    </cfRule>
    <cfRule type="cellIs" dxfId="1153" priority="593" operator="between">
      <formula>0.9</formula>
      <formula>0.99</formula>
    </cfRule>
    <cfRule type="cellIs" dxfId="1152" priority="594" operator="between">
      <formula>0.89</formula>
      <formula>0.8</formula>
    </cfRule>
    <cfRule type="cellIs" dxfId="1151" priority="595" operator="between">
      <formula>0.79</formula>
      <formula>0</formula>
    </cfRule>
  </conditionalFormatting>
  <conditionalFormatting sqref="K90:K94">
    <cfRule type="cellIs" dxfId="1150" priority="568" operator="equal">
      <formula>$Y$4</formula>
    </cfRule>
    <cfRule type="cellIs" dxfId="1149" priority="569" operator="equal">
      <formula>$Y$3</formula>
    </cfRule>
    <cfRule type="cellIs" dxfId="1148" priority="570" operator="equal">
      <formula>$Y$2</formula>
    </cfRule>
    <cfRule type="cellIs" dxfId="1147" priority="571" operator="equal">
      <formula>$Y$1</formula>
    </cfRule>
  </conditionalFormatting>
  <conditionalFormatting sqref="K127:K130 K132:K134 K118:K125 K136:K146 K148:K149">
    <cfRule type="cellIs" dxfId="1146" priority="564" operator="equal">
      <formula>$Y$4</formula>
    </cfRule>
    <cfRule type="cellIs" dxfId="1145" priority="565" operator="equal">
      <formula>$Y$3</formula>
    </cfRule>
    <cfRule type="cellIs" dxfId="1144" priority="566" operator="equal">
      <formula>$Y$2</formula>
    </cfRule>
    <cfRule type="cellIs" dxfId="1143" priority="567" operator="equal">
      <formula>$Y$1</formula>
    </cfRule>
  </conditionalFormatting>
  <conditionalFormatting sqref="K104:K108 K96:K102">
    <cfRule type="cellIs" dxfId="1142" priority="528" operator="equal">
      <formula>$Y$4</formula>
    </cfRule>
    <cfRule type="cellIs" dxfId="1141" priority="529" operator="equal">
      <formula>$Y$3</formula>
    </cfRule>
    <cfRule type="cellIs" dxfId="1140" priority="530" operator="equal">
      <formula>$Y$2</formula>
    </cfRule>
    <cfRule type="cellIs" dxfId="1139" priority="531" operator="equal">
      <formula>$Y$1</formula>
    </cfRule>
  </conditionalFormatting>
  <conditionalFormatting sqref="P114">
    <cfRule type="cellIs" dxfId="1138" priority="524" operator="between">
      <formula>1</formula>
      <formula>1</formula>
    </cfRule>
    <cfRule type="cellIs" dxfId="1137" priority="525" operator="between">
      <formula>0.9</formula>
      <formula>0.99</formula>
    </cfRule>
    <cfRule type="cellIs" dxfId="1136" priority="526" operator="between">
      <formula>0.89</formula>
      <formula>0.8</formula>
    </cfRule>
    <cfRule type="cellIs" dxfId="1135" priority="527" operator="between">
      <formula>0.79</formula>
      <formula>0</formula>
    </cfRule>
  </conditionalFormatting>
  <conditionalFormatting sqref="K110:K116">
    <cfRule type="cellIs" dxfId="1134" priority="464" operator="equal">
      <formula>$Y$4</formula>
    </cfRule>
    <cfRule type="cellIs" dxfId="1133" priority="465" operator="equal">
      <formula>$Y$3</formula>
    </cfRule>
    <cfRule type="cellIs" dxfId="1132" priority="466" operator="equal">
      <formula>$Y$2</formula>
    </cfRule>
    <cfRule type="cellIs" dxfId="1131" priority="467" operator="equal">
      <formula>$Y$1</formula>
    </cfRule>
  </conditionalFormatting>
  <conditionalFormatting sqref="R7">
    <cfRule type="cellIs" dxfId="1130" priority="456" operator="between">
      <formula>0.9</formula>
      <formula>1</formula>
    </cfRule>
    <cfRule type="cellIs" dxfId="1129" priority="457" operator="between">
      <formula>0.8</formula>
      <formula>0.89</formula>
    </cfRule>
    <cfRule type="cellIs" dxfId="1128" priority="458" operator="between">
      <formula>0.7</formula>
      <formula>0.79</formula>
    </cfRule>
    <cfRule type="cellIs" dxfId="1127" priority="459" operator="between">
      <formula>0</formula>
      <formula>0.69</formula>
    </cfRule>
  </conditionalFormatting>
  <conditionalFormatting sqref="P52">
    <cfRule type="cellIs" dxfId="1126" priority="437" operator="between">
      <formula>1</formula>
      <formula>1</formula>
    </cfRule>
    <cfRule type="cellIs" dxfId="1125" priority="438" operator="between">
      <formula>0.9</formula>
      <formula>0.99</formula>
    </cfRule>
    <cfRule type="cellIs" dxfId="1124" priority="439" operator="between">
      <formula>0.89</formula>
      <formula>0.8</formula>
    </cfRule>
    <cfRule type="cellIs" dxfId="1123" priority="440" operator="between">
      <formula>0.79</formula>
      <formula>0</formula>
    </cfRule>
  </conditionalFormatting>
  <conditionalFormatting sqref="P64">
    <cfRule type="cellIs" dxfId="1122" priority="433" operator="between">
      <formula>1</formula>
      <formula>1</formula>
    </cfRule>
    <cfRule type="cellIs" dxfId="1121" priority="434" operator="between">
      <formula>0.9</formula>
      <formula>0.99</formula>
    </cfRule>
    <cfRule type="cellIs" dxfId="1120" priority="435" operator="between">
      <formula>0.89</formula>
      <formula>0.8</formula>
    </cfRule>
    <cfRule type="cellIs" dxfId="1119" priority="436" operator="between">
      <formula>0.79</formula>
      <formula>0</formula>
    </cfRule>
  </conditionalFormatting>
  <conditionalFormatting sqref="P66">
    <cfRule type="cellIs" dxfId="1118" priority="429" operator="between">
      <formula>1</formula>
      <formula>1</formula>
    </cfRule>
    <cfRule type="cellIs" dxfId="1117" priority="430" operator="between">
      <formula>0.9</formula>
      <formula>0.99</formula>
    </cfRule>
    <cfRule type="cellIs" dxfId="1116" priority="431" operator="between">
      <formula>0.89</formula>
      <formula>0.8</formula>
    </cfRule>
    <cfRule type="cellIs" dxfId="1115" priority="432" operator="between">
      <formula>0.79</formula>
      <formula>0</formula>
    </cfRule>
  </conditionalFormatting>
  <conditionalFormatting sqref="P62">
    <cfRule type="cellIs" dxfId="1114" priority="397" operator="between">
      <formula>1</formula>
      <formula>1</formula>
    </cfRule>
    <cfRule type="cellIs" dxfId="1113" priority="398" operator="between">
      <formula>0.9</formula>
      <formula>0.99</formula>
    </cfRule>
    <cfRule type="cellIs" dxfId="1112" priority="399" operator="between">
      <formula>0.89</formula>
      <formula>0.8</formula>
    </cfRule>
    <cfRule type="cellIs" dxfId="1111" priority="400" operator="between">
      <formula>0.79</formula>
      <formula>0</formula>
    </cfRule>
  </conditionalFormatting>
  <conditionalFormatting sqref="P151">
    <cfRule type="cellIs" dxfId="1110" priority="386" operator="between">
      <formula>1</formula>
      <formula>1</formula>
    </cfRule>
    <cfRule type="cellIs" dxfId="1109" priority="387" operator="between">
      <formula>0.9</formula>
      <formula>0.99</formula>
    </cfRule>
    <cfRule type="cellIs" dxfId="1108" priority="388" operator="between">
      <formula>0.89</formula>
      <formula>0.8</formula>
    </cfRule>
    <cfRule type="cellIs" dxfId="1107" priority="389" operator="between">
      <formula>0.79</formula>
      <formula>0</formula>
    </cfRule>
  </conditionalFormatting>
  <conditionalFormatting sqref="P155">
    <cfRule type="cellIs" dxfId="1106" priority="382" operator="between">
      <formula>1</formula>
      <formula>1</formula>
    </cfRule>
    <cfRule type="cellIs" dxfId="1105" priority="383" operator="between">
      <formula>0.9</formula>
      <formula>0.99</formula>
    </cfRule>
    <cfRule type="cellIs" dxfId="1104" priority="384" operator="between">
      <formula>0.89</formula>
      <formula>0.8</formula>
    </cfRule>
    <cfRule type="cellIs" dxfId="1103" priority="385" operator="between">
      <formula>0.79</formula>
      <formula>0</formula>
    </cfRule>
  </conditionalFormatting>
  <conditionalFormatting sqref="P158">
    <cfRule type="cellIs" dxfId="1102" priority="380" operator="equal">
      <formula>0</formula>
    </cfRule>
    <cfRule type="cellIs" dxfId="1101" priority="381" operator="equal">
      <formula>1</formula>
    </cfRule>
  </conditionalFormatting>
  <conditionalFormatting sqref="P161 P165">
    <cfRule type="cellIs" dxfId="1100" priority="337" operator="between">
      <formula>1</formula>
      <formula>1</formula>
    </cfRule>
    <cfRule type="cellIs" dxfId="1099" priority="338" operator="between">
      <formula>0.9</formula>
      <formula>0.99</formula>
    </cfRule>
    <cfRule type="cellIs" dxfId="1098" priority="339" operator="between">
      <formula>0.89</formula>
      <formula>0.8</formula>
    </cfRule>
    <cfRule type="cellIs" dxfId="1097" priority="340" operator="between">
      <formula>0.79</formula>
      <formula>0</formula>
    </cfRule>
  </conditionalFormatting>
  <conditionalFormatting sqref="P73">
    <cfRule type="cellIs" dxfId="1096" priority="321" operator="between">
      <formula>1</formula>
      <formula>1</formula>
    </cfRule>
    <cfRule type="cellIs" dxfId="1095" priority="322" operator="between">
      <formula>0.9</formula>
      <formula>0.99</formula>
    </cfRule>
    <cfRule type="cellIs" dxfId="1094" priority="323" operator="between">
      <formula>0.89</formula>
      <formula>0.8</formula>
    </cfRule>
    <cfRule type="cellIs" dxfId="1093" priority="324" operator="between">
      <formula>0.79</formula>
      <formula>0</formula>
    </cfRule>
  </conditionalFormatting>
  <conditionalFormatting sqref="P77 P80">
    <cfRule type="cellIs" dxfId="1092" priority="299" operator="between">
      <formula>1</formula>
      <formula>1</formula>
    </cfRule>
    <cfRule type="cellIs" dxfId="1091" priority="300" operator="between">
      <formula>0.9</formula>
      <formula>0.99</formula>
    </cfRule>
    <cfRule type="cellIs" dxfId="1090" priority="301" operator="between">
      <formula>0.89</formula>
      <formula>0.8</formula>
    </cfRule>
    <cfRule type="cellIs" dxfId="1089" priority="302" operator="between">
      <formula>0.79</formula>
      <formula>0</formula>
    </cfRule>
  </conditionalFormatting>
  <conditionalFormatting sqref="P85">
    <cfRule type="cellIs" dxfId="1088" priority="295" operator="between">
      <formula>1</formula>
      <formula>1</formula>
    </cfRule>
    <cfRule type="cellIs" dxfId="1087" priority="296" operator="between">
      <formula>0.9</formula>
      <formula>0.99</formula>
    </cfRule>
    <cfRule type="cellIs" dxfId="1086" priority="297" operator="between">
      <formula>0.89</formula>
      <formula>0.8</formula>
    </cfRule>
    <cfRule type="cellIs" dxfId="1085" priority="298" operator="between">
      <formula>0.79</formula>
      <formula>0</formula>
    </cfRule>
  </conditionalFormatting>
  <conditionalFormatting sqref="P34">
    <cfRule type="cellIs" dxfId="1084" priority="289" operator="between">
      <formula>1</formula>
      <formula>1</formula>
    </cfRule>
    <cfRule type="cellIs" dxfId="1083" priority="290" operator="between">
      <formula>0.9</formula>
      <formula>0.99</formula>
    </cfRule>
    <cfRule type="cellIs" dxfId="1082" priority="291" operator="between">
      <formula>0.89</formula>
      <formula>0.8</formula>
    </cfRule>
    <cfRule type="cellIs" dxfId="1081" priority="292" operator="between">
      <formula>0.79</formula>
      <formula>0</formula>
    </cfRule>
  </conditionalFormatting>
  <conditionalFormatting sqref="P38">
    <cfRule type="cellIs" dxfId="1080" priority="285" operator="between">
      <formula>1</formula>
      <formula>1</formula>
    </cfRule>
    <cfRule type="cellIs" dxfId="1079" priority="286" operator="between">
      <formula>0.9</formula>
      <formula>0.99</formula>
    </cfRule>
    <cfRule type="cellIs" dxfId="1078" priority="287" operator="between">
      <formula>0.89</formula>
      <formula>0.8</formula>
    </cfRule>
    <cfRule type="cellIs" dxfId="1077" priority="288" operator="between">
      <formula>0.79</formula>
      <formula>0</formula>
    </cfRule>
  </conditionalFormatting>
  <conditionalFormatting sqref="P28 P22 P25:P26">
    <cfRule type="cellIs" dxfId="1076" priority="268" operator="between">
      <formula>1</formula>
      <formula>1</formula>
    </cfRule>
    <cfRule type="cellIs" dxfId="1075" priority="269" operator="between">
      <formula>0.9</formula>
      <formula>0.99</formula>
    </cfRule>
    <cfRule type="cellIs" dxfId="1074" priority="270" operator="between">
      <formula>0.89</formula>
      <formula>0.8</formula>
    </cfRule>
    <cfRule type="cellIs" dxfId="1073" priority="271" operator="between">
      <formula>0.79</formula>
      <formula>0</formula>
    </cfRule>
  </conditionalFormatting>
  <conditionalFormatting sqref="P14">
    <cfRule type="cellIs" dxfId="1072" priority="241" operator="between">
      <formula>1</formula>
      <formula>1</formula>
    </cfRule>
    <cfRule type="cellIs" dxfId="1071" priority="242" operator="between">
      <formula>0.9</formula>
      <formula>0.99</formula>
    </cfRule>
    <cfRule type="cellIs" dxfId="1070" priority="243" operator="between">
      <formula>0.89</formula>
      <formula>0.8</formula>
    </cfRule>
    <cfRule type="cellIs" dxfId="1069" priority="244" operator="between">
      <formula>0.79</formula>
      <formula>0</formula>
    </cfRule>
  </conditionalFormatting>
  <conditionalFormatting sqref="P45 P47">
    <cfRule type="cellIs" dxfId="1068" priority="233" operator="between">
      <formula>1</formula>
      <formula>1</formula>
    </cfRule>
    <cfRule type="cellIs" dxfId="1067" priority="234" operator="between">
      <formula>0.9</formula>
      <formula>0.99</formula>
    </cfRule>
    <cfRule type="cellIs" dxfId="1066" priority="235" operator="between">
      <formula>0.89</formula>
      <formula>0.8</formula>
    </cfRule>
    <cfRule type="cellIs" dxfId="1065" priority="236" operator="between">
      <formula>0.79</formula>
      <formula>0</formula>
    </cfRule>
  </conditionalFormatting>
  <conditionalFormatting sqref="P188">
    <cfRule type="cellIs" dxfId="1064" priority="225" operator="between">
      <formula>1</formula>
      <formula>1</formula>
    </cfRule>
    <cfRule type="cellIs" dxfId="1063" priority="226" operator="between">
      <formula>0.9</formula>
      <formula>0.99</formula>
    </cfRule>
    <cfRule type="cellIs" dxfId="1062" priority="227" operator="between">
      <formula>0.89</formula>
      <formula>0.8</formula>
    </cfRule>
    <cfRule type="cellIs" dxfId="1061" priority="228" operator="between">
      <formula>0.79</formula>
      <formula>0</formula>
    </cfRule>
  </conditionalFormatting>
  <conditionalFormatting sqref="P177">
    <cfRule type="cellIs" dxfId="1060" priority="221" operator="between">
      <formula>1</formula>
      <formula>1</formula>
    </cfRule>
    <cfRule type="cellIs" dxfId="1059" priority="222" operator="between">
      <formula>0.9</formula>
      <formula>0.99</formula>
    </cfRule>
    <cfRule type="cellIs" dxfId="1058" priority="223" operator="between">
      <formula>0.89</formula>
      <formula>0.8</formula>
    </cfRule>
    <cfRule type="cellIs" dxfId="1057" priority="224" operator="between">
      <formula>0.79</formula>
      <formula>0</formula>
    </cfRule>
  </conditionalFormatting>
  <conditionalFormatting sqref="P190">
    <cfRule type="cellIs" dxfId="1056" priority="217" operator="between">
      <formula>1</formula>
      <formula>1</formula>
    </cfRule>
    <cfRule type="cellIs" dxfId="1055" priority="218" operator="between">
      <formula>0.9</formula>
      <formula>0.99</formula>
    </cfRule>
    <cfRule type="cellIs" dxfId="1054" priority="219" operator="between">
      <formula>0.89</formula>
      <formula>0.8</formula>
    </cfRule>
    <cfRule type="cellIs" dxfId="1053" priority="220" operator="between">
      <formula>0.79</formula>
      <formula>0</formula>
    </cfRule>
  </conditionalFormatting>
  <conditionalFormatting sqref="P170 P173">
    <cfRule type="cellIs" dxfId="1052" priority="229" operator="between">
      <formula>1</formula>
      <formula>1</formula>
    </cfRule>
    <cfRule type="cellIs" dxfId="1051" priority="230" operator="between">
      <formula>0.9</formula>
      <formula>0.99</formula>
    </cfRule>
    <cfRule type="cellIs" dxfId="1050" priority="231" operator="between">
      <formula>0.89</formula>
      <formula>0.8</formula>
    </cfRule>
    <cfRule type="cellIs" dxfId="1049" priority="232" operator="between">
      <formula>0.79</formula>
      <formula>0</formula>
    </cfRule>
  </conditionalFormatting>
  <conditionalFormatting sqref="P175">
    <cfRule type="cellIs" dxfId="1048" priority="209" operator="between">
      <formula>1</formula>
      <formula>1</formula>
    </cfRule>
    <cfRule type="cellIs" dxfId="1047" priority="210" operator="between">
      <formula>0.9</formula>
      <formula>0.99</formula>
    </cfRule>
    <cfRule type="cellIs" dxfId="1046" priority="211" operator="between">
      <formula>0.89</formula>
      <formula>0.8</formula>
    </cfRule>
    <cfRule type="cellIs" dxfId="1045" priority="212" operator="between">
      <formula>0.79</formula>
      <formula>0</formula>
    </cfRule>
  </conditionalFormatting>
  <conditionalFormatting sqref="P183:P184 P186">
    <cfRule type="cellIs" dxfId="1044" priority="205" operator="between">
      <formula>1</formula>
      <formula>1</formula>
    </cfRule>
    <cfRule type="cellIs" dxfId="1043" priority="206" operator="between">
      <formula>0.9</formula>
      <formula>0.99</formula>
    </cfRule>
    <cfRule type="cellIs" dxfId="1042" priority="207" operator="between">
      <formula>0.89</formula>
      <formula>0.8</formula>
    </cfRule>
    <cfRule type="cellIs" dxfId="1041" priority="208" operator="between">
      <formula>0.79</formula>
      <formula>0</formula>
    </cfRule>
  </conditionalFormatting>
  <conditionalFormatting sqref="P193">
    <cfRule type="cellIs" dxfId="1040" priority="181" operator="between">
      <formula>1</formula>
      <formula>1</formula>
    </cfRule>
    <cfRule type="cellIs" dxfId="1039" priority="182" operator="between">
      <formula>0.9</formula>
      <formula>0.99</formula>
    </cfRule>
    <cfRule type="cellIs" dxfId="1038" priority="183" operator="between">
      <formula>0.89</formula>
      <formula>0.8</formula>
    </cfRule>
    <cfRule type="cellIs" dxfId="1037" priority="184" operator="between">
      <formula>0.79</formula>
      <formula>0</formula>
    </cfRule>
  </conditionalFormatting>
  <conditionalFormatting sqref="P201">
    <cfRule type="cellIs" dxfId="1036" priority="177" operator="between">
      <formula>1</formula>
      <formula>1</formula>
    </cfRule>
    <cfRule type="cellIs" dxfId="1035" priority="178" operator="between">
      <formula>0.9</formula>
      <formula>0.99</formula>
    </cfRule>
    <cfRule type="cellIs" dxfId="1034" priority="179" operator="between">
      <formula>0.89</formula>
      <formula>0.8</formula>
    </cfRule>
    <cfRule type="cellIs" dxfId="1033" priority="180" operator="between">
      <formula>0.79</formula>
      <formula>0</formula>
    </cfRule>
  </conditionalFormatting>
  <conditionalFormatting sqref="P209:P210 P215 P213">
    <cfRule type="cellIs" dxfId="1032" priority="173" operator="between">
      <formula>1</formula>
      <formula>1</formula>
    </cfRule>
    <cfRule type="cellIs" dxfId="1031" priority="174" operator="between">
      <formula>0.9</formula>
      <formula>0.99</formula>
    </cfRule>
    <cfRule type="cellIs" dxfId="1030" priority="175" operator="between">
      <formula>0.89</formula>
      <formula>0.8</formula>
    </cfRule>
    <cfRule type="cellIs" dxfId="1029" priority="176" operator="between">
      <formula>0.79</formula>
      <formula>0</formula>
    </cfRule>
  </conditionalFormatting>
  <conditionalFormatting sqref="P205">
    <cfRule type="cellIs" dxfId="1028" priority="157" operator="between">
      <formula>1</formula>
      <formula>1</formula>
    </cfRule>
    <cfRule type="cellIs" dxfId="1027" priority="158" operator="between">
      <formula>0.9</formula>
      <formula>0.99</formula>
    </cfRule>
    <cfRule type="cellIs" dxfId="1026" priority="159" operator="between">
      <formula>0.89</formula>
      <formula>0.8</formula>
    </cfRule>
    <cfRule type="cellIs" dxfId="1025" priority="160" operator="between">
      <formula>0.79</formula>
      <formula>0</formula>
    </cfRule>
  </conditionalFormatting>
  <conditionalFormatting sqref="P219">
    <cfRule type="cellIs" dxfId="1024" priority="145" operator="between">
      <formula>1</formula>
      <formula>1</formula>
    </cfRule>
    <cfRule type="cellIs" dxfId="1023" priority="146" operator="between">
      <formula>0.9</formula>
      <formula>0.99</formula>
    </cfRule>
    <cfRule type="cellIs" dxfId="1022" priority="147" operator="between">
      <formula>0.89</formula>
      <formula>0.8</formula>
    </cfRule>
    <cfRule type="cellIs" dxfId="1021" priority="148" operator="between">
      <formula>0.79</formula>
      <formula>0</formula>
    </cfRule>
  </conditionalFormatting>
  <conditionalFormatting sqref="K14:K17">
    <cfRule type="cellIs" dxfId="1020" priority="141" operator="equal">
      <formula>$Y$4</formula>
    </cfRule>
    <cfRule type="cellIs" dxfId="1019" priority="142" operator="equal">
      <formula>$Y$3</formula>
    </cfRule>
    <cfRule type="cellIs" dxfId="1018" priority="143" operator="equal">
      <formula>$Y$2</formula>
    </cfRule>
    <cfRule type="cellIs" dxfId="1017" priority="144" operator="equal">
      <formula>$Y$1</formula>
    </cfRule>
  </conditionalFormatting>
  <conditionalFormatting sqref="K22">
    <cfRule type="cellIs" dxfId="1016" priority="137" operator="equal">
      <formula>$Y$4</formula>
    </cfRule>
    <cfRule type="cellIs" dxfId="1015" priority="138" operator="equal">
      <formula>$Y$3</formula>
    </cfRule>
    <cfRule type="cellIs" dxfId="1014" priority="139" operator="equal">
      <formula>$Y$2</formula>
    </cfRule>
    <cfRule type="cellIs" dxfId="1013" priority="140" operator="equal">
      <formula>$Y$1</formula>
    </cfRule>
  </conditionalFormatting>
  <conditionalFormatting sqref="K25">
    <cfRule type="cellIs" dxfId="1012" priority="129" operator="equal">
      <formula>$Y$4</formula>
    </cfRule>
    <cfRule type="cellIs" dxfId="1011" priority="130" operator="equal">
      <formula>$Y$3</formula>
    </cfRule>
    <cfRule type="cellIs" dxfId="1010" priority="131" operator="equal">
      <formula>$Y$2</formula>
    </cfRule>
    <cfRule type="cellIs" dxfId="1009" priority="132" operator="equal">
      <formula>$Y$1</formula>
    </cfRule>
  </conditionalFormatting>
  <conditionalFormatting sqref="K28:K29">
    <cfRule type="cellIs" dxfId="1008" priority="125" operator="equal">
      <formula>$Y$4</formula>
    </cfRule>
    <cfRule type="cellIs" dxfId="1007" priority="126" operator="equal">
      <formula>$Y$3</formula>
    </cfRule>
    <cfRule type="cellIs" dxfId="1006" priority="127" operator="equal">
      <formula>$Y$2</formula>
    </cfRule>
    <cfRule type="cellIs" dxfId="1005" priority="128" operator="equal">
      <formula>$Y$1</formula>
    </cfRule>
  </conditionalFormatting>
  <conditionalFormatting sqref="K34:K36">
    <cfRule type="cellIs" dxfId="1004" priority="121" operator="equal">
      <formula>$Y$4</formula>
    </cfRule>
    <cfRule type="cellIs" dxfId="1003" priority="122" operator="equal">
      <formula>$Y$3</formula>
    </cfRule>
    <cfRule type="cellIs" dxfId="1002" priority="123" operator="equal">
      <formula>$Y$2</formula>
    </cfRule>
    <cfRule type="cellIs" dxfId="1001" priority="124" operator="equal">
      <formula>$Y$1</formula>
    </cfRule>
  </conditionalFormatting>
  <conditionalFormatting sqref="K38:K40">
    <cfRule type="cellIs" dxfId="1000" priority="117" operator="equal">
      <formula>$Y$4</formula>
    </cfRule>
    <cfRule type="cellIs" dxfId="999" priority="118" operator="equal">
      <formula>$Y$3</formula>
    </cfRule>
    <cfRule type="cellIs" dxfId="998" priority="119" operator="equal">
      <formula>$Y$2</formula>
    </cfRule>
    <cfRule type="cellIs" dxfId="997" priority="120" operator="equal">
      <formula>$Y$1</formula>
    </cfRule>
  </conditionalFormatting>
  <conditionalFormatting sqref="K45">
    <cfRule type="cellIs" dxfId="996" priority="113" operator="equal">
      <formula>$Y$4</formula>
    </cfRule>
    <cfRule type="cellIs" dxfId="995" priority="114" operator="equal">
      <formula>$Y$3</formula>
    </cfRule>
    <cfRule type="cellIs" dxfId="994" priority="115" operator="equal">
      <formula>$Y$2</formula>
    </cfRule>
    <cfRule type="cellIs" dxfId="993" priority="116" operator="equal">
      <formula>$Y$1</formula>
    </cfRule>
  </conditionalFormatting>
  <conditionalFormatting sqref="K47">
    <cfRule type="cellIs" dxfId="992" priority="109" operator="equal">
      <formula>$Y$4</formula>
    </cfRule>
    <cfRule type="cellIs" dxfId="991" priority="110" operator="equal">
      <formula>$Y$3</formula>
    </cfRule>
    <cfRule type="cellIs" dxfId="990" priority="111" operator="equal">
      <formula>$Y$2</formula>
    </cfRule>
    <cfRule type="cellIs" dxfId="989" priority="112" operator="equal">
      <formula>$Y$1</formula>
    </cfRule>
  </conditionalFormatting>
  <conditionalFormatting sqref="K52:K56">
    <cfRule type="cellIs" dxfId="988" priority="105" operator="equal">
      <formula>$Y$4</formula>
    </cfRule>
    <cfRule type="cellIs" dxfId="987" priority="106" operator="equal">
      <formula>$Y$3</formula>
    </cfRule>
    <cfRule type="cellIs" dxfId="986" priority="107" operator="equal">
      <formula>$Y$2</formula>
    </cfRule>
    <cfRule type="cellIs" dxfId="985" priority="108" operator="equal">
      <formula>$Y$1</formula>
    </cfRule>
  </conditionalFormatting>
  <conditionalFormatting sqref="K57">
    <cfRule type="cellIs" dxfId="984" priority="101" operator="equal">
      <formula>$Y$4</formula>
    </cfRule>
    <cfRule type="cellIs" dxfId="983" priority="102" operator="equal">
      <formula>$Y$3</formula>
    </cfRule>
    <cfRule type="cellIs" dxfId="982" priority="103" operator="equal">
      <formula>$Y$2</formula>
    </cfRule>
    <cfRule type="cellIs" dxfId="981" priority="104" operator="equal">
      <formula>$Y$1</formula>
    </cfRule>
  </conditionalFormatting>
  <conditionalFormatting sqref="K58:K60">
    <cfRule type="cellIs" dxfId="980" priority="97" operator="equal">
      <formula>$Y$4</formula>
    </cfRule>
    <cfRule type="cellIs" dxfId="979" priority="98" operator="equal">
      <formula>$Y$3</formula>
    </cfRule>
    <cfRule type="cellIs" dxfId="978" priority="99" operator="equal">
      <formula>$Y$2</formula>
    </cfRule>
    <cfRule type="cellIs" dxfId="977" priority="100" operator="equal">
      <formula>$Y$1</formula>
    </cfRule>
  </conditionalFormatting>
  <conditionalFormatting sqref="K62:K63">
    <cfRule type="cellIs" dxfId="976" priority="93" operator="equal">
      <formula>$Y$4</formula>
    </cfRule>
    <cfRule type="cellIs" dxfId="975" priority="94" operator="equal">
      <formula>$Y$3</formula>
    </cfRule>
    <cfRule type="cellIs" dxfId="974" priority="95" operator="equal">
      <formula>$Y$2</formula>
    </cfRule>
    <cfRule type="cellIs" dxfId="973" priority="96" operator="equal">
      <formula>$Y$1</formula>
    </cfRule>
  </conditionalFormatting>
  <conditionalFormatting sqref="K66:K68">
    <cfRule type="cellIs" dxfId="972" priority="89" operator="equal">
      <formula>$Y$4</formula>
    </cfRule>
    <cfRule type="cellIs" dxfId="971" priority="90" operator="equal">
      <formula>$Y$3</formula>
    </cfRule>
    <cfRule type="cellIs" dxfId="970" priority="91" operator="equal">
      <formula>$Y$2</formula>
    </cfRule>
    <cfRule type="cellIs" dxfId="969" priority="92" operator="equal">
      <formula>$Y$1</formula>
    </cfRule>
  </conditionalFormatting>
  <conditionalFormatting sqref="K73:K75">
    <cfRule type="cellIs" dxfId="968" priority="85" operator="equal">
      <formula>$Y$4</formula>
    </cfRule>
    <cfRule type="cellIs" dxfId="967" priority="86" operator="equal">
      <formula>$Y$3</formula>
    </cfRule>
    <cfRule type="cellIs" dxfId="966" priority="87" operator="equal">
      <formula>$Y$2</formula>
    </cfRule>
    <cfRule type="cellIs" dxfId="965" priority="88" operator="equal">
      <formula>$Y$1</formula>
    </cfRule>
  </conditionalFormatting>
  <conditionalFormatting sqref="K77:K79">
    <cfRule type="cellIs" dxfId="964" priority="81" operator="equal">
      <formula>$Y$4</formula>
    </cfRule>
    <cfRule type="cellIs" dxfId="963" priority="82" operator="equal">
      <formula>$Y$3</formula>
    </cfRule>
    <cfRule type="cellIs" dxfId="962" priority="83" operator="equal">
      <formula>$Y$2</formula>
    </cfRule>
    <cfRule type="cellIs" dxfId="961" priority="84" operator="equal">
      <formula>$Y$1</formula>
    </cfRule>
  </conditionalFormatting>
  <conditionalFormatting sqref="K80:K83">
    <cfRule type="cellIs" dxfId="960" priority="77" operator="equal">
      <formula>$Y$4</formula>
    </cfRule>
    <cfRule type="cellIs" dxfId="959" priority="78" operator="equal">
      <formula>$Y$3</formula>
    </cfRule>
    <cfRule type="cellIs" dxfId="958" priority="79" operator="equal">
      <formula>$Y$2</formula>
    </cfRule>
    <cfRule type="cellIs" dxfId="957" priority="80" operator="equal">
      <formula>$Y$1</formula>
    </cfRule>
  </conditionalFormatting>
  <conditionalFormatting sqref="K85">
    <cfRule type="cellIs" dxfId="956" priority="73" operator="equal">
      <formula>$Y$4</formula>
    </cfRule>
    <cfRule type="cellIs" dxfId="955" priority="74" operator="equal">
      <formula>$Y$3</formula>
    </cfRule>
    <cfRule type="cellIs" dxfId="954" priority="75" operator="equal">
      <formula>$Y$2</formula>
    </cfRule>
    <cfRule type="cellIs" dxfId="953" priority="76" operator="equal">
      <formula>$Y$1</formula>
    </cfRule>
  </conditionalFormatting>
  <conditionalFormatting sqref="P127">
    <cfRule type="cellIs" dxfId="952" priority="69" operator="between">
      <formula>1</formula>
      <formula>1</formula>
    </cfRule>
    <cfRule type="cellIs" dxfId="951" priority="70" operator="between">
      <formula>0.9</formula>
      <formula>0.99</formula>
    </cfRule>
    <cfRule type="cellIs" dxfId="950" priority="71" operator="between">
      <formula>0.89</formula>
      <formula>0.8</formula>
    </cfRule>
    <cfRule type="cellIs" dxfId="949" priority="72" operator="between">
      <formula>0.79</formula>
      <formula>0</formula>
    </cfRule>
  </conditionalFormatting>
  <conditionalFormatting sqref="K151">
    <cfRule type="cellIs" dxfId="948" priority="65" operator="equal">
      <formula>$Y$4</formula>
    </cfRule>
    <cfRule type="cellIs" dxfId="947" priority="66" operator="equal">
      <formula>$Y$3</formula>
    </cfRule>
    <cfRule type="cellIs" dxfId="946" priority="67" operator="equal">
      <formula>$Y$2</formula>
    </cfRule>
    <cfRule type="cellIs" dxfId="945" priority="68" operator="equal">
      <formula>$Y$1</formula>
    </cfRule>
  </conditionalFormatting>
  <conditionalFormatting sqref="K152">
    <cfRule type="cellIs" dxfId="944" priority="61" operator="equal">
      <formula>$Y$4</formula>
    </cfRule>
    <cfRule type="cellIs" dxfId="943" priority="62" operator="equal">
      <formula>$Y$3</formula>
    </cfRule>
    <cfRule type="cellIs" dxfId="942" priority="63" operator="equal">
      <formula>$Y$2</formula>
    </cfRule>
    <cfRule type="cellIs" dxfId="941" priority="64" operator="equal">
      <formula>$Y$1</formula>
    </cfRule>
  </conditionalFormatting>
  <conditionalFormatting sqref="K153">
    <cfRule type="cellIs" dxfId="940" priority="57" operator="equal">
      <formula>$Y$4</formula>
    </cfRule>
    <cfRule type="cellIs" dxfId="939" priority="58" operator="equal">
      <formula>$Y$3</formula>
    </cfRule>
    <cfRule type="cellIs" dxfId="938" priority="59" operator="equal">
      <formula>$Y$2</formula>
    </cfRule>
    <cfRule type="cellIs" dxfId="937" priority="60" operator="equal">
      <formula>$Y$1</formula>
    </cfRule>
  </conditionalFormatting>
  <conditionalFormatting sqref="K155:K156">
    <cfRule type="cellIs" dxfId="936" priority="53" operator="equal">
      <formula>$Y$4</formula>
    </cfRule>
    <cfRule type="cellIs" dxfId="935" priority="54" operator="equal">
      <formula>$Y$3</formula>
    </cfRule>
    <cfRule type="cellIs" dxfId="934" priority="55" operator="equal">
      <formula>$Y$2</formula>
    </cfRule>
    <cfRule type="cellIs" dxfId="933" priority="56" operator="equal">
      <formula>$Y$1</formula>
    </cfRule>
  </conditionalFormatting>
  <conditionalFormatting sqref="K158:K159">
    <cfRule type="cellIs" dxfId="932" priority="49" operator="equal">
      <formula>$Y$4</formula>
    </cfRule>
    <cfRule type="cellIs" dxfId="931" priority="50" operator="equal">
      <formula>$Y$3</formula>
    </cfRule>
    <cfRule type="cellIs" dxfId="930" priority="51" operator="equal">
      <formula>$Y$2</formula>
    </cfRule>
    <cfRule type="cellIs" dxfId="929" priority="52" operator="equal">
      <formula>$Y$1</formula>
    </cfRule>
  </conditionalFormatting>
  <conditionalFormatting sqref="K161:K163">
    <cfRule type="cellIs" dxfId="928" priority="45" operator="equal">
      <formula>$Y$4</formula>
    </cfRule>
    <cfRule type="cellIs" dxfId="927" priority="46" operator="equal">
      <formula>$Y$3</formula>
    </cfRule>
    <cfRule type="cellIs" dxfId="926" priority="47" operator="equal">
      <formula>$Y$2</formula>
    </cfRule>
    <cfRule type="cellIs" dxfId="925" priority="48" operator="equal">
      <formula>$Y$1</formula>
    </cfRule>
  </conditionalFormatting>
  <conditionalFormatting sqref="K165:K166">
    <cfRule type="cellIs" dxfId="924" priority="41" operator="equal">
      <formula>$Y$4</formula>
    </cfRule>
    <cfRule type="cellIs" dxfId="923" priority="42" operator="equal">
      <formula>$Y$3</formula>
    </cfRule>
    <cfRule type="cellIs" dxfId="922" priority="43" operator="equal">
      <formula>$Y$2</formula>
    </cfRule>
    <cfRule type="cellIs" dxfId="921" priority="44" operator="equal">
      <formula>$Y$1</formula>
    </cfRule>
  </conditionalFormatting>
  <conditionalFormatting sqref="K170:K172">
    <cfRule type="cellIs" dxfId="920" priority="37" operator="equal">
      <formula>$Y$4</formula>
    </cfRule>
    <cfRule type="cellIs" dxfId="919" priority="38" operator="equal">
      <formula>$Y$3</formula>
    </cfRule>
    <cfRule type="cellIs" dxfId="918" priority="39" operator="equal">
      <formula>$Y$2</formula>
    </cfRule>
    <cfRule type="cellIs" dxfId="917" priority="40" operator="equal">
      <formula>$Y$1</formula>
    </cfRule>
  </conditionalFormatting>
  <conditionalFormatting sqref="K175">
    <cfRule type="cellIs" dxfId="916" priority="33" operator="equal">
      <formula>$Y$4</formula>
    </cfRule>
    <cfRule type="cellIs" dxfId="915" priority="34" operator="equal">
      <formula>$Y$3</formula>
    </cfRule>
    <cfRule type="cellIs" dxfId="914" priority="35" operator="equal">
      <formula>$Y$2</formula>
    </cfRule>
    <cfRule type="cellIs" dxfId="913" priority="36" operator="equal">
      <formula>$Y$1</formula>
    </cfRule>
  </conditionalFormatting>
  <conditionalFormatting sqref="K177:K187">
    <cfRule type="cellIs" dxfId="912" priority="29" operator="equal">
      <formula>$Y$4</formula>
    </cfRule>
    <cfRule type="cellIs" dxfId="911" priority="30" operator="equal">
      <formula>$Y$3</formula>
    </cfRule>
    <cfRule type="cellIs" dxfId="910" priority="31" operator="equal">
      <formula>$Y$2</formula>
    </cfRule>
    <cfRule type="cellIs" dxfId="909" priority="32" operator="equal">
      <formula>$Y$1</formula>
    </cfRule>
  </conditionalFormatting>
  <conditionalFormatting sqref="K190:K191">
    <cfRule type="cellIs" dxfId="908" priority="25" operator="equal">
      <formula>$Y$4</formula>
    </cfRule>
    <cfRule type="cellIs" dxfId="907" priority="26" operator="equal">
      <formula>$Y$3</formula>
    </cfRule>
    <cfRule type="cellIs" dxfId="906" priority="27" operator="equal">
      <formula>$Y$2</formula>
    </cfRule>
    <cfRule type="cellIs" dxfId="905" priority="28" operator="equal">
      <formula>$Y$1</formula>
    </cfRule>
  </conditionalFormatting>
  <conditionalFormatting sqref="K193:K196">
    <cfRule type="cellIs" dxfId="904" priority="21" operator="equal">
      <formula>$Y$4</formula>
    </cfRule>
    <cfRule type="cellIs" dxfId="903" priority="22" operator="equal">
      <formula>$Y$3</formula>
    </cfRule>
    <cfRule type="cellIs" dxfId="902" priority="23" operator="equal">
      <formula>$Y$2</formula>
    </cfRule>
    <cfRule type="cellIs" dxfId="901" priority="24" operator="equal">
      <formula>$Y$1</formula>
    </cfRule>
  </conditionalFormatting>
  <conditionalFormatting sqref="K205:K206">
    <cfRule type="cellIs" dxfId="900" priority="17" operator="equal">
      <formula>$Y$4</formula>
    </cfRule>
    <cfRule type="cellIs" dxfId="899" priority="18" operator="equal">
      <formula>$Y$3</formula>
    </cfRule>
    <cfRule type="cellIs" dxfId="898" priority="19" operator="equal">
      <formula>$Y$2</formula>
    </cfRule>
    <cfRule type="cellIs" dxfId="897" priority="20" operator="equal">
      <formula>$Y$1</formula>
    </cfRule>
  </conditionalFormatting>
  <conditionalFormatting sqref="K201:K203">
    <cfRule type="cellIs" dxfId="896" priority="13" operator="equal">
      <formula>$Y$4</formula>
    </cfRule>
    <cfRule type="cellIs" dxfId="895" priority="14" operator="equal">
      <formula>$Y$3</formula>
    </cfRule>
    <cfRule type="cellIs" dxfId="894" priority="15" operator="equal">
      <formula>$Y$2</formula>
    </cfRule>
    <cfRule type="cellIs" dxfId="893" priority="16" operator="equal">
      <formula>$Y$1</formula>
    </cfRule>
  </conditionalFormatting>
  <conditionalFormatting sqref="K209:K212">
    <cfRule type="cellIs" dxfId="892" priority="9" operator="equal">
      <formula>$Y$4</formula>
    </cfRule>
    <cfRule type="cellIs" dxfId="891" priority="10" operator="equal">
      <formula>$Y$3</formula>
    </cfRule>
    <cfRule type="cellIs" dxfId="890" priority="11" operator="equal">
      <formula>$Y$2</formula>
    </cfRule>
    <cfRule type="cellIs" dxfId="889" priority="12" operator="equal">
      <formula>$Y$1</formula>
    </cfRule>
  </conditionalFormatting>
  <conditionalFormatting sqref="K215:K217">
    <cfRule type="cellIs" dxfId="888" priority="5" operator="equal">
      <formula>$Y$4</formula>
    </cfRule>
    <cfRule type="cellIs" dxfId="887" priority="6" operator="equal">
      <formula>$Y$3</formula>
    </cfRule>
    <cfRule type="cellIs" dxfId="886" priority="7" operator="equal">
      <formula>$Y$2</formula>
    </cfRule>
    <cfRule type="cellIs" dxfId="885" priority="8" operator="equal">
      <formula>$Y$1</formula>
    </cfRule>
  </conditionalFormatting>
  <conditionalFormatting sqref="K219:K221">
    <cfRule type="cellIs" dxfId="884" priority="1" operator="equal">
      <formula>$Y$4</formula>
    </cfRule>
    <cfRule type="cellIs" dxfId="883" priority="2" operator="equal">
      <formula>$Y$3</formula>
    </cfRule>
    <cfRule type="cellIs" dxfId="882" priority="3" operator="equal">
      <formula>$Y$2</formula>
    </cfRule>
    <cfRule type="cellIs" dxfId="881" priority="4" operator="equal">
      <formula>$Y$1</formula>
    </cfRule>
  </conditionalFormatting>
  <dataValidations count="3">
    <dataValidation type="list" allowBlank="1" showInputMessage="1" showErrorMessage="1" sqref="K110:K116 K85 K104:K108 K96:K102 K90:K94 K77:K83 K34:K36 K66:K68 K73:K75 K28:K29 K158:K163 K205:K207 K193:K196 K201:K203 K209:K213 K14:K17 K22 K25 K38:K40 K45 K47 K52:K60 K62:K63 K118:K149 K151:K153 K155:K156 K165:K166 K170:K173 K175 K177:K187 K190:K191 K215:K221" xr:uid="{00000000-0002-0000-0500-000000000000}">
      <formula1>$Y$1:$Y$4</formula1>
    </dataValidation>
    <dataValidation type="list" allowBlank="1" showInputMessage="1" showErrorMessage="1" sqref="K64 K46 K188 K23:K24 K26" xr:uid="{00000000-0002-0000-0500-000001000000}">
      <formula1>$Y$7:$Y$9</formula1>
    </dataValidation>
    <dataValidation type="list" allowBlank="1" showInputMessage="1" showErrorMessage="1" sqref="R158 R34:R36 R38:R40 R28:R29 R23:R26" xr:uid="{00000000-0002-0000-0500-000002000000}">
      <formula1>#REF!</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08" operator="equal" id="{0E03080F-5C66-4572-BC5F-7EA012DA3C97}">
            <xm:f>'2. Reporte DRRHH'!$Y$9</xm:f>
            <x14:dxf>
              <font>
                <b/>
                <i val="0"/>
                <color theme="1"/>
              </font>
              <fill>
                <patternFill>
                  <bgColor theme="9" tint="-0.24994659260841701"/>
                </patternFill>
              </fill>
            </x14:dxf>
          </x14:cfRule>
          <x14:cfRule type="cellIs" priority="409" operator="equal" id="{8F4A1DA7-A81F-4351-A37E-B3908D3E4703}">
            <xm:f>'2. Reporte DRRHH'!$Y$9</xm:f>
            <x14:dxf>
              <font>
                <b/>
                <i val="0"/>
                <color theme="0"/>
              </font>
              <fill>
                <patternFill>
                  <bgColor rgb="FFFF0000"/>
                </patternFill>
              </fill>
            </x14:dxf>
          </x14:cfRule>
          <x14:cfRule type="cellIs" priority="410" operator="equal" id="{0336D81F-6BBD-4B26-8405-17554294A99F}">
            <xm:f>'2. Reporte DRRHH'!$Y$8</xm:f>
            <x14:dxf>
              <font>
                <b/>
                <i val="0"/>
                <color theme="1"/>
              </font>
              <fill>
                <patternFill>
                  <bgColor rgb="FFFFFF00"/>
                </patternFill>
              </fill>
            </x14:dxf>
          </x14:cfRule>
          <x14:cfRule type="cellIs" priority="411" operator="equal" id="{704B79AA-2B64-44F5-814C-0865A2CFCE9A}">
            <xm:f>'2. Reporte DRRHH'!$Y$7</xm:f>
            <x14:dxf>
              <font>
                <b/>
                <i val="0"/>
                <color theme="0"/>
              </font>
              <fill>
                <patternFill>
                  <bgColor rgb="FF00B050"/>
                </patternFill>
              </fill>
            </x14:dxf>
          </x14:cfRule>
          <xm:sqref>K64</xm:sqref>
        </x14:conditionalFormatting>
        <x14:conditionalFormatting xmlns:xm="http://schemas.microsoft.com/office/excel/2006/main">
          <x14:cfRule type="containsText" priority="445" operator="containsText" id="{0C6286EB-4603-4D82-BC21-2233B6076959}">
            <xm:f>NOT(ISERROR(SEARCH('2. Reporte DRRHH'!$W$9,'2. Reporte DRRHH'!K43)))</xm:f>
            <xm:f>'2. Reporte DRRHH'!$W$9</xm:f>
            <x14:dxf>
              <font>
                <b/>
                <i val="0"/>
                <color theme="0"/>
              </font>
              <fill>
                <patternFill>
                  <bgColor rgb="FFFF0000"/>
                </patternFill>
              </fill>
            </x14:dxf>
          </x14:cfRule>
          <x14:cfRule type="containsText" priority="446" operator="containsText" id="{875FF948-82F3-4B91-83E1-2B6C8AF1BFC2}">
            <xm:f>NOT(ISERROR(SEARCH('2. Reporte DRRHH'!$W$8,'2. Reporte DRRHH'!K43)))</xm:f>
            <xm:f>'2. Reporte DRRHH'!$W$8</xm:f>
            <x14:dxf>
              <font>
                <b/>
                <i val="0"/>
                <color theme="1"/>
              </font>
              <fill>
                <patternFill>
                  <bgColor rgb="FFFFFF00"/>
                </patternFill>
              </fill>
            </x14:dxf>
          </x14:cfRule>
          <x14:cfRule type="containsText" priority="447" operator="containsText" id="{2BF7643C-3994-4B98-BC00-D3135DD6461F}">
            <xm:f>NOT(ISERROR(SEARCH('2. Reporte DRRHH'!$W$7,'2. Reporte DRRHH'!K43)))</xm:f>
            <xm:f>'2. Reporte DRRHH'!$W$7</xm:f>
            <x14:dxf>
              <font>
                <b/>
                <i val="0"/>
                <color theme="0"/>
              </font>
              <fill>
                <patternFill>
                  <bgColor rgb="FF00B050"/>
                </patternFill>
              </fill>
            </x14:dxf>
          </x14:cfRule>
          <xm:sqref>K64</xm:sqref>
        </x14:conditionalFormatting>
        <x14:conditionalFormatting xmlns:xm="http://schemas.microsoft.com/office/excel/2006/main">
          <x14:cfRule type="containsText" priority="311" operator="containsText" id="{5640C2DD-F687-4981-8D56-DF89603D231B}">
            <xm:f>NOT(ISERROR(SEARCH('4. Reporte DTI'!#REF!,'4. Reporte DTI'!Q65)))</xm:f>
            <xm:f>'4. Reporte DTI'!#REF!</xm:f>
            <x14:dxf>
              <font>
                <b/>
                <i val="0"/>
                <color theme="0"/>
              </font>
              <fill>
                <patternFill>
                  <bgColor rgb="FFFF0000"/>
                </patternFill>
              </fill>
            </x14:dxf>
          </x14:cfRule>
          <x14:cfRule type="containsText" priority="312" operator="containsText" id="{419B885F-7245-4B6F-AEF1-0653AD22C38B}">
            <xm:f>NOT(ISERROR(SEARCH('4. Reporte DTI'!#REF!,'4. Reporte DTI'!Q65)))</xm:f>
            <xm:f>'4. Reporte DTI'!#REF!</xm:f>
            <x14:dxf>
              <font>
                <b/>
                <i val="0"/>
                <color theme="0"/>
              </font>
              <fill>
                <patternFill>
                  <bgColor rgb="FF00B050"/>
                </patternFill>
              </fill>
            </x14:dxf>
          </x14:cfRule>
          <xm:sqref>Q85</xm:sqref>
        </x14:conditionalFormatting>
        <x14:conditionalFormatting xmlns:xm="http://schemas.microsoft.com/office/excel/2006/main">
          <x14:cfRule type="containsText" priority="293" operator="containsText" id="{D531155D-8C1A-4167-9B96-4D30ADD8676C}">
            <xm:f>NOT(ISERROR(SEARCH('7. Reporte DNyCTI'!#REF!,'7. Reporte DNyCTI'!R30)))</xm:f>
            <xm:f>'7. Reporte DNyCTI'!#REF!</xm:f>
            <x14:dxf>
              <font>
                <b/>
                <i val="0"/>
                <color theme="0"/>
              </font>
              <fill>
                <patternFill>
                  <bgColor rgb="FFFF0000"/>
                </patternFill>
              </fill>
            </x14:dxf>
          </x14:cfRule>
          <x14:cfRule type="containsText" priority="294" operator="containsText" id="{915EBD11-D959-4B3F-AA4E-F9B9B5CA9E11}">
            <xm:f>NOT(ISERROR(SEARCH('7. Reporte DNyCTI'!#REF!,'7. Reporte DNyCTI'!R30)))</xm:f>
            <xm:f>'7. Reporte DNyCTI'!#REF!</xm:f>
            <x14:dxf>
              <font>
                <b/>
                <i val="0"/>
                <color theme="0"/>
              </font>
              <fill>
                <patternFill>
                  <bgColor rgb="FF00B050"/>
                </patternFill>
              </fill>
            </x14:dxf>
          </x14:cfRule>
          <xm:sqref>R34:R36 R40</xm:sqref>
        </x14:conditionalFormatting>
        <x14:conditionalFormatting xmlns:xm="http://schemas.microsoft.com/office/excel/2006/main">
          <x14:cfRule type="containsText" priority="272" operator="containsText" id="{FFEAFD2D-A230-4A52-84C6-11EC5CB63D24}">
            <xm:f>NOT(ISERROR(SEARCH('8. Reporte DPyEF'!$AA$12,'8. Reporte DPyEF'!R39)))</xm:f>
            <xm:f>'8. Reporte DPyEF'!$AA$12</xm:f>
            <x14:dxf>
              <font>
                <b/>
                <i val="0"/>
                <color theme="0"/>
              </font>
              <fill>
                <patternFill>
                  <bgColor rgb="FFFF0000"/>
                </patternFill>
              </fill>
            </x14:dxf>
          </x14:cfRule>
          <x14:cfRule type="containsText" priority="273" operator="containsText" id="{0B9207C1-AC2A-45D5-98EB-A7CFABE0C3CC}">
            <xm:f>NOT(ISERROR(SEARCH('8. Reporte DPyEF'!$AA$11,'8. Reporte DPyEF'!R39)))</xm:f>
            <xm:f>'8. Reporte DPyEF'!$AA$11</xm:f>
            <x14:dxf>
              <font>
                <b/>
                <i val="0"/>
                <color theme="0"/>
              </font>
              <fill>
                <patternFill>
                  <bgColor rgb="FF00B050"/>
                </patternFill>
              </fill>
            </x14:dxf>
          </x14:cfRule>
          <xm:sqref>R25:R26 R23 R28:R29</xm:sqref>
        </x14:conditionalFormatting>
        <x14:conditionalFormatting xmlns:xm="http://schemas.microsoft.com/office/excel/2006/main">
          <x14:cfRule type="containsText" priority="264" operator="containsText" id="{01DF7555-8157-41D9-967E-CAD5BC08729C}">
            <xm:f>NOT(ISERROR(SEARCH('8. Reporte DPyEF'!#REF!,'8. Reporte DPyEF'!K39)))</xm:f>
            <xm:f>'8. Reporte DPyEF'!#REF!</xm:f>
            <x14:dxf>
              <font>
                <b/>
                <i val="0"/>
                <color theme="1"/>
              </font>
              <fill>
                <patternFill>
                  <bgColor rgb="FFE26B0A"/>
                </patternFill>
              </fill>
            </x14:dxf>
          </x14:cfRule>
          <xm:sqref>K23 K26</xm:sqref>
        </x14:conditionalFormatting>
        <x14:conditionalFormatting xmlns:xm="http://schemas.microsoft.com/office/excel/2006/main">
          <x14:cfRule type="containsText" priority="265" operator="containsText" id="{E960A7FB-EEC3-44D3-B39A-7F261EBFF299}">
            <xm:f>NOT(ISERROR(SEARCH('8. Reporte DPyEF'!$Y$10,'8. Reporte DPyEF'!K39)))</xm:f>
            <xm:f>'8. Reporte DPyEF'!$Y$10</xm:f>
            <x14:dxf>
              <font>
                <b/>
                <i val="0"/>
                <color theme="0"/>
              </font>
              <fill>
                <patternFill>
                  <bgColor rgb="FFFF0000"/>
                </patternFill>
              </fill>
            </x14:dxf>
          </x14:cfRule>
          <x14:cfRule type="containsText" priority="266" operator="containsText" id="{6020C5C0-5E6E-4662-89A6-3EB05DF4C863}">
            <xm:f>NOT(ISERROR(SEARCH('8. Reporte DPyEF'!$Y$8,'8. Reporte DPyEF'!K39)))</xm:f>
            <xm:f>'8. Reporte DPyEF'!$Y$8</xm:f>
            <x14:dxf>
              <font>
                <b/>
                <i val="0"/>
                <color theme="1"/>
              </font>
              <fill>
                <patternFill>
                  <bgColor rgb="FFFFFF00"/>
                </patternFill>
              </fill>
            </x14:dxf>
          </x14:cfRule>
          <x14:cfRule type="containsText" priority="267" operator="containsText" id="{AF8533E8-9486-46CE-B6B5-B84D82B7E361}">
            <xm:f>NOT(ISERROR(SEARCH('8. Reporte DPyEF'!$Y$7,'8. Reporte DPyEF'!K39)))</xm:f>
            <xm:f>'8. Reporte DPyEF'!$Y$7</xm:f>
            <x14:dxf>
              <font>
                <b/>
                <i val="0"/>
                <color theme="0"/>
              </font>
              <fill>
                <patternFill>
                  <bgColor rgb="FF00B050"/>
                </patternFill>
              </fill>
            </x14:dxf>
          </x14:cfRule>
          <xm:sqref>K26 K23</xm:sqref>
        </x14:conditionalFormatting>
        <x14:conditionalFormatting xmlns:xm="http://schemas.microsoft.com/office/excel/2006/main">
          <x14:cfRule type="containsText" priority="263" operator="containsText" id="{CC900923-D5A5-4DAA-A7EB-0A7BC67F2A99}">
            <xm:f>NOT(ISERROR(SEARCH('8. Reporte DPyEF'!$Y$9,'8. Reporte DPyEF'!K39)))</xm:f>
            <xm:f>'8. Reporte DPyEF'!$Y$9</xm:f>
            <x14:dxf>
              <font>
                <b/>
                <i val="0"/>
                <color theme="1"/>
              </font>
              <fill>
                <patternFill>
                  <bgColor theme="9" tint="-0.24994659260841701"/>
                </patternFill>
              </fill>
            </x14:dxf>
          </x14:cfRule>
          <xm:sqref>K26 K23</xm:sqref>
        </x14:conditionalFormatting>
        <x14:conditionalFormatting xmlns:xm="http://schemas.microsoft.com/office/excel/2006/main">
          <x14:cfRule type="cellIs" priority="213" operator="equal" id="{8F99A108-FB49-4EC2-A04B-63D00ADF6B17}">
            <xm:f>'10.Reporte CEP'!$Y$4</xm:f>
            <x14:dxf>
              <font>
                <b/>
                <i val="0"/>
                <color theme="0"/>
              </font>
              <fill>
                <patternFill>
                  <bgColor rgb="FFFF0000"/>
                </patternFill>
              </fill>
            </x14:dxf>
          </x14:cfRule>
          <x14:cfRule type="cellIs" priority="214" operator="equal" id="{B5F6A64A-A560-44C7-8EEE-C407232BEF51}">
            <xm:f>'10.Reporte CEP'!$Y$3</xm:f>
            <x14:dxf>
              <font>
                <b/>
                <i val="0"/>
                <color theme="1"/>
              </font>
              <fill>
                <patternFill>
                  <bgColor theme="9" tint="-0.24994659260841701"/>
                </patternFill>
              </fill>
            </x14:dxf>
          </x14:cfRule>
          <x14:cfRule type="cellIs" priority="215" operator="equal" id="{A1E7A64C-AF28-4360-AFEB-5D7915357E0D}">
            <xm:f>'10.Reporte CEP'!$Y$2</xm:f>
            <x14:dxf>
              <font>
                <b/>
                <i val="0"/>
                <color theme="1"/>
              </font>
              <fill>
                <patternFill>
                  <bgColor rgb="FFFFFF00"/>
                </patternFill>
              </fill>
            </x14:dxf>
          </x14:cfRule>
          <x14:cfRule type="cellIs" priority="216" operator="equal" id="{F73CCD03-AAF1-498C-992A-B548D659822B}">
            <xm:f>'10.Reporte CEP'!$Y$1</xm:f>
            <x14:dxf>
              <font>
                <b/>
                <i val="0"/>
                <color theme="0"/>
              </font>
              <fill>
                <patternFill>
                  <bgColor rgb="FF00B050"/>
                </patternFill>
              </fill>
            </x14:dxf>
          </x14:cfRule>
          <xm:sqref>K173</xm:sqref>
        </x14:conditionalFormatting>
        <x14:conditionalFormatting xmlns:xm="http://schemas.microsoft.com/office/excel/2006/main">
          <x14:cfRule type="cellIs" priority="193" operator="equal" id="{DCB22944-039D-4C28-BFF7-6E75C0FC3859}">
            <xm:f>'10.Reporte CEP'!$Y$9</xm:f>
            <x14:dxf>
              <font>
                <b/>
                <i val="0"/>
                <color theme="1"/>
              </font>
              <fill>
                <patternFill>
                  <bgColor theme="9" tint="-0.24994659260841701"/>
                </patternFill>
              </fill>
            </x14:dxf>
          </x14:cfRule>
          <xm:sqref>K188</xm:sqref>
        </x14:conditionalFormatting>
        <x14:conditionalFormatting xmlns:xm="http://schemas.microsoft.com/office/excel/2006/main">
          <x14:cfRule type="containsText" priority="202" operator="containsText" id="{89326D02-1345-4F5F-AFBD-6ACC6E195F6C}">
            <xm:f>NOT(ISERROR(SEARCH('10.Reporte CEP'!$Y$10,'10.Reporte CEP'!K239)))</xm:f>
            <xm:f>'10.Reporte CEP'!$Y$10</xm:f>
            <x14:dxf>
              <font>
                <b/>
                <i val="0"/>
                <color theme="0"/>
              </font>
              <fill>
                <patternFill>
                  <bgColor rgb="FFFF0000"/>
                </patternFill>
              </fill>
            </x14:dxf>
          </x14:cfRule>
          <x14:cfRule type="containsText" priority="203" operator="containsText" id="{7400D884-2DAE-445D-88A8-D17A5A3119CC}">
            <xm:f>NOT(ISERROR(SEARCH('10.Reporte CEP'!$Y$8,'10.Reporte CEP'!K239)))</xm:f>
            <xm:f>'10.Reporte CEP'!$Y$8</xm:f>
            <x14:dxf>
              <font>
                <b/>
                <i val="0"/>
                <color theme="1"/>
              </font>
              <fill>
                <patternFill>
                  <bgColor rgb="FFFFFF00"/>
                </patternFill>
              </fill>
            </x14:dxf>
          </x14:cfRule>
          <x14:cfRule type="containsText" priority="204" operator="containsText" id="{8AB5263F-B217-469A-AE9F-82E23BE3542A}">
            <xm:f>NOT(ISERROR(SEARCH('10.Reporte CEP'!$Y$7,'10.Reporte CEP'!K239)))</xm:f>
            <xm:f>'10.Reporte CEP'!$Y$7</xm:f>
            <x14:dxf>
              <font>
                <b/>
                <i val="0"/>
                <color theme="0"/>
              </font>
              <fill>
                <patternFill>
                  <bgColor rgb="FF00B050"/>
                </patternFill>
              </fill>
            </x14:dxf>
          </x14:cfRule>
          <xm:sqref>K188</xm:sqref>
        </x14:conditionalFormatting>
        <x14:conditionalFormatting xmlns:xm="http://schemas.microsoft.com/office/excel/2006/main">
          <x14:cfRule type="cellIs" priority="149" operator="equal" id="{07ACF3CD-EF74-4FAB-9534-5E593FB3C028}">
            <xm:f>'11. Reporte DC'!$Y$4</xm:f>
            <x14:dxf>
              <font>
                <b/>
                <i val="0"/>
                <color theme="0"/>
              </font>
              <fill>
                <patternFill>
                  <bgColor rgb="FFFF0000"/>
                </patternFill>
              </fill>
            </x14:dxf>
          </x14:cfRule>
          <x14:cfRule type="cellIs" priority="150" operator="equal" id="{65387C1B-CC04-44D9-ACFE-CBC5944EA788}">
            <xm:f>'11. Reporte DC'!$Y$3</xm:f>
            <x14:dxf>
              <font>
                <b/>
                <i val="0"/>
                <color theme="1"/>
              </font>
              <fill>
                <patternFill>
                  <bgColor theme="9" tint="-0.24994659260841701"/>
                </patternFill>
              </fill>
            </x14:dxf>
          </x14:cfRule>
          <x14:cfRule type="cellIs" priority="151" operator="equal" id="{E1226515-0C48-4782-948D-6CC9CD8BF37A}">
            <xm:f>'11. Reporte DC'!$Y$2</xm:f>
            <x14:dxf>
              <font>
                <b/>
                <i val="0"/>
                <color theme="1"/>
              </font>
              <fill>
                <patternFill>
                  <bgColor rgb="FFFFFF00"/>
                </patternFill>
              </fill>
            </x14:dxf>
          </x14:cfRule>
          <x14:cfRule type="cellIs" priority="152" operator="equal" id="{5BF8F47A-CB99-43AE-8F49-B6BA11BE6BDE}">
            <xm:f>'11. Reporte DC'!$Y$1</xm:f>
            <x14:dxf>
              <font>
                <b/>
                <i val="0"/>
                <color theme="0"/>
              </font>
              <fill>
                <patternFill>
                  <bgColor rgb="FF00B050"/>
                </patternFill>
              </fill>
            </x14:dxf>
          </x14:cfRule>
          <xm:sqref>K207</xm:sqref>
        </x14:conditionalFormatting>
        <x14:conditionalFormatting xmlns:xm="http://schemas.microsoft.com/office/excel/2006/main">
          <x14:cfRule type="cellIs" priority="153" operator="equal" id="{582DD9CB-FE40-4355-99AC-175D8C3F06C4}">
            <xm:f>'11. Reporte DC'!$Y$4</xm:f>
            <x14:dxf>
              <font>
                <b/>
                <i val="0"/>
                <color theme="0"/>
              </font>
              <fill>
                <patternFill>
                  <bgColor rgb="FFFF0000"/>
                </patternFill>
              </fill>
            </x14:dxf>
          </x14:cfRule>
          <x14:cfRule type="cellIs" priority="154" operator="equal" id="{37B88799-2622-4FD6-8E99-D4E202828FB6}">
            <xm:f>'11. Reporte DC'!$Y$3</xm:f>
            <x14:dxf>
              <font>
                <b/>
                <i val="0"/>
                <color theme="1"/>
              </font>
              <fill>
                <patternFill>
                  <bgColor theme="9" tint="-0.24994659260841701"/>
                </patternFill>
              </fill>
            </x14:dxf>
          </x14:cfRule>
          <x14:cfRule type="cellIs" priority="155" operator="equal" id="{D912BA1B-56C1-4799-B22C-02B17F7A405E}">
            <xm:f>'11. Reporte DC'!$Y$2</xm:f>
            <x14:dxf>
              <font>
                <b/>
                <i val="0"/>
                <color theme="1"/>
              </font>
              <fill>
                <patternFill>
                  <bgColor rgb="FFFFFF00"/>
                </patternFill>
              </fill>
            </x14:dxf>
          </x14:cfRule>
          <x14:cfRule type="cellIs" priority="156" operator="equal" id="{B58FE429-3047-4DF1-A8F1-3F099E22669C}">
            <xm:f>'11. Reporte DC'!$Y$1</xm:f>
            <x14:dxf>
              <font>
                <b/>
                <i val="0"/>
                <color theme="0"/>
              </font>
              <fill>
                <patternFill>
                  <bgColor rgb="FF00B050"/>
                </patternFill>
              </fill>
            </x14:dxf>
          </x14:cfRule>
          <xm:sqref>K213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9"/>
  <sheetViews>
    <sheetView showGridLines="0" topLeftCell="A61" zoomScale="85" zoomScaleNormal="85" workbookViewId="0">
      <selection activeCell="D76" sqref="D76"/>
    </sheetView>
  </sheetViews>
  <sheetFormatPr baseColWidth="10" defaultColWidth="11.42578125" defaultRowHeight="15"/>
  <cols>
    <col min="1" max="1" width="11.85546875" style="247" customWidth="1"/>
    <col min="2" max="2" width="26.7109375" style="247" customWidth="1"/>
    <col min="3" max="3" width="23.140625" style="247" hidden="1" customWidth="1"/>
    <col min="4" max="4" width="24.140625" style="247" customWidth="1"/>
    <col min="5" max="5" width="12.7109375" style="247" hidden="1" customWidth="1"/>
    <col min="6" max="6" width="23.28515625" style="247" customWidth="1"/>
    <col min="7" max="7" width="12.5703125" style="247" hidden="1" customWidth="1"/>
    <col min="8" max="8" width="12.42578125" style="247" hidden="1" customWidth="1"/>
    <col min="9" max="9" width="12.7109375" style="247" hidden="1" customWidth="1"/>
    <col min="10" max="10" width="22.140625" style="247" customWidth="1"/>
    <col min="11" max="11" width="23.85546875" style="247" customWidth="1"/>
    <col min="12" max="12" width="21.85546875" style="247" hidden="1" customWidth="1"/>
    <col min="13" max="13" width="13.5703125" style="247" hidden="1" customWidth="1"/>
    <col min="14" max="14" width="13.85546875" style="247" hidden="1" customWidth="1"/>
    <col min="15" max="15" width="13.140625" style="247" hidden="1" customWidth="1"/>
    <col min="16" max="16" width="24.5703125" style="247" customWidth="1"/>
    <col min="17" max="18" width="22.28515625" style="247" customWidth="1"/>
    <col min="19" max="19" width="26.5703125" style="247" hidden="1" customWidth="1"/>
    <col min="20" max="20" width="19.5703125" style="247" hidden="1" customWidth="1"/>
    <col min="21" max="21" width="19.85546875" style="247" hidden="1" customWidth="1"/>
    <col min="22" max="22" width="11.42578125" style="247" customWidth="1"/>
    <col min="23" max="23" width="13.5703125" style="247" hidden="1" customWidth="1"/>
    <col min="24" max="24" width="11.42578125" style="247" hidden="1" customWidth="1"/>
    <col min="25" max="25" width="14.140625" style="247" hidden="1" customWidth="1"/>
    <col min="26" max="26" width="11.42578125" style="247" hidden="1" customWidth="1"/>
    <col min="27" max="27" width="19.5703125" style="247" hidden="1" customWidth="1"/>
    <col min="28" max="28" width="11.42578125" style="247" hidden="1" customWidth="1"/>
    <col min="29" max="29" width="19.85546875" style="247" hidden="1" customWidth="1"/>
    <col min="30" max="16384" width="11.42578125" style="247"/>
  </cols>
  <sheetData>
    <row r="1" spans="1:44">
      <c r="A1" s="245"/>
      <c r="B1" s="1014"/>
      <c r="C1" s="1014"/>
      <c r="D1" s="1014"/>
      <c r="E1" s="1014"/>
      <c r="F1" s="1014"/>
      <c r="G1" s="1014"/>
      <c r="H1" s="1014"/>
      <c r="I1" s="1014"/>
      <c r="J1" s="1014"/>
      <c r="K1" s="1014"/>
      <c r="L1" s="1014"/>
      <c r="M1" s="1014"/>
      <c r="N1" s="1014"/>
      <c r="O1" s="1014"/>
      <c r="P1" s="1014"/>
      <c r="Q1" s="299"/>
      <c r="R1" s="299"/>
      <c r="S1" s="299"/>
      <c r="T1" s="299"/>
      <c r="U1" s="299"/>
      <c r="V1" s="245"/>
      <c r="W1" s="245"/>
      <c r="X1" s="245"/>
      <c r="Y1" s="245"/>
      <c r="Z1" s="245"/>
      <c r="AA1" s="245"/>
      <c r="AB1" s="245"/>
      <c r="AC1" s="245"/>
      <c r="AD1" s="245"/>
      <c r="AE1" s="245"/>
      <c r="AF1" s="245"/>
      <c r="AG1" s="245"/>
      <c r="AH1" s="245"/>
      <c r="AI1" s="245"/>
      <c r="AJ1" s="245"/>
      <c r="AK1" s="245"/>
      <c r="AL1" s="245"/>
      <c r="AM1" s="245"/>
      <c r="AN1" s="245"/>
      <c r="AO1" s="245"/>
      <c r="AP1" s="245"/>
      <c r="AQ1" s="245"/>
      <c r="AR1" s="245"/>
    </row>
    <row r="2" spans="1:44"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row>
    <row r="5" spans="1:44">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row>
    <row r="7" spans="1:44" ht="21.75" customHeight="1">
      <c r="A7" s="245"/>
      <c r="B7" s="233" t="s">
        <v>11</v>
      </c>
      <c r="C7" s="394"/>
      <c r="D7" s="1385" t="s">
        <v>28</v>
      </c>
      <c r="E7" s="1386"/>
      <c r="F7" s="1386"/>
      <c r="G7" s="1386"/>
      <c r="H7" s="1386"/>
      <c r="I7" s="1386"/>
      <c r="J7" s="1386"/>
      <c r="K7" s="1386"/>
      <c r="L7" s="1386"/>
      <c r="M7" s="1386"/>
      <c r="N7" s="1386"/>
      <c r="O7" s="1386"/>
      <c r="P7" s="1387"/>
      <c r="Q7" s="1324" t="s">
        <v>235</v>
      </c>
      <c r="R7" s="1326">
        <f>AVERAGE(P13,P23,P27,P36,P40,P43,P46)</f>
        <v>0</v>
      </c>
      <c r="S7" s="499"/>
      <c r="T7" s="240"/>
      <c r="U7" s="240"/>
      <c r="V7" s="248">
        <f>R7</f>
        <v>0</v>
      </c>
      <c r="W7" s="245"/>
      <c r="X7" s="249"/>
      <c r="Y7" s="247" t="s">
        <v>65</v>
      </c>
      <c r="Z7" s="249"/>
      <c r="AA7" s="245"/>
      <c r="AB7" s="249"/>
      <c r="AC7" s="247" t="s">
        <v>69</v>
      </c>
      <c r="AD7" s="245"/>
      <c r="AE7" s="245"/>
      <c r="AF7" s="245"/>
      <c r="AG7" s="245"/>
    </row>
    <row r="8" spans="1:44" ht="22.5" customHeight="1">
      <c r="A8" s="245"/>
      <c r="B8" s="254" t="s">
        <v>56</v>
      </c>
      <c r="C8" s="395"/>
      <c r="D8" s="1388" t="s">
        <v>261</v>
      </c>
      <c r="E8" s="1388"/>
      <c r="F8" s="1388"/>
      <c r="G8" s="1388"/>
      <c r="H8" s="1388"/>
      <c r="I8" s="1388"/>
      <c r="J8" s="1388"/>
      <c r="K8" s="1388"/>
      <c r="L8" s="1388"/>
      <c r="M8" s="1388"/>
      <c r="N8" s="1388"/>
      <c r="O8" s="1388"/>
      <c r="P8" s="1388"/>
      <c r="Q8" s="1324"/>
      <c r="R8" s="1326"/>
      <c r="S8" s="425"/>
      <c r="T8" s="251"/>
      <c r="U8" s="251"/>
      <c r="V8" s="245"/>
      <c r="W8" s="245"/>
      <c r="X8" s="252"/>
      <c r="Y8" s="247" t="s">
        <v>67</v>
      </c>
      <c r="Z8" s="252"/>
      <c r="AA8" s="245"/>
      <c r="AB8" s="253"/>
      <c r="AC8" s="247" t="s">
        <v>61</v>
      </c>
      <c r="AD8" s="245"/>
    </row>
    <row r="9" spans="1:44" ht="36" customHeight="1">
      <c r="A9" s="245"/>
      <c r="B9" s="254" t="s">
        <v>16</v>
      </c>
      <c r="C9" s="395"/>
      <c r="D9" s="1389" t="s">
        <v>29</v>
      </c>
      <c r="E9" s="1390"/>
      <c r="F9" s="1390"/>
      <c r="G9" s="1390"/>
      <c r="H9" s="1390"/>
      <c r="I9" s="1390"/>
      <c r="J9" s="1390"/>
      <c r="K9" s="1390"/>
      <c r="L9" s="1390"/>
      <c r="M9" s="1390"/>
      <c r="N9" s="1390"/>
      <c r="O9" s="1390"/>
      <c r="P9" s="1391"/>
      <c r="Q9" s="1324"/>
      <c r="R9" s="1326"/>
      <c r="S9" s="425"/>
      <c r="T9" s="251"/>
      <c r="U9" s="251"/>
      <c r="V9" s="245"/>
      <c r="W9" s="245"/>
      <c r="X9" s="316"/>
      <c r="Y9" s="247" t="s">
        <v>249</v>
      </c>
      <c r="AB9" s="258"/>
      <c r="AD9" s="259"/>
    </row>
    <row r="10" spans="1:44" s="260" customFormat="1" ht="28.9" customHeight="1">
      <c r="A10" s="259"/>
      <c r="B10" s="1286" t="s">
        <v>4</v>
      </c>
      <c r="C10" s="1287"/>
      <c r="D10" s="1287"/>
      <c r="E10" s="1287"/>
      <c r="F10" s="1287"/>
      <c r="G10" s="1287"/>
      <c r="H10" s="1287"/>
      <c r="I10" s="1287"/>
      <c r="J10" s="1288"/>
      <c r="K10" s="1286" t="s">
        <v>5</v>
      </c>
      <c r="L10" s="1287"/>
      <c r="M10" s="1287"/>
      <c r="N10" s="1287"/>
      <c r="O10" s="1287"/>
      <c r="P10" s="1287"/>
      <c r="Q10" s="1287"/>
      <c r="R10" s="1288"/>
      <c r="S10" s="1286" t="s">
        <v>59</v>
      </c>
      <c r="T10" s="1287"/>
      <c r="U10" s="1288"/>
      <c r="V10" s="259"/>
      <c r="W10" s="259"/>
      <c r="X10" s="253"/>
      <c r="Y10" s="247" t="s">
        <v>66</v>
      </c>
      <c r="Z10" s="258"/>
      <c r="AA10" s="258"/>
      <c r="AB10" s="259"/>
      <c r="AD10" s="259"/>
    </row>
    <row r="11" spans="1:44" ht="41.25" customHeight="1">
      <c r="A11" s="245"/>
      <c r="B11" s="1229" t="s">
        <v>0</v>
      </c>
      <c r="C11" s="1268" t="s">
        <v>255</v>
      </c>
      <c r="D11" s="1229" t="s">
        <v>2</v>
      </c>
      <c r="E11" s="1230" t="s">
        <v>70</v>
      </c>
      <c r="F11" s="1229" t="s">
        <v>60</v>
      </c>
      <c r="G11" s="1230" t="s">
        <v>68</v>
      </c>
      <c r="H11" s="1231" t="s">
        <v>51</v>
      </c>
      <c r="I11" s="1231"/>
      <c r="J11" s="1231" t="s">
        <v>52</v>
      </c>
      <c r="K11" s="1231" t="s">
        <v>63</v>
      </c>
      <c r="L11" s="1230" t="s">
        <v>6</v>
      </c>
      <c r="M11" s="1230" t="s">
        <v>64</v>
      </c>
      <c r="N11" s="1230" t="s">
        <v>72</v>
      </c>
      <c r="O11" s="1230" t="s">
        <v>187</v>
      </c>
      <c r="P11" s="1232" t="s">
        <v>71</v>
      </c>
      <c r="Q11" s="1231" t="s">
        <v>79</v>
      </c>
      <c r="R11" s="1231" t="s">
        <v>6</v>
      </c>
      <c r="S11" s="1211" t="s">
        <v>62</v>
      </c>
      <c r="T11" s="1244" t="s">
        <v>73</v>
      </c>
      <c r="U11" s="1244" t="s">
        <v>6</v>
      </c>
      <c r="V11" s="245"/>
      <c r="W11" s="245"/>
      <c r="X11" s="245"/>
      <c r="Y11" s="258"/>
      <c r="Z11" s="258"/>
      <c r="AA11" s="258"/>
      <c r="AB11" s="245"/>
      <c r="AD11" s="245"/>
      <c r="AE11" s="245"/>
      <c r="AF11" s="245"/>
      <c r="AG11" s="245"/>
    </row>
    <row r="12" spans="1:44" ht="19.5" customHeight="1">
      <c r="A12" s="245"/>
      <c r="B12" s="1229"/>
      <c r="C12" s="1289"/>
      <c r="D12" s="1229"/>
      <c r="E12" s="1230"/>
      <c r="F12" s="1229"/>
      <c r="G12" s="1230"/>
      <c r="H12" s="261" t="s">
        <v>46</v>
      </c>
      <c r="I12" s="261" t="s">
        <v>47</v>
      </c>
      <c r="J12" s="1231"/>
      <c r="K12" s="1231"/>
      <c r="L12" s="1230"/>
      <c r="M12" s="1230"/>
      <c r="N12" s="1230"/>
      <c r="O12" s="1230"/>
      <c r="P12" s="1232"/>
      <c r="Q12" s="1231"/>
      <c r="R12" s="1231"/>
      <c r="S12" s="1212"/>
      <c r="T12" s="1245"/>
      <c r="U12" s="1245"/>
      <c r="V12" s="245"/>
      <c r="W12" s="245"/>
      <c r="X12" s="245"/>
      <c r="Y12" s="258"/>
      <c r="Z12" s="258"/>
      <c r="AA12" s="258"/>
      <c r="AB12" s="245"/>
      <c r="AD12" s="245"/>
      <c r="AE12" s="245"/>
      <c r="AF12" s="245"/>
      <c r="AG12" s="245"/>
    </row>
    <row r="13" spans="1:44" s="2" customFormat="1" ht="110.25" customHeight="1">
      <c r="A13" s="1"/>
      <c r="B13" s="1307" t="s">
        <v>264</v>
      </c>
      <c r="C13" s="1317" t="s">
        <v>282</v>
      </c>
      <c r="D13" s="1215" t="s">
        <v>265</v>
      </c>
      <c r="E13" s="1217">
        <v>0.3</v>
      </c>
      <c r="F13" s="562" t="s">
        <v>802</v>
      </c>
      <c r="G13" s="559">
        <v>0.05</v>
      </c>
      <c r="H13" s="1329" t="s">
        <v>272</v>
      </c>
      <c r="I13" s="1329" t="s">
        <v>277</v>
      </c>
      <c r="J13" s="1207" t="s">
        <v>283</v>
      </c>
      <c r="K13" s="340"/>
      <c r="L13" s="315"/>
      <c r="M13" s="346" t="str">
        <f>IF(K13="SI", G13, IF(K13="Cumplimiento Negativo",G13,"0"))</f>
        <v>0</v>
      </c>
      <c r="N13" s="371" t="str">
        <f>M13</f>
        <v>0</v>
      </c>
      <c r="O13" s="371">
        <f>G13</f>
        <v>0.05</v>
      </c>
      <c r="P13" s="1199">
        <f>SUM(N13:N21)/SUM(O13:O21)</f>
        <v>0</v>
      </c>
      <c r="Q13" s="458"/>
      <c r="R13" s="352"/>
      <c r="S13" s="690" t="s">
        <v>289</v>
      </c>
      <c r="T13" s="1"/>
      <c r="U13" s="1"/>
      <c r="V13" s="1"/>
      <c r="W13" s="1"/>
      <c r="X13" s="1"/>
      <c r="Y13" s="1"/>
    </row>
    <row r="14" spans="1:44" s="2" customFormat="1" ht="102.75" customHeight="1">
      <c r="A14" s="1"/>
      <c r="B14" s="1308"/>
      <c r="C14" s="1318"/>
      <c r="D14" s="1216"/>
      <c r="E14" s="1218"/>
      <c r="F14" s="582" t="s">
        <v>267</v>
      </c>
      <c r="G14" s="559">
        <v>0.05</v>
      </c>
      <c r="H14" s="1330"/>
      <c r="I14" s="1330"/>
      <c r="J14" s="1209"/>
      <c r="K14" s="340"/>
      <c r="L14" s="362"/>
      <c r="M14" s="346" t="str">
        <f t="shared" ref="M14:M20" si="0">IF(K14="SI", G14, IF(K14="Cumplimiento Negativo",G14,"0"))</f>
        <v>0</v>
      </c>
      <c r="N14" s="670">
        <f t="shared" ref="N14:N21" si="1">SUM(M14)</f>
        <v>0</v>
      </c>
      <c r="O14" s="670">
        <f t="shared" ref="O14:O21" si="2">SUM(G14)</f>
        <v>0.05</v>
      </c>
      <c r="P14" s="1200"/>
      <c r="Q14" s="396"/>
      <c r="R14" s="352"/>
      <c r="S14" s="691" t="s">
        <v>290</v>
      </c>
      <c r="T14" s="1"/>
      <c r="U14" s="1"/>
      <c r="V14" s="1"/>
      <c r="W14" s="1"/>
      <c r="X14" s="1"/>
      <c r="Y14" s="1"/>
    </row>
    <row r="15" spans="1:44" s="2" customFormat="1" ht="106.5" customHeight="1">
      <c r="A15" s="1"/>
      <c r="B15" s="1308"/>
      <c r="C15" s="1318"/>
      <c r="D15" s="1216"/>
      <c r="E15" s="1218"/>
      <c r="F15" s="582" t="s">
        <v>268</v>
      </c>
      <c r="G15" s="559">
        <v>0.1</v>
      </c>
      <c r="H15" s="1331"/>
      <c r="I15" s="1331"/>
      <c r="J15" s="567" t="s">
        <v>284</v>
      </c>
      <c r="K15" s="340"/>
      <c r="L15" s="362"/>
      <c r="M15" s="346" t="str">
        <f t="shared" si="0"/>
        <v>0</v>
      </c>
      <c r="N15" s="670">
        <f t="shared" si="1"/>
        <v>0</v>
      </c>
      <c r="O15" s="670">
        <f t="shared" si="2"/>
        <v>0.1</v>
      </c>
      <c r="P15" s="1200"/>
      <c r="Q15" s="396"/>
      <c r="R15" s="352"/>
      <c r="S15" s="691" t="s">
        <v>291</v>
      </c>
      <c r="T15" s="1"/>
      <c r="U15" s="1"/>
      <c r="V15" s="1"/>
      <c r="W15" s="1"/>
      <c r="X15" s="1"/>
      <c r="Y15" s="1"/>
    </row>
    <row r="16" spans="1:44" s="2" customFormat="1" ht="89.25" customHeight="1">
      <c r="A16" s="1"/>
      <c r="B16" s="1308"/>
      <c r="C16" s="1318"/>
      <c r="D16" s="1216"/>
      <c r="E16" s="1218"/>
      <c r="F16" s="582" t="s">
        <v>269</v>
      </c>
      <c r="G16" s="559">
        <v>0.05</v>
      </c>
      <c r="H16" s="521" t="s">
        <v>273</v>
      </c>
      <c r="I16" s="521" t="s">
        <v>278</v>
      </c>
      <c r="J16" s="1207" t="s">
        <v>285</v>
      </c>
      <c r="K16" s="340"/>
      <c r="L16" s="530"/>
      <c r="M16" s="558" t="str">
        <f t="shared" si="0"/>
        <v>0</v>
      </c>
      <c r="N16" s="670">
        <f t="shared" si="1"/>
        <v>0</v>
      </c>
      <c r="O16" s="670">
        <f t="shared" si="2"/>
        <v>0.05</v>
      </c>
      <c r="P16" s="1200"/>
      <c r="Q16" s="458"/>
      <c r="R16" s="352"/>
      <c r="S16" s="691" t="s">
        <v>292</v>
      </c>
      <c r="T16" s="1"/>
      <c r="U16" s="1"/>
      <c r="V16" s="1"/>
      <c r="W16" s="1"/>
      <c r="X16" s="1"/>
      <c r="Y16" s="1"/>
    </row>
    <row r="17" spans="1:25" s="2" customFormat="1" ht="118.5" customHeight="1">
      <c r="A17" s="1"/>
      <c r="B17" s="1308"/>
      <c r="C17" s="1318"/>
      <c r="D17" s="1283"/>
      <c r="E17" s="1313"/>
      <c r="F17" s="338" t="s">
        <v>803</v>
      </c>
      <c r="G17" s="559">
        <v>0.05</v>
      </c>
      <c r="H17" s="521" t="s">
        <v>274</v>
      </c>
      <c r="I17" s="521" t="s">
        <v>279</v>
      </c>
      <c r="J17" s="1209"/>
      <c r="K17" s="340"/>
      <c r="L17" s="362"/>
      <c r="M17" s="346" t="str">
        <f t="shared" si="0"/>
        <v>0</v>
      </c>
      <c r="N17" s="670">
        <f t="shared" si="1"/>
        <v>0</v>
      </c>
      <c r="O17" s="670">
        <f t="shared" si="2"/>
        <v>0.05</v>
      </c>
      <c r="P17" s="1200"/>
      <c r="Q17" s="611"/>
      <c r="R17" s="352"/>
      <c r="S17" s="691" t="s">
        <v>293</v>
      </c>
      <c r="T17" s="1"/>
      <c r="U17" s="1"/>
      <c r="V17" s="1"/>
      <c r="W17" s="1"/>
      <c r="X17" s="1"/>
      <c r="Y17" s="1"/>
    </row>
    <row r="18" spans="1:25" s="2" customFormat="1" ht="145.5" customHeight="1">
      <c r="A18" s="1"/>
      <c r="B18" s="1308"/>
      <c r="C18" s="1318"/>
      <c r="D18" s="1332" t="s">
        <v>266</v>
      </c>
      <c r="E18" s="1217">
        <v>0.3</v>
      </c>
      <c r="F18" s="338" t="s">
        <v>804</v>
      </c>
      <c r="G18" s="559">
        <v>0.05</v>
      </c>
      <c r="H18" s="1329" t="s">
        <v>275</v>
      </c>
      <c r="I18" s="1329" t="s">
        <v>277</v>
      </c>
      <c r="J18" s="567" t="s">
        <v>286</v>
      </c>
      <c r="K18" s="340"/>
      <c r="L18" s="362"/>
      <c r="M18" s="346" t="str">
        <f t="shared" si="0"/>
        <v>0</v>
      </c>
      <c r="N18" s="670">
        <f t="shared" si="1"/>
        <v>0</v>
      </c>
      <c r="O18" s="670">
        <f t="shared" si="2"/>
        <v>0.05</v>
      </c>
      <c r="P18" s="1200"/>
      <c r="Q18" s="611"/>
      <c r="R18" s="352"/>
      <c r="S18" s="691" t="s">
        <v>294</v>
      </c>
      <c r="T18" s="1"/>
      <c r="U18" s="1"/>
      <c r="V18" s="1"/>
      <c r="W18" s="1"/>
      <c r="X18" s="1"/>
      <c r="Y18" s="1"/>
    </row>
    <row r="19" spans="1:25" s="2" customFormat="1" ht="96" customHeight="1">
      <c r="A19" s="1"/>
      <c r="B19" s="1308"/>
      <c r="C19" s="1318"/>
      <c r="D19" s="1333"/>
      <c r="E19" s="1218"/>
      <c r="F19" s="338" t="s">
        <v>270</v>
      </c>
      <c r="G19" s="559">
        <v>0.05</v>
      </c>
      <c r="H19" s="1330"/>
      <c r="I19" s="1330"/>
      <c r="J19" s="567" t="s">
        <v>281</v>
      </c>
      <c r="K19" s="340"/>
      <c r="L19" s="362"/>
      <c r="M19" s="346" t="str">
        <f t="shared" si="0"/>
        <v>0</v>
      </c>
      <c r="N19" s="670">
        <f t="shared" si="1"/>
        <v>0</v>
      </c>
      <c r="O19" s="670">
        <f t="shared" si="2"/>
        <v>0.05</v>
      </c>
      <c r="P19" s="1200"/>
      <c r="Q19" s="611"/>
      <c r="R19" s="352"/>
      <c r="S19" s="690" t="s">
        <v>295</v>
      </c>
      <c r="T19" s="1"/>
      <c r="U19" s="1"/>
      <c r="V19" s="1"/>
      <c r="W19" s="1"/>
      <c r="X19" s="1"/>
      <c r="Y19" s="1"/>
    </row>
    <row r="20" spans="1:25" s="2" customFormat="1" ht="97.5" customHeight="1">
      <c r="A20" s="1"/>
      <c r="B20" s="1308"/>
      <c r="C20" s="1318"/>
      <c r="D20" s="1333"/>
      <c r="E20" s="1218"/>
      <c r="F20" s="338" t="s">
        <v>271</v>
      </c>
      <c r="G20" s="559">
        <v>0.1</v>
      </c>
      <c r="H20" s="1331"/>
      <c r="I20" s="1331"/>
      <c r="J20" s="567" t="s">
        <v>287</v>
      </c>
      <c r="K20" s="340"/>
      <c r="L20" s="362"/>
      <c r="M20" s="346" t="str">
        <f t="shared" si="0"/>
        <v>0</v>
      </c>
      <c r="N20" s="670">
        <f t="shared" si="1"/>
        <v>0</v>
      </c>
      <c r="O20" s="670">
        <f t="shared" si="2"/>
        <v>0.1</v>
      </c>
      <c r="P20" s="1200"/>
      <c r="Q20" s="611"/>
      <c r="R20" s="352"/>
      <c r="S20" s="691" t="s">
        <v>296</v>
      </c>
      <c r="T20" s="1"/>
      <c r="U20" s="1"/>
      <c r="V20" s="1"/>
      <c r="W20" s="1"/>
      <c r="X20" s="1"/>
      <c r="Y20" s="1"/>
    </row>
    <row r="21" spans="1:25" s="2" customFormat="1" ht="125.25" customHeight="1">
      <c r="B21" s="1309"/>
      <c r="C21" s="1319"/>
      <c r="D21" s="1334"/>
      <c r="E21" s="1313"/>
      <c r="F21" s="338" t="s">
        <v>805</v>
      </c>
      <c r="G21" s="559">
        <v>0.1</v>
      </c>
      <c r="H21" s="521" t="s">
        <v>276</v>
      </c>
      <c r="I21" s="521" t="s">
        <v>280</v>
      </c>
      <c r="J21" s="567" t="s">
        <v>288</v>
      </c>
      <c r="K21" s="340"/>
      <c r="L21" s="362"/>
      <c r="M21" s="346" t="str">
        <f>IF(K21="SI", G21, IF(K21="Cumplimiento Negativo",G21,"0"))</f>
        <v>0</v>
      </c>
      <c r="N21" s="670">
        <f t="shared" si="1"/>
        <v>0</v>
      </c>
      <c r="O21" s="670">
        <f t="shared" si="2"/>
        <v>0.1</v>
      </c>
      <c r="P21" s="1201"/>
      <c r="Q21" s="611"/>
      <c r="R21" s="352"/>
      <c r="S21" s="691" t="s">
        <v>297</v>
      </c>
      <c r="T21" s="1"/>
      <c r="U21" s="1"/>
      <c r="V21" s="1"/>
      <c r="W21" s="1"/>
    </row>
    <row r="22" spans="1:25" s="2" customFormat="1" ht="12.75" customHeight="1">
      <c r="B22" s="1184"/>
      <c r="C22" s="1185"/>
      <c r="D22" s="1185"/>
      <c r="E22" s="1185"/>
      <c r="F22" s="1185"/>
      <c r="G22" s="1185"/>
      <c r="H22" s="1185"/>
      <c r="I22" s="1185"/>
      <c r="J22" s="1185"/>
      <c r="K22" s="1185"/>
      <c r="L22" s="1185"/>
      <c r="M22" s="1185"/>
      <c r="N22" s="1185"/>
      <c r="O22" s="1185"/>
      <c r="P22" s="1185"/>
      <c r="Q22" s="1185"/>
      <c r="R22" s="1185"/>
      <c r="S22" s="1186"/>
      <c r="T22" s="1"/>
      <c r="U22" s="1"/>
      <c r="V22" s="1"/>
      <c r="W22" s="1"/>
    </row>
    <row r="23" spans="1:25" s="2" customFormat="1" ht="113.25" customHeight="1">
      <c r="B23" s="1213" t="s">
        <v>298</v>
      </c>
      <c r="C23" s="1360" t="s">
        <v>299</v>
      </c>
      <c r="D23" s="1363" t="s">
        <v>300</v>
      </c>
      <c r="E23" s="1365">
        <v>1</v>
      </c>
      <c r="F23" s="692" t="s">
        <v>301</v>
      </c>
      <c r="G23" s="559">
        <v>0.5</v>
      </c>
      <c r="H23" s="1367" t="s">
        <v>303</v>
      </c>
      <c r="I23" s="1367" t="s">
        <v>304</v>
      </c>
      <c r="J23" s="1207" t="s">
        <v>305</v>
      </c>
      <c r="K23" s="340"/>
      <c r="L23" s="362"/>
      <c r="M23" s="346" t="str">
        <f>IF(K23="SI", G23, IF(K23="Cumplimiento Negativo",G23,"0"))</f>
        <v>0</v>
      </c>
      <c r="N23" s="655">
        <f>SUM(M23)</f>
        <v>0</v>
      </c>
      <c r="O23" s="655">
        <f>G23</f>
        <v>0.5</v>
      </c>
      <c r="P23" s="1199">
        <f>+ SUM(N23:N24)/SUM(O23:O24)</f>
        <v>0</v>
      </c>
      <c r="Q23" s="611"/>
      <c r="R23" s="352"/>
      <c r="S23" s="693" t="s">
        <v>306</v>
      </c>
      <c r="T23" s="1"/>
      <c r="U23" s="1"/>
      <c r="V23" s="1"/>
      <c r="W23" s="1"/>
    </row>
    <row r="24" spans="1:25" s="2" customFormat="1" ht="96.75" customHeight="1">
      <c r="B24" s="1309"/>
      <c r="C24" s="1259"/>
      <c r="D24" s="1364"/>
      <c r="E24" s="1366"/>
      <c r="F24" s="692" t="s">
        <v>302</v>
      </c>
      <c r="G24" s="559">
        <v>0.5</v>
      </c>
      <c r="H24" s="1368"/>
      <c r="I24" s="1368"/>
      <c r="J24" s="1209"/>
      <c r="K24" s="340"/>
      <c r="L24" s="362"/>
      <c r="M24" s="346" t="str">
        <f>IF(K24="SI", G24, IF(K24="Cumplimiento Negativo",G24,"0"))</f>
        <v>0</v>
      </c>
      <c r="N24" s="655">
        <f>SUM(M24)</f>
        <v>0</v>
      </c>
      <c r="O24" s="655">
        <f>G24</f>
        <v>0.5</v>
      </c>
      <c r="P24" s="1201"/>
      <c r="Q24" s="611"/>
      <c r="R24" s="352"/>
      <c r="S24" s="693" t="s">
        <v>307</v>
      </c>
      <c r="T24" s="1"/>
      <c r="U24" s="1"/>
      <c r="V24" s="1"/>
      <c r="W24" s="1"/>
    </row>
    <row r="25" spans="1:25" s="2" customFormat="1" ht="52.5" hidden="1" customHeight="1">
      <c r="B25" s="601"/>
      <c r="C25" s="318"/>
      <c r="D25" s="321"/>
      <c r="E25" s="599"/>
      <c r="F25" s="338"/>
      <c r="G25" s="519"/>
      <c r="H25" s="521"/>
      <c r="I25" s="521"/>
      <c r="J25" s="520"/>
      <c r="K25" s="340"/>
      <c r="L25" s="362"/>
      <c r="M25" s="346" t="str">
        <f t="shared" ref="M25:M31" si="3">IF(K25="SI", G25, IF(K25="Cumplimiento Negativo",G25,"0"))</f>
        <v>0</v>
      </c>
      <c r="N25" s="655">
        <f>SUM(M25:M30)</f>
        <v>0</v>
      </c>
      <c r="O25" s="655">
        <f>SUM(G25:G30)</f>
        <v>0.70000000000000007</v>
      </c>
      <c r="P25" s="614">
        <f t="shared" ref="P25" si="4">+N25/O25</f>
        <v>0</v>
      </c>
      <c r="Q25" s="611"/>
      <c r="R25" s="352"/>
      <c r="S25" s="374"/>
      <c r="T25" s="1"/>
      <c r="U25" s="1"/>
      <c r="V25" s="1"/>
    </row>
    <row r="26" spans="1:25" s="2" customFormat="1" ht="13.5" customHeight="1">
      <c r="A26" s="1"/>
      <c r="B26" s="1184"/>
      <c r="C26" s="1185"/>
      <c r="D26" s="1185"/>
      <c r="E26" s="1185"/>
      <c r="F26" s="1185"/>
      <c r="G26" s="1185"/>
      <c r="H26" s="1185"/>
      <c r="I26" s="1185"/>
      <c r="J26" s="1185"/>
      <c r="K26" s="1185"/>
      <c r="L26" s="1185"/>
      <c r="M26" s="1185"/>
      <c r="N26" s="1185"/>
      <c r="O26" s="1185"/>
      <c r="P26" s="1185"/>
      <c r="Q26" s="1185"/>
      <c r="R26" s="1185"/>
      <c r="S26" s="1186"/>
      <c r="T26" s="1"/>
      <c r="U26" s="1"/>
      <c r="V26" s="1"/>
      <c r="W26" s="1"/>
      <c r="X26" s="1"/>
      <c r="Y26" s="1"/>
    </row>
    <row r="27" spans="1:25" s="2" customFormat="1" ht="108" customHeight="1">
      <c r="B27" s="1293" t="s">
        <v>308</v>
      </c>
      <c r="C27" s="1320" t="s">
        <v>309</v>
      </c>
      <c r="D27" s="1193" t="s">
        <v>310</v>
      </c>
      <c r="E27" s="1196">
        <v>0.6</v>
      </c>
      <c r="F27" s="692" t="s">
        <v>312</v>
      </c>
      <c r="G27" s="694">
        <v>0.25</v>
      </c>
      <c r="H27" s="695">
        <v>43840</v>
      </c>
      <c r="I27" s="695">
        <v>43855</v>
      </c>
      <c r="J27" s="567" t="s">
        <v>317</v>
      </c>
      <c r="K27" s="340"/>
      <c r="L27" s="362"/>
      <c r="M27" s="346" t="str">
        <f t="shared" si="3"/>
        <v>0</v>
      </c>
      <c r="N27" s="655">
        <f>SUM(M27)</f>
        <v>0</v>
      </c>
      <c r="O27" s="655">
        <f>SUM(G27)</f>
        <v>0.25</v>
      </c>
      <c r="P27" s="1199">
        <f>SUM(N27:N31)/SUM(O27:O31)</f>
        <v>0</v>
      </c>
      <c r="Q27" s="612"/>
      <c r="R27" s="352"/>
      <c r="S27" s="691" t="s">
        <v>321</v>
      </c>
      <c r="T27" s="1"/>
      <c r="U27" s="1"/>
      <c r="V27" s="1"/>
    </row>
    <row r="28" spans="1:25" s="2" customFormat="1" ht="93" customHeight="1">
      <c r="B28" s="1294"/>
      <c r="C28" s="1208"/>
      <c r="D28" s="1194"/>
      <c r="E28" s="1197"/>
      <c r="F28" s="692" t="s">
        <v>313</v>
      </c>
      <c r="G28" s="694">
        <v>0.15</v>
      </c>
      <c r="H28" s="695">
        <v>43856</v>
      </c>
      <c r="I28" s="695">
        <v>43887</v>
      </c>
      <c r="J28" s="567" t="s">
        <v>318</v>
      </c>
      <c r="K28" s="340"/>
      <c r="L28" s="362"/>
      <c r="M28" s="346" t="str">
        <f t="shared" si="3"/>
        <v>0</v>
      </c>
      <c r="N28" s="655">
        <f>SUM(M28)</f>
        <v>0</v>
      </c>
      <c r="O28" s="655">
        <f>SUM(G28)</f>
        <v>0.15</v>
      </c>
      <c r="P28" s="1200"/>
      <c r="Q28" s="612"/>
      <c r="R28" s="352"/>
      <c r="S28" s="691" t="s">
        <v>322</v>
      </c>
      <c r="T28" s="1"/>
      <c r="U28" s="1"/>
      <c r="V28" s="1"/>
    </row>
    <row r="29" spans="1:25" s="2" customFormat="1" ht="93" customHeight="1">
      <c r="B29" s="1294"/>
      <c r="C29" s="1208"/>
      <c r="D29" s="1195"/>
      <c r="E29" s="1198"/>
      <c r="F29" s="692" t="s">
        <v>314</v>
      </c>
      <c r="G29" s="694">
        <v>0.2</v>
      </c>
      <c r="H29" s="695">
        <v>43891</v>
      </c>
      <c r="I29" s="695">
        <v>43905</v>
      </c>
      <c r="J29" s="567" t="s">
        <v>319</v>
      </c>
      <c r="K29" s="340"/>
      <c r="L29" s="530"/>
      <c r="M29" s="558" t="str">
        <f t="shared" si="3"/>
        <v>0</v>
      </c>
      <c r="N29" s="670">
        <f>SUM(M29)</f>
        <v>0</v>
      </c>
      <c r="O29" s="670">
        <f>SUM(G29)</f>
        <v>0.2</v>
      </c>
      <c r="P29" s="1200"/>
      <c r="Q29" s="612"/>
      <c r="R29" s="352"/>
      <c r="S29" s="691" t="s">
        <v>323</v>
      </c>
      <c r="T29" s="1"/>
      <c r="U29" s="1"/>
      <c r="V29" s="1"/>
    </row>
    <row r="30" spans="1:25" s="2" customFormat="1" ht="90.75" customHeight="1">
      <c r="A30" s="1"/>
      <c r="B30" s="1294"/>
      <c r="C30" s="1208"/>
      <c r="D30" s="1193" t="s">
        <v>311</v>
      </c>
      <c r="E30" s="1196">
        <v>0.4</v>
      </c>
      <c r="F30" s="692" t="s">
        <v>315</v>
      </c>
      <c r="G30" s="694">
        <v>0.1</v>
      </c>
      <c r="H30" s="695">
        <v>43906</v>
      </c>
      <c r="I30" s="695">
        <v>43910</v>
      </c>
      <c r="J30" s="567" t="s">
        <v>320</v>
      </c>
      <c r="K30" s="340"/>
      <c r="L30" s="530"/>
      <c r="M30" s="558" t="str">
        <f t="shared" si="3"/>
        <v>0</v>
      </c>
      <c r="N30" s="670">
        <f>SUM(M30)</f>
        <v>0</v>
      </c>
      <c r="O30" s="670">
        <f>SUM(G30)</f>
        <v>0.1</v>
      </c>
      <c r="P30" s="1200"/>
      <c r="Q30" s="612"/>
      <c r="R30" s="352"/>
      <c r="S30" s="691" t="s">
        <v>324</v>
      </c>
      <c r="T30" s="1"/>
      <c r="U30" s="1"/>
      <c r="V30" s="1"/>
      <c r="W30" s="1"/>
      <c r="X30" s="1"/>
      <c r="Y30" s="1"/>
    </row>
    <row r="31" spans="1:25" s="2" customFormat="1" ht="112.5" customHeight="1">
      <c r="B31" s="1295"/>
      <c r="C31" s="1209"/>
      <c r="D31" s="1195"/>
      <c r="E31" s="1198"/>
      <c r="F31" s="692" t="s">
        <v>316</v>
      </c>
      <c r="G31" s="694">
        <v>0.1</v>
      </c>
      <c r="H31" s="695">
        <v>43911</v>
      </c>
      <c r="I31" s="695">
        <v>43915</v>
      </c>
      <c r="J31" s="567" t="s">
        <v>317</v>
      </c>
      <c r="K31" s="340"/>
      <c r="L31" s="530"/>
      <c r="M31" s="454" t="str">
        <f t="shared" si="3"/>
        <v>0</v>
      </c>
      <c r="N31" s="456" t="str">
        <f>M31</f>
        <v>0</v>
      </c>
      <c r="O31" s="456">
        <f>G31</f>
        <v>0.1</v>
      </c>
      <c r="P31" s="1201"/>
      <c r="Q31" s="504"/>
      <c r="R31" s="352"/>
      <c r="S31" s="691" t="s">
        <v>325</v>
      </c>
      <c r="T31" s="1"/>
      <c r="U31" s="1"/>
      <c r="V31" s="1"/>
    </row>
    <row r="32" spans="1:25" s="2" customFormat="1" ht="24" customHeight="1">
      <c r="B32" s="453" t="s">
        <v>16</v>
      </c>
      <c r="C32" s="1392" t="s">
        <v>17</v>
      </c>
      <c r="D32" s="1392"/>
      <c r="E32" s="1392"/>
      <c r="F32" s="1392"/>
      <c r="G32" s="1392"/>
      <c r="H32" s="1392"/>
      <c r="I32" s="1392"/>
      <c r="J32" s="1392"/>
      <c r="K32" s="1392"/>
      <c r="L32" s="1392"/>
      <c r="M32" s="1392"/>
      <c r="N32" s="1392"/>
      <c r="O32" s="1392"/>
      <c r="P32" s="1392"/>
      <c r="Q32" s="1392"/>
      <c r="R32" s="1392"/>
      <c r="S32" s="1393"/>
      <c r="T32" s="1"/>
      <c r="U32" s="1"/>
      <c r="V32" s="1"/>
    </row>
    <row r="33" spans="1:30" s="2" customFormat="1" ht="31.9" customHeight="1">
      <c r="A33" s="1"/>
      <c r="B33" s="1225" t="s">
        <v>4</v>
      </c>
      <c r="C33" s="1225"/>
      <c r="D33" s="1225"/>
      <c r="E33" s="1225"/>
      <c r="F33" s="1225"/>
      <c r="G33" s="1225"/>
      <c r="H33" s="1225"/>
      <c r="I33" s="1225"/>
      <c r="J33" s="1225"/>
      <c r="K33" s="1225" t="s">
        <v>5</v>
      </c>
      <c r="L33" s="1225"/>
      <c r="M33" s="1225"/>
      <c r="N33" s="1225"/>
      <c r="O33" s="1225"/>
      <c r="P33" s="1225"/>
      <c r="Q33" s="1225" t="s">
        <v>59</v>
      </c>
      <c r="R33" s="1225"/>
      <c r="S33" s="1225"/>
      <c r="T33" s="1"/>
      <c r="U33"/>
      <c r="V33"/>
      <c r="W33" s="1"/>
      <c r="X33" s="1"/>
      <c r="Y33"/>
      <c r="Z33"/>
      <c r="AA33" s="1"/>
      <c r="AB33" s="1"/>
      <c r="AC33" s="1"/>
      <c r="AD33" s="1"/>
    </row>
    <row r="34" spans="1:30" s="2" customFormat="1" ht="25.5" customHeight="1">
      <c r="A34" s="1"/>
      <c r="B34" s="1397" t="s">
        <v>0</v>
      </c>
      <c r="C34" s="1394" t="s">
        <v>255</v>
      </c>
      <c r="D34" s="1397" t="s">
        <v>2</v>
      </c>
      <c r="E34" s="1230" t="s">
        <v>70</v>
      </c>
      <c r="F34" s="1397" t="s">
        <v>60</v>
      </c>
      <c r="G34" s="1230" t="s">
        <v>68</v>
      </c>
      <c r="H34" s="1396" t="s">
        <v>51</v>
      </c>
      <c r="I34" s="1397"/>
      <c r="J34" s="1396" t="s">
        <v>52</v>
      </c>
      <c r="K34" s="1396" t="s">
        <v>63</v>
      </c>
      <c r="L34" s="1230" t="s">
        <v>6</v>
      </c>
      <c r="M34" s="1230" t="s">
        <v>64</v>
      </c>
      <c r="N34" s="1230" t="s">
        <v>72</v>
      </c>
      <c r="O34" s="1230" t="s">
        <v>187</v>
      </c>
      <c r="P34" s="1395" t="s">
        <v>71</v>
      </c>
      <c r="Q34" s="1231" t="s">
        <v>79</v>
      </c>
      <c r="R34" s="1231" t="s">
        <v>6</v>
      </c>
      <c r="S34" s="1398" t="s">
        <v>62</v>
      </c>
      <c r="T34" s="1"/>
      <c r="U34" s="1"/>
      <c r="V34" s="1"/>
      <c r="W34" s="1"/>
      <c r="X34" s="1"/>
      <c r="Y34" s="1"/>
      <c r="Z34" s="1"/>
      <c r="AA34" s="1"/>
      <c r="AB34" s="1"/>
      <c r="AC34" s="1"/>
    </row>
    <row r="35" spans="1:30" s="2" customFormat="1" ht="35.25" customHeight="1">
      <c r="A35" s="1"/>
      <c r="B35" s="1397"/>
      <c r="C35" s="1394"/>
      <c r="D35" s="1397"/>
      <c r="E35" s="1230"/>
      <c r="F35" s="1397"/>
      <c r="G35" s="1230"/>
      <c r="H35" s="399" t="s">
        <v>46</v>
      </c>
      <c r="I35" s="399" t="s">
        <v>47</v>
      </c>
      <c r="J35" s="1396"/>
      <c r="K35" s="1396"/>
      <c r="L35" s="1230"/>
      <c r="M35" s="1230"/>
      <c r="N35" s="1230"/>
      <c r="O35" s="1230"/>
      <c r="P35" s="1395"/>
      <c r="Q35" s="1231"/>
      <c r="R35" s="1231"/>
      <c r="S35" s="1399"/>
      <c r="T35" s="1"/>
      <c r="U35" s="1"/>
      <c r="V35" s="1"/>
      <c r="W35" s="1"/>
      <c r="X35" s="1"/>
      <c r="Y35" s="1"/>
      <c r="Z35" s="1"/>
      <c r="AA35" s="1"/>
      <c r="AB35" s="1"/>
      <c r="AC35" s="1"/>
    </row>
    <row r="36" spans="1:30" s="2" customFormat="1" ht="99" customHeight="1">
      <c r="B36" s="1293" t="s">
        <v>326</v>
      </c>
      <c r="C36" s="1207" t="s">
        <v>327</v>
      </c>
      <c r="D36" s="1193" t="s">
        <v>328</v>
      </c>
      <c r="E36" s="1196">
        <v>0.6</v>
      </c>
      <c r="F36" s="338" t="s">
        <v>329</v>
      </c>
      <c r="G36" s="559">
        <v>0.1</v>
      </c>
      <c r="H36" s="521">
        <v>43885</v>
      </c>
      <c r="I36" s="521">
        <v>43889</v>
      </c>
      <c r="J36" s="567" t="s">
        <v>334</v>
      </c>
      <c r="K36" s="340"/>
      <c r="L36" s="362"/>
      <c r="M36" s="346" t="str">
        <f>IF(K36="SI", G36, IF(K36="Cumplimiento Negativo",G36,"0"))</f>
        <v>0</v>
      </c>
      <c r="N36" s="655">
        <f>SUM(M36:M38)</f>
        <v>0</v>
      </c>
      <c r="O36" s="655">
        <f>SUM(G36:G38)</f>
        <v>0.5</v>
      </c>
      <c r="P36" s="1199">
        <f t="shared" ref="P36" si="5">+N36/O36</f>
        <v>0</v>
      </c>
      <c r="Q36" s="612"/>
      <c r="R36" s="352"/>
      <c r="S36" s="691" t="s">
        <v>335</v>
      </c>
      <c r="T36" s="1"/>
      <c r="U36" s="1"/>
      <c r="V36" s="1"/>
    </row>
    <row r="37" spans="1:30" s="2" customFormat="1" ht="180" customHeight="1">
      <c r="B37" s="1294"/>
      <c r="C37" s="1208"/>
      <c r="D37" s="1194"/>
      <c r="E37" s="1197"/>
      <c r="F37" s="338" t="s">
        <v>330</v>
      </c>
      <c r="G37" s="559">
        <v>0.15</v>
      </c>
      <c r="H37" s="521">
        <v>43892</v>
      </c>
      <c r="I37" s="521">
        <v>43903</v>
      </c>
      <c r="J37" s="567" t="s">
        <v>332</v>
      </c>
      <c r="K37" s="340"/>
      <c r="L37" s="362"/>
      <c r="M37" s="346" t="str">
        <f>IF(K37="SI", G37, IF(K37="Cumplimiento Negativo",G37,"0"))</f>
        <v>0</v>
      </c>
      <c r="N37" s="655">
        <f>SUM(M37:M37)</f>
        <v>0</v>
      </c>
      <c r="O37" s="655">
        <f>SUM(G37:G37)</f>
        <v>0.15</v>
      </c>
      <c r="P37" s="1200"/>
      <c r="Q37" s="612"/>
      <c r="R37" s="352"/>
      <c r="S37" s="691" t="s">
        <v>336</v>
      </c>
      <c r="T37" s="1"/>
      <c r="U37" s="1"/>
      <c r="V37" s="1"/>
    </row>
    <row r="38" spans="1:30" s="2" customFormat="1" ht="90.75" customHeight="1">
      <c r="B38" s="1295"/>
      <c r="C38" s="1209"/>
      <c r="D38" s="1195"/>
      <c r="E38" s="1198"/>
      <c r="F38" s="338" t="s">
        <v>331</v>
      </c>
      <c r="G38" s="559">
        <v>0.25</v>
      </c>
      <c r="H38" s="521">
        <v>43906</v>
      </c>
      <c r="I38" s="521">
        <v>43973</v>
      </c>
      <c r="J38" s="567" t="s">
        <v>333</v>
      </c>
      <c r="K38" s="305"/>
      <c r="L38" s="455"/>
      <c r="M38" s="454" t="str">
        <f t="shared" ref="M38" si="6">IF(K38="SI", G38, IF(K38="Cumplimiento Negativo",G38,"0"))</f>
        <v>0</v>
      </c>
      <c r="N38" s="456" t="str">
        <f t="shared" ref="N38" si="7">+M38</f>
        <v>0</v>
      </c>
      <c r="O38" s="456">
        <f t="shared" ref="O38" si="8">+G38</f>
        <v>0.25</v>
      </c>
      <c r="P38" s="1201"/>
      <c r="Q38" s="352"/>
      <c r="R38" s="352"/>
      <c r="S38" s="691" t="s">
        <v>337</v>
      </c>
      <c r="T38" s="1"/>
      <c r="U38" s="1"/>
      <c r="V38" s="1"/>
    </row>
    <row r="39" spans="1:30" s="2" customFormat="1" ht="14.25" customHeight="1">
      <c r="B39" s="1184"/>
      <c r="C39" s="1185"/>
      <c r="D39" s="1185"/>
      <c r="E39" s="1185"/>
      <c r="F39" s="1185"/>
      <c r="G39" s="1185"/>
      <c r="H39" s="1185"/>
      <c r="I39" s="1185"/>
      <c r="J39" s="1185"/>
      <c r="K39" s="1185"/>
      <c r="L39" s="1185"/>
      <c r="M39" s="1185"/>
      <c r="N39" s="1185"/>
      <c r="O39" s="1185"/>
      <c r="P39" s="1185"/>
      <c r="Q39" s="1185"/>
      <c r="R39" s="1185"/>
      <c r="S39" s="1186"/>
      <c r="T39" s="1"/>
      <c r="U39" s="1"/>
      <c r="V39" s="1"/>
    </row>
    <row r="40" spans="1:30" s="2" customFormat="1" ht="70.5" customHeight="1">
      <c r="B40" s="1293" t="s">
        <v>338</v>
      </c>
      <c r="C40" s="1207" t="s">
        <v>339</v>
      </c>
      <c r="D40" s="1193" t="s">
        <v>340</v>
      </c>
      <c r="E40" s="1365">
        <v>1</v>
      </c>
      <c r="F40" s="338" t="s">
        <v>341</v>
      </c>
      <c r="G40" s="519">
        <v>0.5</v>
      </c>
      <c r="H40" s="1329" t="s">
        <v>343</v>
      </c>
      <c r="I40" s="1329" t="s">
        <v>344</v>
      </c>
      <c r="J40" s="1361" t="s">
        <v>345</v>
      </c>
      <c r="K40" s="305"/>
      <c r="L40" s="442"/>
      <c r="M40" s="437" t="str">
        <f t="shared" ref="M40:M46" si="9">IF(K40="SI", G40, IF(K40="Cumplimiento Negativo",G40,"0"))</f>
        <v>0</v>
      </c>
      <c r="N40" s="570">
        <f>SUM(M40,M43)</f>
        <v>0</v>
      </c>
      <c r="O40" s="570">
        <f>SUM(G40,G43)</f>
        <v>0.55000000000000004</v>
      </c>
      <c r="P40" s="1199">
        <f t="shared" ref="P40:P43" si="10">+N40/O40</f>
        <v>0</v>
      </c>
      <c r="Q40" s="352"/>
      <c r="R40" s="461"/>
      <c r="S40" s="691" t="s">
        <v>346</v>
      </c>
      <c r="T40" s="1"/>
      <c r="U40" s="1"/>
      <c r="V40" s="1"/>
    </row>
    <row r="41" spans="1:30" s="2" customFormat="1" ht="72.75" customHeight="1">
      <c r="B41" s="1209"/>
      <c r="C41" s="1209"/>
      <c r="D41" s="1195"/>
      <c r="E41" s="1366"/>
      <c r="F41" s="338" t="s">
        <v>342</v>
      </c>
      <c r="G41" s="519">
        <v>0.5</v>
      </c>
      <c r="H41" s="1331"/>
      <c r="I41" s="1331"/>
      <c r="J41" s="1362"/>
      <c r="K41" s="305"/>
      <c r="L41" s="442"/>
      <c r="M41" s="437" t="str">
        <f t="shared" si="9"/>
        <v>0</v>
      </c>
      <c r="N41" s="570">
        <f t="shared" ref="N41:N44" si="11">SUM(M41,M44)</f>
        <v>0</v>
      </c>
      <c r="O41" s="570">
        <f t="shared" ref="O41:O44" si="12">SUM(G41,G44)</f>
        <v>0.6</v>
      </c>
      <c r="P41" s="1201"/>
      <c r="Q41" s="352"/>
      <c r="R41" s="352"/>
      <c r="S41" s="691" t="s">
        <v>347</v>
      </c>
      <c r="T41" s="1"/>
      <c r="U41" s="1"/>
      <c r="V41" s="1"/>
    </row>
    <row r="42" spans="1:30" s="2" customFormat="1" ht="13.5" customHeight="1">
      <c r="B42" s="1184"/>
      <c r="C42" s="1185"/>
      <c r="D42" s="1185"/>
      <c r="E42" s="1185"/>
      <c r="F42" s="1185"/>
      <c r="G42" s="1185"/>
      <c r="H42" s="1185"/>
      <c r="I42" s="1185"/>
      <c r="J42" s="1185"/>
      <c r="K42" s="1185"/>
      <c r="L42" s="1185"/>
      <c r="M42" s="1185"/>
      <c r="N42" s="1185"/>
      <c r="O42" s="1185"/>
      <c r="P42" s="1185"/>
      <c r="Q42" s="1185"/>
      <c r="R42" s="1185"/>
      <c r="S42" s="1186"/>
      <c r="T42" s="1"/>
      <c r="U42" s="1"/>
      <c r="V42" s="1"/>
    </row>
    <row r="43" spans="1:30" s="2" customFormat="1" ht="86.25" customHeight="1">
      <c r="B43" s="1293" t="s">
        <v>349</v>
      </c>
      <c r="C43" s="1207" t="s">
        <v>348</v>
      </c>
      <c r="D43" s="1193" t="s">
        <v>350</v>
      </c>
      <c r="E43" s="1365">
        <v>0.5</v>
      </c>
      <c r="F43" s="338" t="s">
        <v>351</v>
      </c>
      <c r="G43" s="519">
        <v>0.05</v>
      </c>
      <c r="H43" s="521">
        <v>43837</v>
      </c>
      <c r="I43" s="521">
        <v>43875</v>
      </c>
      <c r="J43" s="567" t="s">
        <v>353</v>
      </c>
      <c r="K43" s="340"/>
      <c r="L43" s="434"/>
      <c r="M43" s="437" t="str">
        <f t="shared" si="9"/>
        <v>0</v>
      </c>
      <c r="N43" s="570">
        <f>SUM(M43:M44)</f>
        <v>0</v>
      </c>
      <c r="O43" s="570">
        <f>SUM(G43:G44)</f>
        <v>0.15000000000000002</v>
      </c>
      <c r="P43" s="1199">
        <f t="shared" si="10"/>
        <v>0</v>
      </c>
      <c r="Q43" s="352"/>
      <c r="R43" s="352"/>
      <c r="S43" s="691" t="s">
        <v>355</v>
      </c>
      <c r="T43" s="1"/>
      <c r="U43" s="1"/>
      <c r="V43" s="1"/>
    </row>
    <row r="44" spans="1:30" s="2" customFormat="1" ht="92.25" customHeight="1">
      <c r="B44" s="1209"/>
      <c r="C44" s="1209"/>
      <c r="D44" s="1195"/>
      <c r="E44" s="1366"/>
      <c r="F44" s="338" t="s">
        <v>352</v>
      </c>
      <c r="G44" s="519">
        <v>0.1</v>
      </c>
      <c r="H44" s="521">
        <v>43876</v>
      </c>
      <c r="I44" s="521">
        <v>43920</v>
      </c>
      <c r="J44" s="567" t="s">
        <v>354</v>
      </c>
      <c r="K44" s="305"/>
      <c r="L44" s="374"/>
      <c r="M44" s="437" t="str">
        <f t="shared" si="9"/>
        <v>0</v>
      </c>
      <c r="N44" s="570">
        <f t="shared" si="11"/>
        <v>0</v>
      </c>
      <c r="O44" s="570">
        <f t="shared" si="12"/>
        <v>0.30000000000000004</v>
      </c>
      <c r="P44" s="1201"/>
      <c r="Q44" s="352"/>
      <c r="R44" s="352"/>
      <c r="S44" s="691" t="s">
        <v>356</v>
      </c>
      <c r="T44" s="1"/>
      <c r="U44" s="1"/>
      <c r="V44" s="1"/>
    </row>
    <row r="45" spans="1:30" s="2" customFormat="1" ht="14.25" customHeight="1">
      <c r="B45" s="1184"/>
      <c r="C45" s="1185"/>
      <c r="D45" s="1185"/>
      <c r="E45" s="1185"/>
      <c r="F45" s="1185"/>
      <c r="G45" s="1185"/>
      <c r="H45" s="1185"/>
      <c r="I45" s="1185"/>
      <c r="J45" s="1185"/>
      <c r="K45" s="1185"/>
      <c r="L45" s="1185"/>
      <c r="M45" s="1185"/>
      <c r="N45" s="1185"/>
      <c r="O45" s="1185"/>
      <c r="P45" s="1185"/>
      <c r="Q45" s="1185"/>
      <c r="R45" s="1185"/>
      <c r="S45" s="1186"/>
      <c r="T45" s="1"/>
      <c r="U45" s="1"/>
      <c r="V45" s="1"/>
    </row>
    <row r="46" spans="1:30" s="2" customFormat="1" ht="90.75" customHeight="1">
      <c r="B46" s="1293" t="s">
        <v>357</v>
      </c>
      <c r="C46" s="1207" t="s">
        <v>358</v>
      </c>
      <c r="D46" s="1332" t="s">
        <v>359</v>
      </c>
      <c r="E46" s="1365">
        <v>0.35</v>
      </c>
      <c r="F46" s="338" t="s">
        <v>361</v>
      </c>
      <c r="G46" s="559">
        <v>0.15</v>
      </c>
      <c r="H46" s="521">
        <v>43840</v>
      </c>
      <c r="I46" s="521">
        <v>43871</v>
      </c>
      <c r="J46" s="567" t="s">
        <v>367</v>
      </c>
      <c r="K46" s="340"/>
      <c r="L46" s="459"/>
      <c r="M46" s="454" t="str">
        <f t="shared" si="9"/>
        <v>0</v>
      </c>
      <c r="N46" s="568">
        <f>SUM(M46:M51)</f>
        <v>0</v>
      </c>
      <c r="O46" s="568">
        <f>SUM(G46:G51)</f>
        <v>0.85000000000000009</v>
      </c>
      <c r="P46" s="1382">
        <f>+N46/O46</f>
        <v>0</v>
      </c>
      <c r="Q46" s="352"/>
      <c r="R46" s="460"/>
      <c r="S46" s="691" t="s">
        <v>378</v>
      </c>
      <c r="T46" s="1"/>
      <c r="U46" s="1"/>
      <c r="V46" s="1"/>
    </row>
    <row r="47" spans="1:30" s="2" customFormat="1" ht="137.25" customHeight="1">
      <c r="B47" s="1381"/>
      <c r="C47" s="1208"/>
      <c r="D47" s="1334"/>
      <c r="E47" s="1366"/>
      <c r="F47" s="338" t="s">
        <v>362</v>
      </c>
      <c r="G47" s="572">
        <v>0.2</v>
      </c>
      <c r="H47" s="521">
        <v>43872</v>
      </c>
      <c r="I47" s="521">
        <v>43878</v>
      </c>
      <c r="J47" s="567" t="s">
        <v>368</v>
      </c>
      <c r="K47" s="305"/>
      <c r="L47" s="374"/>
      <c r="M47" s="437" t="str">
        <f>IF(K47="SI", G47, IF(K47="Cumplimiento Negativo",G47,"0"))</f>
        <v>0</v>
      </c>
      <c r="N47" s="439" t="str">
        <f t="shared" ref="N47" si="13">M47</f>
        <v>0</v>
      </c>
      <c r="O47" s="439">
        <f t="shared" ref="O47" si="14">G47</f>
        <v>0.2</v>
      </c>
      <c r="P47" s="1383"/>
      <c r="Q47" s="352"/>
      <c r="R47" s="461"/>
      <c r="S47" s="691" t="s">
        <v>373</v>
      </c>
      <c r="T47" s="1"/>
      <c r="U47" s="1"/>
      <c r="V47" s="1"/>
    </row>
    <row r="48" spans="1:30" s="2" customFormat="1" ht="90.75" customHeight="1">
      <c r="B48" s="1381"/>
      <c r="C48" s="1208"/>
      <c r="D48" s="1405" t="s">
        <v>360</v>
      </c>
      <c r="E48" s="1402">
        <v>0.65</v>
      </c>
      <c r="F48" s="338" t="s">
        <v>363</v>
      </c>
      <c r="G48" s="572">
        <v>0.2</v>
      </c>
      <c r="H48" s="521">
        <v>43892</v>
      </c>
      <c r="I48" s="521">
        <v>43896</v>
      </c>
      <c r="J48" s="567" t="s">
        <v>369</v>
      </c>
      <c r="K48" s="340"/>
      <c r="L48" s="307"/>
      <c r="M48" s="437" t="str">
        <f>IF(K48="SI", G48, IF(K48="Cumplimiento Negativo",G48,"0"))</f>
        <v>0</v>
      </c>
      <c r="N48" s="570">
        <f>SUM(M48:M51)</f>
        <v>0</v>
      </c>
      <c r="O48" s="570">
        <f>SUM(G48:G51)</f>
        <v>0.5</v>
      </c>
      <c r="P48" s="1383"/>
      <c r="Q48" s="352"/>
      <c r="R48" s="352"/>
      <c r="S48" s="691" t="s">
        <v>374</v>
      </c>
      <c r="T48" s="1"/>
      <c r="U48" s="1"/>
      <c r="V48" s="1"/>
    </row>
    <row r="49" spans="1:30" s="2" customFormat="1" ht="70.5" customHeight="1">
      <c r="B49" s="1381"/>
      <c r="C49" s="1208"/>
      <c r="D49" s="1406"/>
      <c r="E49" s="1403"/>
      <c r="F49" s="338" t="s">
        <v>364</v>
      </c>
      <c r="G49" s="534">
        <v>0.05</v>
      </c>
      <c r="H49" s="521">
        <v>43899</v>
      </c>
      <c r="I49" s="521">
        <v>43903</v>
      </c>
      <c r="J49" s="567" t="s">
        <v>370</v>
      </c>
      <c r="K49" s="340"/>
      <c r="L49" s="412"/>
      <c r="M49" s="558" t="str">
        <f t="shared" ref="M49:M51" si="15">IF(K49="SI", G49, IF(K49="Cumplimiento Negativo",G49,"0"))</f>
        <v>0</v>
      </c>
      <c r="N49" s="674">
        <f>SUM(M49:M52)</f>
        <v>0</v>
      </c>
      <c r="O49" s="674">
        <f>SUM(G49:G52)</f>
        <v>0.30000000000000004</v>
      </c>
      <c r="P49" s="1383"/>
      <c r="Q49" s="352"/>
      <c r="R49" s="583"/>
      <c r="S49" s="691" t="s">
        <v>375</v>
      </c>
      <c r="T49" s="1"/>
      <c r="U49" s="1"/>
      <c r="V49" s="1"/>
    </row>
    <row r="50" spans="1:30" s="2" customFormat="1" ht="72.75" customHeight="1">
      <c r="B50" s="1381"/>
      <c r="C50" s="1208"/>
      <c r="D50" s="1406"/>
      <c r="E50" s="1403"/>
      <c r="F50" s="338" t="s">
        <v>365</v>
      </c>
      <c r="G50" s="534">
        <v>0.1</v>
      </c>
      <c r="H50" s="521">
        <v>43906</v>
      </c>
      <c r="I50" s="521">
        <v>43915</v>
      </c>
      <c r="J50" s="567" t="s">
        <v>371</v>
      </c>
      <c r="K50" s="340"/>
      <c r="L50" s="412"/>
      <c r="M50" s="558" t="str">
        <f t="shared" si="15"/>
        <v>0</v>
      </c>
      <c r="N50" s="674">
        <f>SUM(M50:M53)</f>
        <v>0</v>
      </c>
      <c r="O50" s="674">
        <f>SUM(G50:G53)</f>
        <v>0.25</v>
      </c>
      <c r="P50" s="1383"/>
      <c r="Q50" s="352"/>
      <c r="R50" s="583"/>
      <c r="S50" s="691" t="s">
        <v>376</v>
      </c>
      <c r="T50" s="1"/>
      <c r="U50" s="1"/>
      <c r="V50" s="1"/>
    </row>
    <row r="51" spans="1:30" s="2" customFormat="1" ht="90" customHeight="1">
      <c r="B51" s="1401"/>
      <c r="C51" s="1209"/>
      <c r="D51" s="1407"/>
      <c r="E51" s="1404"/>
      <c r="F51" s="338" t="s">
        <v>366</v>
      </c>
      <c r="G51" s="563">
        <v>0.15</v>
      </c>
      <c r="H51" s="521">
        <v>43916</v>
      </c>
      <c r="I51" s="521">
        <v>43931</v>
      </c>
      <c r="J51" s="567" t="s">
        <v>372</v>
      </c>
      <c r="K51" s="305"/>
      <c r="L51" s="374"/>
      <c r="M51" s="558" t="str">
        <f t="shared" si="15"/>
        <v>0</v>
      </c>
      <c r="N51" s="674">
        <f t="shared" ref="N51" si="16">SUM(M51:M55)</f>
        <v>0</v>
      </c>
      <c r="O51" s="674">
        <f t="shared" ref="O51" si="17">SUM(G51:G55)</f>
        <v>0.15</v>
      </c>
      <c r="P51" s="1383"/>
      <c r="Q51" s="352"/>
      <c r="R51" s="352"/>
      <c r="S51" s="691" t="s">
        <v>377</v>
      </c>
      <c r="T51" s="1"/>
      <c r="U51" s="1"/>
      <c r="V51" s="1"/>
    </row>
    <row r="52" spans="1:30" s="2" customFormat="1" ht="18.75" hidden="1" customHeight="1">
      <c r="B52" s="453" t="s">
        <v>16</v>
      </c>
      <c r="C52" s="1392" t="s">
        <v>31</v>
      </c>
      <c r="D52" s="1392"/>
      <c r="E52" s="1392"/>
      <c r="F52" s="1392"/>
      <c r="G52" s="1392"/>
      <c r="H52" s="1392"/>
      <c r="I52" s="1392"/>
      <c r="J52" s="1392"/>
      <c r="K52" s="1392"/>
      <c r="L52" s="1392"/>
      <c r="M52" s="1392"/>
      <c r="N52" s="1392"/>
      <c r="O52" s="1392"/>
      <c r="P52" s="1392"/>
      <c r="Q52" s="1392"/>
      <c r="R52" s="1392"/>
      <c r="S52" s="1393"/>
      <c r="T52" s="1"/>
      <c r="U52" s="1"/>
      <c r="V52" s="1"/>
    </row>
    <row r="53" spans="1:30" s="2" customFormat="1" ht="21.75" hidden="1" customHeight="1">
      <c r="A53" s="1"/>
      <c r="B53" s="1225" t="s">
        <v>4</v>
      </c>
      <c r="C53" s="1225"/>
      <c r="D53" s="1225"/>
      <c r="E53" s="1225"/>
      <c r="F53" s="1225"/>
      <c r="G53" s="1225"/>
      <c r="H53" s="1225"/>
      <c r="I53" s="1225"/>
      <c r="J53" s="1225"/>
      <c r="K53" s="1225" t="s">
        <v>5</v>
      </c>
      <c r="L53" s="1225"/>
      <c r="M53" s="1225"/>
      <c r="N53" s="1225"/>
      <c r="O53" s="1225"/>
      <c r="P53" s="1225"/>
      <c r="Q53" s="1225" t="s">
        <v>59</v>
      </c>
      <c r="R53" s="1225"/>
      <c r="S53" s="1225"/>
      <c r="T53" s="1"/>
      <c r="U53"/>
      <c r="V53"/>
      <c r="W53" s="1"/>
      <c r="X53" s="1"/>
      <c r="Y53"/>
      <c r="Z53"/>
      <c r="AA53" s="1"/>
      <c r="AB53" s="1"/>
      <c r="AC53" s="1"/>
      <c r="AD53" s="1"/>
    </row>
    <row r="54" spans="1:30" s="2" customFormat="1" ht="25.5" hidden="1" customHeight="1">
      <c r="A54" s="1"/>
      <c r="B54" s="1397" t="s">
        <v>0</v>
      </c>
      <c r="C54" s="1394" t="s">
        <v>255</v>
      </c>
      <c r="D54" s="1397" t="s">
        <v>2</v>
      </c>
      <c r="E54" s="1396" t="s">
        <v>70</v>
      </c>
      <c r="F54" s="1397" t="s">
        <v>60</v>
      </c>
      <c r="G54" s="1396" t="s">
        <v>68</v>
      </c>
      <c r="H54" s="1396" t="s">
        <v>51</v>
      </c>
      <c r="I54" s="1397"/>
      <c r="J54" s="1396" t="s">
        <v>52</v>
      </c>
      <c r="K54" s="1396" t="s">
        <v>63</v>
      </c>
      <c r="L54" s="1400" t="s">
        <v>6</v>
      </c>
      <c r="M54" s="1230" t="s">
        <v>64</v>
      </c>
      <c r="N54" s="1230" t="s">
        <v>72</v>
      </c>
      <c r="O54" s="1230" t="s">
        <v>187</v>
      </c>
      <c r="P54" s="1395" t="s">
        <v>71</v>
      </c>
      <c r="Q54" s="1231" t="s">
        <v>79</v>
      </c>
      <c r="R54" s="1231" t="s">
        <v>6</v>
      </c>
      <c r="S54" s="1230" t="s">
        <v>6</v>
      </c>
      <c r="T54" s="1"/>
      <c r="U54" s="1"/>
      <c r="V54" s="1"/>
      <c r="W54" s="1"/>
      <c r="X54" s="1"/>
      <c r="Y54" s="1"/>
      <c r="Z54" s="1"/>
      <c r="AA54" s="1"/>
      <c r="AB54" s="1"/>
      <c r="AC54" s="1"/>
    </row>
    <row r="55" spans="1:30" s="2" customFormat="1" ht="25.5" hidden="1" customHeight="1">
      <c r="A55" s="1"/>
      <c r="B55" s="1397"/>
      <c r="C55" s="1394"/>
      <c r="D55" s="1397"/>
      <c r="E55" s="1396"/>
      <c r="F55" s="1397"/>
      <c r="G55" s="1396"/>
      <c r="H55" s="399" t="s">
        <v>46</v>
      </c>
      <c r="I55" s="399" t="s">
        <v>47</v>
      </c>
      <c r="J55" s="1396"/>
      <c r="K55" s="1396"/>
      <c r="L55" s="1400"/>
      <c r="M55" s="1230"/>
      <c r="N55" s="1230"/>
      <c r="O55" s="1230"/>
      <c r="P55" s="1395"/>
      <c r="Q55" s="1231"/>
      <c r="R55" s="1231"/>
      <c r="S55" s="1230"/>
      <c r="T55" s="1"/>
      <c r="U55" s="1"/>
      <c r="V55" s="1"/>
      <c r="W55" s="1"/>
      <c r="X55" s="1"/>
      <c r="Y55" s="1"/>
      <c r="Z55" s="1"/>
      <c r="AA55" s="1"/>
      <c r="AB55" s="1"/>
      <c r="AC55" s="1"/>
    </row>
    <row r="56" spans="1:30" s="2" customFormat="1" ht="60.75" hidden="1" customHeight="1">
      <c r="B56" s="601"/>
      <c r="C56" s="608"/>
      <c r="D56" s="608"/>
      <c r="E56" s="607"/>
      <c r="F56" s="398"/>
      <c r="G56" s="510"/>
      <c r="H56" s="341"/>
      <c r="I56" s="341"/>
      <c r="J56" s="339"/>
      <c r="K56" s="305"/>
      <c r="L56" s="374"/>
      <c r="M56" s="346" t="str">
        <f>IF(K56="SI", G56, IF(K56="Cumplimiento Negativo",G56,"0"))</f>
        <v>0</v>
      </c>
      <c r="N56" s="570">
        <f>SUM(M56:M59)</f>
        <v>0</v>
      </c>
      <c r="O56" s="570">
        <f>SUM(G56:G59)</f>
        <v>0</v>
      </c>
      <c r="P56" s="614" t="e">
        <f t="shared" ref="P56:P59" si="18">+N56/O56</f>
        <v>#DIV/0!</v>
      </c>
      <c r="Q56" s="627"/>
      <c r="R56" s="352"/>
      <c r="S56" s="309"/>
      <c r="T56" s="1"/>
      <c r="U56" s="1"/>
      <c r="V56" s="1"/>
    </row>
    <row r="57" spans="1:30" s="2" customFormat="1" ht="62.25" hidden="1" customHeight="1">
      <c r="B57" s="601"/>
      <c r="C57" s="609"/>
      <c r="D57" s="608"/>
      <c r="E57" s="607"/>
      <c r="F57" s="338"/>
      <c r="G57" s="510"/>
      <c r="H57" s="521"/>
      <c r="I57" s="521"/>
      <c r="J57" s="532"/>
      <c r="K57" s="305"/>
      <c r="L57" s="374"/>
      <c r="M57" s="346" t="str">
        <f t="shared" ref="M57:M60" si="19">IF(K57="SI", G57, IF(K57="Cumplimiento Negativo",G57,"0"))</f>
        <v>0</v>
      </c>
      <c r="N57" s="570">
        <f t="shared" ref="N57:N58" si="20">SUM(M57:M60)</f>
        <v>0</v>
      </c>
      <c r="O57" s="570">
        <f t="shared" ref="O57:O59" si="21">SUM(G57:G60)</f>
        <v>0</v>
      </c>
      <c r="P57" s="614" t="e">
        <f t="shared" si="18"/>
        <v>#DIV/0!</v>
      </c>
      <c r="Q57" s="627"/>
      <c r="R57" s="352"/>
      <c r="S57" s="309"/>
      <c r="T57" s="1"/>
      <c r="U57" s="1"/>
      <c r="V57" s="1"/>
    </row>
    <row r="58" spans="1:30" s="2" customFormat="1" ht="62.25" hidden="1" customHeight="1">
      <c r="B58" s="601"/>
      <c r="C58" s="609"/>
      <c r="D58" s="608"/>
      <c r="E58" s="607"/>
      <c r="F58" s="338"/>
      <c r="G58" s="510"/>
      <c r="H58" s="521"/>
      <c r="I58" s="521"/>
      <c r="J58" s="532"/>
      <c r="K58" s="305"/>
      <c r="L58" s="374"/>
      <c r="M58" s="346" t="str">
        <f t="shared" si="19"/>
        <v>0</v>
      </c>
      <c r="N58" s="570">
        <f t="shared" si="20"/>
        <v>0</v>
      </c>
      <c r="O58" s="570">
        <f t="shared" si="21"/>
        <v>0</v>
      </c>
      <c r="P58" s="614" t="e">
        <f t="shared" si="18"/>
        <v>#DIV/0!</v>
      </c>
      <c r="Q58" s="627"/>
      <c r="R58" s="352"/>
      <c r="S58" s="309"/>
      <c r="T58" s="1"/>
      <c r="U58" s="1"/>
      <c r="V58" s="1"/>
    </row>
    <row r="59" spans="1:30" s="2" customFormat="1" ht="46.5" hidden="1" customHeight="1">
      <c r="B59" s="601"/>
      <c r="C59" s="609"/>
      <c r="D59" s="608"/>
      <c r="E59" s="607"/>
      <c r="F59" s="338"/>
      <c r="G59" s="510"/>
      <c r="H59" s="521"/>
      <c r="I59" s="521"/>
      <c r="J59" s="610"/>
      <c r="K59" s="305"/>
      <c r="L59" s="374"/>
      <c r="M59" s="346" t="str">
        <f t="shared" si="19"/>
        <v>0</v>
      </c>
      <c r="N59" s="570">
        <f>SUM(M59:M62)</f>
        <v>0</v>
      </c>
      <c r="O59" s="570">
        <f t="shared" si="21"/>
        <v>0</v>
      </c>
      <c r="P59" s="614" t="e">
        <f t="shared" si="18"/>
        <v>#DIV/0!</v>
      </c>
      <c r="Q59" s="627"/>
      <c r="R59" s="352"/>
      <c r="S59" s="309"/>
      <c r="T59" s="1"/>
      <c r="U59" s="1"/>
      <c r="V59" s="1"/>
    </row>
    <row r="60" spans="1:30" s="2" customFormat="1" ht="70.5" hidden="1" customHeight="1">
      <c r="B60" s="601"/>
      <c r="C60" s="609"/>
      <c r="D60" s="608"/>
      <c r="E60" s="607"/>
      <c r="F60" s="338"/>
      <c r="G60" s="510"/>
      <c r="H60" s="521"/>
      <c r="I60" s="521"/>
      <c r="J60" s="610"/>
      <c r="K60" s="305"/>
      <c r="L60" s="374"/>
      <c r="M60" s="346" t="str">
        <f t="shared" si="19"/>
        <v>0</v>
      </c>
      <c r="N60" s="439" t="str">
        <f t="shared" ref="N60" si="22">M60</f>
        <v>0</v>
      </c>
      <c r="O60" s="439">
        <f t="shared" ref="O60" si="23">G60</f>
        <v>0</v>
      </c>
      <c r="P60" s="444" t="e">
        <f t="shared" ref="P60" si="24">+N60/O60</f>
        <v>#DIV/0!</v>
      </c>
      <c r="Q60" s="450"/>
      <c r="R60" s="352"/>
      <c r="S60" s="309"/>
      <c r="T60" s="1"/>
      <c r="U60" s="1"/>
      <c r="V60" s="1"/>
    </row>
    <row r="61" spans="1:30">
      <c r="V61" s="245"/>
      <c r="W61" s="245"/>
      <c r="X61" s="245"/>
      <c r="Y61" s="245"/>
      <c r="Z61" s="245"/>
    </row>
    <row r="62" spans="1:30">
      <c r="V62" s="245"/>
      <c r="W62" s="245"/>
      <c r="X62" s="245"/>
      <c r="Y62" s="245"/>
      <c r="Z62" s="245"/>
    </row>
    <row r="63" spans="1:30">
      <c r="V63" s="245"/>
      <c r="W63" s="245"/>
      <c r="X63" s="245"/>
      <c r="Y63" s="245"/>
      <c r="Z63" s="245"/>
    </row>
    <row r="64" spans="1:30">
      <c r="V64" s="245"/>
      <c r="W64" s="245"/>
      <c r="X64" s="245"/>
      <c r="Y64" s="245"/>
      <c r="Z64" s="245"/>
    </row>
    <row r="65" spans="22:26">
      <c r="V65" s="245"/>
      <c r="W65" s="245"/>
      <c r="X65" s="245"/>
      <c r="Y65" s="245"/>
      <c r="Z65" s="245"/>
    </row>
    <row r="66" spans="22:26">
      <c r="V66" s="245"/>
      <c r="W66" s="245"/>
      <c r="X66" s="245"/>
      <c r="Y66" s="245"/>
      <c r="Z66" s="245"/>
    </row>
    <row r="67" spans="22:26">
      <c r="V67" s="245"/>
      <c r="W67" s="245"/>
      <c r="X67" s="245"/>
      <c r="Y67" s="245"/>
      <c r="Z67" s="245"/>
    </row>
    <row r="68" spans="22:26">
      <c r="V68" s="245"/>
      <c r="W68" s="245"/>
      <c r="X68" s="245"/>
      <c r="Y68" s="245"/>
      <c r="Z68" s="245"/>
    </row>
    <row r="69" spans="22:26">
      <c r="V69" s="245"/>
      <c r="W69" s="245"/>
      <c r="X69" s="245"/>
      <c r="Y69" s="245"/>
      <c r="Z69" s="245"/>
    </row>
    <row r="70" spans="22:26">
      <c r="V70" s="245"/>
      <c r="W70" s="245"/>
      <c r="X70" s="245"/>
      <c r="Y70" s="245"/>
      <c r="Z70" s="245"/>
    </row>
    <row r="71" spans="22:26">
      <c r="V71" s="245"/>
      <c r="W71" s="245"/>
      <c r="X71" s="245"/>
      <c r="Y71" s="245"/>
      <c r="Z71" s="245"/>
    </row>
    <row r="72" spans="22:26">
      <c r="V72" s="245"/>
      <c r="W72" s="245"/>
      <c r="X72" s="245"/>
      <c r="Y72" s="245"/>
      <c r="Z72" s="245"/>
    </row>
    <row r="73" spans="22:26">
      <c r="V73" s="245"/>
      <c r="W73" s="245"/>
      <c r="X73" s="245"/>
      <c r="Y73" s="245"/>
      <c r="Z73" s="245"/>
    </row>
    <row r="74" spans="22:26">
      <c r="V74" s="245"/>
      <c r="W74" s="245"/>
      <c r="X74" s="245"/>
      <c r="Y74" s="245"/>
      <c r="Z74" s="245"/>
    </row>
    <row r="75" spans="22:26">
      <c r="V75" s="245"/>
      <c r="W75" s="245"/>
      <c r="X75" s="245"/>
      <c r="Y75" s="245"/>
      <c r="Z75" s="245"/>
    </row>
    <row r="76" spans="22:26">
      <c r="V76" s="245"/>
      <c r="W76" s="245"/>
      <c r="X76" s="245"/>
      <c r="Y76" s="245"/>
      <c r="Z76" s="245"/>
    </row>
    <row r="77" spans="22:26">
      <c r="V77" s="245"/>
      <c r="W77" s="245"/>
      <c r="X77" s="245"/>
      <c r="Y77" s="245"/>
      <c r="Z77" s="245"/>
    </row>
    <row r="78" spans="22:26">
      <c r="V78" s="245"/>
      <c r="W78" s="245"/>
      <c r="X78" s="245"/>
      <c r="Y78" s="245"/>
      <c r="Z78" s="245"/>
    </row>
    <row r="79" spans="22:26">
      <c r="V79" s="245"/>
      <c r="W79" s="245"/>
      <c r="X79" s="245"/>
      <c r="Y79" s="245"/>
      <c r="Z79" s="245"/>
    </row>
    <row r="80" spans="22:26">
      <c r="V80" s="245"/>
      <c r="W80" s="245"/>
      <c r="X80" s="245"/>
      <c r="Y80" s="245"/>
      <c r="Z80" s="245"/>
    </row>
    <row r="81" spans="22:26">
      <c r="V81" s="245"/>
      <c r="W81" s="245"/>
      <c r="X81" s="245"/>
      <c r="Y81" s="245"/>
      <c r="Z81" s="245"/>
    </row>
    <row r="82" spans="22:26">
      <c r="V82" s="245"/>
      <c r="W82" s="245"/>
      <c r="X82" s="245"/>
      <c r="Y82" s="245"/>
      <c r="Z82" s="245"/>
    </row>
    <row r="83" spans="22:26">
      <c r="V83" s="245"/>
      <c r="W83" s="245"/>
      <c r="X83" s="245"/>
      <c r="Y83" s="245"/>
      <c r="Z83" s="245"/>
    </row>
    <row r="84" spans="22:26">
      <c r="V84" s="245"/>
      <c r="W84" s="245"/>
      <c r="X84" s="245"/>
      <c r="Y84" s="245"/>
      <c r="Z84" s="245"/>
    </row>
    <row r="85" spans="22:26">
      <c r="V85" s="245"/>
      <c r="W85" s="245"/>
      <c r="X85" s="245"/>
      <c r="Y85" s="245"/>
      <c r="Z85" s="245"/>
    </row>
    <row r="86" spans="22:26">
      <c r="V86" s="245"/>
      <c r="W86" s="245"/>
      <c r="X86" s="245"/>
      <c r="Y86" s="245"/>
      <c r="Z86" s="245"/>
    </row>
    <row r="87" spans="22:26">
      <c r="V87" s="245"/>
      <c r="W87" s="245"/>
      <c r="X87" s="245"/>
      <c r="Y87" s="245"/>
      <c r="Z87" s="245"/>
    </row>
    <row r="88" spans="22:26">
      <c r="V88" s="245"/>
      <c r="W88" s="245"/>
      <c r="X88" s="245"/>
      <c r="Y88" s="245"/>
      <c r="Z88" s="245"/>
    </row>
    <row r="89" spans="22:26">
      <c r="V89" s="245"/>
      <c r="W89" s="245"/>
      <c r="X89" s="245"/>
      <c r="Y89" s="245"/>
      <c r="Z89" s="245"/>
    </row>
  </sheetData>
  <mergeCells count="131">
    <mergeCell ref="P46:P51"/>
    <mergeCell ref="B46:B51"/>
    <mergeCell ref="C46:C51"/>
    <mergeCell ref="E46:E47"/>
    <mergeCell ref="E48:E51"/>
    <mergeCell ref="D46:D47"/>
    <mergeCell ref="D48:D51"/>
    <mergeCell ref="B45:S45"/>
    <mergeCell ref="B43:B44"/>
    <mergeCell ref="C43:C44"/>
    <mergeCell ref="D43:D44"/>
    <mergeCell ref="E43:E44"/>
    <mergeCell ref="P43:P44"/>
    <mergeCell ref="B39:S39"/>
    <mergeCell ref="B42:S42"/>
    <mergeCell ref="B40:B41"/>
    <mergeCell ref="C40:C41"/>
    <mergeCell ref="D40:D41"/>
    <mergeCell ref="E40:E41"/>
    <mergeCell ref="H40:H41"/>
    <mergeCell ref="I40:I41"/>
    <mergeCell ref="J40:J41"/>
    <mergeCell ref="P40:P41"/>
    <mergeCell ref="B36:B38"/>
    <mergeCell ref="C36:C38"/>
    <mergeCell ref="D36:D38"/>
    <mergeCell ref="E36:E38"/>
    <mergeCell ref="P36:P38"/>
    <mergeCell ref="B27:B31"/>
    <mergeCell ref="C27:C31"/>
    <mergeCell ref="D27:D29"/>
    <mergeCell ref="D30:D31"/>
    <mergeCell ref="E27:E29"/>
    <mergeCell ref="E30:E31"/>
    <mergeCell ref="R34:R35"/>
    <mergeCell ref="G34:G35"/>
    <mergeCell ref="H34:I34"/>
    <mergeCell ref="Q34:Q35"/>
    <mergeCell ref="I23:I24"/>
    <mergeCell ref="J23:J24"/>
    <mergeCell ref="P23:P24"/>
    <mergeCell ref="B22:S22"/>
    <mergeCell ref="B26:S26"/>
    <mergeCell ref="B23:B24"/>
    <mergeCell ref="D23:D24"/>
    <mergeCell ref="E23:E24"/>
    <mergeCell ref="C23:C24"/>
    <mergeCell ref="H23:H24"/>
    <mergeCell ref="P27:P31"/>
    <mergeCell ref="J16:J17"/>
    <mergeCell ref="D18:D21"/>
    <mergeCell ref="E18:E21"/>
    <mergeCell ref="H18:H20"/>
    <mergeCell ref="I18:I20"/>
    <mergeCell ref="L34:L35"/>
    <mergeCell ref="M34:M35"/>
    <mergeCell ref="N34:N35"/>
    <mergeCell ref="B34:B35"/>
    <mergeCell ref="K33:P33"/>
    <mergeCell ref="T11:T12"/>
    <mergeCell ref="H11:I11"/>
    <mergeCell ref="G54:G55"/>
    <mergeCell ref="N54:N55"/>
    <mergeCell ref="F54:F55"/>
    <mergeCell ref="O54:O55"/>
    <mergeCell ref="P54:P55"/>
    <mergeCell ref="Q54:Q55"/>
    <mergeCell ref="F34:F35"/>
    <mergeCell ref="S54:S55"/>
    <mergeCell ref="C52:S52"/>
    <mergeCell ref="B53:J53"/>
    <mergeCell ref="K53:P53"/>
    <mergeCell ref="Q53:S53"/>
    <mergeCell ref="B54:B55"/>
    <mergeCell ref="C54:C55"/>
    <mergeCell ref="J54:J55"/>
    <mergeCell ref="K54:K55"/>
    <mergeCell ref="L54:L55"/>
    <mergeCell ref="M54:M55"/>
    <mergeCell ref="D54:D55"/>
    <mergeCell ref="H54:I54"/>
    <mergeCell ref="R54:R55"/>
    <mergeCell ref="E54:E55"/>
    <mergeCell ref="N11:N12"/>
    <mergeCell ref="O11:O12"/>
    <mergeCell ref="P11:P12"/>
    <mergeCell ref="E11:E12"/>
    <mergeCell ref="C11:C12"/>
    <mergeCell ref="Q33:S33"/>
    <mergeCell ref="C32:S32"/>
    <mergeCell ref="B33:J33"/>
    <mergeCell ref="O34:O35"/>
    <mergeCell ref="C34:C35"/>
    <mergeCell ref="P34:P35"/>
    <mergeCell ref="K34:K35"/>
    <mergeCell ref="J34:J35"/>
    <mergeCell ref="E34:E35"/>
    <mergeCell ref="P13:P21"/>
    <mergeCell ref="D34:D35"/>
    <mergeCell ref="S34:S35"/>
    <mergeCell ref="B13:B21"/>
    <mergeCell ref="C13:C21"/>
    <mergeCell ref="D13:D17"/>
    <mergeCell ref="E13:E17"/>
    <mergeCell ref="H13:H15"/>
    <mergeCell ref="I13:I15"/>
    <mergeCell ref="J13:J14"/>
    <mergeCell ref="B1:P1"/>
    <mergeCell ref="K11:K12"/>
    <mergeCell ref="L11:L12"/>
    <mergeCell ref="M11:M12"/>
    <mergeCell ref="B2:S2"/>
    <mergeCell ref="B3:S3"/>
    <mergeCell ref="B4:S4"/>
    <mergeCell ref="B10:J10"/>
    <mergeCell ref="S10:U10"/>
    <mergeCell ref="K10:R10"/>
    <mergeCell ref="D7:P7"/>
    <mergeCell ref="Q7:Q9"/>
    <mergeCell ref="R7:R9"/>
    <mergeCell ref="D8:P8"/>
    <mergeCell ref="D9:P9"/>
    <mergeCell ref="S11:S12"/>
    <mergeCell ref="U11:U12"/>
    <mergeCell ref="B11:B12"/>
    <mergeCell ref="F11:F12"/>
    <mergeCell ref="G11:G12"/>
    <mergeCell ref="J11:J12"/>
    <mergeCell ref="D11:D12"/>
    <mergeCell ref="Q11:Q12"/>
    <mergeCell ref="R11:R12"/>
  </mergeCells>
  <conditionalFormatting sqref="K13:K16">
    <cfRule type="cellIs" dxfId="846" priority="229" operator="equal">
      <formula>$Y$9</formula>
    </cfRule>
    <cfRule type="cellIs" dxfId="845" priority="230" operator="equal">
      <formula>$Y$9</formula>
    </cfRule>
    <cfRule type="cellIs" dxfId="844" priority="231" operator="equal">
      <formula>$Y$8</formula>
    </cfRule>
    <cfRule type="cellIs" dxfId="843" priority="232" operator="equal">
      <formula>$Y$7</formula>
    </cfRule>
  </conditionalFormatting>
  <conditionalFormatting sqref="K56:K59 K40:K41 K44 K47">
    <cfRule type="cellIs" dxfId="842" priority="222" operator="equal">
      <formula>$Y$9</formula>
    </cfRule>
    <cfRule type="cellIs" dxfId="841" priority="223" operator="equal">
      <formula>$Y$9</formula>
    </cfRule>
    <cfRule type="cellIs" dxfId="840" priority="224" operator="equal">
      <formula>$Y$8</formula>
    </cfRule>
    <cfRule type="cellIs" dxfId="839" priority="225" operator="equal">
      <formula>$Y$7</formula>
    </cfRule>
  </conditionalFormatting>
  <conditionalFormatting sqref="P13">
    <cfRule type="cellIs" dxfId="838" priority="218" operator="between">
      <formula>1</formula>
      <formula>1</formula>
    </cfRule>
    <cfRule type="cellIs" dxfId="837" priority="219" operator="between">
      <formula>0.9</formula>
      <formula>0.99</formula>
    </cfRule>
    <cfRule type="cellIs" dxfId="836" priority="220" operator="between">
      <formula>0.89</formula>
      <formula>0.8</formula>
    </cfRule>
    <cfRule type="cellIs" dxfId="835" priority="221" operator="between">
      <formula>0.79</formula>
      <formula>0</formula>
    </cfRule>
  </conditionalFormatting>
  <conditionalFormatting sqref="P25">
    <cfRule type="cellIs" dxfId="834" priority="210" operator="between">
      <formula>1</formula>
      <formula>1</formula>
    </cfRule>
    <cfRule type="cellIs" dxfId="833" priority="211" operator="between">
      <formula>0.9</formula>
      <formula>0.99</formula>
    </cfRule>
    <cfRule type="cellIs" dxfId="832" priority="212" operator="between">
      <formula>0.89</formula>
      <formula>0.8</formula>
    </cfRule>
    <cfRule type="cellIs" dxfId="831" priority="213" operator="between">
      <formula>0.79</formula>
      <formula>0</formula>
    </cfRule>
  </conditionalFormatting>
  <conditionalFormatting sqref="P27">
    <cfRule type="cellIs" dxfId="830" priority="198" operator="between">
      <formula>1</formula>
      <formula>1</formula>
    </cfRule>
    <cfRule type="cellIs" dxfId="829" priority="199" operator="between">
      <formula>0.9</formula>
      <formula>0.99</formula>
    </cfRule>
    <cfRule type="cellIs" dxfId="828" priority="200" operator="between">
      <formula>0.89</formula>
      <formula>0.8</formula>
    </cfRule>
    <cfRule type="cellIs" dxfId="827" priority="201" operator="between">
      <formula>0.79</formula>
      <formula>0</formula>
    </cfRule>
  </conditionalFormatting>
  <conditionalFormatting sqref="P36">
    <cfRule type="cellIs" dxfId="826" priority="194" operator="between">
      <formula>1</formula>
      <formula>1</formula>
    </cfRule>
    <cfRule type="cellIs" dxfId="825" priority="195" operator="between">
      <formula>0.9</formula>
      <formula>0.99</formula>
    </cfRule>
    <cfRule type="cellIs" dxfId="824" priority="196" operator="between">
      <formula>0.89</formula>
      <formula>0.8</formula>
    </cfRule>
    <cfRule type="cellIs" dxfId="823" priority="197" operator="between">
      <formula>0.79</formula>
      <formula>0</formula>
    </cfRule>
  </conditionalFormatting>
  <conditionalFormatting sqref="P40 P43">
    <cfRule type="cellIs" dxfId="822" priority="186" operator="between">
      <formula>1</formula>
      <formula>1</formula>
    </cfRule>
    <cfRule type="cellIs" dxfId="821" priority="187" operator="between">
      <formula>0.9</formula>
      <formula>0.99</formula>
    </cfRule>
    <cfRule type="cellIs" dxfId="820" priority="188" operator="between">
      <formula>0.89</formula>
      <formula>0.8</formula>
    </cfRule>
    <cfRule type="cellIs" dxfId="819" priority="189" operator="between">
      <formula>0.79</formula>
      <formula>0</formula>
    </cfRule>
  </conditionalFormatting>
  <conditionalFormatting sqref="P56:P59">
    <cfRule type="cellIs" dxfId="818" priority="170" operator="between">
      <formula>1</formula>
      <formula>1</formula>
    </cfRule>
    <cfRule type="cellIs" dxfId="817" priority="171" operator="between">
      <formula>0.9</formula>
      <formula>0.99</formula>
    </cfRule>
    <cfRule type="cellIs" dxfId="816" priority="172" operator="between">
      <formula>0.89</formula>
      <formula>0.8</formula>
    </cfRule>
    <cfRule type="cellIs" dxfId="815" priority="173" operator="between">
      <formula>0.79</formula>
      <formula>0</formula>
    </cfRule>
  </conditionalFormatting>
  <conditionalFormatting sqref="P46">
    <cfRule type="cellIs" dxfId="814" priority="143" operator="equal">
      <formula>0</formula>
    </cfRule>
    <cfRule type="cellIs" dxfId="813" priority="144" operator="equal">
      <formula>1</formula>
    </cfRule>
  </conditionalFormatting>
  <conditionalFormatting sqref="K38">
    <cfRule type="cellIs" dxfId="812" priority="112" operator="equal">
      <formula>$Y$9</formula>
    </cfRule>
    <cfRule type="cellIs" dxfId="811" priority="113" operator="equal">
      <formula>$Y$9</formula>
    </cfRule>
    <cfRule type="cellIs" dxfId="810" priority="114" operator="equal">
      <formula>$Y$8</formula>
    </cfRule>
    <cfRule type="cellIs" dxfId="809" priority="115" operator="equal">
      <formula>$Y$7</formula>
    </cfRule>
  </conditionalFormatting>
  <conditionalFormatting sqref="K48:K50">
    <cfRule type="cellIs" dxfId="808" priority="52" operator="equal">
      <formula>$Y$9</formula>
    </cfRule>
    <cfRule type="cellIs" dxfId="807" priority="53" operator="equal">
      <formula>$Y$9</formula>
    </cfRule>
    <cfRule type="cellIs" dxfId="806" priority="54" operator="equal">
      <formula>$Y$8</formula>
    </cfRule>
    <cfRule type="cellIs" dxfId="805" priority="55" operator="equal">
      <formula>$Y$7</formula>
    </cfRule>
  </conditionalFormatting>
  <conditionalFormatting sqref="P60">
    <cfRule type="cellIs" dxfId="804" priority="108" operator="between">
      <formula>1</formula>
      <formula>1</formula>
    </cfRule>
    <cfRule type="cellIs" dxfId="803" priority="109" operator="between">
      <formula>0.9</formula>
      <formula>0.99</formula>
    </cfRule>
    <cfRule type="cellIs" dxfId="802" priority="110" operator="between">
      <formula>0.89</formula>
      <formula>0.8</formula>
    </cfRule>
    <cfRule type="cellIs" dxfId="801" priority="111" operator="between">
      <formula>0.79</formula>
      <formula>0</formula>
    </cfRule>
  </conditionalFormatting>
  <conditionalFormatting sqref="K17:K19">
    <cfRule type="cellIs" dxfId="800" priority="101" operator="equal">
      <formula>$Y$9</formula>
    </cfRule>
    <cfRule type="cellIs" dxfId="799" priority="102" operator="equal">
      <formula>$Y$9</formula>
    </cfRule>
    <cfRule type="cellIs" dxfId="798" priority="103" operator="equal">
      <formula>$Y$8</formula>
    </cfRule>
    <cfRule type="cellIs" dxfId="797" priority="104" operator="equal">
      <formula>$Y$7</formula>
    </cfRule>
  </conditionalFormatting>
  <conditionalFormatting sqref="K20:K21">
    <cfRule type="cellIs" dxfId="796" priority="94" operator="equal">
      <formula>$Y$9</formula>
    </cfRule>
    <cfRule type="cellIs" dxfId="795" priority="95" operator="equal">
      <formula>$Y$9</formula>
    </cfRule>
    <cfRule type="cellIs" dxfId="794" priority="96" operator="equal">
      <formula>$Y$8</formula>
    </cfRule>
    <cfRule type="cellIs" dxfId="793" priority="97" operator="equal">
      <formula>$Y$7</formula>
    </cfRule>
  </conditionalFormatting>
  <conditionalFormatting sqref="K23:K25">
    <cfRule type="cellIs" dxfId="792" priority="87" operator="equal">
      <formula>$Y$9</formula>
    </cfRule>
    <cfRule type="cellIs" dxfId="791" priority="88" operator="equal">
      <formula>$Y$9</formula>
    </cfRule>
    <cfRule type="cellIs" dxfId="790" priority="89" operator="equal">
      <formula>$Y$8</formula>
    </cfRule>
    <cfRule type="cellIs" dxfId="789" priority="90" operator="equal">
      <formula>$Y$7</formula>
    </cfRule>
  </conditionalFormatting>
  <conditionalFormatting sqref="K27:K31">
    <cfRule type="cellIs" dxfId="788" priority="80" operator="equal">
      <formula>$Y$9</formula>
    </cfRule>
    <cfRule type="cellIs" dxfId="787" priority="81" operator="equal">
      <formula>$Y$9</formula>
    </cfRule>
    <cfRule type="cellIs" dxfId="786" priority="82" operator="equal">
      <formula>$Y$8</formula>
    </cfRule>
    <cfRule type="cellIs" dxfId="785" priority="83" operator="equal">
      <formula>$Y$7</formula>
    </cfRule>
  </conditionalFormatting>
  <conditionalFormatting sqref="K36:K37">
    <cfRule type="cellIs" dxfId="784" priority="73" operator="equal">
      <formula>$Y$9</formula>
    </cfRule>
    <cfRule type="cellIs" dxfId="783" priority="74" operator="equal">
      <formula>$Y$9</formula>
    </cfRule>
    <cfRule type="cellIs" dxfId="782" priority="75" operator="equal">
      <formula>$Y$8</formula>
    </cfRule>
    <cfRule type="cellIs" dxfId="781" priority="76" operator="equal">
      <formula>$Y$7</formula>
    </cfRule>
  </conditionalFormatting>
  <conditionalFormatting sqref="K46 K43">
    <cfRule type="cellIs" dxfId="780" priority="59" operator="equal">
      <formula>$Y$9</formula>
    </cfRule>
    <cfRule type="cellIs" dxfId="779" priority="60" operator="equal">
      <formula>$Y$9</formula>
    </cfRule>
    <cfRule type="cellIs" dxfId="778" priority="61" operator="equal">
      <formula>$Y$8</formula>
    </cfRule>
    <cfRule type="cellIs" dxfId="777" priority="62" operator="equal">
      <formula>$Y$7</formula>
    </cfRule>
  </conditionalFormatting>
  <conditionalFormatting sqref="R7">
    <cfRule type="cellIs" dxfId="776" priority="44" operator="between">
      <formula>0.9</formula>
      <formula>1</formula>
    </cfRule>
    <cfRule type="cellIs" dxfId="775" priority="45" operator="between">
      <formula>0.8</formula>
      <formula>0.89</formula>
    </cfRule>
    <cfRule type="cellIs" dxfId="774" priority="46" operator="between">
      <formula>0.7</formula>
      <formula>0.79</formula>
    </cfRule>
    <cfRule type="cellIs" dxfId="773" priority="47" operator="between">
      <formula>0</formula>
      <formula>0.69</formula>
    </cfRule>
  </conditionalFormatting>
  <conditionalFormatting sqref="K60">
    <cfRule type="cellIs" dxfId="772" priority="37" operator="equal">
      <formula>$Y$9</formula>
    </cfRule>
    <cfRule type="cellIs" dxfId="771" priority="38" operator="equal">
      <formula>$Y$9</formula>
    </cfRule>
    <cfRule type="cellIs" dxfId="770" priority="39" operator="equal">
      <formula>$Y$8</formula>
    </cfRule>
    <cfRule type="cellIs" dxfId="769" priority="40" operator="equal">
      <formula>$Y$7</formula>
    </cfRule>
  </conditionalFormatting>
  <conditionalFormatting sqref="K51">
    <cfRule type="cellIs" dxfId="768" priority="5" operator="equal">
      <formula>$Y$9</formula>
    </cfRule>
    <cfRule type="cellIs" dxfId="767" priority="6" operator="equal">
      <formula>$Y$9</formula>
    </cfRule>
    <cfRule type="cellIs" dxfId="766" priority="7" operator="equal">
      <formula>$Y$8</formula>
    </cfRule>
    <cfRule type="cellIs" dxfId="765" priority="8" operator="equal">
      <formula>$Y$7</formula>
    </cfRule>
  </conditionalFormatting>
  <conditionalFormatting sqref="P23">
    <cfRule type="cellIs" dxfId="764" priority="1" operator="between">
      <formula>1</formula>
      <formula>1</formula>
    </cfRule>
    <cfRule type="cellIs" dxfId="763" priority="2" operator="between">
      <formula>0.9</formula>
      <formula>0.99</formula>
    </cfRule>
    <cfRule type="cellIs" dxfId="762" priority="3" operator="between">
      <formula>0.89</formula>
      <formula>0.8</formula>
    </cfRule>
    <cfRule type="cellIs" dxfId="761" priority="4" operator="between">
      <formula>0.79</formula>
      <formula>0</formula>
    </cfRule>
  </conditionalFormatting>
  <dataValidations count="2">
    <dataValidation type="list" allowBlank="1" showInputMessage="1" showErrorMessage="1" sqref="K27:K31 K23:K25 K13:K21 K56:K60 K36:K38 K40:K41 K43:K44 K46:K51" xr:uid="{00000000-0002-0000-0600-000000000000}">
      <formula1>$Y$7:$Y$10</formula1>
    </dataValidation>
    <dataValidation type="list" allowBlank="1" showInputMessage="1" showErrorMessage="1" sqref="R46" xr:uid="{00000000-0002-0000-0600-000001000000}">
      <formula1>#REF!</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33" operator="containsText" id="{EB847D61-129D-45E8-934D-93E27E2DB478}">
            <xm:f>NOT(ISERROR(SEARCH($W$9,K13)))</xm:f>
            <xm:f>$W$9</xm:f>
            <x14:dxf>
              <font>
                <b/>
                <i val="0"/>
                <color theme="0"/>
              </font>
              <fill>
                <patternFill>
                  <bgColor rgb="FFFF0000"/>
                </patternFill>
              </fill>
            </x14:dxf>
          </x14:cfRule>
          <x14:cfRule type="containsText" priority="234" operator="containsText" id="{155DA956-B494-4EE6-8518-4EA780A2288E}">
            <xm:f>NOT(ISERROR(SEARCH($W$8,K13)))</xm:f>
            <xm:f>$W$8</xm:f>
            <x14:dxf>
              <font>
                <b/>
                <i val="0"/>
                <color theme="1"/>
              </font>
              <fill>
                <patternFill>
                  <bgColor rgb="FFFFFF00"/>
                </patternFill>
              </fill>
            </x14:dxf>
          </x14:cfRule>
          <x14:cfRule type="containsText" priority="235" operator="containsText" id="{05716575-6EF7-49D8-829E-EBDF2BD9BDF1}">
            <xm:f>NOT(ISERROR(SEARCH($W$7,K13)))</xm:f>
            <xm:f>$W$7</xm:f>
            <x14:dxf>
              <font>
                <b/>
                <i val="0"/>
                <color theme="0"/>
              </font>
              <fill>
                <patternFill>
                  <bgColor rgb="FF00B050"/>
                </patternFill>
              </fill>
            </x14:dxf>
          </x14:cfRule>
          <xm:sqref>K13:K16</xm:sqref>
        </x14:conditionalFormatting>
        <x14:conditionalFormatting xmlns:xm="http://schemas.microsoft.com/office/excel/2006/main">
          <x14:cfRule type="containsText" priority="226" operator="containsText" id="{53AB8566-FD3E-4716-A053-F1C9523D1471}">
            <xm:f>NOT(ISERROR(SEARCH($W$9,K40)))</xm:f>
            <xm:f>$W$9</xm:f>
            <x14:dxf>
              <font>
                <b/>
                <i val="0"/>
                <color theme="0"/>
              </font>
              <fill>
                <patternFill>
                  <bgColor rgb="FFFF0000"/>
                </patternFill>
              </fill>
            </x14:dxf>
          </x14:cfRule>
          <x14:cfRule type="containsText" priority="227" operator="containsText" id="{7EF77354-2CEA-477F-9C63-E449EBAC4A7E}">
            <xm:f>NOT(ISERROR(SEARCH($W$8,K40)))</xm:f>
            <xm:f>$W$8</xm:f>
            <x14:dxf>
              <font>
                <b/>
                <i val="0"/>
                <color theme="1"/>
              </font>
              <fill>
                <patternFill>
                  <bgColor rgb="FFFFFF00"/>
                </patternFill>
              </fill>
            </x14:dxf>
          </x14:cfRule>
          <x14:cfRule type="containsText" priority="228" operator="containsText" id="{86103AEF-FCDD-470A-959F-61EA86443E2A}">
            <xm:f>NOT(ISERROR(SEARCH($W$7,K40)))</xm:f>
            <xm:f>$W$7</xm:f>
            <x14:dxf>
              <font>
                <b/>
                <i val="0"/>
                <color theme="0"/>
              </font>
              <fill>
                <patternFill>
                  <bgColor rgb="FF00B050"/>
                </patternFill>
              </fill>
            </x14:dxf>
          </x14:cfRule>
          <xm:sqref>K56:K59 K40:K41 K44 K47</xm:sqref>
        </x14:conditionalFormatting>
        <x14:conditionalFormatting xmlns:xm="http://schemas.microsoft.com/office/excel/2006/main">
          <x14:cfRule type="containsText" priority="116" operator="containsText" id="{7B933952-A998-4375-86A9-9B7B18396676}">
            <xm:f>NOT(ISERROR(SEARCH($W$9,K38)))</xm:f>
            <xm:f>$W$9</xm:f>
            <x14:dxf>
              <font>
                <b/>
                <i val="0"/>
                <color theme="0"/>
              </font>
              <fill>
                <patternFill>
                  <bgColor rgb="FFFF0000"/>
                </patternFill>
              </fill>
            </x14:dxf>
          </x14:cfRule>
          <x14:cfRule type="containsText" priority="117" operator="containsText" id="{E70D3C81-4E94-43FA-A6AC-3DA0419DE1DB}">
            <xm:f>NOT(ISERROR(SEARCH($W$8,K38)))</xm:f>
            <xm:f>$W$8</xm:f>
            <x14:dxf>
              <font>
                <b/>
                <i val="0"/>
                <color theme="1"/>
              </font>
              <fill>
                <patternFill>
                  <bgColor rgb="FFFFFF00"/>
                </patternFill>
              </fill>
            </x14:dxf>
          </x14:cfRule>
          <x14:cfRule type="containsText" priority="118" operator="containsText" id="{CE387EB7-A92A-4106-B3D5-C4B5AB8B345B}">
            <xm:f>NOT(ISERROR(SEARCH($W$7,K38)))</xm:f>
            <xm:f>$W$7</xm:f>
            <x14:dxf>
              <font>
                <b/>
                <i val="0"/>
                <color theme="0"/>
              </font>
              <fill>
                <patternFill>
                  <bgColor rgb="FF00B050"/>
                </patternFill>
              </fill>
            </x14:dxf>
          </x14:cfRule>
          <xm:sqref>K38</xm:sqref>
        </x14:conditionalFormatting>
        <x14:conditionalFormatting xmlns:xm="http://schemas.microsoft.com/office/excel/2006/main">
          <x14:cfRule type="containsText" priority="105" operator="containsText" id="{12B494D9-FDE3-4E6F-BE73-9101FE5ABCED}">
            <xm:f>NOT(ISERROR(SEARCH($W$9,K17)))</xm:f>
            <xm:f>$W$9</xm:f>
            <x14:dxf>
              <font>
                <b/>
                <i val="0"/>
                <color theme="0"/>
              </font>
              <fill>
                <patternFill>
                  <bgColor rgb="FFFF0000"/>
                </patternFill>
              </fill>
            </x14:dxf>
          </x14:cfRule>
          <x14:cfRule type="containsText" priority="106" operator="containsText" id="{F643C551-A4B3-4704-B0F2-D32FD24F5533}">
            <xm:f>NOT(ISERROR(SEARCH($W$8,K17)))</xm:f>
            <xm:f>$W$8</xm:f>
            <x14:dxf>
              <font>
                <b/>
                <i val="0"/>
                <color theme="1"/>
              </font>
              <fill>
                <patternFill>
                  <bgColor rgb="FFFFFF00"/>
                </patternFill>
              </fill>
            </x14:dxf>
          </x14:cfRule>
          <x14:cfRule type="containsText" priority="107" operator="containsText" id="{82BB43EF-8866-43B9-97FF-89839B8D951F}">
            <xm:f>NOT(ISERROR(SEARCH($W$7,K17)))</xm:f>
            <xm:f>$W$7</xm:f>
            <x14:dxf>
              <font>
                <b/>
                <i val="0"/>
                <color theme="0"/>
              </font>
              <fill>
                <patternFill>
                  <bgColor rgb="FF00B050"/>
                </patternFill>
              </fill>
            </x14:dxf>
          </x14:cfRule>
          <xm:sqref>K17:K19</xm:sqref>
        </x14:conditionalFormatting>
        <x14:conditionalFormatting xmlns:xm="http://schemas.microsoft.com/office/excel/2006/main">
          <x14:cfRule type="containsText" priority="98" operator="containsText" id="{351DE56C-42F1-4ED5-80B6-04DF2C5D64D2}">
            <xm:f>NOT(ISERROR(SEARCH($W$9,K20)))</xm:f>
            <xm:f>$W$9</xm:f>
            <x14:dxf>
              <font>
                <b/>
                <i val="0"/>
                <color theme="0"/>
              </font>
              <fill>
                <patternFill>
                  <bgColor rgb="FFFF0000"/>
                </patternFill>
              </fill>
            </x14:dxf>
          </x14:cfRule>
          <x14:cfRule type="containsText" priority="99" operator="containsText" id="{7E00FDE0-51E3-494C-B99C-19632058F250}">
            <xm:f>NOT(ISERROR(SEARCH($W$8,K20)))</xm:f>
            <xm:f>$W$8</xm:f>
            <x14:dxf>
              <font>
                <b/>
                <i val="0"/>
                <color theme="1"/>
              </font>
              <fill>
                <patternFill>
                  <bgColor rgb="FFFFFF00"/>
                </patternFill>
              </fill>
            </x14:dxf>
          </x14:cfRule>
          <x14:cfRule type="containsText" priority="100" operator="containsText" id="{A94284D1-658E-4847-92F0-6D2C88501D22}">
            <xm:f>NOT(ISERROR(SEARCH($W$7,K20)))</xm:f>
            <xm:f>$W$7</xm:f>
            <x14:dxf>
              <font>
                <b/>
                <i val="0"/>
                <color theme="0"/>
              </font>
              <fill>
                <patternFill>
                  <bgColor rgb="FF00B050"/>
                </patternFill>
              </fill>
            </x14:dxf>
          </x14:cfRule>
          <xm:sqref>K20:K21</xm:sqref>
        </x14:conditionalFormatting>
        <x14:conditionalFormatting xmlns:xm="http://schemas.microsoft.com/office/excel/2006/main">
          <x14:cfRule type="containsText" priority="91" operator="containsText" id="{3A202FCC-11D3-44B3-8351-6E6E5E6513B5}">
            <xm:f>NOT(ISERROR(SEARCH($W$9,K23)))</xm:f>
            <xm:f>$W$9</xm:f>
            <x14:dxf>
              <font>
                <b/>
                <i val="0"/>
                <color theme="0"/>
              </font>
              <fill>
                <patternFill>
                  <bgColor rgb="FFFF0000"/>
                </patternFill>
              </fill>
            </x14:dxf>
          </x14:cfRule>
          <x14:cfRule type="containsText" priority="92" operator="containsText" id="{58C21BC3-AD68-4738-8DEA-7620FF731234}">
            <xm:f>NOT(ISERROR(SEARCH($W$8,K23)))</xm:f>
            <xm:f>$W$8</xm:f>
            <x14:dxf>
              <font>
                <b/>
                <i val="0"/>
                <color theme="1"/>
              </font>
              <fill>
                <patternFill>
                  <bgColor rgb="FFFFFF00"/>
                </patternFill>
              </fill>
            </x14:dxf>
          </x14:cfRule>
          <x14:cfRule type="containsText" priority="93" operator="containsText" id="{5E16B284-7764-45E2-B25B-B1D386B8C345}">
            <xm:f>NOT(ISERROR(SEARCH($W$7,K23)))</xm:f>
            <xm:f>$W$7</xm:f>
            <x14:dxf>
              <font>
                <b/>
                <i val="0"/>
                <color theme="0"/>
              </font>
              <fill>
                <patternFill>
                  <bgColor rgb="FF00B050"/>
                </patternFill>
              </fill>
            </x14:dxf>
          </x14:cfRule>
          <xm:sqref>K23:K25</xm:sqref>
        </x14:conditionalFormatting>
        <x14:conditionalFormatting xmlns:xm="http://schemas.microsoft.com/office/excel/2006/main">
          <x14:cfRule type="containsText" priority="84" operator="containsText" id="{D92B8791-A93E-498A-872D-FE479791B355}">
            <xm:f>NOT(ISERROR(SEARCH($W$9,K27)))</xm:f>
            <xm:f>$W$9</xm:f>
            <x14:dxf>
              <font>
                <b/>
                <i val="0"/>
                <color theme="0"/>
              </font>
              <fill>
                <patternFill>
                  <bgColor rgb="FFFF0000"/>
                </patternFill>
              </fill>
            </x14:dxf>
          </x14:cfRule>
          <x14:cfRule type="containsText" priority="85" operator="containsText" id="{0AA3868E-F48A-4FFD-A27C-A21F2DE98EDE}">
            <xm:f>NOT(ISERROR(SEARCH($W$8,K27)))</xm:f>
            <xm:f>$W$8</xm:f>
            <x14:dxf>
              <font>
                <b/>
                <i val="0"/>
                <color theme="1"/>
              </font>
              <fill>
                <patternFill>
                  <bgColor rgb="FFFFFF00"/>
                </patternFill>
              </fill>
            </x14:dxf>
          </x14:cfRule>
          <x14:cfRule type="containsText" priority="86" operator="containsText" id="{8F4BF2EC-A946-4BAB-A3B5-21766CBBFB2C}">
            <xm:f>NOT(ISERROR(SEARCH($W$7,K27)))</xm:f>
            <xm:f>$W$7</xm:f>
            <x14:dxf>
              <font>
                <b/>
                <i val="0"/>
                <color theme="0"/>
              </font>
              <fill>
                <patternFill>
                  <bgColor rgb="FF00B050"/>
                </patternFill>
              </fill>
            </x14:dxf>
          </x14:cfRule>
          <xm:sqref>K27:K31</xm:sqref>
        </x14:conditionalFormatting>
        <x14:conditionalFormatting xmlns:xm="http://schemas.microsoft.com/office/excel/2006/main">
          <x14:cfRule type="containsText" priority="77" operator="containsText" id="{48712119-BBDE-4FB8-88F9-86B649C9C319}">
            <xm:f>NOT(ISERROR(SEARCH($W$9,K36)))</xm:f>
            <xm:f>$W$9</xm:f>
            <x14:dxf>
              <font>
                <b/>
                <i val="0"/>
                <color theme="0"/>
              </font>
              <fill>
                <patternFill>
                  <bgColor rgb="FFFF0000"/>
                </patternFill>
              </fill>
            </x14:dxf>
          </x14:cfRule>
          <x14:cfRule type="containsText" priority="78" operator="containsText" id="{005F34E0-006B-43D0-82B0-376572D6A17E}">
            <xm:f>NOT(ISERROR(SEARCH($W$8,K36)))</xm:f>
            <xm:f>$W$8</xm:f>
            <x14:dxf>
              <font>
                <b/>
                <i val="0"/>
                <color theme="1"/>
              </font>
              <fill>
                <patternFill>
                  <bgColor rgb="FFFFFF00"/>
                </patternFill>
              </fill>
            </x14:dxf>
          </x14:cfRule>
          <x14:cfRule type="containsText" priority="79" operator="containsText" id="{91FC57BD-B8EF-4F03-BBF0-5F5865D4C1C8}">
            <xm:f>NOT(ISERROR(SEARCH($W$7,K36)))</xm:f>
            <xm:f>$W$7</xm:f>
            <x14:dxf>
              <font>
                <b/>
                <i val="0"/>
                <color theme="0"/>
              </font>
              <fill>
                <patternFill>
                  <bgColor rgb="FF00B050"/>
                </patternFill>
              </fill>
            </x14:dxf>
          </x14:cfRule>
          <xm:sqref>K36:K37</xm:sqref>
        </x14:conditionalFormatting>
        <x14:conditionalFormatting xmlns:xm="http://schemas.microsoft.com/office/excel/2006/main">
          <x14:cfRule type="containsText" priority="63" operator="containsText" id="{83376588-CBCE-4552-A895-1909A89CBC63}">
            <xm:f>NOT(ISERROR(SEARCH($W$9,K43)))</xm:f>
            <xm:f>$W$9</xm:f>
            <x14:dxf>
              <font>
                <b/>
                <i val="0"/>
                <color theme="0"/>
              </font>
              <fill>
                <patternFill>
                  <bgColor rgb="FFFF0000"/>
                </patternFill>
              </fill>
            </x14:dxf>
          </x14:cfRule>
          <x14:cfRule type="containsText" priority="64" operator="containsText" id="{87071723-05C7-4307-B10D-380BE6F763F0}">
            <xm:f>NOT(ISERROR(SEARCH($W$8,K43)))</xm:f>
            <xm:f>$W$8</xm:f>
            <x14:dxf>
              <font>
                <b/>
                <i val="0"/>
                <color theme="1"/>
              </font>
              <fill>
                <patternFill>
                  <bgColor rgb="FFFFFF00"/>
                </patternFill>
              </fill>
            </x14:dxf>
          </x14:cfRule>
          <x14:cfRule type="containsText" priority="65" operator="containsText" id="{B0B55BD4-032E-4F62-B38E-EAB1E0AC1E44}">
            <xm:f>NOT(ISERROR(SEARCH($W$7,K43)))</xm:f>
            <xm:f>$W$7</xm:f>
            <x14:dxf>
              <font>
                <b/>
                <i val="0"/>
                <color theme="0"/>
              </font>
              <fill>
                <patternFill>
                  <bgColor rgb="FF00B050"/>
                </patternFill>
              </fill>
            </x14:dxf>
          </x14:cfRule>
          <xm:sqref>K46 K43</xm:sqref>
        </x14:conditionalFormatting>
        <x14:conditionalFormatting xmlns:xm="http://schemas.microsoft.com/office/excel/2006/main">
          <x14:cfRule type="containsText" priority="56" operator="containsText" id="{960C0838-BA39-4FE5-9659-E4455B16A27F}">
            <xm:f>NOT(ISERROR(SEARCH($W$9,K48)))</xm:f>
            <xm:f>$W$9</xm:f>
            <x14:dxf>
              <font>
                <b/>
                <i val="0"/>
                <color theme="0"/>
              </font>
              <fill>
                <patternFill>
                  <bgColor rgb="FFFF0000"/>
                </patternFill>
              </fill>
            </x14:dxf>
          </x14:cfRule>
          <x14:cfRule type="containsText" priority="57" operator="containsText" id="{3154C0C5-BCBF-4389-A607-A5CB7C8800CC}">
            <xm:f>NOT(ISERROR(SEARCH($W$8,K48)))</xm:f>
            <xm:f>$W$8</xm:f>
            <x14:dxf>
              <font>
                <b/>
                <i val="0"/>
                <color theme="1"/>
              </font>
              <fill>
                <patternFill>
                  <bgColor rgb="FFFFFF00"/>
                </patternFill>
              </fill>
            </x14:dxf>
          </x14:cfRule>
          <x14:cfRule type="containsText" priority="58" operator="containsText" id="{827503BB-D328-450B-8665-1F190FC2A2F7}">
            <xm:f>NOT(ISERROR(SEARCH($W$7,K48)))</xm:f>
            <xm:f>$W$7</xm:f>
            <x14:dxf>
              <font>
                <b/>
                <i val="0"/>
                <color theme="0"/>
              </font>
              <fill>
                <patternFill>
                  <bgColor rgb="FF00B050"/>
                </patternFill>
              </fill>
            </x14:dxf>
          </x14:cfRule>
          <xm:sqref>K48:K50</xm:sqref>
        </x14:conditionalFormatting>
        <x14:conditionalFormatting xmlns:xm="http://schemas.microsoft.com/office/excel/2006/main">
          <x14:cfRule type="containsText" priority="41" operator="containsText" id="{26AAA829-0DB7-4241-A89A-E6EAA1100A85}">
            <xm:f>NOT(ISERROR(SEARCH($W$9,K60)))</xm:f>
            <xm:f>$W$9</xm:f>
            <x14:dxf>
              <font>
                <b/>
                <i val="0"/>
                <color theme="0"/>
              </font>
              <fill>
                <patternFill>
                  <bgColor rgb="FFFF0000"/>
                </patternFill>
              </fill>
            </x14:dxf>
          </x14:cfRule>
          <x14:cfRule type="containsText" priority="42" operator="containsText" id="{E08D3E9B-1E45-4F79-AA9C-EA39E17F01AF}">
            <xm:f>NOT(ISERROR(SEARCH($W$8,K60)))</xm:f>
            <xm:f>$W$8</xm:f>
            <x14:dxf>
              <font>
                <b/>
                <i val="0"/>
                <color theme="1"/>
              </font>
              <fill>
                <patternFill>
                  <bgColor rgb="FFFFFF00"/>
                </patternFill>
              </fill>
            </x14:dxf>
          </x14:cfRule>
          <x14:cfRule type="containsText" priority="43" operator="containsText" id="{8CFE59EF-A718-44E5-9C21-EF8617A64433}">
            <xm:f>NOT(ISERROR(SEARCH($W$7,K60)))</xm:f>
            <xm:f>$W$7</xm:f>
            <x14:dxf>
              <font>
                <b/>
                <i val="0"/>
                <color theme="0"/>
              </font>
              <fill>
                <patternFill>
                  <bgColor rgb="FF00B050"/>
                </patternFill>
              </fill>
            </x14:dxf>
          </x14:cfRule>
          <xm:sqref>K60</xm:sqref>
        </x14:conditionalFormatting>
        <x14:conditionalFormatting xmlns:xm="http://schemas.microsoft.com/office/excel/2006/main">
          <x14:cfRule type="containsText" priority="9" operator="containsText" id="{79237D7D-6BBA-40E0-BA27-37803E2157ED}">
            <xm:f>NOT(ISERROR(SEARCH($W$9,K51)))</xm:f>
            <xm:f>$W$9</xm:f>
            <x14:dxf>
              <font>
                <b/>
                <i val="0"/>
                <color theme="0"/>
              </font>
              <fill>
                <patternFill>
                  <bgColor rgb="FFFF0000"/>
                </patternFill>
              </fill>
            </x14:dxf>
          </x14:cfRule>
          <x14:cfRule type="containsText" priority="10" operator="containsText" id="{B6A2253A-C177-4DDF-AF74-6FD4A424F8D0}">
            <xm:f>NOT(ISERROR(SEARCH($W$8,K51)))</xm:f>
            <xm:f>$W$8</xm:f>
            <x14:dxf>
              <font>
                <b/>
                <i val="0"/>
                <color theme="1"/>
              </font>
              <fill>
                <patternFill>
                  <bgColor rgb="FFFFFF00"/>
                </patternFill>
              </fill>
            </x14:dxf>
          </x14:cfRule>
          <x14:cfRule type="containsText" priority="11" operator="containsText" id="{2F87B955-ECD4-48EF-B6B2-AA94279E0BEB}">
            <xm:f>NOT(ISERROR(SEARCH($W$7,K51)))</xm:f>
            <xm:f>$W$7</xm:f>
            <x14:dxf>
              <font>
                <b/>
                <i val="0"/>
                <color theme="0"/>
              </font>
              <fill>
                <patternFill>
                  <bgColor rgb="FF00B050"/>
                </patternFill>
              </fill>
            </x14:dxf>
          </x14:cfRule>
          <xm:sqref>K51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133"/>
  <sheetViews>
    <sheetView showGridLines="0" topLeftCell="A27" zoomScale="90" zoomScaleNormal="90" workbookViewId="0">
      <selection activeCell="A14" sqref="A14:XFD27"/>
    </sheetView>
  </sheetViews>
  <sheetFormatPr baseColWidth="10" defaultColWidth="11.42578125" defaultRowHeight="15"/>
  <cols>
    <col min="1" max="1" width="8" style="247" customWidth="1"/>
    <col min="2" max="2" width="26.42578125" style="247" customWidth="1"/>
    <col min="3" max="3" width="22.5703125" style="247" hidden="1" customWidth="1"/>
    <col min="4" max="4" width="21.7109375" style="247" customWidth="1"/>
    <col min="5" max="5" width="10.85546875" style="247" hidden="1" customWidth="1"/>
    <col min="6" max="6" width="24.7109375" style="247" customWidth="1"/>
    <col min="7" max="7" width="11.28515625" style="247" hidden="1" customWidth="1"/>
    <col min="8" max="8" width="13.140625" style="247" hidden="1" customWidth="1"/>
    <col min="9" max="9" width="13" style="247" hidden="1" customWidth="1"/>
    <col min="10" max="10" width="22.28515625" style="247" customWidth="1"/>
    <col min="11" max="11" width="22.28515625" style="423" customWidth="1"/>
    <col min="12" max="13" width="18.5703125" style="247" hidden="1" customWidth="1"/>
    <col min="14" max="15" width="19.28515625" style="247" hidden="1" customWidth="1"/>
    <col min="16" max="16" width="24.7109375" style="247" customWidth="1"/>
    <col min="17" max="17" width="23.5703125" style="247" customWidth="1"/>
    <col min="18" max="18" width="25.85546875" style="247" customWidth="1"/>
    <col min="19" max="19" width="24.28515625" style="247" hidden="1" customWidth="1"/>
    <col min="20" max="20" width="22.28515625" style="247" hidden="1" customWidth="1"/>
    <col min="21" max="21" width="32" style="247" hidden="1" customWidth="1"/>
    <col min="22" max="24" width="11.42578125" style="247" hidden="1" customWidth="1"/>
    <col min="25" max="25" width="12.42578125" style="247" hidden="1" customWidth="1"/>
    <col min="26" max="26" width="11.42578125" style="247" hidden="1" customWidth="1"/>
    <col min="27" max="27" width="16.85546875" style="247" hidden="1" customWidth="1"/>
    <col min="28" max="28" width="11.42578125" style="247" hidden="1" customWidth="1"/>
    <col min="29" max="30" width="11.42578125" style="247" customWidth="1"/>
    <col min="31" max="16384" width="11.42578125" style="247"/>
  </cols>
  <sheetData>
    <row r="1" spans="1:44">
      <c r="A1" s="245"/>
      <c r="B1" s="1014"/>
      <c r="C1" s="1014"/>
      <c r="D1" s="1014"/>
      <c r="E1" s="1014"/>
      <c r="F1" s="1014"/>
      <c r="G1" s="1014"/>
      <c r="H1" s="1014"/>
      <c r="I1" s="1014"/>
      <c r="J1" s="1014"/>
      <c r="K1" s="1014"/>
      <c r="L1" s="1014"/>
      <c r="M1" s="1014"/>
      <c r="N1" s="1014"/>
      <c r="O1" s="1014"/>
      <c r="P1" s="1014"/>
      <c r="Q1" s="246"/>
      <c r="R1" s="246"/>
      <c r="S1" s="246"/>
      <c r="T1" s="246"/>
      <c r="U1" s="246"/>
      <c r="V1" s="245"/>
      <c r="W1" s="245"/>
      <c r="X1" s="249"/>
      <c r="Y1" s="247" t="s">
        <v>65</v>
      </c>
      <c r="Z1" s="245"/>
      <c r="AA1" s="245"/>
      <c r="AB1" s="245"/>
      <c r="AC1" s="245"/>
      <c r="AD1" s="245"/>
      <c r="AE1" s="245"/>
      <c r="AF1" s="245"/>
      <c r="AG1" s="245"/>
      <c r="AH1" s="245"/>
      <c r="AI1" s="245"/>
      <c r="AJ1" s="245"/>
      <c r="AK1" s="245"/>
      <c r="AL1" s="245"/>
      <c r="AM1" s="245"/>
      <c r="AN1" s="245"/>
      <c r="AO1" s="245"/>
      <c r="AP1" s="245"/>
      <c r="AQ1" s="245"/>
      <c r="AR1" s="245"/>
    </row>
    <row r="2" spans="1:44" ht="25.5">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52"/>
      <c r="Y2" s="247" t="s">
        <v>67</v>
      </c>
      <c r="Z2" s="245"/>
      <c r="AA2" s="245"/>
      <c r="AB2" s="245"/>
      <c r="AC2" s="245"/>
      <c r="AD2" s="245"/>
      <c r="AE2" s="245"/>
      <c r="AF2" s="245"/>
      <c r="AG2" s="245"/>
      <c r="AH2" s="245"/>
      <c r="AI2" s="245"/>
      <c r="AJ2" s="245"/>
      <c r="AK2" s="245"/>
      <c r="AL2" s="245"/>
      <c r="AM2" s="245"/>
      <c r="AN2" s="245"/>
      <c r="AO2" s="245"/>
      <c r="AP2" s="245"/>
      <c r="AQ2" s="245"/>
      <c r="AR2" s="245"/>
    </row>
    <row r="3" spans="1:44" ht="20.25" customHeight="1">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316"/>
      <c r="Y3" s="247" t="s">
        <v>249</v>
      </c>
      <c r="Z3" s="245"/>
      <c r="AA3" s="245"/>
      <c r="AB3" s="245"/>
      <c r="AC3" s="245"/>
      <c r="AD3" s="245"/>
      <c r="AE3" s="245"/>
      <c r="AF3" s="245"/>
      <c r="AG3" s="245"/>
      <c r="AH3" s="245"/>
      <c r="AI3" s="245"/>
      <c r="AJ3" s="245"/>
      <c r="AK3" s="245"/>
      <c r="AL3" s="245"/>
      <c r="AM3" s="245"/>
      <c r="AN3" s="245"/>
      <c r="AO3" s="245"/>
      <c r="AP3" s="245"/>
      <c r="AQ3" s="245"/>
      <c r="AR3" s="245"/>
    </row>
    <row r="4" spans="1:44" ht="16.5" customHeight="1">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53"/>
      <c r="Y4" s="247" t="s">
        <v>66</v>
      </c>
      <c r="Z4" s="245"/>
      <c r="AA4" s="245"/>
      <c r="AB4" s="245"/>
      <c r="AC4" s="245"/>
      <c r="AD4" s="245"/>
      <c r="AE4" s="245"/>
      <c r="AF4" s="245"/>
      <c r="AG4" s="245"/>
      <c r="AH4" s="245"/>
      <c r="AI4" s="245"/>
      <c r="AJ4" s="245"/>
      <c r="AK4" s="245"/>
      <c r="AL4" s="245"/>
      <c r="AM4" s="245"/>
      <c r="AN4" s="245"/>
      <c r="AO4" s="245"/>
      <c r="AP4" s="245"/>
      <c r="AQ4" s="245"/>
      <c r="AR4" s="245"/>
    </row>
    <row r="5" spans="1:44">
      <c r="A5" s="245"/>
      <c r="B5" s="245"/>
      <c r="C5" s="245"/>
      <c r="D5" s="245"/>
      <c r="E5" s="245"/>
      <c r="F5" s="245"/>
      <c r="G5" s="245"/>
      <c r="H5" s="245"/>
      <c r="I5" s="245"/>
      <c r="J5" s="245"/>
      <c r="K5" s="422"/>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ht="27" customHeight="1">
      <c r="A6" s="245"/>
      <c r="B6" s="245"/>
      <c r="C6" s="245"/>
      <c r="D6" s="245"/>
      <c r="E6" s="245"/>
      <c r="F6" s="245"/>
      <c r="G6" s="245"/>
      <c r="H6" s="245"/>
      <c r="I6" s="245"/>
      <c r="J6" s="245"/>
      <c r="K6" s="422"/>
      <c r="L6" s="245"/>
      <c r="M6" s="245"/>
      <c r="N6" s="245"/>
      <c r="O6" s="245"/>
      <c r="P6" s="245"/>
      <c r="Q6" s="245"/>
      <c r="R6" s="245"/>
      <c r="S6" s="245"/>
      <c r="T6" s="245"/>
      <c r="U6" s="245"/>
      <c r="V6" s="245"/>
      <c r="W6" s="245"/>
      <c r="X6" s="245"/>
      <c r="Y6" s="245"/>
      <c r="Z6" s="245"/>
      <c r="AA6" s="245"/>
      <c r="AB6" s="245"/>
      <c r="AC6" s="245"/>
      <c r="AD6" s="245"/>
    </row>
    <row r="7" spans="1:44" ht="23.25" customHeight="1">
      <c r="A7" s="245"/>
      <c r="B7" s="233" t="s">
        <v>11</v>
      </c>
      <c r="C7" s="1385" t="s">
        <v>75</v>
      </c>
      <c r="D7" s="1386"/>
      <c r="E7" s="1386"/>
      <c r="F7" s="1386"/>
      <c r="G7" s="1386"/>
      <c r="H7" s="1386"/>
      <c r="I7" s="1386"/>
      <c r="J7" s="1386"/>
      <c r="K7" s="1386"/>
      <c r="L7" s="1386"/>
      <c r="M7" s="1386"/>
      <c r="N7" s="1386"/>
      <c r="O7" s="1386"/>
      <c r="P7" s="1387"/>
      <c r="Q7" s="1324" t="s">
        <v>235</v>
      </c>
      <c r="R7" s="1427">
        <f>AVERAGE(P14,P21)</f>
        <v>0</v>
      </c>
      <c r="S7" s="1428"/>
      <c r="T7" s="240"/>
      <c r="U7" s="240"/>
      <c r="V7" s="248">
        <f>R7</f>
        <v>0</v>
      </c>
      <c r="W7" s="245"/>
      <c r="X7" s="245"/>
      <c r="Y7" s="245"/>
      <c r="Z7" s="245"/>
      <c r="AA7" s="245"/>
      <c r="AB7" s="245"/>
      <c r="AC7" s="245"/>
      <c r="AD7" s="245"/>
    </row>
    <row r="8" spans="1:44" ht="18.75" customHeight="1">
      <c r="A8" s="245"/>
      <c r="B8" s="254" t="s">
        <v>56</v>
      </c>
      <c r="C8" s="1421" t="s">
        <v>261</v>
      </c>
      <c r="D8" s="1422"/>
      <c r="E8" s="1422"/>
      <c r="F8" s="1422"/>
      <c r="G8" s="1422"/>
      <c r="H8" s="1422"/>
      <c r="I8" s="1422"/>
      <c r="J8" s="1422"/>
      <c r="K8" s="1422"/>
      <c r="L8" s="1422"/>
      <c r="M8" s="1422"/>
      <c r="N8" s="1422"/>
      <c r="O8" s="1422"/>
      <c r="P8" s="1423"/>
      <c r="Q8" s="1324"/>
      <c r="R8" s="1429"/>
      <c r="S8" s="1430"/>
      <c r="T8" s="251"/>
      <c r="U8" s="251"/>
      <c r="V8" s="245"/>
      <c r="W8" s="245"/>
      <c r="X8" s="264"/>
      <c r="Y8" s="250" t="s">
        <v>34</v>
      </c>
      <c r="Z8" s="249"/>
      <c r="AA8" s="247" t="s">
        <v>69</v>
      </c>
      <c r="AB8" s="245"/>
    </row>
    <row r="9" spans="1:44" ht="21" customHeight="1">
      <c r="A9" s="245"/>
      <c r="B9" s="254" t="s">
        <v>14</v>
      </c>
      <c r="C9" s="1424" t="s">
        <v>15</v>
      </c>
      <c r="D9" s="1425"/>
      <c r="E9" s="1425"/>
      <c r="F9" s="1425"/>
      <c r="G9" s="1425"/>
      <c r="H9" s="1425"/>
      <c r="I9" s="1425"/>
      <c r="J9" s="1425"/>
      <c r="K9" s="1425"/>
      <c r="L9" s="1425"/>
      <c r="M9" s="1425"/>
      <c r="N9" s="1425"/>
      <c r="O9" s="1425"/>
      <c r="P9" s="1426"/>
      <c r="Q9" s="1324"/>
      <c r="R9" s="1429"/>
      <c r="S9" s="1430"/>
      <c r="T9" s="251"/>
      <c r="U9" s="251"/>
      <c r="V9" s="245"/>
      <c r="W9" s="245"/>
      <c r="X9" s="265"/>
      <c r="Y9" s="250" t="s">
        <v>35</v>
      </c>
      <c r="Z9" s="253"/>
      <c r="AA9" s="247" t="s">
        <v>61</v>
      </c>
      <c r="AB9" s="245"/>
    </row>
    <row r="10" spans="1:44" ht="28.5" customHeight="1">
      <c r="A10" s="245"/>
      <c r="B10" s="254" t="s">
        <v>16</v>
      </c>
      <c r="C10" s="1424" t="s">
        <v>17</v>
      </c>
      <c r="D10" s="1425"/>
      <c r="E10" s="1425"/>
      <c r="F10" s="1425"/>
      <c r="G10" s="1425"/>
      <c r="H10" s="1425"/>
      <c r="I10" s="1425"/>
      <c r="J10" s="1425"/>
      <c r="K10" s="1425"/>
      <c r="L10" s="1425"/>
      <c r="M10" s="1425"/>
      <c r="N10" s="1425"/>
      <c r="O10" s="1425"/>
      <c r="P10" s="1426"/>
      <c r="Q10" s="1324"/>
      <c r="R10" s="1431"/>
      <c r="S10" s="1432"/>
      <c r="T10" s="251"/>
      <c r="U10" s="251"/>
      <c r="V10" s="245"/>
      <c r="W10" s="245"/>
      <c r="X10" s="266"/>
      <c r="Y10" s="250" t="s">
        <v>36</v>
      </c>
      <c r="Z10" s="258"/>
      <c r="AA10" s="258"/>
      <c r="AB10" s="245"/>
    </row>
    <row r="11" spans="1:44" ht="24" customHeight="1">
      <c r="A11" s="245"/>
      <c r="B11" s="1225" t="s">
        <v>4</v>
      </c>
      <c r="C11" s="1225"/>
      <c r="D11" s="1225"/>
      <c r="E11" s="1225"/>
      <c r="F11" s="1225"/>
      <c r="G11" s="1225"/>
      <c r="H11" s="1225"/>
      <c r="I11" s="1225"/>
      <c r="J11" s="1225"/>
      <c r="K11" s="1225" t="s">
        <v>5</v>
      </c>
      <c r="L11" s="1225"/>
      <c r="M11" s="1225"/>
      <c r="N11" s="1225"/>
      <c r="O11" s="1225"/>
      <c r="P11" s="1225"/>
      <c r="Q11" s="1225"/>
      <c r="R11" s="1225"/>
      <c r="S11" s="1225" t="s">
        <v>59</v>
      </c>
      <c r="T11" s="1225"/>
      <c r="U11" s="1225"/>
      <c r="V11" s="245"/>
      <c r="W11" s="245"/>
      <c r="X11" s="245"/>
      <c r="Y11" s="245"/>
      <c r="Z11" s="245"/>
      <c r="AA11" s="258"/>
      <c r="AB11" s="258"/>
      <c r="AC11" s="258"/>
      <c r="AD11" s="245"/>
    </row>
    <row r="12" spans="1:44" ht="35.25" customHeight="1">
      <c r="A12" s="245"/>
      <c r="B12" s="1229" t="s">
        <v>0</v>
      </c>
      <c r="C12" s="1268" t="s">
        <v>255</v>
      </c>
      <c r="D12" s="1229" t="s">
        <v>2</v>
      </c>
      <c r="E12" s="1230" t="s">
        <v>70</v>
      </c>
      <c r="F12" s="1229" t="s">
        <v>60</v>
      </c>
      <c r="G12" s="1230" t="s">
        <v>68</v>
      </c>
      <c r="H12" s="1231" t="s">
        <v>51</v>
      </c>
      <c r="I12" s="1229"/>
      <c r="J12" s="1231" t="s">
        <v>52</v>
      </c>
      <c r="K12" s="1231" t="s">
        <v>63</v>
      </c>
      <c r="L12" s="1230" t="s">
        <v>6</v>
      </c>
      <c r="M12" s="1230" t="s">
        <v>64</v>
      </c>
      <c r="N12" s="1230" t="s">
        <v>72</v>
      </c>
      <c r="O12" s="1230" t="s">
        <v>187</v>
      </c>
      <c r="P12" s="1232" t="s">
        <v>71</v>
      </c>
      <c r="Q12" s="1231" t="s">
        <v>79</v>
      </c>
      <c r="R12" s="1231" t="s">
        <v>6</v>
      </c>
      <c r="S12" s="1231" t="s">
        <v>62</v>
      </c>
      <c r="T12" s="1230" t="s">
        <v>73</v>
      </c>
      <c r="U12" s="1230" t="s">
        <v>6</v>
      </c>
      <c r="V12" s="245"/>
      <c r="W12" s="245"/>
      <c r="X12" s="245"/>
      <c r="Y12" s="245"/>
      <c r="Z12" s="245"/>
      <c r="AA12" s="258"/>
      <c r="AB12" s="258"/>
      <c r="AC12" s="245"/>
      <c r="AD12" s="245"/>
    </row>
    <row r="13" spans="1:44" ht="27" customHeight="1">
      <c r="A13" s="245"/>
      <c r="B13" s="1268"/>
      <c r="C13" s="1269"/>
      <c r="D13" s="1268"/>
      <c r="E13" s="1244"/>
      <c r="F13" s="1268"/>
      <c r="G13" s="1244"/>
      <c r="H13" s="304" t="s">
        <v>46</v>
      </c>
      <c r="I13" s="304" t="s">
        <v>47</v>
      </c>
      <c r="J13" s="1211"/>
      <c r="K13" s="1211"/>
      <c r="L13" s="1244"/>
      <c r="M13" s="1244"/>
      <c r="N13" s="1244"/>
      <c r="O13" s="1244"/>
      <c r="P13" s="1267"/>
      <c r="Q13" s="1211"/>
      <c r="R13" s="1211"/>
      <c r="S13" s="1231"/>
      <c r="T13" s="1230"/>
      <c r="U13" s="1230"/>
      <c r="V13" s="245"/>
      <c r="W13" s="245"/>
      <c r="X13" s="245"/>
      <c r="Y13" s="245"/>
      <c r="Z13" s="245"/>
      <c r="AA13" s="258"/>
      <c r="AB13" s="258"/>
      <c r="AC13" s="245"/>
      <c r="AD13" s="245"/>
    </row>
    <row r="14" spans="1:44" s="2" customFormat="1" ht="90.75" customHeight="1">
      <c r="A14" s="1"/>
      <c r="B14" s="1293" t="s">
        <v>379</v>
      </c>
      <c r="C14" s="1320" t="s">
        <v>380</v>
      </c>
      <c r="D14" s="1215" t="s">
        <v>381</v>
      </c>
      <c r="E14" s="1217">
        <v>0.3</v>
      </c>
      <c r="F14" s="696" t="s">
        <v>383</v>
      </c>
      <c r="G14" s="525">
        <v>0.15</v>
      </c>
      <c r="H14" s="521">
        <v>43832</v>
      </c>
      <c r="I14" s="521">
        <v>43841</v>
      </c>
      <c r="J14" s="1320" t="s">
        <v>391</v>
      </c>
      <c r="K14" s="462"/>
      <c r="L14" s="463"/>
      <c r="M14" s="437" t="str">
        <f t="shared" ref="M14:M19" si="0">IF(K14="SI",G14,"0")</f>
        <v>0</v>
      </c>
      <c r="N14" s="652">
        <f>SUM(M14:M19)</f>
        <v>0</v>
      </c>
      <c r="O14" s="652">
        <f>+SUM(G14:G19)</f>
        <v>0.75000000000000011</v>
      </c>
      <c r="P14" s="1199">
        <f>+N14/O14</f>
        <v>0</v>
      </c>
      <c r="Q14" s="672"/>
      <c r="R14" s="672"/>
      <c r="S14" s="672" t="s">
        <v>393</v>
      </c>
      <c r="T14" s="1"/>
      <c r="U14" s="1"/>
      <c r="V14" s="1"/>
      <c r="W14" s="1"/>
      <c r="X14" s="1"/>
      <c r="Y14" s="1"/>
      <c r="Z14" s="1"/>
    </row>
    <row r="15" spans="1:44" s="2" customFormat="1" ht="84.75" customHeight="1">
      <c r="A15" s="1"/>
      <c r="B15" s="1294"/>
      <c r="C15" s="1384"/>
      <c r="D15" s="1216"/>
      <c r="E15" s="1218"/>
      <c r="F15" s="696" t="s">
        <v>384</v>
      </c>
      <c r="G15" s="525">
        <v>0.1</v>
      </c>
      <c r="H15" s="521">
        <v>43842</v>
      </c>
      <c r="I15" s="521">
        <v>43855</v>
      </c>
      <c r="J15" s="1384"/>
      <c r="K15" s="462"/>
      <c r="L15" s="463"/>
      <c r="M15" s="437" t="str">
        <f t="shared" si="0"/>
        <v>0</v>
      </c>
      <c r="N15" s="652">
        <f t="shared" ref="N15:N25" si="1">+SUM(M15:M17)</f>
        <v>0</v>
      </c>
      <c r="O15" s="652">
        <f>+SUM(G15:G19)</f>
        <v>0.60000000000000009</v>
      </c>
      <c r="P15" s="1200"/>
      <c r="Q15" s="672"/>
      <c r="R15" s="464"/>
      <c r="S15" s="672" t="s">
        <v>394</v>
      </c>
      <c r="T15" s="1"/>
      <c r="U15" s="1"/>
      <c r="V15" s="1"/>
      <c r="W15" s="1"/>
      <c r="X15" s="1"/>
      <c r="Y15" s="1"/>
      <c r="Z15" s="1"/>
    </row>
    <row r="16" spans="1:44" s="2" customFormat="1" ht="88.5" customHeight="1">
      <c r="A16" s="1"/>
      <c r="B16" s="1294"/>
      <c r="C16" s="1384"/>
      <c r="D16" s="1283"/>
      <c r="E16" s="1313"/>
      <c r="F16" s="696" t="s">
        <v>385</v>
      </c>
      <c r="G16" s="525">
        <v>0.05</v>
      </c>
      <c r="H16" s="521">
        <v>43858</v>
      </c>
      <c r="I16" s="521">
        <v>43862</v>
      </c>
      <c r="J16" s="1384"/>
      <c r="K16" s="462"/>
      <c r="L16" s="463"/>
      <c r="M16" s="437" t="str">
        <f t="shared" si="0"/>
        <v>0</v>
      </c>
      <c r="N16" s="652">
        <f t="shared" si="1"/>
        <v>0</v>
      </c>
      <c r="O16" s="652">
        <f t="shared" ref="O16:O25" si="2">+SUM(G16:G18)</f>
        <v>0.44999999999999996</v>
      </c>
      <c r="P16" s="1200"/>
      <c r="Q16" s="672"/>
      <c r="R16" s="465"/>
      <c r="S16" s="672" t="s">
        <v>395</v>
      </c>
      <c r="T16" s="1"/>
      <c r="U16" s="1"/>
      <c r="V16" s="1"/>
      <c r="W16" s="1"/>
      <c r="X16" s="1"/>
      <c r="Y16" s="1"/>
      <c r="Z16" s="1"/>
    </row>
    <row r="17" spans="1:26" s="2" customFormat="1" ht="118.5" customHeight="1">
      <c r="A17" s="1"/>
      <c r="B17" s="1294"/>
      <c r="C17" s="1384"/>
      <c r="D17" s="1215" t="s">
        <v>382</v>
      </c>
      <c r="E17" s="1196">
        <v>0.45</v>
      </c>
      <c r="F17" s="696" t="s">
        <v>386</v>
      </c>
      <c r="G17" s="519">
        <v>0.25</v>
      </c>
      <c r="H17" s="521" t="s">
        <v>389</v>
      </c>
      <c r="I17" s="521" t="s">
        <v>390</v>
      </c>
      <c r="J17" s="1384"/>
      <c r="K17" s="462"/>
      <c r="L17" s="465"/>
      <c r="M17" s="437" t="str">
        <f t="shared" si="0"/>
        <v>0</v>
      </c>
      <c r="N17" s="652">
        <f t="shared" si="1"/>
        <v>0</v>
      </c>
      <c r="O17" s="652">
        <f t="shared" si="2"/>
        <v>0.45</v>
      </c>
      <c r="P17" s="1200"/>
      <c r="Q17" s="672"/>
      <c r="R17" s="672"/>
      <c r="S17" s="672" t="s">
        <v>396</v>
      </c>
      <c r="T17" s="1"/>
      <c r="U17" s="1"/>
      <c r="V17" s="1"/>
      <c r="W17" s="1"/>
      <c r="X17" s="1"/>
      <c r="Y17" s="1"/>
      <c r="Z17" s="1"/>
    </row>
    <row r="18" spans="1:26" s="2" customFormat="1" ht="125.25" customHeight="1">
      <c r="A18" s="1"/>
      <c r="B18" s="1294"/>
      <c r="C18" s="1384"/>
      <c r="D18" s="1216"/>
      <c r="E18" s="1197"/>
      <c r="F18" s="696" t="s">
        <v>387</v>
      </c>
      <c r="G18" s="519">
        <v>0.15</v>
      </c>
      <c r="H18" s="521">
        <v>43894</v>
      </c>
      <c r="I18" s="521">
        <v>43920</v>
      </c>
      <c r="J18" s="1420"/>
      <c r="K18" s="462"/>
      <c r="L18" s="465"/>
      <c r="M18" s="437" t="str">
        <f t="shared" si="0"/>
        <v>0</v>
      </c>
      <c r="N18" s="652">
        <f t="shared" si="1"/>
        <v>0</v>
      </c>
      <c r="O18" s="652">
        <f t="shared" si="2"/>
        <v>0.2</v>
      </c>
      <c r="P18" s="1200"/>
      <c r="Q18" s="672"/>
      <c r="R18" s="464"/>
      <c r="S18" s="672" t="s">
        <v>397</v>
      </c>
      <c r="T18" s="1"/>
      <c r="U18" s="1"/>
      <c r="V18" s="1"/>
      <c r="W18" s="1"/>
      <c r="X18" s="1"/>
      <c r="Y18" s="1"/>
      <c r="Z18" s="1"/>
    </row>
    <row r="19" spans="1:26" s="2" customFormat="1" ht="140.25" customHeight="1">
      <c r="A19" s="1"/>
      <c r="B19" s="1295"/>
      <c r="C19" s="1420"/>
      <c r="D19" s="1283"/>
      <c r="E19" s="1198"/>
      <c r="F19" s="696" t="s">
        <v>388</v>
      </c>
      <c r="G19" s="519">
        <v>0.05</v>
      </c>
      <c r="H19" s="521" t="s">
        <v>389</v>
      </c>
      <c r="I19" s="521" t="s">
        <v>390</v>
      </c>
      <c r="J19" s="526" t="s">
        <v>392</v>
      </c>
      <c r="K19" s="462"/>
      <c r="L19" s="465"/>
      <c r="M19" s="437" t="str">
        <f t="shared" si="0"/>
        <v>0</v>
      </c>
      <c r="N19" s="652">
        <f t="shared" si="1"/>
        <v>0</v>
      </c>
      <c r="O19" s="652">
        <f t="shared" si="2"/>
        <v>0.15000000000000002</v>
      </c>
      <c r="P19" s="1201"/>
      <c r="Q19" s="672"/>
      <c r="R19" s="465"/>
      <c r="S19" s="672" t="s">
        <v>398</v>
      </c>
      <c r="T19" s="1"/>
      <c r="U19" s="1"/>
      <c r="V19" s="1"/>
      <c r="W19" s="1"/>
      <c r="X19" s="1"/>
      <c r="Y19" s="1"/>
      <c r="Z19" s="1"/>
    </row>
    <row r="20" spans="1:26" s="2" customFormat="1" ht="12" customHeight="1">
      <c r="A20" s="1"/>
      <c r="B20" s="1184"/>
      <c r="C20" s="1185"/>
      <c r="D20" s="1185"/>
      <c r="E20" s="1185"/>
      <c r="F20" s="1185"/>
      <c r="G20" s="1185"/>
      <c r="H20" s="1185"/>
      <c r="I20" s="1185"/>
      <c r="J20" s="1185"/>
      <c r="K20" s="1185"/>
      <c r="L20" s="1185"/>
      <c r="M20" s="1185"/>
      <c r="N20" s="1185"/>
      <c r="O20" s="1185"/>
      <c r="P20" s="1185"/>
      <c r="Q20" s="1185"/>
      <c r="R20" s="1185"/>
      <c r="S20" s="1186"/>
      <c r="T20" s="1"/>
      <c r="U20" s="1"/>
      <c r="V20" s="1"/>
      <c r="W20" s="1"/>
      <c r="X20" s="1"/>
      <c r="Y20" s="1"/>
      <c r="Z20" s="1"/>
    </row>
    <row r="21" spans="1:26" s="2" customFormat="1" ht="84.75" customHeight="1">
      <c r="A21" s="1"/>
      <c r="B21" s="1307" t="s">
        <v>399</v>
      </c>
      <c r="C21" s="1210" t="s">
        <v>400</v>
      </c>
      <c r="D21" s="1379" t="s">
        <v>401</v>
      </c>
      <c r="E21" s="1196">
        <v>0.45</v>
      </c>
      <c r="F21" s="696" t="s">
        <v>403</v>
      </c>
      <c r="G21" s="525">
        <v>0.1</v>
      </c>
      <c r="H21" s="521">
        <v>43832</v>
      </c>
      <c r="I21" s="521">
        <v>43841</v>
      </c>
      <c r="J21" s="574" t="s">
        <v>411</v>
      </c>
      <c r="K21" s="466"/>
      <c r="L21" s="530"/>
      <c r="M21" s="558" t="str">
        <f>IF(K21="SI", G21, IF(K21="Cumplimiento Negativo",G21,"0"))</f>
        <v>0</v>
      </c>
      <c r="N21" s="652">
        <f>+SUM(M21:M27)</f>
        <v>0</v>
      </c>
      <c r="O21" s="652">
        <f>+SUM(G21:G27)</f>
        <v>0.8</v>
      </c>
      <c r="P21" s="1199">
        <f t="shared" ref="P21" si="3">+N21/O21</f>
        <v>0</v>
      </c>
      <c r="Q21" s="672"/>
      <c r="R21" s="621"/>
      <c r="S21" s="672" t="s">
        <v>417</v>
      </c>
      <c r="T21" s="1"/>
      <c r="U21" s="1"/>
      <c r="V21" s="1"/>
      <c r="W21" s="1"/>
      <c r="X21" s="1"/>
      <c r="Y21" s="1"/>
      <c r="Z21" s="1"/>
    </row>
    <row r="22" spans="1:26" s="2" customFormat="1" ht="90" customHeight="1">
      <c r="A22" s="1"/>
      <c r="B22" s="1308"/>
      <c r="C22" s="1191"/>
      <c r="D22" s="1380"/>
      <c r="E22" s="1197"/>
      <c r="F22" s="696" t="s">
        <v>404</v>
      </c>
      <c r="G22" s="525">
        <v>0.1</v>
      </c>
      <c r="H22" s="521">
        <v>43842</v>
      </c>
      <c r="I22" s="521">
        <v>43855</v>
      </c>
      <c r="J22" s="574" t="s">
        <v>412</v>
      </c>
      <c r="K22" s="466"/>
      <c r="L22" s="530"/>
      <c r="M22" s="558" t="str">
        <f t="shared" ref="M22:M44" si="4">IF(K22="SI", G22, IF(K22="Cumplimiento Negativo",G22,"0"))</f>
        <v>0</v>
      </c>
      <c r="N22" s="652">
        <f t="shared" si="1"/>
        <v>0</v>
      </c>
      <c r="O22" s="652">
        <f t="shared" si="2"/>
        <v>0.35000000000000003</v>
      </c>
      <c r="P22" s="1200"/>
      <c r="Q22" s="672"/>
      <c r="R22" s="621"/>
      <c r="S22" s="672" t="s">
        <v>418</v>
      </c>
      <c r="T22" s="1"/>
      <c r="U22" s="1"/>
      <c r="V22" s="1"/>
      <c r="W22" s="1"/>
      <c r="X22" s="1"/>
      <c r="Y22" s="1"/>
      <c r="Z22" s="1"/>
    </row>
    <row r="23" spans="1:26" s="2" customFormat="1" ht="89.25" customHeight="1">
      <c r="A23" s="1"/>
      <c r="B23" s="1308"/>
      <c r="C23" s="1191"/>
      <c r="D23" s="1380"/>
      <c r="E23" s="1197"/>
      <c r="F23" s="696" t="s">
        <v>405</v>
      </c>
      <c r="G23" s="525">
        <v>0.05</v>
      </c>
      <c r="H23" s="521">
        <v>43858</v>
      </c>
      <c r="I23" s="521">
        <v>43862</v>
      </c>
      <c r="J23" s="1210" t="s">
        <v>413</v>
      </c>
      <c r="K23" s="462"/>
      <c r="L23" s="530"/>
      <c r="M23" s="558" t="str">
        <f t="shared" si="4"/>
        <v>0</v>
      </c>
      <c r="N23" s="652">
        <f t="shared" si="1"/>
        <v>0</v>
      </c>
      <c r="O23" s="652">
        <f t="shared" si="2"/>
        <v>0.3</v>
      </c>
      <c r="P23" s="1200"/>
      <c r="Q23" s="672"/>
      <c r="R23" s="621"/>
      <c r="S23" s="672" t="s">
        <v>419</v>
      </c>
      <c r="T23" s="1"/>
      <c r="U23" s="1"/>
      <c r="V23" s="1"/>
      <c r="W23" s="1"/>
      <c r="X23" s="1"/>
      <c r="Y23" s="1"/>
      <c r="Z23" s="1"/>
    </row>
    <row r="24" spans="1:26" s="2" customFormat="1" ht="86.25" customHeight="1">
      <c r="A24" s="1"/>
      <c r="B24" s="1308"/>
      <c r="C24" s="1191"/>
      <c r="D24" s="1433"/>
      <c r="E24" s="1198"/>
      <c r="F24" s="696" t="s">
        <v>406</v>
      </c>
      <c r="G24" s="525">
        <v>0.2</v>
      </c>
      <c r="H24" s="521" t="s">
        <v>410</v>
      </c>
      <c r="I24" s="521" t="s">
        <v>304</v>
      </c>
      <c r="J24" s="1192"/>
      <c r="K24" s="466"/>
      <c r="L24" s="530"/>
      <c r="M24" s="558" t="str">
        <f t="shared" si="4"/>
        <v>0</v>
      </c>
      <c r="N24" s="652">
        <f t="shared" si="1"/>
        <v>0</v>
      </c>
      <c r="O24" s="652">
        <f t="shared" si="2"/>
        <v>0.35</v>
      </c>
      <c r="P24" s="1200"/>
      <c r="Q24" s="672"/>
      <c r="R24" s="621"/>
      <c r="S24" s="672" t="s">
        <v>420</v>
      </c>
      <c r="T24" s="1"/>
      <c r="U24" s="1"/>
      <c r="V24" s="1"/>
      <c r="W24" s="1"/>
      <c r="X24" s="1"/>
      <c r="Y24" s="1"/>
      <c r="Z24" s="1"/>
    </row>
    <row r="25" spans="1:26" s="2" customFormat="1" ht="63.75" customHeight="1">
      <c r="A25" s="1"/>
      <c r="B25" s="1308"/>
      <c r="C25" s="1191"/>
      <c r="D25" s="1215" t="s">
        <v>402</v>
      </c>
      <c r="E25" s="1196">
        <v>0.55000000000000004</v>
      </c>
      <c r="F25" s="696" t="s">
        <v>407</v>
      </c>
      <c r="G25" s="525">
        <v>0.05</v>
      </c>
      <c r="H25" s="521">
        <v>43894</v>
      </c>
      <c r="I25" s="521">
        <v>43898</v>
      </c>
      <c r="J25" s="574" t="s">
        <v>414</v>
      </c>
      <c r="K25" s="462"/>
      <c r="L25" s="530"/>
      <c r="M25" s="558" t="str">
        <f t="shared" si="4"/>
        <v>0</v>
      </c>
      <c r="N25" s="652">
        <f t="shared" si="1"/>
        <v>0</v>
      </c>
      <c r="O25" s="652">
        <f t="shared" si="2"/>
        <v>0.35000000000000003</v>
      </c>
      <c r="P25" s="1200"/>
      <c r="Q25" s="672"/>
      <c r="R25" s="621"/>
      <c r="S25" s="672" t="s">
        <v>421</v>
      </c>
      <c r="T25" s="1"/>
      <c r="U25" s="1"/>
      <c r="V25" s="1"/>
      <c r="W25" s="1"/>
      <c r="X25" s="1"/>
      <c r="Y25" s="1"/>
      <c r="Z25" s="1"/>
    </row>
    <row r="26" spans="1:26" s="2" customFormat="1" ht="106.5" customHeight="1">
      <c r="A26" s="1"/>
      <c r="B26" s="1308"/>
      <c r="C26" s="1191"/>
      <c r="D26" s="1216"/>
      <c r="E26" s="1197"/>
      <c r="F26" s="696" t="s">
        <v>408</v>
      </c>
      <c r="G26" s="579">
        <v>0.1</v>
      </c>
      <c r="H26" s="521">
        <v>43901</v>
      </c>
      <c r="I26" s="521">
        <v>43908</v>
      </c>
      <c r="J26" s="574" t="s">
        <v>415</v>
      </c>
      <c r="K26" s="462"/>
      <c r="L26" s="530"/>
      <c r="M26" s="558" t="str">
        <f t="shared" si="4"/>
        <v>0</v>
      </c>
      <c r="N26" s="652">
        <f>+SUM(M26:M27)</f>
        <v>0</v>
      </c>
      <c r="O26" s="652">
        <f>+SUM(G26:G27)</f>
        <v>0.30000000000000004</v>
      </c>
      <c r="P26" s="1200"/>
      <c r="Q26" s="672"/>
      <c r="R26" s="672"/>
      <c r="S26" s="672" t="s">
        <v>422</v>
      </c>
      <c r="T26" s="1"/>
      <c r="U26" s="1"/>
      <c r="V26" s="1"/>
      <c r="W26" s="1"/>
      <c r="X26" s="1"/>
      <c r="Y26" s="1"/>
      <c r="Z26" s="1"/>
    </row>
    <row r="27" spans="1:26" s="2" customFormat="1" ht="88.5" customHeight="1">
      <c r="A27" s="1"/>
      <c r="B27" s="1309"/>
      <c r="C27" s="1192"/>
      <c r="D27" s="1283"/>
      <c r="E27" s="1198"/>
      <c r="F27" s="696" t="s">
        <v>409</v>
      </c>
      <c r="G27" s="563">
        <v>0.2</v>
      </c>
      <c r="H27" s="521">
        <v>43910</v>
      </c>
      <c r="I27" s="521">
        <v>43929</v>
      </c>
      <c r="J27" s="574" t="s">
        <v>416</v>
      </c>
      <c r="K27" s="462"/>
      <c r="L27" s="530"/>
      <c r="M27" s="558" t="str">
        <f t="shared" si="4"/>
        <v>0</v>
      </c>
      <c r="N27" s="652">
        <f>+SUM(M27:M27)</f>
        <v>0</v>
      </c>
      <c r="O27" s="652">
        <f>+SUM(G27:G27)</f>
        <v>0.2</v>
      </c>
      <c r="P27" s="1201"/>
      <c r="Q27" s="672"/>
      <c r="R27" s="621"/>
      <c r="S27" s="672" t="s">
        <v>423</v>
      </c>
      <c r="T27" s="1"/>
      <c r="U27" s="1"/>
      <c r="V27" s="1"/>
      <c r="W27" s="1"/>
      <c r="X27" s="1"/>
      <c r="Y27" s="1"/>
      <c r="Z27" s="1"/>
    </row>
    <row r="28" spans="1:26" s="2" customFormat="1" ht="15" hidden="1" customHeight="1">
      <c r="A28" s="1"/>
      <c r="B28" s="1408"/>
      <c r="C28" s="1409"/>
      <c r="D28" s="1409"/>
      <c r="E28" s="1409"/>
      <c r="F28" s="1409"/>
      <c r="G28" s="1409"/>
      <c r="H28" s="1409"/>
      <c r="I28" s="1409"/>
      <c r="J28" s="1409"/>
      <c r="K28" s="1409"/>
      <c r="L28" s="1409"/>
      <c r="M28" s="1409"/>
      <c r="N28" s="1409"/>
      <c r="O28" s="1409"/>
      <c r="P28" s="1409"/>
      <c r="Q28" s="1409"/>
      <c r="R28" s="1410"/>
      <c r="S28" s="672"/>
      <c r="T28" s="1"/>
      <c r="U28" s="1"/>
      <c r="V28" s="1"/>
      <c r="W28" s="1"/>
      <c r="X28" s="1"/>
      <c r="Y28" s="1"/>
    </row>
    <row r="29" spans="1:26" s="2" customFormat="1" ht="79.5" hidden="1" customHeight="1">
      <c r="A29" s="1"/>
      <c r="B29" s="601"/>
      <c r="C29" s="318"/>
      <c r="D29" s="321"/>
      <c r="E29" s="602"/>
      <c r="F29" s="575"/>
      <c r="G29" s="559"/>
      <c r="H29" s="521"/>
      <c r="I29" s="521"/>
      <c r="J29" s="604"/>
      <c r="K29" s="466"/>
      <c r="L29" s="530"/>
      <c r="M29" s="558" t="str">
        <f t="shared" si="4"/>
        <v>0</v>
      </c>
      <c r="N29" s="674">
        <f>SUM(M29:M31)</f>
        <v>0</v>
      </c>
      <c r="O29" s="674">
        <f>SUM(G29:G31)</f>
        <v>0</v>
      </c>
      <c r="P29" s="622" t="e">
        <f>+N29/O29</f>
        <v>#DIV/0!</v>
      </c>
      <c r="Q29" s="612"/>
      <c r="R29" s="354"/>
      <c r="S29" s="672"/>
      <c r="T29" s="1"/>
      <c r="U29" s="1"/>
      <c r="V29" s="1"/>
      <c r="W29" s="1"/>
      <c r="X29" s="1"/>
      <c r="Y29" s="1"/>
      <c r="Z29" s="1"/>
    </row>
    <row r="30" spans="1:26" s="2" customFormat="1" ht="87.75" hidden="1" customHeight="1">
      <c r="B30" s="601"/>
      <c r="C30" s="318"/>
      <c r="D30" s="321"/>
      <c r="E30" s="602"/>
      <c r="F30" s="575"/>
      <c r="G30" s="559"/>
      <c r="H30" s="521"/>
      <c r="I30" s="521"/>
      <c r="J30" s="604"/>
      <c r="K30" s="466"/>
      <c r="L30" s="530"/>
      <c r="M30" s="558" t="str">
        <f t="shared" si="4"/>
        <v>0</v>
      </c>
      <c r="N30" s="674">
        <f t="shared" ref="N30:N31" si="5">SUM(M30:M32)</f>
        <v>0</v>
      </c>
      <c r="O30" s="674">
        <f t="shared" ref="O30:O31" si="6">SUM(G30:G32)</f>
        <v>0</v>
      </c>
      <c r="P30" s="623"/>
      <c r="Q30" s="620"/>
      <c r="R30" s="354"/>
      <c r="S30" s="672"/>
      <c r="T30" s="1"/>
      <c r="U30" s="1"/>
      <c r="V30" s="1"/>
      <c r="W30" s="1"/>
      <c r="X30" s="1"/>
    </row>
    <row r="31" spans="1:26" s="2" customFormat="1" ht="84.75" hidden="1" customHeight="1">
      <c r="B31" s="601"/>
      <c r="C31" s="318"/>
      <c r="D31" s="321"/>
      <c r="E31" s="602"/>
      <c r="F31" s="575"/>
      <c r="G31" s="559"/>
      <c r="H31" s="521"/>
      <c r="I31" s="521"/>
      <c r="J31" s="604"/>
      <c r="K31" s="466"/>
      <c r="L31" s="530"/>
      <c r="M31" s="558" t="str">
        <f t="shared" si="4"/>
        <v>0</v>
      </c>
      <c r="N31" s="674">
        <f t="shared" si="5"/>
        <v>0</v>
      </c>
      <c r="O31" s="674">
        <f t="shared" si="6"/>
        <v>0</v>
      </c>
      <c r="P31" s="624"/>
      <c r="Q31" s="620"/>
      <c r="R31" s="354"/>
      <c r="S31" s="672"/>
      <c r="T31" s="1"/>
      <c r="U31" s="1"/>
      <c r="V31" s="1"/>
      <c r="W31" s="1"/>
      <c r="X31" s="1"/>
    </row>
    <row r="32" spans="1:26" s="2" customFormat="1" ht="98.25" hidden="1" customHeight="1">
      <c r="B32" s="601"/>
      <c r="C32" s="318"/>
      <c r="D32" s="321"/>
      <c r="E32" s="602"/>
      <c r="F32" s="575"/>
      <c r="G32" s="559"/>
      <c r="H32" s="521"/>
      <c r="I32" s="521"/>
      <c r="J32" s="604"/>
      <c r="K32" s="462"/>
      <c r="L32" s="530"/>
      <c r="M32" s="558" t="str">
        <f t="shared" si="4"/>
        <v>0</v>
      </c>
      <c r="N32" s="670">
        <f>SUM(M32)</f>
        <v>0</v>
      </c>
      <c r="O32" s="670">
        <f>G32</f>
        <v>0</v>
      </c>
      <c r="P32" s="673" t="e">
        <f>+N32/O32</f>
        <v>#DIV/0!</v>
      </c>
      <c r="Q32" s="432"/>
      <c r="R32" s="354"/>
      <c r="S32" s="672"/>
      <c r="T32" s="1"/>
      <c r="U32" s="1"/>
      <c r="V32" s="1"/>
      <c r="W32" s="1"/>
      <c r="X32" s="1"/>
    </row>
    <row r="33" spans="1:25" s="2" customFormat="1" ht="74.25" hidden="1" customHeight="1">
      <c r="B33" s="601"/>
      <c r="C33" s="318"/>
      <c r="D33" s="321"/>
      <c r="E33" s="599"/>
      <c r="F33" s="575"/>
      <c r="G33" s="559"/>
      <c r="H33" s="521"/>
      <c r="I33" s="521"/>
      <c r="J33" s="573"/>
      <c r="K33" s="466"/>
      <c r="L33" s="530"/>
      <c r="M33" s="558" t="str">
        <f t="shared" si="4"/>
        <v>0</v>
      </c>
      <c r="N33" s="613">
        <f>SUM(M33:M34)</f>
        <v>0</v>
      </c>
      <c r="O33" s="613">
        <f>+E33</f>
        <v>0</v>
      </c>
      <c r="P33" s="625" t="e">
        <f>+N33/O33</f>
        <v>#DIV/0!</v>
      </c>
      <c r="Q33" s="612"/>
      <c r="R33" s="354"/>
      <c r="S33" s="672"/>
      <c r="T33" s="1"/>
      <c r="U33" s="1"/>
      <c r="V33" s="1"/>
      <c r="W33" s="1"/>
      <c r="X33" s="1"/>
    </row>
    <row r="34" spans="1:25" s="2" customFormat="1" ht="84" hidden="1" customHeight="1">
      <c r="B34" s="601"/>
      <c r="C34" s="318"/>
      <c r="D34" s="321"/>
      <c r="E34" s="599"/>
      <c r="F34" s="575"/>
      <c r="G34" s="559"/>
      <c r="H34" s="521"/>
      <c r="I34" s="521"/>
      <c r="J34" s="573"/>
      <c r="K34" s="466"/>
      <c r="L34" s="530"/>
      <c r="M34" s="558" t="str">
        <f t="shared" si="4"/>
        <v>0</v>
      </c>
      <c r="N34" s="613"/>
      <c r="O34" s="613"/>
      <c r="P34" s="625"/>
      <c r="Q34" s="432"/>
      <c r="R34" s="354"/>
      <c r="S34" s="672"/>
      <c r="T34" s="1"/>
      <c r="U34" s="1"/>
      <c r="V34" s="1"/>
      <c r="W34" s="1"/>
    </row>
    <row r="35" spans="1:25" s="2" customFormat="1" ht="15" hidden="1" customHeight="1">
      <c r="A35" s="1"/>
      <c r="B35" s="1184"/>
      <c r="C35" s="1185"/>
      <c r="D35" s="1185"/>
      <c r="E35" s="1185"/>
      <c r="F35" s="1185"/>
      <c r="G35" s="1185"/>
      <c r="H35" s="1185"/>
      <c r="I35" s="1185"/>
      <c r="J35" s="1185"/>
      <c r="K35" s="1185"/>
      <c r="L35" s="1185"/>
      <c r="M35" s="1185"/>
      <c r="N35" s="1185"/>
      <c r="O35" s="1185"/>
      <c r="P35" s="1185"/>
      <c r="Q35" s="1185"/>
      <c r="R35" s="1186"/>
      <c r="S35" s="672"/>
      <c r="T35" s="1"/>
      <c r="U35" s="1"/>
      <c r="V35" s="1"/>
      <c r="W35" s="1"/>
      <c r="X35" s="1"/>
      <c r="Y35" s="1"/>
    </row>
    <row r="36" spans="1:25" s="2" customFormat="1" ht="60.75" hidden="1" customHeight="1">
      <c r="B36" s="601"/>
      <c r="C36" s="318"/>
      <c r="D36" s="615"/>
      <c r="E36" s="599"/>
      <c r="F36" s="575"/>
      <c r="G36" s="558"/>
      <c r="H36" s="521"/>
      <c r="I36" s="521"/>
      <c r="J36" s="615"/>
      <c r="K36" s="467"/>
      <c r="L36" s="530"/>
      <c r="M36" s="558" t="str">
        <f t="shared" si="4"/>
        <v>0</v>
      </c>
      <c r="N36" s="1414">
        <f>SUM(M36:M39)</f>
        <v>0</v>
      </c>
      <c r="O36" s="1414">
        <f>+E36</f>
        <v>0</v>
      </c>
      <c r="P36" s="1417" t="e">
        <f t="shared" ref="P36:P44" si="7">+N36/O36</f>
        <v>#DIV/0!</v>
      </c>
      <c r="Q36" s="612"/>
      <c r="R36" s="354"/>
      <c r="S36" s="672"/>
      <c r="T36" s="1"/>
      <c r="U36" s="1"/>
      <c r="V36" s="1"/>
      <c r="W36" s="1"/>
    </row>
    <row r="37" spans="1:25" s="2" customFormat="1" ht="68.25" hidden="1" customHeight="1">
      <c r="B37" s="601"/>
      <c r="C37" s="318"/>
      <c r="D37" s="615"/>
      <c r="E37" s="599"/>
      <c r="F37" s="575"/>
      <c r="G37" s="558"/>
      <c r="H37" s="521"/>
      <c r="I37" s="521"/>
      <c r="J37" s="615"/>
      <c r="K37" s="467"/>
      <c r="L37" s="530"/>
      <c r="M37" s="558" t="str">
        <f t="shared" si="4"/>
        <v>0</v>
      </c>
      <c r="N37" s="1415"/>
      <c r="O37" s="1415"/>
      <c r="P37" s="1418"/>
      <c r="Q37" s="620"/>
      <c r="R37" s="354"/>
      <c r="S37" s="672"/>
      <c r="T37" s="1"/>
      <c r="U37" s="1"/>
      <c r="V37" s="1"/>
      <c r="W37" s="1"/>
    </row>
    <row r="38" spans="1:25" s="2" customFormat="1" ht="65.25" hidden="1" customHeight="1">
      <c r="B38" s="601"/>
      <c r="C38" s="318"/>
      <c r="D38" s="615"/>
      <c r="E38" s="599"/>
      <c r="F38" s="575"/>
      <c r="G38" s="558"/>
      <c r="H38" s="521"/>
      <c r="I38" s="521"/>
      <c r="J38" s="528"/>
      <c r="K38" s="467"/>
      <c r="L38" s="530"/>
      <c r="M38" s="558" t="str">
        <f t="shared" si="4"/>
        <v>0</v>
      </c>
      <c r="N38" s="1415"/>
      <c r="O38" s="1415"/>
      <c r="P38" s="1418"/>
      <c r="Q38" s="432"/>
      <c r="R38" s="354"/>
      <c r="S38" s="672"/>
      <c r="T38" s="1"/>
      <c r="U38" s="1"/>
      <c r="V38" s="1"/>
      <c r="W38" s="1"/>
    </row>
    <row r="39" spans="1:25" s="2" customFormat="1" ht="99" hidden="1" customHeight="1">
      <c r="B39" s="601"/>
      <c r="C39" s="318"/>
      <c r="D39" s="615"/>
      <c r="E39" s="599"/>
      <c r="F39" s="575"/>
      <c r="G39" s="558"/>
      <c r="H39" s="521"/>
      <c r="I39" s="521"/>
      <c r="J39" s="528"/>
      <c r="K39" s="467"/>
      <c r="L39" s="530"/>
      <c r="M39" s="558" t="str">
        <f t="shared" si="4"/>
        <v>0</v>
      </c>
      <c r="N39" s="1416"/>
      <c r="O39" s="1416"/>
      <c r="P39" s="1419"/>
      <c r="Q39" s="672"/>
      <c r="R39" s="468"/>
      <c r="S39" s="672"/>
      <c r="T39" s="1"/>
      <c r="U39" s="1"/>
      <c r="V39" s="1"/>
      <c r="W39" s="1"/>
    </row>
    <row r="40" spans="1:25" s="2" customFormat="1" ht="15" hidden="1" customHeight="1">
      <c r="A40" s="1"/>
      <c r="B40" s="1184"/>
      <c r="C40" s="1185"/>
      <c r="D40" s="1185"/>
      <c r="E40" s="1185"/>
      <c r="F40" s="1185"/>
      <c r="G40" s="1185"/>
      <c r="H40" s="1185"/>
      <c r="I40" s="1185"/>
      <c r="J40" s="1185"/>
      <c r="K40" s="1185"/>
      <c r="L40" s="1185"/>
      <c r="M40" s="1185"/>
      <c r="N40" s="1185"/>
      <c r="O40" s="1185"/>
      <c r="P40" s="1185"/>
      <c r="Q40" s="1185"/>
      <c r="R40" s="1186"/>
      <c r="S40" s="672"/>
      <c r="T40" s="1"/>
      <c r="U40" s="1"/>
      <c r="V40" s="1"/>
      <c r="W40" s="1"/>
      <c r="X40" s="1"/>
      <c r="Y40" s="1"/>
    </row>
    <row r="41" spans="1:25" s="2" customFormat="1" ht="115.5" hidden="1" customHeight="1">
      <c r="B41" s="601"/>
      <c r="C41" s="318"/>
      <c r="D41" s="397"/>
      <c r="E41" s="599"/>
      <c r="F41" s="575"/>
      <c r="G41" s="559"/>
      <c r="H41" s="603"/>
      <c r="I41" s="603"/>
      <c r="J41" s="608"/>
      <c r="K41" s="462"/>
      <c r="L41" s="530"/>
      <c r="M41" s="558" t="str">
        <f t="shared" si="4"/>
        <v>0</v>
      </c>
      <c r="N41" s="670">
        <f t="shared" ref="N41:N42" si="8">SUM(M41)</f>
        <v>0</v>
      </c>
      <c r="O41" s="670">
        <f t="shared" ref="O41:O42" si="9">G41</f>
        <v>0</v>
      </c>
      <c r="P41" s="673" t="e">
        <f t="shared" ref="P41:P42" si="10">+N41/O41</f>
        <v>#DIV/0!</v>
      </c>
      <c r="Q41" s="672"/>
      <c r="R41" s="468"/>
      <c r="S41" s="672"/>
      <c r="T41" s="1"/>
      <c r="U41" s="1"/>
      <c r="V41" s="1"/>
      <c r="W41" s="1"/>
    </row>
    <row r="42" spans="1:25" s="2" customFormat="1" ht="91.9" hidden="1" customHeight="1">
      <c r="B42" s="601"/>
      <c r="C42" s="318"/>
      <c r="D42" s="397"/>
      <c r="E42" s="599"/>
      <c r="F42" s="575"/>
      <c r="G42" s="559"/>
      <c r="H42" s="603"/>
      <c r="I42" s="603"/>
      <c r="J42" s="608"/>
      <c r="K42" s="467"/>
      <c r="L42" s="530"/>
      <c r="M42" s="558" t="str">
        <f t="shared" si="4"/>
        <v>0</v>
      </c>
      <c r="N42" s="670">
        <f t="shared" si="8"/>
        <v>0</v>
      </c>
      <c r="O42" s="670">
        <f t="shared" si="9"/>
        <v>0</v>
      </c>
      <c r="P42" s="671" t="e">
        <f t="shared" si="10"/>
        <v>#DIV/0!</v>
      </c>
      <c r="Q42" s="672"/>
      <c r="R42" s="468"/>
      <c r="S42" s="672"/>
      <c r="T42" s="1"/>
      <c r="U42" s="1"/>
      <c r="V42" s="1"/>
      <c r="W42" s="1"/>
    </row>
    <row r="43" spans="1:25" s="2" customFormat="1" ht="15" hidden="1" customHeight="1">
      <c r="A43" s="1"/>
      <c r="B43" s="1184"/>
      <c r="C43" s="1185"/>
      <c r="D43" s="1185"/>
      <c r="E43" s="1185"/>
      <c r="F43" s="1185"/>
      <c r="G43" s="1185"/>
      <c r="H43" s="1185"/>
      <c r="I43" s="1185"/>
      <c r="J43" s="1185"/>
      <c r="K43" s="1185"/>
      <c r="L43" s="1185"/>
      <c r="M43" s="1185"/>
      <c r="N43" s="1185"/>
      <c r="O43" s="1185"/>
      <c r="P43" s="1185"/>
      <c r="Q43" s="1185"/>
      <c r="R43" s="1186"/>
      <c r="S43" s="672"/>
      <c r="T43" s="1"/>
      <c r="U43" s="1"/>
      <c r="V43" s="1"/>
      <c r="W43" s="1"/>
      <c r="X43" s="1"/>
      <c r="Y43" s="1"/>
    </row>
    <row r="44" spans="1:25" s="2" customFormat="1" ht="125.25" hidden="1" customHeight="1">
      <c r="B44" s="528"/>
      <c r="C44" s="539"/>
      <c r="D44" s="575"/>
      <c r="E44" s="559"/>
      <c r="F44" s="575"/>
      <c r="G44" s="559"/>
      <c r="H44" s="521"/>
      <c r="I44" s="521"/>
      <c r="J44" s="574"/>
      <c r="K44" s="462"/>
      <c r="L44" s="400"/>
      <c r="M44" s="558" t="str">
        <f t="shared" si="4"/>
        <v>0</v>
      </c>
      <c r="N44" s="558" t="str">
        <f>M44</f>
        <v>0</v>
      </c>
      <c r="O44" s="361">
        <f>G44</f>
        <v>0</v>
      </c>
      <c r="P44" s="673" t="e">
        <f t="shared" si="7"/>
        <v>#DIV/0!</v>
      </c>
      <c r="Q44" s="365"/>
      <c r="R44" s="354"/>
      <c r="S44" s="672"/>
      <c r="T44" s="1"/>
      <c r="U44" s="1"/>
      <c r="V44" s="1"/>
      <c r="W44" s="1"/>
    </row>
    <row r="45" spans="1:25" s="2" customFormat="1" ht="15" hidden="1" customHeight="1">
      <c r="A45" s="1"/>
      <c r="B45" s="1411"/>
      <c r="C45" s="1412"/>
      <c r="D45" s="1412"/>
      <c r="E45" s="1412"/>
      <c r="F45" s="1412"/>
      <c r="G45" s="1412"/>
      <c r="H45" s="1412"/>
      <c r="I45" s="1412"/>
      <c r="J45" s="1412"/>
      <c r="K45" s="1412"/>
      <c r="L45" s="1412"/>
      <c r="M45" s="1412"/>
      <c r="N45" s="1412"/>
      <c r="O45" s="1412"/>
      <c r="P45" s="1412"/>
      <c r="Q45" s="1412"/>
      <c r="R45" s="1413"/>
      <c r="S45" s="672"/>
      <c r="T45" s="1"/>
      <c r="U45" s="1"/>
      <c r="V45" s="1"/>
      <c r="W45" s="1"/>
      <c r="X45" s="1"/>
      <c r="Y45" s="1"/>
    </row>
    <row r="46" spans="1:25" s="2" customFormat="1" ht="102.75" hidden="1" customHeight="1">
      <c r="B46" s="605"/>
      <c r="C46" s="615"/>
      <c r="D46" s="321"/>
      <c r="E46" s="599"/>
      <c r="F46" s="575"/>
      <c r="G46" s="559"/>
      <c r="H46" s="521"/>
      <c r="I46" s="521"/>
      <c r="J46" s="574"/>
      <c r="K46" s="462"/>
      <c r="L46" s="469"/>
      <c r="M46" s="558" t="str">
        <f t="shared" ref="M46:M50" si="11">IF(K46="SI",G46,"0")</f>
        <v>0</v>
      </c>
      <c r="N46" s="639">
        <f>SUM(M46:M47)</f>
        <v>0</v>
      </c>
      <c r="O46" s="639">
        <f>SUM(G46:G47)</f>
        <v>0</v>
      </c>
      <c r="P46" s="1199" t="e">
        <f>+N46/O46</f>
        <v>#DIV/0!</v>
      </c>
      <c r="Q46" s="617"/>
      <c r="R46" s="365"/>
      <c r="S46" s="672"/>
      <c r="T46" s="1"/>
      <c r="U46" s="1"/>
      <c r="V46" s="1"/>
      <c r="W46" s="1"/>
    </row>
    <row r="47" spans="1:25" s="2" customFormat="1" ht="75" hidden="1" customHeight="1">
      <c r="B47" s="605"/>
      <c r="C47" s="615"/>
      <c r="D47" s="321"/>
      <c r="E47" s="599"/>
      <c r="F47" s="575"/>
      <c r="G47" s="559"/>
      <c r="H47" s="521"/>
      <c r="I47" s="521"/>
      <c r="J47" s="574"/>
      <c r="K47" s="462"/>
      <c r="L47" s="469"/>
      <c r="M47" s="558" t="str">
        <f t="shared" si="11"/>
        <v>0</v>
      </c>
      <c r="N47" s="665"/>
      <c r="O47" s="665"/>
      <c r="P47" s="1201"/>
      <c r="Q47" s="618"/>
      <c r="R47" s="365"/>
      <c r="S47" s="672"/>
      <c r="T47" s="1"/>
      <c r="U47" s="1"/>
      <c r="V47" s="1"/>
      <c r="W47" s="1"/>
    </row>
    <row r="48" spans="1:25" s="2" customFormat="1" ht="90" hidden="1" customHeight="1">
      <c r="B48" s="605"/>
      <c r="C48" s="615"/>
      <c r="D48" s="321"/>
      <c r="E48" s="599"/>
      <c r="F48" s="575"/>
      <c r="G48" s="559"/>
      <c r="H48" s="521"/>
      <c r="I48" s="521"/>
      <c r="J48" s="574"/>
      <c r="K48" s="462"/>
      <c r="L48" s="469"/>
      <c r="M48" s="558" t="str">
        <f t="shared" si="11"/>
        <v>0</v>
      </c>
      <c r="N48" s="639">
        <f>SUM(M48:M49)</f>
        <v>0</v>
      </c>
      <c r="O48" s="639">
        <f>SUM(G48:G49)</f>
        <v>0</v>
      </c>
      <c r="P48" s="1199" t="e">
        <f t="shared" ref="P48:P50" si="12">+N48/O48</f>
        <v>#DIV/0!</v>
      </c>
      <c r="Q48" s="618"/>
      <c r="R48" s="365"/>
      <c r="S48" s="672"/>
      <c r="T48" s="1"/>
      <c r="U48" s="1"/>
      <c r="V48" s="1"/>
      <c r="W48" s="1"/>
    </row>
    <row r="49" spans="2:26" s="2" customFormat="1" ht="78" hidden="1" customHeight="1">
      <c r="B49" s="605"/>
      <c r="C49" s="615"/>
      <c r="D49" s="321"/>
      <c r="E49" s="599"/>
      <c r="F49" s="575"/>
      <c r="G49" s="559"/>
      <c r="H49" s="521"/>
      <c r="I49" s="521"/>
      <c r="J49" s="574"/>
      <c r="K49" s="462"/>
      <c r="L49" s="469"/>
      <c r="M49" s="558" t="str">
        <f t="shared" si="11"/>
        <v>0</v>
      </c>
      <c r="N49" s="665"/>
      <c r="O49" s="665"/>
      <c r="P49" s="1201"/>
      <c r="Q49" s="619"/>
      <c r="R49" s="365"/>
      <c r="S49" s="672"/>
      <c r="T49" s="1"/>
      <c r="U49" s="1"/>
      <c r="V49" s="1"/>
      <c r="W49" s="1"/>
    </row>
    <row r="50" spans="2:26" s="2" customFormat="1" ht="24.75" hidden="1" customHeight="1">
      <c r="B50" s="605"/>
      <c r="C50" s="615"/>
      <c r="D50" s="470"/>
      <c r="E50" s="572"/>
      <c r="F50" s="575"/>
      <c r="G50" s="572"/>
      <c r="H50" s="521"/>
      <c r="I50" s="521"/>
      <c r="J50" s="560"/>
      <c r="K50" s="462"/>
      <c r="L50" s="469"/>
      <c r="M50" s="558" t="str">
        <f t="shared" si="11"/>
        <v>0</v>
      </c>
      <c r="N50" s="558" t="str">
        <f t="shared" ref="N50" si="13">M50</f>
        <v>0</v>
      </c>
      <c r="O50" s="361">
        <f t="shared" ref="O50" si="14">G50</f>
        <v>0</v>
      </c>
      <c r="P50" s="673" t="e">
        <f t="shared" si="12"/>
        <v>#DIV/0!</v>
      </c>
      <c r="Q50" s="365"/>
      <c r="R50" s="365"/>
      <c r="S50" s="672"/>
      <c r="T50" s="1"/>
      <c r="U50" s="1"/>
      <c r="V50" s="1"/>
      <c r="W50" s="1"/>
    </row>
    <row r="51" spans="2:26">
      <c r="U51" s="245"/>
      <c r="V51" s="245"/>
      <c r="W51" s="245"/>
      <c r="X51" s="245"/>
      <c r="Y51" s="245"/>
      <c r="Z51" s="245"/>
    </row>
    <row r="52" spans="2:26">
      <c r="U52" s="245"/>
      <c r="V52" s="245"/>
      <c r="W52" s="245"/>
      <c r="X52" s="245"/>
      <c r="Y52" s="245"/>
      <c r="Z52" s="245"/>
    </row>
    <row r="53" spans="2:26">
      <c r="U53" s="245"/>
      <c r="V53" s="245"/>
      <c r="W53" s="245"/>
      <c r="X53" s="245"/>
      <c r="Y53" s="245"/>
      <c r="Z53" s="245"/>
    </row>
    <row r="54" spans="2:26">
      <c r="U54" s="245"/>
      <c r="V54" s="245"/>
      <c r="W54" s="245"/>
      <c r="X54" s="245"/>
      <c r="Y54" s="245"/>
      <c r="Z54" s="245"/>
    </row>
    <row r="55" spans="2:26">
      <c r="U55" s="245"/>
      <c r="V55" s="245"/>
      <c r="W55" s="245"/>
      <c r="X55" s="245"/>
      <c r="Y55" s="245"/>
      <c r="Z55" s="245"/>
    </row>
    <row r="56" spans="2:26">
      <c r="U56" s="245"/>
      <c r="V56" s="245"/>
      <c r="W56" s="245"/>
      <c r="X56" s="245"/>
      <c r="Y56" s="245"/>
      <c r="Z56" s="245"/>
    </row>
    <row r="57" spans="2:26">
      <c r="U57" s="245"/>
      <c r="V57" s="245"/>
      <c r="W57" s="245"/>
      <c r="X57" s="245"/>
      <c r="Y57" s="245"/>
      <c r="Z57" s="245"/>
    </row>
    <row r="58" spans="2:26">
      <c r="U58" s="245"/>
      <c r="V58" s="245"/>
      <c r="W58" s="245"/>
      <c r="X58" s="245"/>
      <c r="Y58" s="245"/>
      <c r="Z58" s="245"/>
    </row>
    <row r="59" spans="2:26">
      <c r="U59" s="245"/>
      <c r="V59" s="245"/>
      <c r="W59" s="245"/>
      <c r="X59" s="245"/>
      <c r="Y59" s="245"/>
      <c r="Z59" s="245"/>
    </row>
    <row r="60" spans="2:26">
      <c r="U60" s="245"/>
      <c r="V60" s="245"/>
      <c r="W60" s="245"/>
      <c r="X60" s="245"/>
      <c r="Y60" s="245"/>
      <c r="Z60" s="245"/>
    </row>
    <row r="61" spans="2:26">
      <c r="U61" s="245"/>
      <c r="V61" s="245"/>
      <c r="W61" s="245"/>
      <c r="X61" s="245"/>
      <c r="Y61" s="245"/>
      <c r="Z61" s="245"/>
    </row>
    <row r="62" spans="2:26">
      <c r="U62" s="245"/>
      <c r="V62" s="245"/>
      <c r="W62" s="245"/>
      <c r="X62" s="245"/>
      <c r="Y62" s="245"/>
      <c r="Z62" s="245"/>
    </row>
    <row r="63" spans="2:26">
      <c r="U63" s="245"/>
      <c r="V63" s="245"/>
      <c r="W63" s="245"/>
      <c r="X63" s="245"/>
      <c r="Y63" s="245"/>
      <c r="Z63" s="245"/>
    </row>
    <row r="64" spans="2:26">
      <c r="U64" s="245"/>
      <c r="V64" s="245"/>
      <c r="W64" s="245"/>
      <c r="X64" s="245"/>
      <c r="Y64" s="245"/>
      <c r="Z64" s="245"/>
    </row>
    <row r="65" spans="21:26">
      <c r="U65" s="245"/>
      <c r="V65" s="245"/>
      <c r="W65" s="245"/>
      <c r="X65" s="245"/>
      <c r="Y65" s="245"/>
      <c r="Z65" s="245"/>
    </row>
    <row r="66" spans="21:26">
      <c r="U66" s="245"/>
      <c r="V66" s="245"/>
      <c r="W66" s="245"/>
      <c r="X66" s="245"/>
      <c r="Y66" s="245"/>
      <c r="Z66" s="245"/>
    </row>
    <row r="67" spans="21:26">
      <c r="U67" s="245"/>
      <c r="V67" s="245"/>
      <c r="W67" s="245"/>
      <c r="X67" s="245"/>
      <c r="Y67" s="245"/>
      <c r="Z67" s="245"/>
    </row>
    <row r="68" spans="21:26">
      <c r="U68" s="245"/>
      <c r="V68" s="245"/>
      <c r="W68" s="245"/>
      <c r="X68" s="245"/>
      <c r="Y68" s="245"/>
      <c r="Z68" s="245"/>
    </row>
    <row r="69" spans="21:26">
      <c r="U69" s="245"/>
      <c r="V69" s="245"/>
      <c r="W69" s="245"/>
      <c r="X69" s="245"/>
      <c r="Y69" s="245"/>
      <c r="Z69" s="245"/>
    </row>
    <row r="70" spans="21:26">
      <c r="U70" s="245"/>
      <c r="V70" s="245"/>
      <c r="W70" s="245"/>
      <c r="X70" s="245"/>
      <c r="Y70" s="245"/>
      <c r="Z70" s="245"/>
    </row>
    <row r="71" spans="21:26">
      <c r="U71" s="245"/>
      <c r="V71" s="245"/>
      <c r="W71" s="245"/>
      <c r="X71" s="245"/>
      <c r="Y71" s="245"/>
      <c r="Z71" s="245"/>
    </row>
    <row r="72" spans="21:26">
      <c r="U72" s="245"/>
      <c r="V72" s="245"/>
      <c r="W72" s="245"/>
      <c r="X72" s="245"/>
      <c r="Y72" s="245"/>
      <c r="Z72" s="245"/>
    </row>
    <row r="73" spans="21:26">
      <c r="U73" s="245"/>
      <c r="V73" s="245"/>
      <c r="W73" s="245"/>
      <c r="X73" s="245"/>
      <c r="Y73" s="245"/>
      <c r="Z73" s="245"/>
    </row>
    <row r="74" spans="21:26">
      <c r="U74" s="245"/>
      <c r="V74" s="245"/>
      <c r="W74" s="245"/>
      <c r="X74" s="245"/>
      <c r="Y74" s="245"/>
      <c r="Z74" s="245"/>
    </row>
    <row r="75" spans="21:26">
      <c r="U75" s="245"/>
      <c r="V75" s="245"/>
      <c r="W75" s="245"/>
      <c r="X75" s="245"/>
      <c r="Y75" s="245"/>
      <c r="Z75" s="245"/>
    </row>
    <row r="76" spans="21:26">
      <c r="U76" s="245"/>
      <c r="V76" s="245"/>
      <c r="W76" s="245"/>
      <c r="X76" s="245"/>
      <c r="Y76" s="245"/>
      <c r="Z76" s="245"/>
    </row>
    <row r="77" spans="21:26">
      <c r="U77" s="245"/>
      <c r="V77" s="245"/>
      <c r="W77" s="245"/>
      <c r="X77" s="245"/>
      <c r="Y77" s="245"/>
      <c r="Z77" s="245"/>
    </row>
    <row r="78" spans="21:26">
      <c r="U78" s="245"/>
      <c r="V78" s="245"/>
      <c r="W78" s="245"/>
      <c r="X78" s="245"/>
      <c r="Y78" s="245"/>
      <c r="Z78" s="245"/>
    </row>
    <row r="79" spans="21:26">
      <c r="U79" s="245"/>
      <c r="V79" s="245"/>
      <c r="W79" s="245"/>
      <c r="X79" s="245"/>
      <c r="Y79" s="245"/>
      <c r="Z79" s="245"/>
    </row>
    <row r="80" spans="21:26">
      <c r="U80" s="245"/>
      <c r="V80" s="245"/>
      <c r="W80" s="245"/>
      <c r="X80" s="245"/>
      <c r="Y80" s="245"/>
      <c r="Z80" s="245"/>
    </row>
    <row r="81" spans="21:26">
      <c r="U81" s="245"/>
      <c r="V81" s="245"/>
      <c r="W81" s="245"/>
      <c r="X81" s="245"/>
      <c r="Y81" s="245"/>
      <c r="Z81" s="245"/>
    </row>
    <row r="82" spans="21:26">
      <c r="U82" s="245"/>
      <c r="V82" s="245"/>
      <c r="W82" s="245"/>
      <c r="X82" s="245"/>
      <c r="Y82" s="245"/>
      <c r="Z82" s="245"/>
    </row>
    <row r="83" spans="21:26">
      <c r="U83" s="245"/>
      <c r="V83" s="245"/>
      <c r="W83" s="245"/>
      <c r="X83" s="245"/>
      <c r="Y83" s="245"/>
      <c r="Z83" s="245"/>
    </row>
    <row r="84" spans="21:26">
      <c r="U84" s="245"/>
      <c r="V84" s="245"/>
      <c r="W84" s="245"/>
      <c r="X84" s="245"/>
      <c r="Y84" s="245"/>
      <c r="Z84" s="245"/>
    </row>
    <row r="85" spans="21:26">
      <c r="U85" s="245"/>
      <c r="V85" s="245"/>
      <c r="W85" s="245"/>
      <c r="X85" s="245"/>
      <c r="Y85" s="245"/>
      <c r="Z85" s="245"/>
    </row>
    <row r="86" spans="21:26">
      <c r="U86" s="245"/>
      <c r="V86" s="245"/>
      <c r="W86" s="245"/>
      <c r="X86" s="245"/>
      <c r="Y86" s="245"/>
      <c r="Z86" s="245"/>
    </row>
    <row r="87" spans="21:26">
      <c r="U87" s="245"/>
      <c r="V87" s="245"/>
      <c r="W87" s="245"/>
      <c r="X87" s="245"/>
      <c r="Y87" s="245"/>
      <c r="Z87" s="245"/>
    </row>
    <row r="88" spans="21:26">
      <c r="U88" s="245"/>
      <c r="V88" s="245"/>
      <c r="W88" s="245"/>
      <c r="X88" s="245"/>
      <c r="Y88" s="245"/>
      <c r="Z88" s="245"/>
    </row>
    <row r="89" spans="21:26">
      <c r="U89" s="245"/>
      <c r="V89" s="245"/>
      <c r="W89" s="245"/>
      <c r="X89" s="245"/>
      <c r="Y89" s="245"/>
      <c r="Z89" s="245"/>
    </row>
    <row r="90" spans="21:26">
      <c r="U90" s="245"/>
      <c r="V90" s="245"/>
      <c r="W90" s="245"/>
      <c r="X90" s="245"/>
      <c r="Y90" s="245"/>
      <c r="Z90" s="245"/>
    </row>
    <row r="91" spans="21:26">
      <c r="U91" s="245"/>
      <c r="V91" s="245"/>
      <c r="W91" s="245"/>
      <c r="X91" s="245"/>
      <c r="Y91" s="245"/>
      <c r="Z91" s="245"/>
    </row>
    <row r="92" spans="21:26">
      <c r="U92" s="245"/>
      <c r="V92" s="245"/>
      <c r="W92" s="245"/>
      <c r="X92" s="245"/>
      <c r="Y92" s="245"/>
      <c r="Z92" s="245"/>
    </row>
    <row r="93" spans="21:26">
      <c r="U93" s="245"/>
      <c r="V93" s="245"/>
      <c r="W93" s="245"/>
      <c r="X93" s="245"/>
      <c r="Y93" s="245"/>
      <c r="Z93" s="245"/>
    </row>
    <row r="94" spans="21:26">
      <c r="U94" s="245"/>
      <c r="V94" s="245"/>
      <c r="W94" s="245"/>
      <c r="X94" s="245"/>
      <c r="Y94" s="245"/>
      <c r="Z94" s="245"/>
    </row>
    <row r="95" spans="21:26">
      <c r="U95" s="245"/>
      <c r="V95" s="245"/>
      <c r="W95" s="245"/>
      <c r="X95" s="245"/>
      <c r="Y95" s="245"/>
      <c r="Z95" s="245"/>
    </row>
    <row r="96" spans="21:26">
      <c r="U96" s="245"/>
      <c r="V96" s="245"/>
      <c r="W96" s="245"/>
      <c r="X96" s="245"/>
      <c r="Y96" s="245"/>
      <c r="Z96" s="245"/>
    </row>
    <row r="97" spans="21:26">
      <c r="U97" s="245"/>
      <c r="V97" s="245"/>
      <c r="W97" s="245"/>
      <c r="X97" s="245"/>
      <c r="Y97" s="245"/>
      <c r="Z97" s="245"/>
    </row>
    <row r="98" spans="21:26">
      <c r="U98" s="245"/>
      <c r="V98" s="245"/>
      <c r="W98" s="245"/>
      <c r="X98" s="245"/>
      <c r="Y98" s="245"/>
      <c r="Z98" s="245"/>
    </row>
    <row r="99" spans="21:26">
      <c r="U99" s="245"/>
      <c r="V99" s="245"/>
      <c r="W99" s="245"/>
      <c r="X99" s="245"/>
      <c r="Y99" s="245"/>
      <c r="Z99" s="245"/>
    </row>
    <row r="100" spans="21:26">
      <c r="U100" s="245"/>
      <c r="V100" s="245"/>
      <c r="W100" s="245"/>
      <c r="X100" s="245"/>
      <c r="Y100" s="245"/>
      <c r="Z100" s="245"/>
    </row>
    <row r="101" spans="21:26">
      <c r="U101" s="245"/>
      <c r="V101" s="245"/>
      <c r="W101" s="245"/>
      <c r="X101" s="245"/>
      <c r="Y101" s="245"/>
      <c r="Z101" s="245"/>
    </row>
    <row r="102" spans="21:26">
      <c r="U102" s="245"/>
      <c r="V102" s="245"/>
      <c r="W102" s="245"/>
      <c r="X102" s="245"/>
      <c r="Y102" s="245"/>
      <c r="Z102" s="245"/>
    </row>
    <row r="103" spans="21:26">
      <c r="U103" s="245"/>
      <c r="V103" s="245"/>
      <c r="W103" s="245"/>
      <c r="X103" s="245"/>
      <c r="Y103" s="245"/>
      <c r="Z103" s="245"/>
    </row>
    <row r="104" spans="21:26">
      <c r="U104" s="245"/>
      <c r="V104" s="245"/>
      <c r="W104" s="245"/>
      <c r="X104" s="245"/>
      <c r="Y104" s="245"/>
      <c r="Z104" s="245"/>
    </row>
    <row r="105" spans="21:26">
      <c r="U105" s="245"/>
      <c r="V105" s="245"/>
      <c r="W105" s="245"/>
      <c r="X105" s="245"/>
      <c r="Y105" s="245"/>
      <c r="Z105" s="245"/>
    </row>
    <row r="106" spans="21:26">
      <c r="U106" s="245"/>
      <c r="V106" s="245"/>
      <c r="W106" s="245"/>
      <c r="X106" s="245"/>
      <c r="Y106" s="245"/>
      <c r="Z106" s="245"/>
    </row>
    <row r="107" spans="21:26">
      <c r="U107" s="245"/>
      <c r="V107" s="245"/>
      <c r="W107" s="245"/>
      <c r="X107" s="245"/>
      <c r="Y107" s="245"/>
      <c r="Z107" s="245"/>
    </row>
    <row r="108" spans="21:26">
      <c r="U108" s="245"/>
      <c r="V108" s="245"/>
      <c r="W108" s="245"/>
      <c r="X108" s="245"/>
      <c r="Y108" s="245"/>
      <c r="Z108" s="245"/>
    </row>
    <row r="109" spans="21:26">
      <c r="U109" s="245"/>
      <c r="V109" s="245"/>
      <c r="W109" s="245"/>
      <c r="X109" s="245"/>
      <c r="Y109" s="245"/>
      <c r="Z109" s="245"/>
    </row>
    <row r="110" spans="21:26">
      <c r="U110" s="245"/>
      <c r="V110" s="245"/>
      <c r="W110" s="245"/>
      <c r="X110" s="245"/>
      <c r="Y110" s="245"/>
      <c r="Z110" s="245"/>
    </row>
    <row r="111" spans="21:26">
      <c r="U111" s="245"/>
      <c r="V111" s="245"/>
      <c r="W111" s="245"/>
      <c r="X111" s="245"/>
      <c r="Y111" s="245"/>
      <c r="Z111" s="245"/>
    </row>
    <row r="112" spans="21:26">
      <c r="U112" s="245"/>
      <c r="V112" s="245"/>
      <c r="W112" s="245"/>
      <c r="X112" s="245"/>
      <c r="Y112" s="245"/>
      <c r="Z112" s="245"/>
    </row>
    <row r="113" spans="21:26">
      <c r="U113" s="245"/>
      <c r="V113" s="245"/>
      <c r="W113" s="245"/>
      <c r="X113" s="245"/>
      <c r="Y113" s="245"/>
      <c r="Z113" s="245"/>
    </row>
    <row r="114" spans="21:26">
      <c r="U114" s="245"/>
      <c r="V114" s="245"/>
      <c r="W114" s="245"/>
      <c r="X114" s="245"/>
      <c r="Y114" s="245"/>
      <c r="Z114" s="245"/>
    </row>
    <row r="115" spans="21:26">
      <c r="U115" s="245"/>
      <c r="V115" s="245"/>
      <c r="W115" s="245"/>
      <c r="X115" s="245"/>
      <c r="Y115" s="245"/>
      <c r="Z115" s="245"/>
    </row>
    <row r="116" spans="21:26">
      <c r="U116" s="245"/>
      <c r="V116" s="245"/>
      <c r="W116" s="245"/>
      <c r="X116" s="245"/>
      <c r="Y116" s="245"/>
      <c r="Z116" s="245"/>
    </row>
    <row r="117" spans="21:26">
      <c r="U117" s="245"/>
      <c r="V117" s="245"/>
      <c r="W117" s="245"/>
      <c r="X117" s="245"/>
      <c r="Y117" s="245"/>
      <c r="Z117" s="245"/>
    </row>
    <row r="118" spans="21:26">
      <c r="U118" s="245"/>
      <c r="V118" s="245"/>
      <c r="W118" s="245"/>
      <c r="X118" s="245"/>
      <c r="Y118" s="245"/>
      <c r="Z118" s="245"/>
    </row>
    <row r="119" spans="21:26">
      <c r="U119" s="245"/>
      <c r="V119" s="245"/>
      <c r="W119" s="245"/>
      <c r="X119" s="245"/>
      <c r="Y119" s="245"/>
      <c r="Z119" s="245"/>
    </row>
    <row r="120" spans="21:26">
      <c r="U120" s="245"/>
      <c r="V120" s="245"/>
      <c r="W120" s="245"/>
      <c r="X120" s="245"/>
      <c r="Y120" s="245"/>
      <c r="Z120" s="245"/>
    </row>
    <row r="121" spans="21:26">
      <c r="U121" s="245"/>
      <c r="V121" s="245"/>
      <c r="W121" s="245"/>
      <c r="X121" s="245"/>
      <c r="Y121" s="245"/>
      <c r="Z121" s="245"/>
    </row>
    <row r="122" spans="21:26">
      <c r="U122" s="245"/>
      <c r="V122" s="245"/>
      <c r="W122" s="245"/>
      <c r="X122" s="245"/>
      <c r="Y122" s="245"/>
      <c r="Z122" s="245"/>
    </row>
    <row r="123" spans="21:26">
      <c r="U123" s="245"/>
      <c r="V123" s="245"/>
      <c r="W123" s="245"/>
      <c r="X123" s="245"/>
      <c r="Y123" s="245"/>
      <c r="Z123" s="245"/>
    </row>
    <row r="124" spans="21:26">
      <c r="U124" s="245"/>
      <c r="V124" s="245"/>
      <c r="W124" s="245"/>
      <c r="X124" s="245"/>
      <c r="Y124" s="245"/>
      <c r="Z124" s="245"/>
    </row>
    <row r="125" spans="21:26">
      <c r="U125" s="245"/>
      <c r="V125" s="245"/>
      <c r="W125" s="245"/>
      <c r="X125" s="245"/>
      <c r="Y125" s="245"/>
      <c r="Z125" s="245"/>
    </row>
    <row r="126" spans="21:26">
      <c r="U126" s="245"/>
      <c r="V126" s="245"/>
      <c r="W126" s="245"/>
      <c r="X126" s="245"/>
      <c r="Y126" s="245"/>
      <c r="Z126" s="245"/>
    </row>
    <row r="127" spans="21:26">
      <c r="U127" s="245"/>
      <c r="V127" s="245"/>
      <c r="W127" s="245"/>
      <c r="X127" s="245"/>
      <c r="Y127" s="245"/>
      <c r="Z127" s="245"/>
    </row>
    <row r="128" spans="21:26">
      <c r="U128" s="245"/>
      <c r="V128" s="245"/>
      <c r="W128" s="245"/>
      <c r="X128" s="245"/>
      <c r="Y128" s="245"/>
      <c r="Z128" s="245"/>
    </row>
    <row r="129" spans="21:26">
      <c r="U129" s="245"/>
      <c r="V129" s="245"/>
      <c r="W129" s="245"/>
      <c r="X129" s="245"/>
      <c r="Y129" s="245"/>
      <c r="Z129" s="245"/>
    </row>
    <row r="130" spans="21:26">
      <c r="U130" s="245"/>
      <c r="V130" s="245"/>
      <c r="W130" s="245"/>
      <c r="X130" s="245"/>
      <c r="Y130" s="245"/>
      <c r="Z130" s="245"/>
    </row>
    <row r="131" spans="21:26">
      <c r="U131" s="245"/>
      <c r="V131" s="245"/>
      <c r="W131" s="245"/>
      <c r="X131" s="245"/>
      <c r="Y131" s="245"/>
      <c r="Z131" s="245"/>
    </row>
    <row r="132" spans="21:26">
      <c r="U132" s="245"/>
      <c r="V132" s="245"/>
      <c r="W132" s="245"/>
      <c r="X132" s="245"/>
      <c r="Y132" s="245"/>
      <c r="Z132" s="245"/>
    </row>
    <row r="133" spans="21:26">
      <c r="U133" s="245"/>
      <c r="V133" s="245"/>
      <c r="W133" s="245"/>
      <c r="X133" s="245"/>
      <c r="Y133" s="245"/>
      <c r="Z133" s="245"/>
    </row>
  </sheetData>
  <mergeCells count="59">
    <mergeCell ref="P21:P27"/>
    <mergeCell ref="C14:C19"/>
    <mergeCell ref="E14:E16"/>
    <mergeCell ref="E17:E19"/>
    <mergeCell ref="D14:D16"/>
    <mergeCell ref="D17:D19"/>
    <mergeCell ref="D21:D24"/>
    <mergeCell ref="D25:D27"/>
    <mergeCell ref="E21:E24"/>
    <mergeCell ref="E25:E27"/>
    <mergeCell ref="J23:J24"/>
    <mergeCell ref="U12:U13"/>
    <mergeCell ref="Q12:Q13"/>
    <mergeCell ref="R12:R13"/>
    <mergeCell ref="T12:T13"/>
    <mergeCell ref="C12:C13"/>
    <mergeCell ref="D12:D13"/>
    <mergeCell ref="E12:E13"/>
    <mergeCell ref="L12:L13"/>
    <mergeCell ref="M12:M13"/>
    <mergeCell ref="F12:F13"/>
    <mergeCell ref="G12:G13"/>
    <mergeCell ref="B1:P1"/>
    <mergeCell ref="B2:S2"/>
    <mergeCell ref="B3:S3"/>
    <mergeCell ref="B4:S4"/>
    <mergeCell ref="B11:J11"/>
    <mergeCell ref="S11:U11"/>
    <mergeCell ref="Q7:Q10"/>
    <mergeCell ref="K11:R11"/>
    <mergeCell ref="C7:P7"/>
    <mergeCell ref="C8:P8"/>
    <mergeCell ref="C10:P10"/>
    <mergeCell ref="C9:P9"/>
    <mergeCell ref="R7:S10"/>
    <mergeCell ref="B12:B13"/>
    <mergeCell ref="O12:O13"/>
    <mergeCell ref="P12:P13"/>
    <mergeCell ref="N12:N13"/>
    <mergeCell ref="S12:S13"/>
    <mergeCell ref="H12:I12"/>
    <mergeCell ref="J12:J13"/>
    <mergeCell ref="K12:K13"/>
    <mergeCell ref="B28:R28"/>
    <mergeCell ref="B14:B19"/>
    <mergeCell ref="P48:P49"/>
    <mergeCell ref="B35:R35"/>
    <mergeCell ref="B40:R40"/>
    <mergeCell ref="B43:R43"/>
    <mergeCell ref="B45:R45"/>
    <mergeCell ref="P46:P47"/>
    <mergeCell ref="O36:O39"/>
    <mergeCell ref="P36:P39"/>
    <mergeCell ref="N36:N39"/>
    <mergeCell ref="J14:J18"/>
    <mergeCell ref="P14:P19"/>
    <mergeCell ref="B20:S20"/>
    <mergeCell ref="B21:B27"/>
    <mergeCell ref="C21:C27"/>
  </mergeCells>
  <conditionalFormatting sqref="P44">
    <cfRule type="cellIs" dxfId="724" priority="112" operator="between">
      <formula>1</formula>
      <formula>1</formula>
    </cfRule>
    <cfRule type="cellIs" dxfId="723" priority="113" operator="between">
      <formula>0.9</formula>
      <formula>0.99</formula>
    </cfRule>
    <cfRule type="cellIs" dxfId="722" priority="114" operator="between">
      <formula>0.89</formula>
      <formula>0.8</formula>
    </cfRule>
    <cfRule type="cellIs" dxfId="721" priority="115" operator="between">
      <formula>0.79</formula>
      <formula>0</formula>
    </cfRule>
  </conditionalFormatting>
  <conditionalFormatting sqref="P29 P33 P36">
    <cfRule type="cellIs" dxfId="720" priority="108" operator="between">
      <formula>1</formula>
      <formula>1</formula>
    </cfRule>
    <cfRule type="cellIs" dxfId="719" priority="109" operator="between">
      <formula>0.9</formula>
      <formula>0.99</formula>
    </cfRule>
    <cfRule type="cellIs" dxfId="718" priority="110" operator="between">
      <formula>0.89</formula>
      <formula>0.8</formula>
    </cfRule>
    <cfRule type="cellIs" dxfId="717" priority="111" operator="between">
      <formula>0.79</formula>
      <formula>0</formula>
    </cfRule>
  </conditionalFormatting>
  <conditionalFormatting sqref="K36:K39 K42">
    <cfRule type="cellIs" dxfId="716" priority="100" operator="equal">
      <formula>$Y$4</formula>
    </cfRule>
    <cfRule type="cellIs" dxfId="715" priority="101" operator="equal">
      <formula>$Y$3</formula>
    </cfRule>
    <cfRule type="cellIs" dxfId="714" priority="102" operator="equal">
      <formula>$Y$2</formula>
    </cfRule>
    <cfRule type="cellIs" dxfId="713" priority="103" operator="equal">
      <formula>$Y$1</formula>
    </cfRule>
  </conditionalFormatting>
  <conditionalFormatting sqref="K21:K22 K24">
    <cfRule type="cellIs" dxfId="712" priority="77" operator="equal">
      <formula>$Y$4</formula>
    </cfRule>
    <cfRule type="cellIs" dxfId="711" priority="78" operator="equal">
      <formula>$Y$3</formula>
    </cfRule>
    <cfRule type="cellIs" dxfId="710" priority="79" operator="equal">
      <formula>$Y$2</formula>
    </cfRule>
    <cfRule type="cellIs" dxfId="709" priority="80" operator="equal">
      <formula>$Y$1</formula>
    </cfRule>
  </conditionalFormatting>
  <conditionalFormatting sqref="K29:K31 K33:K34">
    <cfRule type="cellIs" dxfId="708" priority="65" operator="equal">
      <formula>$Y$4</formula>
    </cfRule>
    <cfRule type="cellIs" dxfId="707" priority="66" operator="equal">
      <formula>$Y$3</formula>
    </cfRule>
    <cfRule type="cellIs" dxfId="706" priority="67" operator="equal">
      <formula>$Y$2</formula>
    </cfRule>
    <cfRule type="cellIs" dxfId="705" priority="68" operator="equal">
      <formula>$Y$1</formula>
    </cfRule>
  </conditionalFormatting>
  <conditionalFormatting sqref="P14 P21">
    <cfRule type="cellIs" dxfId="704" priority="51" operator="between">
      <formula>1</formula>
      <formula>1</formula>
    </cfRule>
    <cfRule type="cellIs" dxfId="703" priority="52" operator="between">
      <formula>0.9</formula>
      <formula>0.99</formula>
    </cfRule>
    <cfRule type="cellIs" dxfId="702" priority="53" operator="between">
      <formula>0.89</formula>
      <formula>0.8</formula>
    </cfRule>
    <cfRule type="cellIs" dxfId="701" priority="54" operator="between">
      <formula>0.79</formula>
      <formula>0</formula>
    </cfRule>
  </conditionalFormatting>
  <conditionalFormatting sqref="P46 P48 P50">
    <cfRule type="cellIs" dxfId="700" priority="41" operator="between">
      <formula>1</formula>
      <formula>1</formula>
    </cfRule>
    <cfRule type="cellIs" dxfId="699" priority="42" operator="between">
      <formula>0.9</formula>
      <formula>0.99</formula>
    </cfRule>
    <cfRule type="cellIs" dxfId="698" priority="43" operator="between">
      <formula>0.89</formula>
      <formula>0.8</formula>
    </cfRule>
    <cfRule type="cellIs" dxfId="697" priority="44" operator="between">
      <formula>0.79</formula>
      <formula>0</formula>
    </cfRule>
  </conditionalFormatting>
  <conditionalFormatting sqref="K14:K19">
    <cfRule type="cellIs" dxfId="696" priority="33" operator="equal">
      <formula>$Y$4</formula>
    </cfRule>
    <cfRule type="cellIs" dxfId="695" priority="34" operator="equal">
      <formula>$Y$3</formula>
    </cfRule>
    <cfRule type="cellIs" dxfId="694" priority="35" operator="equal">
      <formula>$Y$2</formula>
    </cfRule>
    <cfRule type="cellIs" dxfId="693" priority="36" operator="equal">
      <formula>$Y$1</formula>
    </cfRule>
  </conditionalFormatting>
  <conditionalFormatting sqref="P32">
    <cfRule type="cellIs" dxfId="692" priority="29" operator="between">
      <formula>1</formula>
      <formula>1</formula>
    </cfRule>
    <cfRule type="cellIs" dxfId="691" priority="30" operator="between">
      <formula>0.9</formula>
      <formula>0.99</formula>
    </cfRule>
    <cfRule type="cellIs" dxfId="690" priority="31" operator="between">
      <formula>0.89</formula>
      <formula>0.8</formula>
    </cfRule>
    <cfRule type="cellIs" dxfId="689" priority="32" operator="between">
      <formula>0.79</formula>
      <formula>0</formula>
    </cfRule>
  </conditionalFormatting>
  <conditionalFormatting sqref="P41:P42">
    <cfRule type="cellIs" dxfId="688" priority="25" operator="between">
      <formula>1</formula>
      <formula>1</formula>
    </cfRule>
    <cfRule type="cellIs" dxfId="687" priority="26" operator="between">
      <formula>0.9</formula>
      <formula>0.99</formula>
    </cfRule>
    <cfRule type="cellIs" dxfId="686" priority="27" operator="between">
      <formula>0.89</formula>
      <formula>0.8</formula>
    </cfRule>
    <cfRule type="cellIs" dxfId="685" priority="28" operator="between">
      <formula>0.79</formula>
      <formula>0</formula>
    </cfRule>
  </conditionalFormatting>
  <conditionalFormatting sqref="K25 K23">
    <cfRule type="cellIs" dxfId="684" priority="21" operator="equal">
      <formula>$Y$4</formula>
    </cfRule>
    <cfRule type="cellIs" dxfId="683" priority="22" operator="equal">
      <formula>$Y$3</formula>
    </cfRule>
    <cfRule type="cellIs" dxfId="682" priority="23" operator="equal">
      <formula>$Y$2</formula>
    </cfRule>
    <cfRule type="cellIs" dxfId="681" priority="24" operator="equal">
      <formula>$Y$1</formula>
    </cfRule>
  </conditionalFormatting>
  <conditionalFormatting sqref="K26:K27">
    <cfRule type="cellIs" dxfId="680" priority="17" operator="equal">
      <formula>$Y$4</formula>
    </cfRule>
    <cfRule type="cellIs" dxfId="679" priority="18" operator="equal">
      <formula>$Y$3</formula>
    </cfRule>
    <cfRule type="cellIs" dxfId="678" priority="19" operator="equal">
      <formula>$Y$2</formula>
    </cfRule>
    <cfRule type="cellIs" dxfId="677" priority="20" operator="equal">
      <formula>$Y$1</formula>
    </cfRule>
  </conditionalFormatting>
  <conditionalFormatting sqref="K44 K41 K32">
    <cfRule type="cellIs" dxfId="676" priority="13" operator="equal">
      <formula>$Y$4</formula>
    </cfRule>
    <cfRule type="cellIs" dxfId="675" priority="14" operator="equal">
      <formula>$Y$3</formula>
    </cfRule>
    <cfRule type="cellIs" dxfId="674" priority="15" operator="equal">
      <formula>$Y$2</formula>
    </cfRule>
    <cfRule type="cellIs" dxfId="673" priority="16" operator="equal">
      <formula>$Y$1</formula>
    </cfRule>
  </conditionalFormatting>
  <conditionalFormatting sqref="K46:K50">
    <cfRule type="cellIs" dxfId="672" priority="9" operator="equal">
      <formula>$Y$4</formula>
    </cfRule>
    <cfRule type="cellIs" dxfId="671" priority="10" operator="equal">
      <formula>$Y$3</formula>
    </cfRule>
    <cfRule type="cellIs" dxfId="670" priority="11" operator="equal">
      <formula>$Y$2</formula>
    </cfRule>
    <cfRule type="cellIs" dxfId="669" priority="12" operator="equal">
      <formula>$Y$1</formula>
    </cfRule>
  </conditionalFormatting>
  <conditionalFormatting sqref="R7">
    <cfRule type="cellIs" dxfId="668" priority="1" operator="between">
      <formula>0.9</formula>
      <formula>1</formula>
    </cfRule>
    <cfRule type="cellIs" dxfId="667" priority="2" operator="between">
      <formula>0.8</formula>
      <formula>0.89</formula>
    </cfRule>
    <cfRule type="cellIs" dxfId="666" priority="3" operator="between">
      <formula>0.7</formula>
      <formula>0.79</formula>
    </cfRule>
    <cfRule type="cellIs" dxfId="665" priority="4" operator="between">
      <formula>0</formula>
      <formula>0.69</formula>
    </cfRule>
  </conditionalFormatting>
  <dataValidations count="1">
    <dataValidation type="list" allowBlank="1" showInputMessage="1" showErrorMessage="1" sqref="K46:K50 K36:K39 K29:K34 K41:K42 K44 K14:K19 K21:K27" xr:uid="{00000000-0002-0000-0700-000000000000}">
      <formula1>$Y$1:$Y$4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7" operator="containsText" id="{2BF3CD1E-C672-467D-8707-C9E1E5B5F5A1}">
            <xm:f>NOT(ISERROR(SEARCH($Y$9,R29)))</xm:f>
            <xm:f>$Y$9</xm:f>
            <x14:dxf>
              <font>
                <b/>
                <i val="0"/>
              </font>
              <fill>
                <patternFill>
                  <bgColor rgb="FFFFFF00"/>
                </patternFill>
              </fill>
            </x14:dxf>
          </x14:cfRule>
          <x14:cfRule type="containsText" priority="98" operator="containsText" id="{AEC3E94D-78F2-4AFC-885B-C5933D223569}">
            <xm:f>NOT(ISERROR(SEARCH($Y$8,R29)))</xm:f>
            <xm:f>$Y$8</xm:f>
            <x14:dxf>
              <font>
                <b/>
                <i val="0"/>
                <color theme="0"/>
              </font>
              <fill>
                <patternFill>
                  <bgColor rgb="FF00B050"/>
                </patternFill>
              </fill>
            </x14:dxf>
          </x14:cfRule>
          <x14:cfRule type="containsText" priority="99" operator="containsText" id="{BBF63C2F-58B9-43D4-AB76-6246CC2E4343}">
            <xm:f>NOT(ISERROR(SEARCH($Y$10,R29)))</xm:f>
            <xm:f>$Y$10</xm:f>
            <x14:dxf>
              <font>
                <b/>
                <i val="0"/>
                <color theme="0"/>
              </font>
              <fill>
                <patternFill>
                  <bgColor rgb="FFFF0000"/>
                </patternFill>
              </fill>
            </x14:dxf>
          </x14:cfRule>
          <xm:sqref>R29:R34 R36:R39 R44 R41:R42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R138"/>
  <sheetViews>
    <sheetView showGridLines="0" topLeftCell="A3" zoomScale="90" zoomScaleNormal="90" workbookViewId="0">
      <selection activeCell="F11" sqref="F11:F12"/>
    </sheetView>
  </sheetViews>
  <sheetFormatPr baseColWidth="10" defaultColWidth="11.42578125" defaultRowHeight="15"/>
  <cols>
    <col min="1" max="1" width="10.5703125" style="247" customWidth="1"/>
    <col min="2" max="2" width="24.7109375" style="247" customWidth="1"/>
    <col min="3" max="3" width="21.42578125" style="247" hidden="1" customWidth="1"/>
    <col min="4" max="4" width="22.28515625" style="274" customWidth="1"/>
    <col min="5" max="5" width="12.7109375" style="247" hidden="1" customWidth="1"/>
    <col min="6" max="6" width="22.28515625" style="247" customWidth="1"/>
    <col min="7" max="7" width="11" style="247" hidden="1" customWidth="1"/>
    <col min="8" max="8" width="12.7109375" style="247" hidden="1" customWidth="1"/>
    <col min="9" max="9" width="14.42578125" style="247" hidden="1" customWidth="1"/>
    <col min="10" max="10" width="23.85546875" style="247" customWidth="1"/>
    <col min="11" max="11" width="23.7109375" style="247" customWidth="1"/>
    <col min="12" max="12" width="22" style="247" hidden="1" customWidth="1"/>
    <col min="13" max="15" width="19.28515625" style="247" hidden="1" customWidth="1"/>
    <col min="16" max="16" width="24.7109375" style="247" customWidth="1"/>
    <col min="17" max="17" width="23.42578125" style="247" customWidth="1"/>
    <col min="18" max="18" width="24.42578125" style="247" customWidth="1"/>
    <col min="19" max="19" width="27.28515625" style="247" hidden="1" customWidth="1"/>
    <col min="20" max="20" width="22.28515625" style="247" hidden="1" customWidth="1"/>
    <col min="21" max="21" width="17.140625" style="247" hidden="1" customWidth="1"/>
    <col min="22" max="22" width="1" style="247" customWidth="1"/>
    <col min="23" max="23" width="11.42578125" style="247" customWidth="1"/>
    <col min="24" max="24" width="4.85546875" style="247" hidden="1" customWidth="1"/>
    <col min="25" max="25" width="21.5703125" style="247" hidden="1" customWidth="1"/>
    <col min="26" max="26" width="11.42578125" style="247" hidden="1" customWidth="1"/>
    <col min="27" max="27" width="19.7109375" style="247" hidden="1" customWidth="1"/>
    <col min="28" max="28" width="14.42578125" style="247" hidden="1" customWidth="1"/>
    <col min="29" max="29" width="11.42578125" style="247" hidden="1" customWidth="1"/>
    <col min="30" max="30" width="0" style="247" hidden="1" customWidth="1"/>
    <col min="31" max="16384" width="11.42578125" style="247"/>
  </cols>
  <sheetData>
    <row r="1" spans="1:148">
      <c r="A1" s="245"/>
      <c r="B1" s="245"/>
      <c r="C1" s="245"/>
      <c r="D1" s="245"/>
      <c r="E1" s="245"/>
      <c r="F1" s="245"/>
      <c r="G1" s="245"/>
      <c r="H1" s="245"/>
      <c r="I1" s="245"/>
      <c r="J1" s="245"/>
      <c r="K1" s="245"/>
      <c r="L1" s="245"/>
      <c r="M1" s="245"/>
      <c r="N1" s="245"/>
      <c r="O1" s="245"/>
      <c r="P1" s="245"/>
      <c r="Q1" s="245"/>
      <c r="R1" s="245"/>
      <c r="S1" s="245"/>
      <c r="T1" s="245"/>
      <c r="U1" s="245"/>
      <c r="V1" s="245"/>
      <c r="W1" s="245"/>
      <c r="X1" s="278"/>
      <c r="Y1" s="258" t="s">
        <v>65</v>
      </c>
      <c r="Z1" s="245"/>
      <c r="AA1" s="245"/>
      <c r="AB1" s="245"/>
      <c r="AC1" s="245"/>
      <c r="AD1" s="245"/>
      <c r="AE1" s="245"/>
      <c r="AF1" s="245"/>
      <c r="AG1" s="245"/>
      <c r="AH1" s="245"/>
      <c r="AI1" s="245"/>
      <c r="AJ1" s="245"/>
      <c r="AK1" s="245"/>
      <c r="AL1" s="245"/>
      <c r="AM1" s="245"/>
      <c r="AN1" s="245"/>
      <c r="AO1" s="245"/>
      <c r="AP1" s="245"/>
      <c r="AQ1" s="245"/>
      <c r="AR1" s="245"/>
    </row>
    <row r="2" spans="1:148" ht="25.5" customHeight="1">
      <c r="A2" s="245"/>
      <c r="B2" s="1015" t="s">
        <v>76</v>
      </c>
      <c r="C2" s="1015"/>
      <c r="D2" s="1015"/>
      <c r="E2" s="1015"/>
      <c r="F2" s="1015"/>
      <c r="G2" s="1015"/>
      <c r="H2" s="1015"/>
      <c r="I2" s="1015"/>
      <c r="J2" s="1015"/>
      <c r="K2" s="1015"/>
      <c r="L2" s="1015"/>
      <c r="M2" s="1015"/>
      <c r="N2" s="1015"/>
      <c r="O2" s="1015"/>
      <c r="P2" s="1015"/>
      <c r="Q2" s="1015"/>
      <c r="R2" s="1015"/>
      <c r="S2" s="1015"/>
      <c r="T2" s="245"/>
      <c r="U2" s="245"/>
      <c r="V2" s="245"/>
      <c r="W2" s="245"/>
      <c r="X2" s="252"/>
      <c r="Y2" s="245" t="s">
        <v>67</v>
      </c>
      <c r="Z2" s="245"/>
      <c r="AA2" s="245"/>
      <c r="AB2" s="245"/>
      <c r="AC2" s="245"/>
      <c r="AD2" s="245"/>
      <c r="AE2" s="245"/>
      <c r="AF2" s="245"/>
      <c r="AG2" s="245"/>
      <c r="AH2" s="245"/>
      <c r="AI2" s="245"/>
      <c r="AJ2" s="245"/>
      <c r="AK2" s="245"/>
      <c r="AL2" s="245"/>
      <c r="AM2" s="245"/>
      <c r="AN2" s="245"/>
      <c r="AO2" s="245"/>
      <c r="AP2" s="245"/>
      <c r="AQ2" s="245"/>
      <c r="AR2" s="245"/>
    </row>
    <row r="3" spans="1:148" ht="20.25">
      <c r="A3" s="245"/>
      <c r="B3" s="1016" t="s">
        <v>77</v>
      </c>
      <c r="C3" s="1016"/>
      <c r="D3" s="1016"/>
      <c r="E3" s="1016"/>
      <c r="F3" s="1016"/>
      <c r="G3" s="1016"/>
      <c r="H3" s="1016"/>
      <c r="I3" s="1016"/>
      <c r="J3" s="1016"/>
      <c r="K3" s="1016"/>
      <c r="L3" s="1016"/>
      <c r="M3" s="1016"/>
      <c r="N3" s="1016"/>
      <c r="O3" s="1016"/>
      <c r="P3" s="1016"/>
      <c r="Q3" s="1016"/>
      <c r="R3" s="1016"/>
      <c r="S3" s="1016"/>
      <c r="T3" s="245"/>
      <c r="U3" s="245"/>
      <c r="V3" s="245"/>
      <c r="W3" s="245"/>
      <c r="X3" s="317"/>
      <c r="Y3" s="258" t="s">
        <v>249</v>
      </c>
      <c r="Z3" s="245"/>
      <c r="AA3" s="245"/>
      <c r="AB3" s="245"/>
      <c r="AC3" s="245"/>
      <c r="AD3" s="245"/>
      <c r="AE3" s="245"/>
      <c r="AF3" s="245"/>
      <c r="AG3" s="245"/>
      <c r="AH3" s="245"/>
      <c r="AI3" s="245"/>
      <c r="AJ3" s="245"/>
      <c r="AK3" s="245"/>
      <c r="AL3" s="245"/>
      <c r="AM3" s="245"/>
      <c r="AN3" s="245"/>
      <c r="AO3" s="245"/>
      <c r="AP3" s="245"/>
      <c r="AQ3" s="245"/>
      <c r="AR3" s="245"/>
    </row>
    <row r="4" spans="1:148" ht="16.5">
      <c r="A4" s="245"/>
      <c r="B4" s="1017" t="s">
        <v>244</v>
      </c>
      <c r="C4" s="1017"/>
      <c r="D4" s="1017"/>
      <c r="E4" s="1017"/>
      <c r="F4" s="1017"/>
      <c r="G4" s="1017"/>
      <c r="H4" s="1017"/>
      <c r="I4" s="1017"/>
      <c r="J4" s="1017"/>
      <c r="K4" s="1017"/>
      <c r="L4" s="1017"/>
      <c r="M4" s="1017"/>
      <c r="N4" s="1017"/>
      <c r="O4" s="1017"/>
      <c r="P4" s="1017"/>
      <c r="Q4" s="1017"/>
      <c r="R4" s="1017"/>
      <c r="S4" s="1017"/>
      <c r="T4" s="245"/>
      <c r="U4" s="245"/>
      <c r="V4" s="245"/>
      <c r="W4" s="245"/>
      <c r="X4" s="253"/>
      <c r="Y4" s="245" t="s">
        <v>66</v>
      </c>
      <c r="Z4" s="245"/>
      <c r="AA4" s="245"/>
      <c r="AB4" s="245"/>
      <c r="AC4" s="245"/>
      <c r="AD4" s="245"/>
      <c r="AE4" s="245"/>
      <c r="AF4" s="245"/>
      <c r="AG4" s="245"/>
      <c r="AH4" s="245"/>
      <c r="AI4" s="245"/>
      <c r="AJ4" s="245"/>
      <c r="AK4" s="245"/>
      <c r="AL4" s="245"/>
      <c r="AM4" s="245"/>
      <c r="AN4" s="245"/>
      <c r="AO4" s="245"/>
      <c r="AP4" s="245"/>
      <c r="AQ4" s="245"/>
      <c r="AR4" s="245"/>
    </row>
    <row r="5" spans="1:148">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148" ht="27"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row>
    <row r="7" spans="1:148" ht="25.15" customHeight="1">
      <c r="B7" s="241" t="s">
        <v>11</v>
      </c>
      <c r="C7" s="241"/>
      <c r="D7" s="1437" t="s">
        <v>32</v>
      </c>
      <c r="E7" s="1437"/>
      <c r="F7" s="1437"/>
      <c r="G7" s="1437"/>
      <c r="H7" s="1437"/>
      <c r="I7" s="1437"/>
      <c r="J7" s="1437"/>
      <c r="K7" s="1437"/>
      <c r="L7" s="1437"/>
      <c r="M7" s="1437"/>
      <c r="N7" s="1437"/>
      <c r="O7" s="1437"/>
      <c r="P7" s="1437"/>
      <c r="Q7" s="1436" t="s">
        <v>235</v>
      </c>
      <c r="R7" s="1326">
        <f>AVERAGE(P13,P17,P20,P25)</f>
        <v>0</v>
      </c>
      <c r="S7" s="499"/>
      <c r="T7" s="240"/>
      <c r="U7" s="240"/>
      <c r="V7" s="248">
        <f>R7</f>
        <v>0</v>
      </c>
      <c r="W7" s="245"/>
      <c r="X7"/>
      <c r="Y7"/>
      <c r="Z7" s="249"/>
      <c r="AA7" s="245" t="s">
        <v>34</v>
      </c>
      <c r="AB7" s="249"/>
      <c r="AC7" s="247" t="s">
        <v>69</v>
      </c>
    </row>
    <row r="8" spans="1:148" ht="25.15" customHeight="1">
      <c r="A8" s="245"/>
      <c r="B8" s="262" t="s">
        <v>56</v>
      </c>
      <c r="C8" s="262"/>
      <c r="D8" s="1388" t="s">
        <v>261</v>
      </c>
      <c r="E8" s="1388"/>
      <c r="F8" s="1388"/>
      <c r="G8" s="1388"/>
      <c r="H8" s="1388"/>
      <c r="I8" s="1388"/>
      <c r="J8" s="1388"/>
      <c r="K8" s="1388"/>
      <c r="L8" s="1388"/>
      <c r="M8" s="1388"/>
      <c r="N8" s="1388"/>
      <c r="O8" s="1388"/>
      <c r="P8" s="1388"/>
      <c r="Q8" s="1436"/>
      <c r="R8" s="1326"/>
      <c r="S8" s="425"/>
      <c r="T8" s="251"/>
      <c r="U8" s="251"/>
      <c r="V8" s="258"/>
      <c r="W8" s="258"/>
      <c r="X8"/>
      <c r="Y8"/>
      <c r="Z8" s="252"/>
      <c r="AA8" s="245" t="s">
        <v>35</v>
      </c>
      <c r="AB8" s="253"/>
      <c r="AC8" s="247" t="s">
        <v>61</v>
      </c>
      <c r="AD8" s="245"/>
      <c r="AE8" s="245"/>
      <c r="AF8" s="245"/>
      <c r="AG8" s="245"/>
    </row>
    <row r="9" spans="1:148" ht="25.15" customHeight="1">
      <c r="A9" s="245"/>
      <c r="B9" s="262" t="s">
        <v>16</v>
      </c>
      <c r="C9" s="262"/>
      <c r="D9" s="1438" t="s">
        <v>33</v>
      </c>
      <c r="E9" s="1438"/>
      <c r="F9" s="1438"/>
      <c r="G9" s="1438"/>
      <c r="H9" s="1438"/>
      <c r="I9" s="1438"/>
      <c r="J9" s="1438"/>
      <c r="K9" s="1438"/>
      <c r="L9" s="1438"/>
      <c r="M9" s="1438"/>
      <c r="N9" s="1438"/>
      <c r="O9" s="1438"/>
      <c r="P9" s="1438"/>
      <c r="Q9" s="1436"/>
      <c r="R9" s="1326"/>
      <c r="S9" s="425"/>
      <c r="T9" s="251"/>
      <c r="U9" s="251"/>
      <c r="V9" s="258"/>
      <c r="W9" s="258"/>
      <c r="X9"/>
      <c r="Y9"/>
      <c r="Z9" s="245"/>
      <c r="AA9" s="245"/>
      <c r="AB9" s="245"/>
      <c r="AC9" s="245"/>
      <c r="AD9" s="245"/>
      <c r="AE9" s="245"/>
      <c r="AF9" s="245"/>
      <c r="AG9" s="245"/>
    </row>
    <row r="10" spans="1:148" ht="15" customHeight="1">
      <c r="A10" s="245"/>
      <c r="B10" s="1225" t="s">
        <v>4</v>
      </c>
      <c r="C10" s="1225"/>
      <c r="D10" s="1225"/>
      <c r="E10" s="1225"/>
      <c r="F10" s="1225"/>
      <c r="G10" s="1225"/>
      <c r="H10" s="1225"/>
      <c r="I10" s="1225"/>
      <c r="J10" s="1225"/>
      <c r="K10" s="1225" t="s">
        <v>5</v>
      </c>
      <c r="L10" s="1225"/>
      <c r="M10" s="1225"/>
      <c r="N10" s="1225"/>
      <c r="O10" s="1225"/>
      <c r="P10" s="1225"/>
      <c r="Q10" s="1225"/>
      <c r="R10" s="1226"/>
      <c r="S10" s="1225" t="s">
        <v>59</v>
      </c>
      <c r="T10" s="1225"/>
      <c r="U10" s="1225"/>
      <c r="V10" s="258"/>
      <c r="W10" s="258"/>
      <c r="X10" s="258"/>
      <c r="Y10" s="258"/>
      <c r="Z10" s="245"/>
      <c r="AA10" s="245"/>
      <c r="AB10" s="245"/>
      <c r="AC10" s="245"/>
      <c r="AD10" s="245"/>
      <c r="AE10" s="245"/>
      <c r="AF10" s="245"/>
      <c r="AG10" s="245"/>
    </row>
    <row r="11" spans="1:148" ht="38.25" customHeight="1">
      <c r="A11" s="245"/>
      <c r="B11" s="1229" t="s">
        <v>0</v>
      </c>
      <c r="C11" s="1268" t="s">
        <v>255</v>
      </c>
      <c r="D11" s="1229" t="s">
        <v>2</v>
      </c>
      <c r="E11" s="1230" t="s">
        <v>70</v>
      </c>
      <c r="F11" s="1229" t="s">
        <v>60</v>
      </c>
      <c r="G11" s="1230" t="s">
        <v>68</v>
      </c>
      <c r="H11" s="1231" t="s">
        <v>51</v>
      </c>
      <c r="I11" s="1229"/>
      <c r="J11" s="1231" t="s">
        <v>52</v>
      </c>
      <c r="K11" s="1231" t="s">
        <v>63</v>
      </c>
      <c r="L11" s="1230" t="s">
        <v>6</v>
      </c>
      <c r="M11" s="1230" t="s">
        <v>64</v>
      </c>
      <c r="N11" s="1230" t="s">
        <v>72</v>
      </c>
      <c r="O11" s="1230" t="s">
        <v>187</v>
      </c>
      <c r="P11" s="1232" t="s">
        <v>71</v>
      </c>
      <c r="Q11" s="1231" t="s">
        <v>79</v>
      </c>
      <c r="R11" s="1231" t="s">
        <v>6</v>
      </c>
      <c r="S11" s="1231" t="s">
        <v>62</v>
      </c>
      <c r="T11" s="1230" t="s">
        <v>73</v>
      </c>
      <c r="U11" s="1230" t="s">
        <v>6</v>
      </c>
      <c r="V11" s="258"/>
      <c r="W11" s="258"/>
      <c r="X11" s="258"/>
      <c r="Y11" s="258"/>
      <c r="Z11" s="245"/>
      <c r="AA11" s="245"/>
      <c r="AB11" s="245"/>
      <c r="AC11" s="245"/>
      <c r="AD11" s="245"/>
      <c r="AE11" s="245"/>
      <c r="AF11" s="245"/>
      <c r="AG11" s="245"/>
    </row>
    <row r="12" spans="1:148" ht="21.75" customHeight="1">
      <c r="A12" s="245"/>
      <c r="B12" s="1268"/>
      <c r="C12" s="1269"/>
      <c r="D12" s="1268"/>
      <c r="E12" s="1244"/>
      <c r="F12" s="1268"/>
      <c r="G12" s="1244"/>
      <c r="H12" s="304" t="s">
        <v>46</v>
      </c>
      <c r="I12" s="304" t="s">
        <v>47</v>
      </c>
      <c r="J12" s="1211"/>
      <c r="K12" s="1211"/>
      <c r="L12" s="1244"/>
      <c r="M12" s="1244"/>
      <c r="N12" s="1244"/>
      <c r="O12" s="1244"/>
      <c r="P12" s="1267"/>
      <c r="Q12" s="1211"/>
      <c r="R12" s="1211"/>
      <c r="S12" s="1231"/>
      <c r="T12" s="1230"/>
      <c r="U12" s="1230"/>
      <c r="V12" s="258"/>
      <c r="W12" s="258"/>
      <c r="AD12" s="245"/>
      <c r="AE12" s="245"/>
      <c r="AF12" s="245"/>
      <c r="AG12" s="245"/>
    </row>
    <row r="13" spans="1:148" s="2" customFormat="1" ht="96.75" customHeight="1">
      <c r="A13" s="1"/>
      <c r="B13" s="1307" t="s">
        <v>424</v>
      </c>
      <c r="C13" s="1307" t="s">
        <v>425</v>
      </c>
      <c r="D13" s="1310" t="s">
        <v>426</v>
      </c>
      <c r="E13" s="1217">
        <v>0.5</v>
      </c>
      <c r="F13" s="552" t="s">
        <v>427</v>
      </c>
      <c r="G13" s="401">
        <v>0.05</v>
      </c>
      <c r="H13" s="445">
        <v>43862</v>
      </c>
      <c r="I13" s="445">
        <v>43868</v>
      </c>
      <c r="J13" s="1207" t="s">
        <v>430</v>
      </c>
      <c r="K13" s="306"/>
      <c r="L13" s="308"/>
      <c r="M13" s="515" t="str">
        <f>IF(K13="SI", G13, IF(K13="Cumplimiento Negativo",G13,"0"))</f>
        <v>0</v>
      </c>
      <c r="N13" s="522">
        <f>+SUM(M13:M15)</f>
        <v>0</v>
      </c>
      <c r="O13" s="522">
        <f>+SUM(G13:G15)</f>
        <v>0.25</v>
      </c>
      <c r="P13" s="1199">
        <f>+N13/O13</f>
        <v>0</v>
      </c>
      <c r="Q13" s="376"/>
      <c r="R13" s="376"/>
      <c r="S13" s="697" t="s">
        <v>431</v>
      </c>
      <c r="T13" s="1"/>
      <c r="U13" s="1"/>
      <c r="V13" s="1"/>
      <c r="W13" s="1"/>
      <c r="X13" s="1"/>
    </row>
    <row r="14" spans="1:148" s="2" customFormat="1" ht="75" customHeight="1">
      <c r="A14" s="1"/>
      <c r="B14" s="1308"/>
      <c r="C14" s="1308"/>
      <c r="D14" s="1311"/>
      <c r="E14" s="1218"/>
      <c r="F14" s="589" t="s">
        <v>428</v>
      </c>
      <c r="G14" s="401">
        <v>0.05</v>
      </c>
      <c r="H14" s="445">
        <v>43869</v>
      </c>
      <c r="I14" s="445">
        <v>43875</v>
      </c>
      <c r="J14" s="1208"/>
      <c r="K14" s="306"/>
      <c r="L14" s="387"/>
      <c r="M14" s="515" t="str">
        <f>IF(K14="SI", G14, IF(K14="Cumplimiento Negativo",G14,"0"))</f>
        <v>0</v>
      </c>
      <c r="N14" s="522">
        <f t="shared" ref="N14" si="0">+SUM(M14:M15)</f>
        <v>0</v>
      </c>
      <c r="O14" s="522">
        <f t="shared" ref="O14" si="1">+SUM(G14:G15)</f>
        <v>0.2</v>
      </c>
      <c r="P14" s="1200"/>
      <c r="Q14" s="376"/>
      <c r="R14" s="376"/>
      <c r="S14" s="697" t="s">
        <v>432</v>
      </c>
      <c r="T14" s="1"/>
      <c r="U14" s="1"/>
      <c r="V14" s="1"/>
      <c r="W14" s="1"/>
      <c r="X14" s="1"/>
    </row>
    <row r="15" spans="1:148" s="2" customFormat="1" ht="90" customHeight="1">
      <c r="A15" s="1"/>
      <c r="B15" s="1309"/>
      <c r="C15" s="1309"/>
      <c r="D15" s="1312"/>
      <c r="E15" s="1313"/>
      <c r="F15" s="589" t="s">
        <v>429</v>
      </c>
      <c r="G15" s="401">
        <v>0.15</v>
      </c>
      <c r="H15" s="445">
        <v>43876</v>
      </c>
      <c r="I15" s="445">
        <v>43936</v>
      </c>
      <c r="J15" s="1209"/>
      <c r="K15" s="306"/>
      <c r="L15" s="387"/>
      <c r="M15" s="437" t="str">
        <f t="shared" ref="M15:M47" si="2">IF(K15="SI", G15, IF(K15="Cumplimiento Negativo",G15,"0"))</f>
        <v>0</v>
      </c>
      <c r="N15" s="439">
        <f>+SUM(M15:M15)</f>
        <v>0</v>
      </c>
      <c r="O15" s="439">
        <f>+SUM(G15:G15)</f>
        <v>0.15</v>
      </c>
      <c r="P15" s="1201"/>
      <c r="Q15" s="376"/>
      <c r="R15" s="376"/>
      <c r="S15" s="697" t="s">
        <v>433</v>
      </c>
      <c r="T15" s="1"/>
      <c r="U15" s="1"/>
      <c r="V15" s="1"/>
      <c r="W15" s="1"/>
      <c r="X15" s="1"/>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row>
    <row r="16" spans="1:148" s="485" customFormat="1" ht="12.75" customHeight="1">
      <c r="A16" s="8"/>
      <c r="B16" s="1314"/>
      <c r="C16" s="1315"/>
      <c r="D16" s="1315"/>
      <c r="E16" s="1315"/>
      <c r="F16" s="1315"/>
      <c r="G16" s="1315"/>
      <c r="H16" s="1315"/>
      <c r="I16" s="1315"/>
      <c r="J16" s="1315"/>
      <c r="K16" s="1315"/>
      <c r="L16" s="1315"/>
      <c r="M16" s="1315"/>
      <c r="N16" s="1315"/>
      <c r="O16" s="1315"/>
      <c r="P16" s="1315"/>
      <c r="Q16" s="1315"/>
      <c r="R16" s="1315"/>
      <c r="S16" s="1316"/>
      <c r="T16" s="8"/>
      <c r="U16" s="8"/>
      <c r="V16" s="8"/>
      <c r="W16" s="8"/>
      <c r="X16" s="8"/>
      <c r="Y16" s="8"/>
      <c r="Z16" s="8"/>
      <c r="AA16" s="8"/>
      <c r="AB16" s="8"/>
    </row>
    <row r="17" spans="1:148" s="485" customFormat="1" ht="72" customHeight="1">
      <c r="A17" s="8"/>
      <c r="B17" s="1307" t="s">
        <v>434</v>
      </c>
      <c r="C17" s="1317" t="s">
        <v>435</v>
      </c>
      <c r="D17" s="1440" t="s">
        <v>437</v>
      </c>
      <c r="E17" s="1217">
        <v>0.17</v>
      </c>
      <c r="F17" s="575" t="s">
        <v>439</v>
      </c>
      <c r="G17" s="531">
        <v>0.08</v>
      </c>
      <c r="H17" s="521">
        <v>43881</v>
      </c>
      <c r="I17" s="341">
        <v>43906</v>
      </c>
      <c r="J17" s="1320" t="s">
        <v>446</v>
      </c>
      <c r="K17" s="306"/>
      <c r="L17" s="660"/>
      <c r="M17" s="449" t="str">
        <f t="shared" ref="M17:M25" si="3">IF(K17="SI", G17, IF(K17="Cumplimiento Negativo",G17,"0"))</f>
        <v>0</v>
      </c>
      <c r="N17" s="533">
        <f>SUM(M17:M19)</f>
        <v>0</v>
      </c>
      <c r="O17" s="533">
        <f>SUM(G17:G19)</f>
        <v>0.13</v>
      </c>
      <c r="P17" s="1199">
        <f>+N17/O17</f>
        <v>0</v>
      </c>
      <c r="Q17" s="376"/>
      <c r="R17" s="376"/>
      <c r="S17" s="697" t="s">
        <v>448</v>
      </c>
      <c r="T17" s="8"/>
      <c r="U17" s="8"/>
      <c r="V17" s="8"/>
      <c r="W17" s="8"/>
      <c r="X17" s="8"/>
    </row>
    <row r="18" spans="1:148" s="485" customFormat="1" ht="72" customHeight="1">
      <c r="A18" s="8"/>
      <c r="B18" s="1308"/>
      <c r="C18" s="1318"/>
      <c r="D18" s="1441"/>
      <c r="E18" s="1218"/>
      <c r="F18" s="575" t="s">
        <v>440</v>
      </c>
      <c r="G18" s="531">
        <v>0.02</v>
      </c>
      <c r="H18" s="521">
        <v>43907</v>
      </c>
      <c r="I18" s="341">
        <v>43914</v>
      </c>
      <c r="J18" s="1208"/>
      <c r="K18" s="306"/>
      <c r="L18" s="660"/>
      <c r="M18" s="449" t="str">
        <f t="shared" si="3"/>
        <v>0</v>
      </c>
      <c r="N18" s="533">
        <f t="shared" ref="N18:N19" si="4">SUM(M18:M21)</f>
        <v>0</v>
      </c>
      <c r="O18" s="533">
        <f t="shared" ref="O18:O19" si="5">SUM(G18:G21)</f>
        <v>0.16999999999999998</v>
      </c>
      <c r="P18" s="1200"/>
      <c r="Q18" s="376"/>
      <c r="R18" s="376"/>
      <c r="S18" s="697" t="s">
        <v>449</v>
      </c>
      <c r="T18" s="8"/>
      <c r="U18" s="8"/>
      <c r="V18" s="8"/>
      <c r="W18" s="8"/>
      <c r="X18" s="8"/>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04"/>
      <c r="BQ18" s="404"/>
      <c r="BR18" s="404"/>
      <c r="BS18" s="404"/>
      <c r="BT18" s="404"/>
      <c r="BU18" s="404"/>
      <c r="BV18" s="404"/>
      <c r="BW18" s="404"/>
      <c r="BX18" s="404"/>
      <c r="BY18" s="404"/>
      <c r="BZ18" s="404"/>
      <c r="CA18" s="404"/>
      <c r="CB18" s="404"/>
      <c r="CC18" s="404"/>
      <c r="CD18" s="404"/>
      <c r="CE18" s="404"/>
      <c r="CF18" s="404"/>
      <c r="CG18" s="404"/>
      <c r="CH18" s="404"/>
      <c r="CI18" s="404"/>
      <c r="CJ18" s="404"/>
      <c r="CK18" s="404"/>
      <c r="CL18" s="404"/>
      <c r="CM18" s="404"/>
      <c r="CN18" s="404"/>
      <c r="CO18" s="404"/>
      <c r="CP18" s="404"/>
      <c r="CQ18" s="404"/>
      <c r="CR18" s="404"/>
      <c r="CS18" s="404"/>
      <c r="CT18" s="404"/>
      <c r="CU18" s="404"/>
      <c r="CV18" s="404"/>
      <c r="CW18" s="404"/>
      <c r="CX18" s="404"/>
      <c r="CY18" s="404"/>
      <c r="CZ18" s="404"/>
      <c r="DA18" s="404"/>
      <c r="DB18" s="404"/>
      <c r="DC18" s="404"/>
      <c r="DD18" s="404"/>
      <c r="DE18" s="404"/>
      <c r="DF18" s="404"/>
      <c r="DG18" s="404"/>
      <c r="DH18" s="404"/>
      <c r="DI18" s="404"/>
      <c r="DJ18" s="404"/>
      <c r="DK18" s="404"/>
      <c r="DL18" s="404"/>
      <c r="DM18" s="404"/>
      <c r="DN18" s="404"/>
      <c r="DO18" s="404"/>
      <c r="DP18" s="404"/>
      <c r="DQ18" s="404"/>
      <c r="DR18" s="404"/>
      <c r="DS18" s="404"/>
      <c r="DT18" s="404"/>
      <c r="DU18" s="404"/>
      <c r="DV18" s="404"/>
      <c r="DW18" s="404"/>
      <c r="DX18" s="404"/>
      <c r="DY18" s="404"/>
      <c r="DZ18" s="404"/>
      <c r="EA18" s="404"/>
      <c r="EB18" s="404"/>
      <c r="EC18" s="404"/>
      <c r="ED18" s="404"/>
      <c r="EE18" s="404"/>
      <c r="EF18" s="404"/>
      <c r="EG18" s="404"/>
      <c r="EH18" s="404"/>
      <c r="EI18" s="404"/>
      <c r="EJ18" s="404"/>
      <c r="EK18" s="404"/>
      <c r="EL18" s="404"/>
      <c r="EM18" s="404"/>
      <c r="EN18" s="404"/>
      <c r="EO18" s="404"/>
      <c r="EP18" s="404"/>
      <c r="EQ18" s="404"/>
      <c r="ER18" s="404"/>
    </row>
    <row r="19" spans="1:148" s="485" customFormat="1" ht="72" customHeight="1">
      <c r="A19" s="8"/>
      <c r="B19" s="1308"/>
      <c r="C19" s="1319"/>
      <c r="D19" s="1442"/>
      <c r="E19" s="1313"/>
      <c r="F19" s="575" t="s">
        <v>441</v>
      </c>
      <c r="G19" s="531">
        <v>0.03</v>
      </c>
      <c r="H19" s="521">
        <v>43915</v>
      </c>
      <c r="I19" s="521">
        <v>43920</v>
      </c>
      <c r="J19" s="1209"/>
      <c r="K19" s="306"/>
      <c r="L19" s="660"/>
      <c r="M19" s="449" t="str">
        <f t="shared" si="3"/>
        <v>0</v>
      </c>
      <c r="N19" s="533">
        <f t="shared" si="4"/>
        <v>0</v>
      </c>
      <c r="O19" s="533">
        <f t="shared" si="5"/>
        <v>0.17</v>
      </c>
      <c r="P19" s="1201"/>
      <c r="Q19" s="376"/>
      <c r="R19" s="376"/>
      <c r="S19" s="697" t="s">
        <v>450</v>
      </c>
      <c r="T19" s="8"/>
      <c r="U19" s="8"/>
      <c r="V19" s="8"/>
      <c r="W19" s="8"/>
      <c r="X19" s="8"/>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row>
    <row r="20" spans="1:148" s="485" customFormat="1" ht="69.599999999999994" customHeight="1">
      <c r="A20" s="8"/>
      <c r="B20" s="1308"/>
      <c r="C20" s="1317" t="s">
        <v>436</v>
      </c>
      <c r="D20" s="1193" t="s">
        <v>438</v>
      </c>
      <c r="E20" s="1217">
        <v>0.17</v>
      </c>
      <c r="F20" s="524" t="s">
        <v>442</v>
      </c>
      <c r="G20" s="531">
        <v>0.04</v>
      </c>
      <c r="H20" s="521">
        <v>43831</v>
      </c>
      <c r="I20" s="521">
        <v>43850</v>
      </c>
      <c r="J20" s="1320" t="s">
        <v>447</v>
      </c>
      <c r="K20" s="306"/>
      <c r="L20" s="660"/>
      <c r="M20" s="449" t="str">
        <f t="shared" si="3"/>
        <v>0</v>
      </c>
      <c r="N20" s="533">
        <f>SUM(M20:M23)</f>
        <v>0</v>
      </c>
      <c r="O20" s="533">
        <f>SUM(G20:G23)</f>
        <v>0.16999999999999998</v>
      </c>
      <c r="P20" s="1199">
        <f t="shared" ref="P20" si="6">+N20/O20</f>
        <v>0</v>
      </c>
      <c r="Q20" s="376"/>
      <c r="R20" s="376"/>
      <c r="S20" s="697" t="s">
        <v>451</v>
      </c>
      <c r="T20" s="486"/>
      <c r="U20" s="486"/>
      <c r="V20" s="486"/>
      <c r="W20" s="486"/>
      <c r="X20" s="486"/>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c r="BW20" s="404"/>
      <c r="BX20" s="404"/>
      <c r="BY20" s="404"/>
      <c r="BZ20" s="404"/>
      <c r="CA20" s="404"/>
      <c r="CB20" s="404"/>
      <c r="CC20" s="404"/>
      <c r="CD20" s="404"/>
      <c r="CE20" s="404"/>
      <c r="CF20" s="404"/>
      <c r="CG20" s="404"/>
      <c r="CH20" s="404"/>
      <c r="CI20" s="404"/>
      <c r="CJ20" s="404"/>
      <c r="CK20" s="404"/>
      <c r="CL20" s="404"/>
      <c r="CM20" s="404"/>
      <c r="CN20" s="404"/>
      <c r="CO20" s="404"/>
      <c r="CP20" s="404"/>
      <c r="CQ20" s="404"/>
      <c r="CR20" s="404"/>
      <c r="CS20" s="404"/>
      <c r="CT20" s="404"/>
      <c r="CU20" s="404"/>
      <c r="CV20" s="404"/>
      <c r="CW20" s="404"/>
      <c r="CX20" s="404"/>
      <c r="CY20" s="404"/>
      <c r="CZ20" s="404"/>
      <c r="DA20" s="404"/>
      <c r="DB20" s="404"/>
      <c r="DC20" s="404"/>
      <c r="DD20" s="404"/>
      <c r="DE20" s="404"/>
      <c r="DF20" s="404"/>
      <c r="DG20" s="404"/>
      <c r="DH20" s="404"/>
      <c r="DI20" s="404"/>
      <c r="DJ20" s="404"/>
      <c r="DK20" s="404"/>
      <c r="DL20" s="404"/>
      <c r="DM20" s="404"/>
      <c r="DN20" s="404"/>
      <c r="DO20" s="404"/>
      <c r="DP20" s="404"/>
      <c r="DQ20" s="404"/>
      <c r="DR20" s="404"/>
      <c r="DS20" s="404"/>
      <c r="DT20" s="404"/>
      <c r="DU20" s="404"/>
      <c r="DV20" s="404"/>
      <c r="DW20" s="404"/>
      <c r="DX20" s="404"/>
      <c r="DY20" s="404"/>
      <c r="DZ20" s="404"/>
      <c r="EA20" s="404"/>
      <c r="EB20" s="404"/>
      <c r="EC20" s="404"/>
      <c r="ED20" s="404"/>
      <c r="EE20" s="404"/>
      <c r="EF20" s="404"/>
      <c r="EG20" s="404"/>
      <c r="EH20" s="404"/>
      <c r="EI20" s="404"/>
      <c r="EJ20" s="404"/>
      <c r="EK20" s="404"/>
      <c r="EL20" s="404"/>
      <c r="EM20" s="404"/>
      <c r="EN20" s="404"/>
      <c r="EO20" s="404"/>
      <c r="EP20" s="404"/>
      <c r="EQ20" s="404"/>
      <c r="ER20" s="404"/>
    </row>
    <row r="21" spans="1:148" s="485" customFormat="1" ht="79.5" customHeight="1">
      <c r="A21" s="8"/>
      <c r="B21" s="1308"/>
      <c r="C21" s="1318"/>
      <c r="D21" s="1194"/>
      <c r="E21" s="1218"/>
      <c r="F21" s="524" t="s">
        <v>443</v>
      </c>
      <c r="G21" s="531">
        <v>0.08</v>
      </c>
      <c r="H21" s="521">
        <v>43851</v>
      </c>
      <c r="I21" s="521">
        <v>43910</v>
      </c>
      <c r="J21" s="1208"/>
      <c r="K21" s="306"/>
      <c r="L21" s="660"/>
      <c r="M21" s="449" t="str">
        <f t="shared" si="3"/>
        <v>0</v>
      </c>
      <c r="N21" s="522">
        <f>SUM(M21:M22)</f>
        <v>0</v>
      </c>
      <c r="O21" s="522">
        <f>+SUM(G21:G22)</f>
        <v>0.1</v>
      </c>
      <c r="P21" s="1200"/>
      <c r="Q21" s="376"/>
      <c r="R21" s="376"/>
      <c r="S21" s="697" t="s">
        <v>452</v>
      </c>
      <c r="T21" s="486"/>
      <c r="U21" s="486"/>
      <c r="V21" s="486"/>
      <c r="W21" s="486"/>
      <c r="X21" s="486"/>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row>
    <row r="22" spans="1:148" s="485" customFormat="1" ht="97.9" customHeight="1">
      <c r="B22" s="1308"/>
      <c r="C22" s="1318"/>
      <c r="D22" s="1194"/>
      <c r="E22" s="1218"/>
      <c r="F22" s="524" t="s">
        <v>444</v>
      </c>
      <c r="G22" s="531">
        <v>0.02</v>
      </c>
      <c r="H22" s="521">
        <v>43911</v>
      </c>
      <c r="I22" s="521">
        <v>43916</v>
      </c>
      <c r="J22" s="1208"/>
      <c r="K22" s="306"/>
      <c r="L22" s="660"/>
      <c r="M22" s="449" t="str">
        <f t="shared" si="3"/>
        <v>0</v>
      </c>
      <c r="N22" s="522">
        <f>SUM(M22:M23)</f>
        <v>0</v>
      </c>
      <c r="O22" s="522">
        <f>+SUM(G22:G23)</f>
        <v>0.05</v>
      </c>
      <c r="P22" s="1200"/>
      <c r="Q22" s="376"/>
      <c r="R22" s="376"/>
      <c r="S22" s="697" t="s">
        <v>453</v>
      </c>
      <c r="T22" s="486"/>
      <c r="U22" s="486"/>
      <c r="V22" s="486"/>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c r="CX22" s="404"/>
      <c r="CY22" s="404"/>
      <c r="CZ22" s="404"/>
      <c r="DA22" s="404"/>
      <c r="DB22" s="404"/>
      <c r="DC22" s="404"/>
      <c r="DD22" s="404"/>
      <c r="DE22" s="404"/>
      <c r="DF22" s="404"/>
      <c r="DG22" s="404"/>
      <c r="DH22" s="404"/>
      <c r="DI22" s="404"/>
      <c r="DJ22" s="404"/>
      <c r="DK22" s="404"/>
      <c r="DL22" s="404"/>
      <c r="DM22" s="404"/>
      <c r="DN22" s="404"/>
      <c r="DO22" s="404"/>
      <c r="DP22" s="404"/>
      <c r="DQ22" s="404"/>
      <c r="DR22" s="404"/>
      <c r="DS22" s="404"/>
      <c r="DT22" s="404"/>
      <c r="DU22" s="404"/>
      <c r="DV22" s="404"/>
      <c r="DW22" s="404"/>
      <c r="DX22" s="404"/>
      <c r="DY22" s="404"/>
      <c r="DZ22" s="404"/>
      <c r="EA22" s="404"/>
      <c r="EB22" s="404"/>
      <c r="EC22" s="404"/>
      <c r="ED22" s="404"/>
      <c r="EE22" s="404"/>
      <c r="EF22" s="404"/>
      <c r="EG22" s="404"/>
      <c r="EH22" s="404"/>
      <c r="EI22" s="404"/>
      <c r="EJ22" s="404"/>
      <c r="EK22" s="404"/>
      <c r="EL22" s="404"/>
      <c r="EM22" s="404"/>
      <c r="EN22" s="404"/>
      <c r="EO22" s="404"/>
      <c r="EP22" s="404"/>
      <c r="EQ22" s="404"/>
      <c r="ER22" s="404"/>
    </row>
    <row r="23" spans="1:148" s="485" customFormat="1" ht="102" customHeight="1">
      <c r="B23" s="1309"/>
      <c r="C23" s="1319"/>
      <c r="D23" s="1195"/>
      <c r="E23" s="1313"/>
      <c r="F23" s="524" t="s">
        <v>445</v>
      </c>
      <c r="G23" s="531">
        <v>0.03</v>
      </c>
      <c r="H23" s="521">
        <v>43910</v>
      </c>
      <c r="I23" s="521">
        <v>43921</v>
      </c>
      <c r="J23" s="1209"/>
      <c r="K23" s="306"/>
      <c r="L23" s="660"/>
      <c r="M23" s="449" t="str">
        <f t="shared" si="3"/>
        <v>0</v>
      </c>
      <c r="N23" s="522">
        <f>+SUM(M23:M25)</f>
        <v>0</v>
      </c>
      <c r="O23" s="522">
        <f>+SUM(G23:G25)</f>
        <v>0.53</v>
      </c>
      <c r="P23" s="1201"/>
      <c r="Q23" s="376"/>
      <c r="R23" s="376"/>
      <c r="S23" s="697" t="s">
        <v>454</v>
      </c>
      <c r="T23" s="486"/>
      <c r="U23" s="486"/>
      <c r="V23" s="486"/>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row>
    <row r="24" spans="1:148" s="485" customFormat="1" ht="12.75" customHeight="1">
      <c r="B24" s="1335"/>
      <c r="C24" s="1336"/>
      <c r="D24" s="1336"/>
      <c r="E24" s="1336"/>
      <c r="F24" s="1336"/>
      <c r="G24" s="1336"/>
      <c r="H24" s="1336"/>
      <c r="I24" s="1336"/>
      <c r="J24" s="1336"/>
      <c r="K24" s="1336"/>
      <c r="L24" s="1336"/>
      <c r="M24" s="1336"/>
      <c r="N24" s="1336"/>
      <c r="O24" s="1336"/>
      <c r="P24" s="1336"/>
      <c r="Q24" s="1336"/>
      <c r="R24" s="1336"/>
      <c r="S24" s="1337"/>
      <c r="T24" s="486"/>
      <c r="U24" s="486"/>
      <c r="V24" s="486"/>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4"/>
      <c r="BL24" s="404"/>
      <c r="BM24" s="404"/>
      <c r="BN24" s="404"/>
      <c r="BO24" s="404"/>
      <c r="BP24" s="404"/>
      <c r="BQ24" s="404"/>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X24" s="404"/>
      <c r="CY24" s="404"/>
      <c r="CZ24" s="404"/>
      <c r="DA24" s="404"/>
      <c r="DB24" s="404"/>
      <c r="DC24" s="404"/>
      <c r="DD24" s="404"/>
      <c r="DE24" s="404"/>
      <c r="DF24" s="404"/>
      <c r="DG24" s="404"/>
      <c r="DH24" s="404"/>
      <c r="DI24" s="404"/>
      <c r="DJ24" s="404"/>
      <c r="DK24" s="404"/>
      <c r="DL24" s="404"/>
      <c r="DM24" s="404"/>
      <c r="DN24" s="404"/>
      <c r="DO24" s="404"/>
      <c r="DP24" s="404"/>
      <c r="DQ24" s="404"/>
      <c r="DR24" s="404"/>
      <c r="DS24" s="404"/>
      <c r="DT24" s="404"/>
      <c r="DU24" s="404"/>
      <c r="DV24" s="404"/>
      <c r="DW24" s="404"/>
      <c r="DX24" s="404"/>
      <c r="DY24" s="404"/>
      <c r="DZ24" s="404"/>
      <c r="EA24" s="404"/>
      <c r="EB24" s="404"/>
      <c r="EC24" s="404"/>
      <c r="ED24" s="404"/>
      <c r="EE24" s="404"/>
      <c r="EF24" s="404"/>
      <c r="EG24" s="404"/>
      <c r="EH24" s="404"/>
      <c r="EI24" s="404"/>
      <c r="EJ24" s="404"/>
      <c r="EK24" s="404"/>
      <c r="EL24" s="404"/>
      <c r="EM24" s="404"/>
      <c r="EN24" s="404"/>
      <c r="EO24" s="404"/>
      <c r="EP24" s="404"/>
      <c r="EQ24" s="404"/>
      <c r="ER24" s="404"/>
    </row>
    <row r="25" spans="1:148" s="485" customFormat="1" ht="129.75" customHeight="1">
      <c r="B25" s="698" t="s">
        <v>455</v>
      </c>
      <c r="C25" s="523" t="s">
        <v>456</v>
      </c>
      <c r="D25" s="575" t="s">
        <v>457</v>
      </c>
      <c r="E25" s="572">
        <v>0.5</v>
      </c>
      <c r="F25" s="575" t="s">
        <v>458</v>
      </c>
      <c r="G25" s="531">
        <v>0.5</v>
      </c>
      <c r="H25" s="521">
        <v>43831</v>
      </c>
      <c r="I25" s="521">
        <v>44012</v>
      </c>
      <c r="J25" s="539" t="s">
        <v>459</v>
      </c>
      <c r="K25" s="306"/>
      <c r="L25" s="660"/>
      <c r="M25" s="449" t="str">
        <f t="shared" si="3"/>
        <v>0</v>
      </c>
      <c r="N25" s="522">
        <f t="shared" ref="N25:N29" si="7">+SUM(M25:M27)</f>
        <v>0</v>
      </c>
      <c r="O25" s="522">
        <f t="shared" ref="O25:O29" si="8">+SUM(G25:G27)</f>
        <v>0.5</v>
      </c>
      <c r="P25" s="673">
        <f>+N25/O25</f>
        <v>0</v>
      </c>
      <c r="Q25" s="373"/>
      <c r="R25" s="630"/>
      <c r="S25" s="697" t="s">
        <v>460</v>
      </c>
      <c r="T25" s="486"/>
      <c r="U25" s="486"/>
      <c r="V25" s="486"/>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4"/>
      <c r="CG25" s="404"/>
      <c r="CH25" s="404"/>
      <c r="CI25" s="404"/>
      <c r="CJ25" s="404"/>
      <c r="CK25" s="404"/>
      <c r="CL25" s="404"/>
      <c r="CM25" s="404"/>
      <c r="CN25" s="404"/>
      <c r="CO25" s="404"/>
      <c r="CP25" s="404"/>
      <c r="CQ25" s="404"/>
      <c r="CR25" s="404"/>
      <c r="CS25" s="404"/>
      <c r="CT25" s="404"/>
      <c r="CU25" s="404"/>
      <c r="CV25" s="404"/>
      <c r="CW25" s="404"/>
      <c r="CX25" s="404"/>
      <c r="CY25" s="404"/>
      <c r="CZ25" s="404"/>
      <c r="DA25" s="404"/>
      <c r="DB25" s="404"/>
      <c r="DC25" s="404"/>
      <c r="DD25" s="404"/>
      <c r="DE25" s="404"/>
      <c r="DF25" s="404"/>
      <c r="DG25" s="404"/>
      <c r="DH25" s="404"/>
      <c r="DI25" s="404"/>
      <c r="DJ25" s="404"/>
      <c r="DK25" s="404"/>
      <c r="DL25" s="404"/>
      <c r="DM25" s="404"/>
      <c r="DN25" s="404"/>
      <c r="DO25" s="404"/>
      <c r="DP25" s="404"/>
      <c r="DQ25" s="404"/>
      <c r="DR25" s="404"/>
      <c r="DS25" s="404"/>
      <c r="DT25" s="404"/>
      <c r="DU25" s="404"/>
      <c r="DV25" s="404"/>
      <c r="DW25" s="404"/>
      <c r="DX25" s="404"/>
      <c r="DY25" s="404"/>
      <c r="DZ25" s="404"/>
      <c r="EA25" s="404"/>
      <c r="EB25" s="404"/>
      <c r="EC25" s="404"/>
      <c r="ED25" s="404"/>
      <c r="EE25" s="404"/>
      <c r="EF25" s="404"/>
      <c r="EG25" s="404"/>
      <c r="EH25" s="404"/>
      <c r="EI25" s="404"/>
      <c r="EJ25" s="404"/>
      <c r="EK25" s="404"/>
      <c r="EL25" s="404"/>
      <c r="EM25" s="404"/>
      <c r="EN25" s="404"/>
      <c r="EO25" s="404"/>
      <c r="EP25" s="404"/>
      <c r="EQ25" s="404"/>
      <c r="ER25" s="404"/>
    </row>
    <row r="26" spans="1:148" s="2" customFormat="1" ht="57" hidden="1" customHeight="1">
      <c r="A26" s="1"/>
      <c r="B26" s="601"/>
      <c r="C26" s="593"/>
      <c r="D26" s="536"/>
      <c r="E26" s="602"/>
      <c r="F26" s="552"/>
      <c r="G26" s="525"/>
      <c r="H26" s="521"/>
      <c r="I26" s="341"/>
      <c r="J26" s="536"/>
      <c r="K26" s="306"/>
      <c r="L26" s="387"/>
      <c r="M26" s="437" t="str">
        <f t="shared" si="2"/>
        <v>0</v>
      </c>
      <c r="N26" s="522">
        <f t="shared" si="7"/>
        <v>0</v>
      </c>
      <c r="O26" s="522">
        <f t="shared" si="8"/>
        <v>0</v>
      </c>
      <c r="P26" s="405" t="e">
        <f>+N26/O26</f>
        <v>#DIV/0!</v>
      </c>
      <c r="Q26" s="376"/>
      <c r="R26" s="376"/>
      <c r="S26" s="376"/>
      <c r="T26" s="1"/>
      <c r="U26" s="1"/>
      <c r="V26" s="1"/>
      <c r="W26" s="1"/>
      <c r="X26" s="1"/>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row>
    <row r="27" spans="1:148" s="2" customFormat="1" ht="66" hidden="1" customHeight="1">
      <c r="A27" s="1"/>
      <c r="B27" s="601"/>
      <c r="C27" s="593"/>
      <c r="D27" s="536"/>
      <c r="E27" s="602"/>
      <c r="F27" s="552"/>
      <c r="G27" s="525"/>
      <c r="H27" s="521"/>
      <c r="I27" s="341"/>
      <c r="J27" s="536"/>
      <c r="K27" s="306"/>
      <c r="L27" s="387"/>
      <c r="M27" s="437" t="str">
        <f t="shared" si="2"/>
        <v>0</v>
      </c>
      <c r="N27" s="522">
        <f t="shared" si="7"/>
        <v>0</v>
      </c>
      <c r="O27" s="522">
        <f t="shared" si="8"/>
        <v>0</v>
      </c>
      <c r="P27" s="405"/>
      <c r="Q27" s="376"/>
      <c r="R27" s="376"/>
      <c r="S27" s="376"/>
      <c r="T27" s="377"/>
      <c r="U27" s="377"/>
      <c r="V27" s="377"/>
      <c r="W27" s="377"/>
      <c r="X27" s="377"/>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row>
    <row r="28" spans="1:148" s="2" customFormat="1" ht="67.5" hidden="1" customHeight="1">
      <c r="A28" s="1"/>
      <c r="B28" s="601"/>
      <c r="C28" s="593"/>
      <c r="D28" s="536"/>
      <c r="E28" s="602"/>
      <c r="F28" s="552"/>
      <c r="G28" s="525"/>
      <c r="H28" s="521"/>
      <c r="I28" s="341"/>
      <c r="J28" s="536"/>
      <c r="K28" s="306"/>
      <c r="L28" s="387"/>
      <c r="M28" s="437" t="str">
        <f t="shared" si="2"/>
        <v>0</v>
      </c>
      <c r="N28" s="522">
        <f t="shared" si="7"/>
        <v>0</v>
      </c>
      <c r="O28" s="522">
        <f t="shared" si="8"/>
        <v>0</v>
      </c>
      <c r="P28" s="405" t="e">
        <f>+N28/O28</f>
        <v>#DIV/0!</v>
      </c>
      <c r="Q28" s="376"/>
      <c r="R28" s="376"/>
      <c r="S28" s="376"/>
      <c r="T28" s="377"/>
      <c r="U28" s="377"/>
      <c r="V28" s="377"/>
      <c r="W28" s="377"/>
      <c r="X28" s="377"/>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row>
    <row r="29" spans="1:148" s="2" customFormat="1" ht="71.25" hidden="1" customHeight="1">
      <c r="B29" s="601"/>
      <c r="C29" s="593"/>
      <c r="D29" s="536"/>
      <c r="E29" s="602"/>
      <c r="F29" s="552"/>
      <c r="G29" s="525"/>
      <c r="H29" s="521"/>
      <c r="I29" s="341"/>
      <c r="J29" s="536"/>
      <c r="K29" s="306"/>
      <c r="L29" s="387"/>
      <c r="M29" s="437" t="str">
        <f t="shared" si="2"/>
        <v>0</v>
      </c>
      <c r="N29" s="522">
        <f t="shared" si="7"/>
        <v>0</v>
      </c>
      <c r="O29" s="522">
        <f t="shared" si="8"/>
        <v>0</v>
      </c>
      <c r="P29" s="405"/>
      <c r="Q29" s="376"/>
      <c r="R29" s="376"/>
      <c r="S29" s="376"/>
      <c r="T29" s="377"/>
      <c r="U29" s="377"/>
      <c r="V29" s="377"/>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row>
    <row r="30" spans="1:148" s="270" customFormat="1" ht="12" hidden="1">
      <c r="A30" s="250"/>
      <c r="B30" s="1439"/>
      <c r="C30" s="1439"/>
      <c r="D30" s="1439"/>
      <c r="E30" s="1439"/>
      <c r="F30" s="1439"/>
      <c r="G30" s="1439"/>
      <c r="H30" s="1439"/>
      <c r="I30" s="1439"/>
      <c r="J30" s="1439"/>
      <c r="K30" s="1439"/>
      <c r="L30" s="1439"/>
      <c r="M30" s="1439"/>
      <c r="N30" s="1439"/>
      <c r="O30" s="1439"/>
      <c r="P30" s="1439"/>
      <c r="Q30" s="1439"/>
      <c r="R30" s="1439"/>
      <c r="S30" s="335"/>
      <c r="T30" s="303"/>
      <c r="U30" s="303"/>
      <c r="V30" s="250"/>
      <c r="W30" s="250"/>
      <c r="X30" s="250"/>
      <c r="Y30" s="250"/>
      <c r="Z30" s="250"/>
      <c r="AA30" s="250"/>
      <c r="AB30" s="250"/>
      <c r="AC30" s="250"/>
      <c r="AD30" s="250"/>
      <c r="AE30" s="250"/>
      <c r="AF30" s="250"/>
    </row>
    <row r="31" spans="1:148" s="2" customFormat="1" ht="78" hidden="1" customHeight="1">
      <c r="B31" s="542"/>
      <c r="C31" s="543"/>
      <c r="D31" s="543"/>
      <c r="E31" s="555"/>
      <c r="F31" s="489"/>
      <c r="G31" s="534"/>
      <c r="H31" s="490"/>
      <c r="I31" s="490"/>
      <c r="J31" s="535"/>
      <c r="K31" s="491"/>
      <c r="L31" s="492"/>
      <c r="M31" s="447" t="str">
        <f t="shared" si="2"/>
        <v>0</v>
      </c>
      <c r="N31" s="448">
        <f>+SUM(M31:M31)</f>
        <v>0</v>
      </c>
      <c r="O31" s="448">
        <f>+ SUM(G31:G31)</f>
        <v>0</v>
      </c>
      <c r="P31" s="440" t="e">
        <f>+N31/O31</f>
        <v>#DIV/0!</v>
      </c>
      <c r="Q31" s="551"/>
      <c r="R31" s="493"/>
      <c r="S31" s="617"/>
      <c r="T31" s="377"/>
      <c r="U31" s="377"/>
      <c r="V31" s="377"/>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row>
    <row r="32" spans="1:148" s="487" customFormat="1" ht="47.25" hidden="1" customHeight="1">
      <c r="B32" s="601"/>
      <c r="C32" s="509"/>
      <c r="D32" s="482"/>
      <c r="E32" s="509"/>
      <c r="F32" s="524"/>
      <c r="G32" s="531"/>
      <c r="H32" s="341"/>
      <c r="I32" s="341"/>
      <c r="J32" s="536"/>
      <c r="K32" s="491"/>
      <c r="L32" s="436"/>
      <c r="M32" s="437" t="str">
        <f>IF(K32="SI", G32, IF(K32="Cumplimiento Negativo",G32,"0"))</f>
        <v>0</v>
      </c>
      <c r="N32" s="533">
        <f t="shared" ref="N32:N34" si="9">+SUM(M32:M32)</f>
        <v>0</v>
      </c>
      <c r="O32" s="533">
        <f t="shared" ref="O32:O34" si="10">+ SUM(G32:G32)</f>
        <v>0</v>
      </c>
      <c r="P32" s="405" t="e">
        <f t="shared" ref="P32:P34" si="11">+N32/O32</f>
        <v>#DIV/0!</v>
      </c>
      <c r="Q32" s="617"/>
      <c r="R32" s="365"/>
      <c r="S32" s="617"/>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8"/>
      <c r="BR32" s="488"/>
      <c r="BS32" s="488"/>
      <c r="BT32" s="488"/>
      <c r="BU32" s="488"/>
      <c r="BV32" s="488"/>
      <c r="BW32" s="488"/>
      <c r="BX32" s="488"/>
      <c r="BY32" s="488"/>
      <c r="BZ32" s="488"/>
      <c r="CA32" s="488"/>
      <c r="CB32" s="488"/>
      <c r="CC32" s="488"/>
      <c r="CD32" s="488"/>
      <c r="CE32" s="488"/>
      <c r="CF32" s="488"/>
      <c r="CG32" s="488"/>
      <c r="CH32" s="488"/>
      <c r="CI32" s="488"/>
      <c r="CJ32" s="488"/>
      <c r="CK32" s="488"/>
      <c r="CL32" s="488"/>
      <c r="CM32" s="488"/>
      <c r="CN32" s="488"/>
      <c r="CO32" s="488"/>
      <c r="CP32" s="488"/>
      <c r="CQ32" s="488"/>
      <c r="CR32" s="488"/>
      <c r="CS32" s="488"/>
      <c r="CT32" s="488"/>
      <c r="CU32" s="488"/>
      <c r="CV32" s="488"/>
      <c r="CW32" s="488"/>
      <c r="CX32" s="488"/>
      <c r="CY32" s="488"/>
      <c r="CZ32" s="488"/>
      <c r="DA32" s="488"/>
      <c r="DB32" s="488"/>
      <c r="DC32" s="488"/>
      <c r="DD32" s="488"/>
      <c r="DE32" s="488"/>
      <c r="DF32" s="488"/>
      <c r="DG32" s="488"/>
      <c r="DH32" s="488"/>
      <c r="DI32" s="488"/>
      <c r="DJ32" s="488"/>
      <c r="DK32" s="488"/>
      <c r="DL32" s="488"/>
      <c r="DM32" s="488"/>
      <c r="DN32" s="488"/>
      <c r="DO32" s="488"/>
      <c r="DP32" s="488"/>
      <c r="DQ32" s="488"/>
      <c r="DR32" s="488"/>
      <c r="DS32" s="488"/>
      <c r="DT32" s="488"/>
      <c r="DU32" s="488"/>
      <c r="DV32" s="488"/>
      <c r="DW32" s="488"/>
      <c r="DX32" s="488"/>
      <c r="DY32" s="488"/>
      <c r="DZ32" s="488"/>
      <c r="EA32" s="488"/>
      <c r="EB32" s="488"/>
      <c r="EC32" s="488"/>
      <c r="ED32" s="488"/>
      <c r="EE32" s="488"/>
      <c r="EF32" s="488"/>
      <c r="EG32" s="488"/>
      <c r="EH32" s="488"/>
      <c r="EI32" s="488"/>
      <c r="EJ32" s="488"/>
      <c r="EK32" s="488"/>
      <c r="EL32" s="488"/>
      <c r="EM32" s="488"/>
      <c r="EN32" s="488"/>
      <c r="EO32" s="488"/>
      <c r="EP32" s="488"/>
      <c r="EQ32" s="488"/>
      <c r="ER32" s="488"/>
    </row>
    <row r="33" spans="1:148" s="485" customFormat="1" ht="84.75" hidden="1" customHeight="1">
      <c r="B33" s="601"/>
      <c r="C33" s="514"/>
      <c r="D33" s="482"/>
      <c r="E33" s="519"/>
      <c r="F33" s="524"/>
      <c r="G33" s="531"/>
      <c r="H33" s="341"/>
      <c r="I33" s="341"/>
      <c r="J33" s="536"/>
      <c r="K33" s="491"/>
      <c r="L33" s="494"/>
      <c r="M33" s="437" t="str">
        <f>IF(K33="SI", G33, IF(K33="Cumplimiento Negativo",G33,"0"))</f>
        <v>0</v>
      </c>
      <c r="N33" s="533">
        <f t="shared" si="9"/>
        <v>0</v>
      </c>
      <c r="O33" s="533">
        <f t="shared" si="10"/>
        <v>0</v>
      </c>
      <c r="P33" s="405" t="e">
        <f t="shared" si="11"/>
        <v>#DIV/0!</v>
      </c>
      <c r="Q33" s="618"/>
      <c r="R33" s="365"/>
      <c r="S33" s="617"/>
      <c r="T33" s="486"/>
      <c r="U33" s="486"/>
      <c r="V33" s="486"/>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404"/>
      <c r="CJ33" s="404"/>
      <c r="CK33" s="404"/>
      <c r="CL33" s="404"/>
      <c r="CM33" s="404"/>
      <c r="CN33" s="404"/>
      <c r="CO33" s="404"/>
      <c r="CP33" s="404"/>
      <c r="CQ33" s="404"/>
      <c r="CR33" s="404"/>
      <c r="CS33" s="404"/>
      <c r="CT33" s="404"/>
      <c r="CU33" s="404"/>
      <c r="CV33" s="404"/>
      <c r="CW33" s="404"/>
      <c r="CX33" s="404"/>
      <c r="CY33" s="404"/>
      <c r="CZ33" s="404"/>
      <c r="DA33" s="404"/>
      <c r="DB33" s="404"/>
      <c r="DC33" s="404"/>
      <c r="DD33" s="404"/>
      <c r="DE33" s="404"/>
      <c r="DF33" s="404"/>
      <c r="DG33" s="404"/>
      <c r="DH33" s="404"/>
      <c r="DI33" s="404"/>
      <c r="DJ33" s="404"/>
      <c r="DK33" s="404"/>
      <c r="DL33" s="404"/>
      <c r="DM33" s="404"/>
      <c r="DN33" s="404"/>
      <c r="DO33" s="404"/>
      <c r="DP33" s="404"/>
      <c r="DQ33" s="404"/>
      <c r="DR33" s="404"/>
      <c r="DS33" s="404"/>
      <c r="DT33" s="404"/>
      <c r="DU33" s="404"/>
      <c r="DV33" s="404"/>
      <c r="DW33" s="404"/>
      <c r="DX33" s="404"/>
      <c r="DY33" s="404"/>
      <c r="DZ33" s="404"/>
      <c r="EA33" s="404"/>
      <c r="EB33" s="404"/>
      <c r="EC33" s="404"/>
      <c r="ED33" s="404"/>
      <c r="EE33" s="404"/>
      <c r="EF33" s="404"/>
      <c r="EG33" s="404"/>
      <c r="EH33" s="404"/>
      <c r="EI33" s="404"/>
      <c r="EJ33" s="404"/>
      <c r="EK33" s="404"/>
      <c r="EL33" s="404"/>
      <c r="EM33" s="404"/>
      <c r="EN33" s="404"/>
      <c r="EO33" s="404"/>
      <c r="EP33" s="404"/>
      <c r="EQ33" s="404"/>
      <c r="ER33" s="404"/>
    </row>
    <row r="34" spans="1:148" s="485" customFormat="1" ht="62.25" hidden="1" customHeight="1">
      <c r="B34" s="601"/>
      <c r="C34" s="514"/>
      <c r="D34" s="482"/>
      <c r="E34" s="519"/>
      <c r="F34" s="524"/>
      <c r="G34" s="531"/>
      <c r="H34" s="341"/>
      <c r="I34" s="341"/>
      <c r="J34" s="536"/>
      <c r="K34" s="491"/>
      <c r="L34" s="494"/>
      <c r="M34" s="437" t="str">
        <f t="shared" ref="M34:M38" si="12">IF(K34="SI", G34, IF(K34="Cumplimiento Negativo",G34,"0"))</f>
        <v>0</v>
      </c>
      <c r="N34" s="533">
        <f t="shared" si="9"/>
        <v>0</v>
      </c>
      <c r="O34" s="533">
        <f t="shared" si="10"/>
        <v>0</v>
      </c>
      <c r="P34" s="405" t="e">
        <f t="shared" si="11"/>
        <v>#DIV/0!</v>
      </c>
      <c r="Q34" s="619"/>
      <c r="R34" s="365"/>
      <c r="S34" s="617"/>
      <c r="T34" s="486"/>
      <c r="U34" s="486"/>
      <c r="V34" s="486"/>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c r="CF34" s="404"/>
      <c r="CG34" s="404"/>
      <c r="CH34" s="404"/>
      <c r="CI34" s="404"/>
      <c r="CJ34" s="404"/>
      <c r="CK34" s="404"/>
      <c r="CL34" s="404"/>
      <c r="CM34" s="404"/>
      <c r="CN34" s="404"/>
      <c r="CO34" s="404"/>
      <c r="CP34" s="404"/>
      <c r="CQ34" s="404"/>
      <c r="CR34" s="404"/>
      <c r="CS34" s="404"/>
      <c r="CT34" s="404"/>
      <c r="CU34" s="404"/>
      <c r="CV34" s="404"/>
      <c r="CW34" s="404"/>
      <c r="CX34" s="404"/>
      <c r="CY34" s="404"/>
      <c r="CZ34" s="404"/>
      <c r="DA34" s="404"/>
      <c r="DB34" s="404"/>
      <c r="DC34" s="404"/>
      <c r="DD34" s="404"/>
      <c r="DE34" s="404"/>
      <c r="DF34" s="404"/>
      <c r="DG34" s="404"/>
      <c r="DH34" s="404"/>
      <c r="DI34" s="404"/>
      <c r="DJ34" s="404"/>
      <c r="DK34" s="404"/>
      <c r="DL34" s="404"/>
      <c r="DM34" s="404"/>
      <c r="DN34" s="404"/>
      <c r="DO34" s="404"/>
      <c r="DP34" s="404"/>
      <c r="DQ34" s="404"/>
      <c r="DR34" s="404"/>
      <c r="DS34" s="404"/>
      <c r="DT34" s="404"/>
      <c r="DU34" s="404"/>
      <c r="DV34" s="404"/>
      <c r="DW34" s="404"/>
      <c r="DX34" s="404"/>
      <c r="DY34" s="404"/>
      <c r="DZ34" s="404"/>
      <c r="EA34" s="404"/>
      <c r="EB34" s="404"/>
      <c r="EC34" s="404"/>
      <c r="ED34" s="404"/>
      <c r="EE34" s="404"/>
      <c r="EF34" s="404"/>
      <c r="EG34" s="404"/>
      <c r="EH34" s="404"/>
      <c r="EI34" s="404"/>
      <c r="EJ34" s="404"/>
      <c r="EK34" s="404"/>
      <c r="EL34" s="404"/>
      <c r="EM34" s="404"/>
      <c r="EN34" s="404"/>
      <c r="EO34" s="404"/>
      <c r="EP34" s="404"/>
      <c r="EQ34" s="404"/>
      <c r="ER34" s="404"/>
    </row>
    <row r="35" spans="1:148" s="485" customFormat="1" ht="62.25" hidden="1" customHeight="1">
      <c r="B35" s="601"/>
      <c r="C35" s="514"/>
      <c r="D35" s="482"/>
      <c r="E35" s="519"/>
      <c r="F35" s="524"/>
      <c r="G35" s="531"/>
      <c r="H35" s="341"/>
      <c r="I35" s="341"/>
      <c r="J35" s="482"/>
      <c r="K35" s="491"/>
      <c r="L35" s="494"/>
      <c r="M35" s="437" t="str">
        <f t="shared" si="12"/>
        <v>0</v>
      </c>
      <c r="N35" s="522">
        <f>+SUM(M35:M38)</f>
        <v>0</v>
      </c>
      <c r="O35" s="522">
        <f>+ SUM(G35:G38)</f>
        <v>0</v>
      </c>
      <c r="P35" s="1435" t="e">
        <f>+N35/O35</f>
        <v>#DIV/0!</v>
      </c>
      <c r="Q35" s="617"/>
      <c r="R35" s="365"/>
      <c r="S35" s="617"/>
      <c r="T35" s="486"/>
      <c r="U35" s="486"/>
      <c r="V35" s="486"/>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404"/>
      <c r="CI35" s="404"/>
      <c r="CJ35" s="404"/>
      <c r="CK35" s="404"/>
      <c r="CL35" s="404"/>
      <c r="CM35" s="404"/>
      <c r="CN35" s="404"/>
      <c r="CO35" s="404"/>
      <c r="CP35" s="404"/>
      <c r="CQ35" s="404"/>
      <c r="CR35" s="404"/>
      <c r="CS35" s="404"/>
      <c r="CT35" s="404"/>
      <c r="CU35" s="404"/>
      <c r="CV35" s="404"/>
      <c r="CW35" s="404"/>
      <c r="CX35" s="404"/>
      <c r="CY35" s="404"/>
      <c r="CZ35" s="404"/>
      <c r="DA35" s="404"/>
      <c r="DB35" s="404"/>
      <c r="DC35" s="404"/>
      <c r="DD35" s="404"/>
      <c r="DE35" s="404"/>
      <c r="DF35" s="404"/>
      <c r="DG35" s="404"/>
      <c r="DH35" s="404"/>
      <c r="DI35" s="404"/>
      <c r="DJ35" s="404"/>
      <c r="DK35" s="404"/>
      <c r="DL35" s="404"/>
      <c r="DM35" s="404"/>
      <c r="DN35" s="404"/>
      <c r="DO35" s="404"/>
      <c r="DP35" s="404"/>
      <c r="DQ35" s="404"/>
      <c r="DR35" s="404"/>
      <c r="DS35" s="404"/>
      <c r="DT35" s="404"/>
      <c r="DU35" s="404"/>
      <c r="DV35" s="404"/>
      <c r="DW35" s="404"/>
      <c r="DX35" s="404"/>
      <c r="DY35" s="404"/>
      <c r="DZ35" s="404"/>
      <c r="EA35" s="404"/>
      <c r="EB35" s="404"/>
      <c r="EC35" s="404"/>
      <c r="ED35" s="404"/>
      <c r="EE35" s="404"/>
      <c r="EF35" s="404"/>
      <c r="EG35" s="404"/>
      <c r="EH35" s="404"/>
      <c r="EI35" s="404"/>
      <c r="EJ35" s="404"/>
      <c r="EK35" s="404"/>
      <c r="EL35" s="404"/>
      <c r="EM35" s="404"/>
      <c r="EN35" s="404"/>
      <c r="EO35" s="404"/>
      <c r="EP35" s="404"/>
      <c r="EQ35" s="404"/>
      <c r="ER35" s="404"/>
    </row>
    <row r="36" spans="1:148" s="485" customFormat="1" ht="62.25" hidden="1" customHeight="1">
      <c r="B36" s="601"/>
      <c r="C36" s="514"/>
      <c r="D36" s="482"/>
      <c r="E36" s="519"/>
      <c r="F36" s="524"/>
      <c r="G36" s="531"/>
      <c r="H36" s="341"/>
      <c r="I36" s="341"/>
      <c r="J36" s="482"/>
      <c r="K36" s="491"/>
      <c r="L36" s="494"/>
      <c r="M36" s="437" t="str">
        <f t="shared" si="12"/>
        <v>0</v>
      </c>
      <c r="N36" s="522">
        <f t="shared" ref="N36:N38" si="13">+SUM(M36:M39)</f>
        <v>0</v>
      </c>
      <c r="O36" s="522">
        <f t="shared" ref="O36:O38" si="14">+ SUM(G36:G39)</f>
        <v>0</v>
      </c>
      <c r="P36" s="1435"/>
      <c r="Q36" s="618"/>
      <c r="R36" s="365"/>
      <c r="S36" s="617"/>
      <c r="T36" s="486"/>
      <c r="U36" s="486"/>
      <c r="V36" s="486"/>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4"/>
      <c r="CG36" s="404"/>
      <c r="CH36" s="404"/>
      <c r="CI36" s="404"/>
      <c r="CJ36" s="404"/>
      <c r="CK36" s="404"/>
      <c r="CL36" s="404"/>
      <c r="CM36" s="404"/>
      <c r="CN36" s="404"/>
      <c r="CO36" s="404"/>
      <c r="CP36" s="404"/>
      <c r="CQ36" s="404"/>
      <c r="CR36" s="404"/>
      <c r="CS36" s="404"/>
      <c r="CT36" s="404"/>
      <c r="CU36" s="404"/>
      <c r="CV36" s="404"/>
      <c r="CW36" s="404"/>
      <c r="CX36" s="404"/>
      <c r="CY36" s="404"/>
      <c r="CZ36" s="404"/>
      <c r="DA36" s="404"/>
      <c r="DB36" s="404"/>
      <c r="DC36" s="404"/>
      <c r="DD36" s="404"/>
      <c r="DE36" s="404"/>
      <c r="DF36" s="404"/>
      <c r="DG36" s="404"/>
      <c r="DH36" s="404"/>
      <c r="DI36" s="404"/>
      <c r="DJ36" s="404"/>
      <c r="DK36" s="404"/>
      <c r="DL36" s="404"/>
      <c r="DM36" s="404"/>
      <c r="DN36" s="404"/>
      <c r="DO36" s="404"/>
      <c r="DP36" s="404"/>
      <c r="DQ36" s="404"/>
      <c r="DR36" s="404"/>
      <c r="DS36" s="404"/>
      <c r="DT36" s="404"/>
      <c r="DU36" s="404"/>
      <c r="DV36" s="404"/>
      <c r="DW36" s="404"/>
      <c r="DX36" s="404"/>
      <c r="DY36" s="404"/>
      <c r="DZ36" s="404"/>
      <c r="EA36" s="404"/>
      <c r="EB36" s="404"/>
      <c r="EC36" s="404"/>
      <c r="ED36" s="404"/>
      <c r="EE36" s="404"/>
      <c r="EF36" s="404"/>
      <c r="EG36" s="404"/>
      <c r="EH36" s="404"/>
      <c r="EI36" s="404"/>
      <c r="EJ36" s="404"/>
      <c r="EK36" s="404"/>
      <c r="EL36" s="404"/>
      <c r="EM36" s="404"/>
      <c r="EN36" s="404"/>
      <c r="EO36" s="404"/>
      <c r="EP36" s="404"/>
      <c r="EQ36" s="404"/>
      <c r="ER36" s="404"/>
    </row>
    <row r="37" spans="1:148" s="485" customFormat="1" ht="62.25" hidden="1" customHeight="1">
      <c r="B37" s="601"/>
      <c r="C37" s="514"/>
      <c r="D37" s="482"/>
      <c r="E37" s="519"/>
      <c r="F37" s="524"/>
      <c r="G37" s="531"/>
      <c r="H37" s="341"/>
      <c r="I37" s="341"/>
      <c r="J37" s="482"/>
      <c r="K37" s="491"/>
      <c r="L37" s="494"/>
      <c r="M37" s="437" t="str">
        <f t="shared" si="12"/>
        <v>0</v>
      </c>
      <c r="N37" s="522">
        <f t="shared" si="13"/>
        <v>0</v>
      </c>
      <c r="O37" s="522">
        <f t="shared" si="14"/>
        <v>0</v>
      </c>
      <c r="P37" s="1435"/>
      <c r="Q37" s="618"/>
      <c r="R37" s="365"/>
      <c r="S37" s="617"/>
      <c r="T37" s="486"/>
      <c r="U37" s="486"/>
      <c r="V37" s="486"/>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4"/>
      <c r="CG37" s="404"/>
      <c r="CH37" s="404"/>
      <c r="CI37" s="404"/>
      <c r="CJ37" s="404"/>
      <c r="CK37" s="404"/>
      <c r="CL37" s="404"/>
      <c r="CM37" s="404"/>
      <c r="CN37" s="404"/>
      <c r="CO37" s="404"/>
      <c r="CP37" s="404"/>
      <c r="CQ37" s="404"/>
      <c r="CR37" s="404"/>
      <c r="CS37" s="404"/>
      <c r="CT37" s="404"/>
      <c r="CU37" s="404"/>
      <c r="CV37" s="404"/>
      <c r="CW37" s="404"/>
      <c r="CX37" s="404"/>
      <c r="CY37" s="404"/>
      <c r="CZ37" s="404"/>
      <c r="DA37" s="404"/>
      <c r="DB37" s="404"/>
      <c r="DC37" s="404"/>
      <c r="DD37" s="404"/>
      <c r="DE37" s="404"/>
      <c r="DF37" s="404"/>
      <c r="DG37" s="404"/>
      <c r="DH37" s="404"/>
      <c r="DI37" s="404"/>
      <c r="DJ37" s="404"/>
      <c r="DK37" s="404"/>
      <c r="DL37" s="404"/>
      <c r="DM37" s="404"/>
      <c r="DN37" s="404"/>
      <c r="DO37" s="404"/>
      <c r="DP37" s="404"/>
      <c r="DQ37" s="404"/>
      <c r="DR37" s="404"/>
      <c r="DS37" s="404"/>
      <c r="DT37" s="404"/>
      <c r="DU37" s="404"/>
      <c r="DV37" s="404"/>
      <c r="DW37" s="404"/>
      <c r="DX37" s="404"/>
      <c r="DY37" s="404"/>
      <c r="DZ37" s="404"/>
      <c r="EA37" s="404"/>
      <c r="EB37" s="404"/>
      <c r="EC37" s="404"/>
      <c r="ED37" s="404"/>
      <c r="EE37" s="404"/>
      <c r="EF37" s="404"/>
      <c r="EG37" s="404"/>
      <c r="EH37" s="404"/>
      <c r="EI37" s="404"/>
      <c r="EJ37" s="404"/>
      <c r="EK37" s="404"/>
      <c r="EL37" s="404"/>
      <c r="EM37" s="404"/>
      <c r="EN37" s="404"/>
      <c r="EO37" s="404"/>
      <c r="EP37" s="404"/>
      <c r="EQ37" s="404"/>
      <c r="ER37" s="404"/>
    </row>
    <row r="38" spans="1:148" s="485" customFormat="1" ht="62.25" hidden="1" customHeight="1">
      <c r="B38" s="626"/>
      <c r="C38" s="543"/>
      <c r="D38" s="627"/>
      <c r="E38" s="555"/>
      <c r="F38" s="544"/>
      <c r="G38" s="534"/>
      <c r="H38" s="495"/>
      <c r="I38" s="495"/>
      <c r="J38" s="627"/>
      <c r="K38" s="491"/>
      <c r="L38" s="496"/>
      <c r="M38" s="447" t="str">
        <f t="shared" si="12"/>
        <v>0</v>
      </c>
      <c r="N38" s="522">
        <f t="shared" si="13"/>
        <v>0</v>
      </c>
      <c r="O38" s="522">
        <f t="shared" si="14"/>
        <v>0</v>
      </c>
      <c r="P38" s="1199"/>
      <c r="Q38" s="618"/>
      <c r="R38" s="538"/>
      <c r="S38" s="617"/>
      <c r="T38" s="486"/>
      <c r="U38" s="486"/>
      <c r="V38" s="486"/>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4"/>
      <c r="CA38" s="404"/>
      <c r="CB38" s="404"/>
      <c r="CC38" s="404"/>
      <c r="CD38" s="404"/>
      <c r="CE38" s="404"/>
      <c r="CF38" s="404"/>
      <c r="CG38" s="404"/>
      <c r="CH38" s="404"/>
      <c r="CI38" s="404"/>
      <c r="CJ38" s="404"/>
      <c r="CK38" s="404"/>
      <c r="CL38" s="404"/>
      <c r="CM38" s="404"/>
      <c r="CN38" s="404"/>
      <c r="CO38" s="404"/>
      <c r="CP38" s="404"/>
      <c r="CQ38" s="404"/>
      <c r="CR38" s="404"/>
      <c r="CS38" s="404"/>
      <c r="CT38" s="404"/>
      <c r="CU38" s="404"/>
      <c r="CV38" s="404"/>
      <c r="CW38" s="404"/>
      <c r="CX38" s="404"/>
      <c r="CY38" s="404"/>
      <c r="CZ38" s="404"/>
      <c r="DA38" s="404"/>
      <c r="DB38" s="404"/>
      <c r="DC38" s="404"/>
      <c r="DD38" s="404"/>
      <c r="DE38" s="404"/>
      <c r="DF38" s="404"/>
      <c r="DG38" s="404"/>
      <c r="DH38" s="404"/>
      <c r="DI38" s="404"/>
      <c r="DJ38" s="404"/>
      <c r="DK38" s="404"/>
      <c r="DL38" s="404"/>
      <c r="DM38" s="404"/>
      <c r="DN38" s="404"/>
      <c r="DO38" s="404"/>
      <c r="DP38" s="404"/>
      <c r="DQ38" s="404"/>
      <c r="DR38" s="404"/>
      <c r="DS38" s="404"/>
      <c r="DT38" s="404"/>
      <c r="DU38" s="404"/>
      <c r="DV38" s="404"/>
      <c r="DW38" s="404"/>
      <c r="DX38" s="404"/>
      <c r="DY38" s="404"/>
      <c r="DZ38" s="404"/>
      <c r="EA38" s="404"/>
      <c r="EB38" s="404"/>
      <c r="EC38" s="404"/>
      <c r="ED38" s="404"/>
      <c r="EE38" s="404"/>
      <c r="EF38" s="404"/>
      <c r="EG38" s="404"/>
      <c r="EH38" s="404"/>
      <c r="EI38" s="404"/>
      <c r="EJ38" s="404"/>
      <c r="EK38" s="404"/>
      <c r="EL38" s="404"/>
      <c r="EM38" s="404"/>
      <c r="EN38" s="404"/>
      <c r="EO38" s="404"/>
      <c r="EP38" s="404"/>
      <c r="EQ38" s="404"/>
      <c r="ER38" s="404"/>
    </row>
    <row r="39" spans="1:148" s="270" customFormat="1" ht="12" hidden="1">
      <c r="A39" s="250"/>
      <c r="B39" s="1434"/>
      <c r="C39" s="1434"/>
      <c r="D39" s="1434"/>
      <c r="E39" s="1434"/>
      <c r="F39" s="1434"/>
      <c r="G39" s="1434"/>
      <c r="H39" s="1434"/>
      <c r="I39" s="1434"/>
      <c r="J39" s="1434"/>
      <c r="K39" s="1434"/>
      <c r="L39" s="1434"/>
      <c r="M39" s="1434"/>
      <c r="N39" s="1434"/>
      <c r="O39" s="1434"/>
      <c r="P39" s="1434"/>
      <c r="Q39" s="1434"/>
      <c r="R39" s="1434"/>
      <c r="S39" s="335"/>
      <c r="T39" s="303"/>
      <c r="U39" s="303"/>
      <c r="V39" s="250"/>
      <c r="W39" s="250"/>
      <c r="X39" s="250"/>
      <c r="Y39" s="250"/>
      <c r="Z39" s="250"/>
      <c r="AA39" s="250"/>
      <c r="AB39" s="250"/>
      <c r="AC39" s="250"/>
      <c r="AD39" s="250"/>
      <c r="AE39" s="250"/>
      <c r="AF39" s="250"/>
    </row>
    <row r="40" spans="1:148" s="485" customFormat="1" ht="68.45" hidden="1" customHeight="1">
      <c r="B40" s="376"/>
      <c r="C40" s="514"/>
      <c r="D40" s="321"/>
      <c r="E40" s="321"/>
      <c r="F40" s="505"/>
      <c r="G40" s="531"/>
      <c r="H40" s="521"/>
      <c r="I40" s="521"/>
      <c r="J40" s="482"/>
      <c r="K40" s="491"/>
      <c r="L40" s="438"/>
      <c r="M40" s="443" t="str">
        <f>IF(K40="SI", G40, IF(K40="Cumplimiento Negativo",G40,"0"))</f>
        <v>0</v>
      </c>
      <c r="N40" s="607">
        <f>+SUM(M40:M41)</f>
        <v>0</v>
      </c>
      <c r="O40" s="607">
        <f>+SUM(G40:G41)</f>
        <v>0</v>
      </c>
      <c r="P40" s="405" t="e">
        <f>+N40/O40</f>
        <v>#DIV/0!</v>
      </c>
      <c r="Q40" s="617"/>
      <c r="R40" s="365"/>
      <c r="S40" s="365"/>
      <c r="T40" s="486"/>
      <c r="U40" s="486"/>
      <c r="V40" s="486"/>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404"/>
      <c r="CJ40" s="404"/>
      <c r="CK40" s="404"/>
      <c r="CL40" s="404"/>
      <c r="CM40" s="404"/>
      <c r="CN40" s="404"/>
      <c r="CO40" s="404"/>
      <c r="CP40" s="404"/>
      <c r="CQ40" s="404"/>
      <c r="CR40" s="404"/>
      <c r="CS40" s="404"/>
      <c r="CT40" s="404"/>
      <c r="CU40" s="404"/>
      <c r="CV40" s="404"/>
      <c r="CW40" s="404"/>
      <c r="CX40" s="404"/>
      <c r="CY40" s="404"/>
      <c r="CZ40" s="404"/>
      <c r="DA40" s="404"/>
      <c r="DB40" s="404"/>
      <c r="DC40" s="404"/>
      <c r="DD40" s="404"/>
      <c r="DE40" s="404"/>
      <c r="DF40" s="404"/>
      <c r="DG40" s="404"/>
      <c r="DH40" s="404"/>
      <c r="DI40" s="404"/>
      <c r="DJ40" s="404"/>
      <c r="DK40" s="404"/>
      <c r="DL40" s="404"/>
      <c r="DM40" s="404"/>
      <c r="DN40" s="404"/>
      <c r="DO40" s="404"/>
      <c r="DP40" s="404"/>
      <c r="DQ40" s="404"/>
      <c r="DR40" s="404"/>
      <c r="DS40" s="404"/>
      <c r="DT40" s="404"/>
      <c r="DU40" s="404"/>
      <c r="DV40" s="404"/>
      <c r="DW40" s="404"/>
      <c r="DX40" s="404"/>
      <c r="DY40" s="404"/>
      <c r="DZ40" s="404"/>
      <c r="EA40" s="404"/>
      <c r="EB40" s="404"/>
      <c r="EC40" s="404"/>
      <c r="ED40" s="404"/>
      <c r="EE40" s="404"/>
      <c r="EF40" s="404"/>
      <c r="EG40" s="404"/>
      <c r="EH40" s="404"/>
      <c r="EI40" s="404"/>
      <c r="EJ40" s="404"/>
      <c r="EK40" s="404"/>
      <c r="EL40" s="404"/>
      <c r="EM40" s="404"/>
      <c r="EN40" s="404"/>
      <c r="EO40" s="404"/>
      <c r="EP40" s="404"/>
      <c r="EQ40" s="404"/>
      <c r="ER40" s="404"/>
    </row>
    <row r="41" spans="1:148" s="485" customFormat="1" ht="68.45" hidden="1" customHeight="1">
      <c r="B41" s="376"/>
      <c r="C41" s="514"/>
      <c r="D41" s="321"/>
      <c r="E41" s="321"/>
      <c r="F41" s="505"/>
      <c r="G41" s="531"/>
      <c r="H41" s="521"/>
      <c r="I41" s="521"/>
      <c r="J41" s="482"/>
      <c r="K41" s="491"/>
      <c r="L41" s="438"/>
      <c r="M41" s="443" t="str">
        <f>IF(K41="SI", G41, IF(K41="Cumplimiento Negativo",G41,"0"))</f>
        <v>0</v>
      </c>
      <c r="N41" s="607"/>
      <c r="O41" s="607"/>
      <c r="P41" s="405"/>
      <c r="Q41" s="619"/>
      <c r="R41" s="365"/>
      <c r="S41" s="365"/>
      <c r="T41" s="486"/>
      <c r="U41" s="486"/>
      <c r="V41" s="486"/>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4"/>
      <c r="CG41" s="404"/>
      <c r="CH41" s="404"/>
      <c r="CI41" s="404"/>
      <c r="CJ41" s="404"/>
      <c r="CK41" s="404"/>
      <c r="CL41" s="404"/>
      <c r="CM41" s="404"/>
      <c r="CN41" s="404"/>
      <c r="CO41" s="404"/>
      <c r="CP41" s="404"/>
      <c r="CQ41" s="404"/>
      <c r="CR41" s="404"/>
      <c r="CS41" s="404"/>
      <c r="CT41" s="404"/>
      <c r="CU41" s="404"/>
      <c r="CV41" s="404"/>
      <c r="CW41" s="404"/>
      <c r="CX41" s="404"/>
      <c r="CY41" s="404"/>
      <c r="CZ41" s="404"/>
      <c r="DA41" s="404"/>
      <c r="DB41" s="404"/>
      <c r="DC41" s="404"/>
      <c r="DD41" s="404"/>
      <c r="DE41" s="404"/>
      <c r="DF41" s="404"/>
      <c r="DG41" s="404"/>
      <c r="DH41" s="404"/>
      <c r="DI41" s="404"/>
      <c r="DJ41" s="404"/>
      <c r="DK41" s="404"/>
      <c r="DL41" s="404"/>
      <c r="DM41" s="404"/>
      <c r="DN41" s="404"/>
      <c r="DO41" s="404"/>
      <c r="DP41" s="404"/>
      <c r="DQ41" s="404"/>
      <c r="DR41" s="404"/>
      <c r="DS41" s="404"/>
      <c r="DT41" s="404"/>
      <c r="DU41" s="404"/>
      <c r="DV41" s="404"/>
      <c r="DW41" s="404"/>
      <c r="DX41" s="404"/>
      <c r="DY41" s="404"/>
      <c r="DZ41" s="404"/>
      <c r="EA41" s="404"/>
      <c r="EB41" s="404"/>
      <c r="EC41" s="404"/>
      <c r="ED41" s="404"/>
      <c r="EE41" s="404"/>
      <c r="EF41" s="404"/>
      <c r="EG41" s="404"/>
      <c r="EH41" s="404"/>
      <c r="EI41" s="404"/>
      <c r="EJ41" s="404"/>
      <c r="EK41" s="404"/>
      <c r="EL41" s="404"/>
      <c r="EM41" s="404"/>
      <c r="EN41" s="404"/>
      <c r="EO41" s="404"/>
      <c r="EP41" s="404"/>
      <c r="EQ41" s="404"/>
      <c r="ER41" s="404"/>
    </row>
    <row r="42" spans="1:148" s="270" customFormat="1" ht="12" hidden="1">
      <c r="A42" s="250"/>
      <c r="B42" s="1434"/>
      <c r="C42" s="1434"/>
      <c r="D42" s="1434"/>
      <c r="E42" s="1434"/>
      <c r="F42" s="1434"/>
      <c r="G42" s="1434"/>
      <c r="H42" s="1434"/>
      <c r="I42" s="1434"/>
      <c r="J42" s="1434"/>
      <c r="K42" s="1434"/>
      <c r="L42" s="1434"/>
      <c r="M42" s="1434"/>
      <c r="N42" s="1434"/>
      <c r="O42" s="1434"/>
      <c r="P42" s="1434"/>
      <c r="Q42" s="1434"/>
      <c r="R42" s="1434"/>
      <c r="S42" s="335"/>
      <c r="T42" s="303"/>
      <c r="U42" s="303"/>
      <c r="V42" s="250"/>
      <c r="W42" s="250"/>
      <c r="X42" s="250"/>
      <c r="Y42" s="250"/>
      <c r="Z42" s="250"/>
      <c r="AA42" s="250"/>
      <c r="AB42" s="250"/>
      <c r="AC42" s="250"/>
      <c r="AD42" s="250"/>
      <c r="AE42" s="250"/>
      <c r="AF42" s="250"/>
    </row>
    <row r="43" spans="1:148" s="485" customFormat="1" ht="60" hidden="1" customHeight="1">
      <c r="B43" s="376"/>
      <c r="C43" s="514"/>
      <c r="D43" s="505"/>
      <c r="E43" s="381"/>
      <c r="F43" s="505"/>
      <c r="G43" s="531"/>
      <c r="H43" s="521"/>
      <c r="I43" s="521"/>
      <c r="J43" s="603"/>
      <c r="K43" s="491"/>
      <c r="L43" s="376"/>
      <c r="M43" s="443" t="str">
        <f t="shared" ref="M43:M45" si="15">IF(K43="SI", G43, IF(K43="Cumplimiento Negativo",G43,"0"))</f>
        <v>0</v>
      </c>
      <c r="N43" s="443">
        <f t="shared" ref="N43" si="16">+SUM(M43:M43)</f>
        <v>0</v>
      </c>
      <c r="O43" s="443">
        <f>+SUM(G43)</f>
        <v>0</v>
      </c>
      <c r="P43" s="444" t="e">
        <f>+N43/O43</f>
        <v>#DIV/0!</v>
      </c>
      <c r="Q43" s="365"/>
      <c r="R43" s="365"/>
      <c r="S43" s="365"/>
      <c r="T43" s="486"/>
      <c r="U43" s="486"/>
      <c r="V43" s="486"/>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4"/>
      <c r="CG43" s="404"/>
      <c r="CH43" s="404"/>
      <c r="CI43" s="404"/>
      <c r="CJ43" s="404"/>
      <c r="CK43" s="404"/>
      <c r="CL43" s="404"/>
      <c r="CM43" s="404"/>
      <c r="CN43" s="404"/>
      <c r="CO43" s="404"/>
      <c r="CP43" s="404"/>
      <c r="CQ43" s="404"/>
      <c r="CR43" s="404"/>
      <c r="CS43" s="404"/>
      <c r="CT43" s="404"/>
      <c r="CU43" s="404"/>
      <c r="CV43" s="404"/>
      <c r="CW43" s="404"/>
      <c r="CX43" s="404"/>
      <c r="CY43" s="404"/>
      <c r="CZ43" s="404"/>
      <c r="DA43" s="404"/>
      <c r="DB43" s="404"/>
      <c r="DC43" s="404"/>
      <c r="DD43" s="404"/>
      <c r="DE43" s="404"/>
      <c r="DF43" s="404"/>
      <c r="DG43" s="404"/>
      <c r="DH43" s="404"/>
      <c r="DI43" s="404"/>
      <c r="DJ43" s="404"/>
      <c r="DK43" s="404"/>
      <c r="DL43" s="404"/>
      <c r="DM43" s="404"/>
      <c r="DN43" s="404"/>
      <c r="DO43" s="404"/>
      <c r="DP43" s="404"/>
      <c r="DQ43" s="404"/>
      <c r="DR43" s="404"/>
      <c r="DS43" s="404"/>
      <c r="DT43" s="404"/>
      <c r="DU43" s="404"/>
      <c r="DV43" s="404"/>
      <c r="DW43" s="404"/>
      <c r="DX43" s="404"/>
      <c r="DY43" s="404"/>
      <c r="DZ43" s="404"/>
      <c r="EA43" s="404"/>
      <c r="EB43" s="404"/>
      <c r="EC43" s="404"/>
      <c r="ED43" s="404"/>
      <c r="EE43" s="404"/>
      <c r="EF43" s="404"/>
      <c r="EG43" s="404"/>
      <c r="EH43" s="404"/>
      <c r="EI43" s="404"/>
      <c r="EJ43" s="404"/>
      <c r="EK43" s="404"/>
      <c r="EL43" s="404"/>
      <c r="EM43" s="404"/>
      <c r="EN43" s="404"/>
      <c r="EO43" s="404"/>
      <c r="EP43" s="404"/>
      <c r="EQ43" s="404"/>
      <c r="ER43" s="404"/>
    </row>
    <row r="44" spans="1:148" s="485" customFormat="1" ht="42.75" hidden="1" customHeight="1">
      <c r="B44" s="376"/>
      <c r="C44" s="514"/>
      <c r="D44" s="536"/>
      <c r="E44" s="524"/>
      <c r="F44" s="505"/>
      <c r="G44" s="531"/>
      <c r="H44" s="521"/>
      <c r="I44" s="521"/>
      <c r="J44" s="603"/>
      <c r="K44" s="491"/>
      <c r="L44" s="376"/>
      <c r="M44" s="443" t="str">
        <f t="shared" si="15"/>
        <v>0</v>
      </c>
      <c r="N44" s="531">
        <f>+SUM(M44:M45)</f>
        <v>0</v>
      </c>
      <c r="O44" s="531">
        <f>+SUM(G44:G45)</f>
        <v>0</v>
      </c>
      <c r="P44" s="405" t="e">
        <f>+N44/O44</f>
        <v>#DIV/0!</v>
      </c>
      <c r="Q44" s="365"/>
      <c r="R44" s="628"/>
      <c r="S44" s="365"/>
      <c r="T44" s="486"/>
      <c r="U44" s="486"/>
      <c r="V44" s="486"/>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404"/>
      <c r="DC44" s="404"/>
      <c r="DD44" s="404"/>
      <c r="DE44" s="404"/>
      <c r="DF44" s="404"/>
      <c r="DG44" s="404"/>
      <c r="DH44" s="404"/>
      <c r="DI44" s="404"/>
      <c r="DJ44" s="404"/>
      <c r="DK44" s="404"/>
      <c r="DL44" s="404"/>
      <c r="DM44" s="404"/>
      <c r="DN44" s="404"/>
      <c r="DO44" s="404"/>
      <c r="DP44" s="404"/>
      <c r="DQ44" s="404"/>
      <c r="DR44" s="404"/>
      <c r="DS44" s="404"/>
      <c r="DT44" s="404"/>
      <c r="DU44" s="404"/>
      <c r="DV44" s="404"/>
      <c r="DW44" s="404"/>
      <c r="DX44" s="404"/>
      <c r="DY44" s="404"/>
      <c r="DZ44" s="404"/>
      <c r="EA44" s="404"/>
      <c r="EB44" s="404"/>
      <c r="EC44" s="404"/>
      <c r="ED44" s="404"/>
      <c r="EE44" s="404"/>
      <c r="EF44" s="404"/>
      <c r="EG44" s="404"/>
      <c r="EH44" s="404"/>
      <c r="EI44" s="404"/>
      <c r="EJ44" s="404"/>
      <c r="EK44" s="404"/>
      <c r="EL44" s="404"/>
      <c r="EM44" s="404"/>
      <c r="EN44" s="404"/>
      <c r="EO44" s="404"/>
      <c r="EP44" s="404"/>
      <c r="EQ44" s="404"/>
      <c r="ER44" s="404"/>
    </row>
    <row r="45" spans="1:148" s="485" customFormat="1" ht="47.25" hidden="1" customHeight="1">
      <c r="B45" s="376"/>
      <c r="C45" s="514"/>
      <c r="D45" s="536"/>
      <c r="E45" s="524"/>
      <c r="F45" s="505"/>
      <c r="G45" s="531"/>
      <c r="H45" s="521"/>
      <c r="I45" s="521"/>
      <c r="J45" s="603"/>
      <c r="K45" s="491"/>
      <c r="L45" s="376"/>
      <c r="M45" s="443" t="str">
        <f t="shared" si="15"/>
        <v>0</v>
      </c>
      <c r="N45" s="531">
        <f>+SUM(M45:M46)</f>
        <v>0</v>
      </c>
      <c r="O45" s="531">
        <f>+SUM(G45:G46)</f>
        <v>0</v>
      </c>
      <c r="P45" s="405"/>
      <c r="Q45" s="365"/>
      <c r="R45" s="629"/>
      <c r="S45" s="365"/>
      <c r="T45" s="486"/>
      <c r="U45" s="486"/>
      <c r="V45" s="486"/>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404"/>
      <c r="DC45" s="404"/>
      <c r="DD45" s="404"/>
      <c r="DE45" s="404"/>
      <c r="DF45" s="404"/>
      <c r="DG45" s="404"/>
      <c r="DH45" s="404"/>
      <c r="DI45" s="404"/>
      <c r="DJ45" s="404"/>
      <c r="DK45" s="404"/>
      <c r="DL45" s="404"/>
      <c r="DM45" s="404"/>
      <c r="DN45" s="404"/>
      <c r="DO45" s="404"/>
      <c r="DP45" s="404"/>
      <c r="DQ45" s="404"/>
      <c r="DR45" s="404"/>
      <c r="DS45" s="404"/>
      <c r="DT45" s="404"/>
      <c r="DU45" s="404"/>
      <c r="DV45" s="404"/>
      <c r="DW45" s="404"/>
      <c r="DX45" s="404"/>
      <c r="DY45" s="404"/>
      <c r="DZ45" s="404"/>
      <c r="EA45" s="404"/>
      <c r="EB45" s="404"/>
      <c r="EC45" s="404"/>
      <c r="ED45" s="404"/>
      <c r="EE45" s="404"/>
      <c r="EF45" s="404"/>
      <c r="EG45" s="404"/>
      <c r="EH45" s="404"/>
      <c r="EI45" s="404"/>
      <c r="EJ45" s="404"/>
      <c r="EK45" s="404"/>
      <c r="EL45" s="404"/>
      <c r="EM45" s="404"/>
      <c r="EN45" s="404"/>
      <c r="EO45" s="404"/>
      <c r="EP45" s="404"/>
      <c r="EQ45" s="404"/>
      <c r="ER45" s="404"/>
    </row>
    <row r="46" spans="1:148" s="270" customFormat="1" ht="12" hidden="1">
      <c r="A46" s="250"/>
      <c r="B46" s="1434"/>
      <c r="C46" s="1434"/>
      <c r="D46" s="1434"/>
      <c r="E46" s="1434"/>
      <c r="F46" s="1434"/>
      <c r="G46" s="1434"/>
      <c r="H46" s="1434"/>
      <c r="I46" s="1434"/>
      <c r="J46" s="1434"/>
      <c r="K46" s="1434"/>
      <c r="L46" s="1434"/>
      <c r="M46" s="1434"/>
      <c r="N46" s="1434"/>
      <c r="O46" s="1434"/>
      <c r="P46" s="1434"/>
      <c r="Q46" s="1434"/>
      <c r="R46" s="1434"/>
      <c r="S46" s="335"/>
      <c r="T46" s="303"/>
      <c r="U46" s="303"/>
      <c r="V46" s="250"/>
      <c r="W46" s="250"/>
      <c r="X46" s="250"/>
      <c r="Y46" s="250"/>
      <c r="Z46" s="250"/>
      <c r="AA46" s="250"/>
      <c r="AB46" s="250"/>
      <c r="AC46" s="250"/>
      <c r="AD46" s="250"/>
      <c r="AE46" s="250"/>
      <c r="AF46" s="250"/>
    </row>
    <row r="47" spans="1:148" s="382" customFormat="1" ht="75" hidden="1" customHeight="1">
      <c r="A47" s="378"/>
      <c r="B47" s="358"/>
      <c r="C47" s="357"/>
      <c r="D47" s="367"/>
      <c r="E47" s="359"/>
      <c r="F47" s="434"/>
      <c r="G47" s="350"/>
      <c r="H47" s="356"/>
      <c r="I47" s="356"/>
      <c r="J47" s="351"/>
      <c r="K47" s="491"/>
      <c r="L47" s="650"/>
      <c r="M47" s="346" t="str">
        <f t="shared" si="2"/>
        <v>0</v>
      </c>
      <c r="N47" s="371" t="str">
        <f>M47</f>
        <v>0</v>
      </c>
      <c r="O47" s="371">
        <f>G47</f>
        <v>0</v>
      </c>
      <c r="P47" s="391" t="e">
        <f>+N47/O47</f>
        <v>#DIV/0!</v>
      </c>
      <c r="Q47" s="402"/>
      <c r="R47" s="403"/>
      <c r="S47" s="365"/>
      <c r="T47" s="377"/>
      <c r="U47" s="377"/>
      <c r="V47" s="377"/>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row>
    <row r="48" spans="1:148">
      <c r="U48" s="245"/>
      <c r="V48" s="245"/>
      <c r="W48" s="245"/>
      <c r="X48" s="245"/>
      <c r="Y48" s="245"/>
      <c r="Z48" s="245"/>
    </row>
    <row r="49" spans="21:26">
      <c r="U49" s="245"/>
      <c r="V49" s="245"/>
      <c r="W49" s="245"/>
      <c r="X49" s="245"/>
      <c r="Y49" s="245"/>
      <c r="Z49" s="245"/>
    </row>
    <row r="50" spans="21:26">
      <c r="U50" s="245"/>
      <c r="V50" s="245"/>
      <c r="W50" s="245"/>
      <c r="X50" s="245"/>
      <c r="Y50" s="245"/>
      <c r="Z50" s="245"/>
    </row>
    <row r="51" spans="21:26">
      <c r="U51" s="245"/>
      <c r="V51" s="245"/>
      <c r="W51" s="245"/>
      <c r="X51" s="245"/>
      <c r="Y51" s="245"/>
      <c r="Z51" s="245"/>
    </row>
    <row r="52" spans="21:26">
      <c r="U52" s="245"/>
      <c r="V52" s="245"/>
      <c r="W52" s="245"/>
      <c r="X52" s="245"/>
      <c r="Y52" s="245"/>
      <c r="Z52" s="245"/>
    </row>
    <row r="53" spans="21:26">
      <c r="U53" s="245"/>
      <c r="V53" s="245"/>
      <c r="W53" s="245"/>
      <c r="X53" s="245"/>
      <c r="Y53" s="245"/>
      <c r="Z53" s="245"/>
    </row>
    <row r="54" spans="21:26">
      <c r="U54" s="245"/>
      <c r="V54" s="245"/>
      <c r="W54" s="245"/>
      <c r="X54" s="245"/>
      <c r="Y54" s="245"/>
      <c r="Z54" s="245"/>
    </row>
    <row r="55" spans="21:26">
      <c r="U55" s="245"/>
      <c r="V55" s="245"/>
      <c r="W55" s="245"/>
      <c r="X55" s="245"/>
      <c r="Y55" s="245"/>
      <c r="Z55" s="245"/>
    </row>
    <row r="56" spans="21:26">
      <c r="U56" s="245"/>
      <c r="V56" s="245"/>
      <c r="W56" s="245"/>
      <c r="X56" s="245"/>
      <c r="Y56" s="245"/>
      <c r="Z56" s="245"/>
    </row>
    <row r="57" spans="21:26">
      <c r="U57" s="245"/>
      <c r="V57" s="245"/>
      <c r="W57" s="245"/>
      <c r="X57" s="245"/>
      <c r="Y57" s="245"/>
      <c r="Z57" s="245"/>
    </row>
    <row r="58" spans="21:26">
      <c r="U58" s="245"/>
      <c r="V58" s="245"/>
      <c r="W58" s="245"/>
      <c r="X58" s="245"/>
      <c r="Y58" s="245"/>
      <c r="Z58" s="245"/>
    </row>
    <row r="59" spans="21:26">
      <c r="U59" s="245"/>
      <c r="V59" s="245"/>
      <c r="W59" s="245"/>
      <c r="X59" s="245"/>
      <c r="Y59" s="245"/>
      <c r="Z59" s="245"/>
    </row>
    <row r="60" spans="21:26">
      <c r="U60" s="245"/>
      <c r="V60" s="245"/>
      <c r="W60" s="245"/>
      <c r="X60" s="245"/>
      <c r="Y60" s="245"/>
      <c r="Z60" s="245"/>
    </row>
    <row r="61" spans="21:26">
      <c r="U61" s="245"/>
      <c r="V61" s="245"/>
      <c r="W61" s="245"/>
      <c r="X61" s="245"/>
      <c r="Y61" s="245"/>
      <c r="Z61" s="245"/>
    </row>
    <row r="62" spans="21:26">
      <c r="U62" s="245"/>
      <c r="V62" s="245"/>
      <c r="W62" s="245"/>
      <c r="X62" s="245"/>
      <c r="Y62" s="245"/>
      <c r="Z62" s="245"/>
    </row>
    <row r="63" spans="21:26">
      <c r="U63" s="245"/>
      <c r="V63" s="245"/>
      <c r="W63" s="245"/>
      <c r="X63" s="245"/>
      <c r="Y63" s="245"/>
      <c r="Z63" s="245"/>
    </row>
    <row r="64" spans="21:26">
      <c r="U64" s="245"/>
      <c r="V64" s="245"/>
      <c r="W64" s="245"/>
      <c r="X64" s="245"/>
      <c r="Y64" s="245"/>
      <c r="Z64" s="245"/>
    </row>
    <row r="65" spans="21:26">
      <c r="U65" s="245"/>
      <c r="V65" s="245"/>
      <c r="W65" s="245"/>
      <c r="X65" s="245"/>
      <c r="Y65" s="245"/>
      <c r="Z65" s="245"/>
    </row>
    <row r="66" spans="21:26">
      <c r="U66" s="245"/>
      <c r="V66" s="245"/>
      <c r="W66" s="245"/>
      <c r="X66" s="245"/>
      <c r="Y66" s="245"/>
      <c r="Z66" s="245"/>
    </row>
    <row r="67" spans="21:26">
      <c r="U67" s="245"/>
      <c r="V67" s="245"/>
      <c r="W67" s="245"/>
      <c r="X67" s="245"/>
      <c r="Y67" s="245"/>
      <c r="Z67" s="245"/>
    </row>
    <row r="68" spans="21:26">
      <c r="U68" s="245"/>
      <c r="V68" s="245"/>
      <c r="W68" s="245"/>
      <c r="X68" s="245"/>
      <c r="Y68" s="245"/>
      <c r="Z68" s="245"/>
    </row>
    <row r="69" spans="21:26">
      <c r="U69" s="245"/>
      <c r="V69" s="245"/>
      <c r="W69" s="245"/>
      <c r="X69" s="245"/>
      <c r="Y69" s="245"/>
      <c r="Z69" s="245"/>
    </row>
    <row r="70" spans="21:26">
      <c r="U70" s="245"/>
      <c r="V70" s="245"/>
      <c r="W70" s="245"/>
      <c r="X70" s="245"/>
      <c r="Y70" s="245"/>
      <c r="Z70" s="245"/>
    </row>
    <row r="71" spans="21:26">
      <c r="U71" s="245"/>
      <c r="V71" s="245"/>
      <c r="W71" s="245"/>
      <c r="X71" s="245"/>
      <c r="Y71" s="245"/>
      <c r="Z71" s="245"/>
    </row>
    <row r="72" spans="21:26">
      <c r="U72" s="245"/>
      <c r="V72" s="245"/>
      <c r="W72" s="245"/>
      <c r="X72" s="245"/>
      <c r="Y72" s="245"/>
      <c r="Z72" s="245"/>
    </row>
    <row r="73" spans="21:26">
      <c r="U73" s="245"/>
      <c r="V73" s="245"/>
      <c r="W73" s="245"/>
      <c r="X73" s="245"/>
      <c r="Y73" s="245"/>
      <c r="Z73" s="245"/>
    </row>
    <row r="74" spans="21:26">
      <c r="U74" s="245"/>
      <c r="V74" s="245"/>
      <c r="W74" s="245"/>
      <c r="X74" s="245"/>
      <c r="Y74" s="245"/>
      <c r="Z74" s="245"/>
    </row>
    <row r="75" spans="21:26">
      <c r="U75" s="245"/>
      <c r="V75" s="245"/>
      <c r="W75" s="245"/>
      <c r="X75" s="245"/>
      <c r="Y75" s="245"/>
      <c r="Z75" s="245"/>
    </row>
    <row r="76" spans="21:26">
      <c r="U76" s="245"/>
      <c r="V76" s="245"/>
      <c r="W76" s="245"/>
      <c r="X76" s="245"/>
      <c r="Y76" s="245"/>
      <c r="Z76" s="245"/>
    </row>
    <row r="77" spans="21:26">
      <c r="U77" s="245"/>
      <c r="V77" s="245"/>
      <c r="W77" s="245"/>
      <c r="X77" s="245"/>
      <c r="Y77" s="245"/>
      <c r="Z77" s="245"/>
    </row>
    <row r="78" spans="21:26">
      <c r="U78" s="245"/>
      <c r="V78" s="245"/>
      <c r="W78" s="245"/>
      <c r="X78" s="245"/>
      <c r="Y78" s="245"/>
      <c r="Z78" s="245"/>
    </row>
    <row r="79" spans="21:26">
      <c r="U79" s="245"/>
      <c r="V79" s="245"/>
      <c r="W79" s="245"/>
      <c r="X79" s="245"/>
      <c r="Y79" s="245"/>
      <c r="Z79" s="245"/>
    </row>
    <row r="80" spans="21:26">
      <c r="U80" s="245"/>
      <c r="V80" s="245"/>
      <c r="W80" s="245"/>
      <c r="X80" s="245"/>
      <c r="Y80" s="245"/>
      <c r="Z80" s="245"/>
    </row>
    <row r="81" spans="21:26">
      <c r="U81" s="245"/>
      <c r="V81" s="245"/>
      <c r="W81" s="245"/>
      <c r="X81" s="245"/>
      <c r="Y81" s="245"/>
      <c r="Z81" s="245"/>
    </row>
    <row r="82" spans="21:26">
      <c r="U82" s="245"/>
      <c r="V82" s="245"/>
      <c r="W82" s="245"/>
      <c r="X82" s="245"/>
      <c r="Y82" s="245"/>
      <c r="Z82" s="245"/>
    </row>
    <row r="83" spans="21:26">
      <c r="U83" s="245"/>
      <c r="V83" s="245"/>
      <c r="W83" s="245"/>
      <c r="X83" s="245"/>
      <c r="Y83" s="245"/>
      <c r="Z83" s="245"/>
    </row>
    <row r="84" spans="21:26">
      <c r="U84" s="245"/>
      <c r="V84" s="245"/>
      <c r="W84" s="245"/>
      <c r="X84" s="245"/>
      <c r="Y84" s="245"/>
      <c r="Z84" s="245"/>
    </row>
    <row r="85" spans="21:26">
      <c r="U85" s="245"/>
      <c r="V85" s="245"/>
      <c r="W85" s="245"/>
      <c r="X85" s="245"/>
      <c r="Y85" s="245"/>
      <c r="Z85" s="245"/>
    </row>
    <row r="86" spans="21:26">
      <c r="U86" s="245"/>
      <c r="V86" s="245"/>
      <c r="W86" s="245"/>
      <c r="X86" s="245"/>
      <c r="Y86" s="245"/>
      <c r="Z86" s="245"/>
    </row>
    <row r="87" spans="21:26">
      <c r="U87" s="245"/>
      <c r="V87" s="245"/>
      <c r="W87" s="245"/>
      <c r="X87" s="245"/>
      <c r="Y87" s="245"/>
      <c r="Z87" s="245"/>
    </row>
    <row r="88" spans="21:26">
      <c r="U88" s="245"/>
      <c r="V88" s="245"/>
      <c r="W88" s="245"/>
      <c r="X88" s="245"/>
      <c r="Y88" s="245"/>
      <c r="Z88" s="245"/>
    </row>
    <row r="89" spans="21:26">
      <c r="U89" s="245"/>
      <c r="V89" s="245"/>
      <c r="W89" s="245"/>
      <c r="X89" s="245"/>
      <c r="Y89" s="245"/>
      <c r="Z89" s="245"/>
    </row>
    <row r="90" spans="21:26">
      <c r="U90" s="245"/>
      <c r="V90" s="245"/>
      <c r="W90" s="245"/>
      <c r="X90" s="245"/>
      <c r="Y90" s="245"/>
      <c r="Z90" s="245"/>
    </row>
    <row r="91" spans="21:26">
      <c r="U91" s="245"/>
      <c r="V91" s="245"/>
      <c r="W91" s="245"/>
      <c r="X91" s="245"/>
      <c r="Y91" s="245"/>
      <c r="Z91" s="245"/>
    </row>
    <row r="92" spans="21:26">
      <c r="U92" s="245"/>
      <c r="V92" s="245"/>
      <c r="W92" s="245"/>
      <c r="X92" s="245"/>
      <c r="Y92" s="245"/>
      <c r="Z92" s="245"/>
    </row>
    <row r="93" spans="21:26">
      <c r="U93" s="245"/>
      <c r="V93" s="245"/>
      <c r="W93" s="245"/>
      <c r="X93" s="245"/>
      <c r="Y93" s="245"/>
      <c r="Z93" s="245"/>
    </row>
    <row r="94" spans="21:26">
      <c r="U94" s="245"/>
      <c r="V94" s="245"/>
      <c r="W94" s="245"/>
      <c r="X94" s="245"/>
      <c r="Y94" s="245"/>
      <c r="Z94" s="245"/>
    </row>
    <row r="95" spans="21:26">
      <c r="U95" s="245"/>
      <c r="V95" s="245"/>
      <c r="W95" s="245"/>
      <c r="X95" s="245"/>
      <c r="Y95" s="245"/>
      <c r="Z95" s="245"/>
    </row>
    <row r="96" spans="21:26">
      <c r="U96" s="245"/>
      <c r="V96" s="245"/>
      <c r="W96" s="245"/>
      <c r="X96" s="245"/>
      <c r="Y96" s="245"/>
      <c r="Z96" s="245"/>
    </row>
    <row r="97" spans="21:26">
      <c r="U97" s="245"/>
      <c r="V97" s="245"/>
      <c r="W97" s="245"/>
      <c r="X97" s="245"/>
      <c r="Y97" s="245"/>
      <c r="Z97" s="245"/>
    </row>
    <row r="98" spans="21:26">
      <c r="U98" s="245"/>
      <c r="V98" s="245"/>
      <c r="W98" s="245"/>
      <c r="X98" s="245"/>
      <c r="Y98" s="245"/>
      <c r="Z98" s="245"/>
    </row>
    <row r="99" spans="21:26">
      <c r="U99" s="245"/>
      <c r="V99" s="245"/>
      <c r="W99" s="245"/>
      <c r="X99" s="245"/>
      <c r="Y99" s="245"/>
      <c r="Z99" s="245"/>
    </row>
    <row r="100" spans="21:26">
      <c r="U100" s="245"/>
      <c r="V100" s="245"/>
      <c r="W100" s="245"/>
      <c r="X100" s="245"/>
      <c r="Y100" s="245"/>
      <c r="Z100" s="245"/>
    </row>
    <row r="101" spans="21:26">
      <c r="U101" s="245"/>
      <c r="V101" s="245"/>
      <c r="W101" s="245"/>
      <c r="X101" s="245"/>
      <c r="Y101" s="245"/>
      <c r="Z101" s="245"/>
    </row>
    <row r="102" spans="21:26">
      <c r="U102" s="245"/>
      <c r="V102" s="245"/>
      <c r="W102" s="245"/>
      <c r="X102" s="245"/>
      <c r="Y102" s="245"/>
      <c r="Z102" s="245"/>
    </row>
    <row r="103" spans="21:26">
      <c r="U103" s="245"/>
      <c r="V103" s="245"/>
      <c r="W103" s="245"/>
      <c r="X103" s="245"/>
      <c r="Y103" s="245"/>
      <c r="Z103" s="245"/>
    </row>
    <row r="104" spans="21:26">
      <c r="U104" s="245"/>
      <c r="V104" s="245"/>
      <c r="W104" s="245"/>
      <c r="X104" s="245"/>
      <c r="Y104" s="245"/>
      <c r="Z104" s="245"/>
    </row>
    <row r="105" spans="21:26">
      <c r="U105" s="245"/>
      <c r="V105" s="245"/>
      <c r="W105" s="245"/>
      <c r="X105" s="245"/>
      <c r="Y105" s="245"/>
      <c r="Z105" s="245"/>
    </row>
    <row r="106" spans="21:26">
      <c r="U106" s="245"/>
      <c r="V106" s="245"/>
      <c r="W106" s="245"/>
      <c r="X106" s="245"/>
      <c r="Y106" s="245"/>
      <c r="Z106" s="245"/>
    </row>
    <row r="107" spans="21:26">
      <c r="U107" s="245"/>
      <c r="V107" s="245"/>
      <c r="W107" s="245"/>
      <c r="X107" s="245"/>
      <c r="Y107" s="245"/>
      <c r="Z107" s="245"/>
    </row>
    <row r="108" spans="21:26">
      <c r="U108" s="245"/>
      <c r="V108" s="245"/>
      <c r="W108" s="245"/>
      <c r="X108" s="245"/>
      <c r="Y108" s="245"/>
      <c r="Z108" s="245"/>
    </row>
    <row r="109" spans="21:26">
      <c r="U109" s="245"/>
      <c r="V109" s="245"/>
      <c r="W109" s="245"/>
      <c r="X109" s="245"/>
      <c r="Y109" s="245"/>
      <c r="Z109" s="245"/>
    </row>
    <row r="110" spans="21:26">
      <c r="U110" s="245"/>
      <c r="V110" s="245"/>
      <c r="W110" s="245"/>
      <c r="X110" s="245"/>
      <c r="Y110" s="245"/>
      <c r="Z110" s="245"/>
    </row>
    <row r="111" spans="21:26">
      <c r="U111" s="245"/>
      <c r="V111" s="245"/>
      <c r="W111" s="245"/>
      <c r="X111" s="245"/>
      <c r="Y111" s="245"/>
      <c r="Z111" s="245"/>
    </row>
    <row r="112" spans="21:26">
      <c r="U112" s="245"/>
      <c r="V112" s="245"/>
      <c r="W112" s="245"/>
      <c r="X112" s="245"/>
      <c r="Y112" s="245"/>
      <c r="Z112" s="245"/>
    </row>
    <row r="113" spans="21:26">
      <c r="U113" s="245"/>
      <c r="V113" s="245"/>
      <c r="W113" s="245"/>
      <c r="X113" s="245"/>
      <c r="Y113" s="245"/>
      <c r="Z113" s="245"/>
    </row>
    <row r="114" spans="21:26">
      <c r="U114" s="245"/>
      <c r="V114" s="245"/>
      <c r="W114" s="245"/>
      <c r="X114" s="245"/>
      <c r="Y114" s="245"/>
      <c r="Z114" s="245"/>
    </row>
    <row r="115" spans="21:26">
      <c r="U115" s="245"/>
      <c r="V115" s="245"/>
      <c r="W115" s="245"/>
      <c r="X115" s="245"/>
      <c r="Y115" s="245"/>
      <c r="Z115" s="245"/>
    </row>
    <row r="116" spans="21:26">
      <c r="U116" s="245"/>
      <c r="V116" s="245"/>
      <c r="W116" s="245"/>
      <c r="X116" s="245"/>
      <c r="Y116" s="245"/>
      <c r="Z116" s="245"/>
    </row>
    <row r="117" spans="21:26">
      <c r="U117" s="245"/>
      <c r="V117" s="245"/>
      <c r="W117" s="245"/>
      <c r="X117" s="245"/>
      <c r="Y117" s="245"/>
      <c r="Z117" s="245"/>
    </row>
    <row r="118" spans="21:26">
      <c r="U118" s="245"/>
      <c r="V118" s="245"/>
      <c r="W118" s="245"/>
      <c r="X118" s="245"/>
      <c r="Y118" s="245"/>
      <c r="Z118" s="245"/>
    </row>
    <row r="119" spans="21:26">
      <c r="U119" s="245"/>
      <c r="V119" s="245"/>
      <c r="W119" s="245"/>
      <c r="X119" s="245"/>
      <c r="Y119" s="245"/>
      <c r="Z119" s="245"/>
    </row>
    <row r="120" spans="21:26">
      <c r="U120" s="245"/>
      <c r="V120" s="245"/>
      <c r="W120" s="245"/>
      <c r="X120" s="245"/>
      <c r="Y120" s="245"/>
      <c r="Z120" s="245"/>
    </row>
    <row r="121" spans="21:26">
      <c r="U121" s="245"/>
      <c r="V121" s="245"/>
      <c r="W121" s="245"/>
      <c r="X121" s="245"/>
      <c r="Y121" s="245"/>
      <c r="Z121" s="245"/>
    </row>
    <row r="122" spans="21:26">
      <c r="U122" s="245"/>
      <c r="V122" s="245"/>
      <c r="W122" s="245"/>
      <c r="X122" s="245"/>
      <c r="Y122" s="245"/>
      <c r="Z122" s="245"/>
    </row>
    <row r="123" spans="21:26">
      <c r="U123" s="245"/>
      <c r="V123" s="245"/>
      <c r="W123" s="245"/>
      <c r="X123" s="245"/>
      <c r="Y123" s="245"/>
      <c r="Z123" s="245"/>
    </row>
    <row r="124" spans="21:26">
      <c r="U124" s="245"/>
      <c r="V124" s="245"/>
      <c r="W124" s="245"/>
      <c r="X124" s="245"/>
      <c r="Y124" s="245"/>
      <c r="Z124" s="245"/>
    </row>
    <row r="125" spans="21:26">
      <c r="U125" s="245"/>
      <c r="V125" s="245"/>
      <c r="W125" s="245"/>
      <c r="X125" s="245"/>
      <c r="Y125" s="245"/>
      <c r="Z125" s="245"/>
    </row>
    <row r="126" spans="21:26">
      <c r="U126" s="245"/>
      <c r="V126" s="245"/>
      <c r="W126" s="245"/>
      <c r="X126" s="245"/>
      <c r="Y126" s="245"/>
      <c r="Z126" s="245"/>
    </row>
    <row r="127" spans="21:26">
      <c r="U127" s="245"/>
      <c r="V127" s="245"/>
      <c r="W127" s="245"/>
      <c r="X127" s="245"/>
      <c r="Y127" s="245"/>
      <c r="Z127" s="245"/>
    </row>
    <row r="128" spans="21:26">
      <c r="U128" s="245"/>
      <c r="V128" s="245"/>
      <c r="W128" s="245"/>
      <c r="X128" s="245"/>
      <c r="Y128" s="245"/>
      <c r="Z128" s="245"/>
    </row>
    <row r="129" spans="21:26">
      <c r="U129" s="245"/>
      <c r="V129" s="245"/>
      <c r="W129" s="245"/>
      <c r="X129" s="245"/>
      <c r="Y129" s="245"/>
      <c r="Z129" s="245"/>
    </row>
    <row r="130" spans="21:26">
      <c r="U130" s="245"/>
      <c r="V130" s="245"/>
      <c r="W130" s="245"/>
      <c r="X130" s="245"/>
      <c r="Y130" s="245"/>
      <c r="Z130" s="245"/>
    </row>
    <row r="131" spans="21:26">
      <c r="U131" s="245"/>
      <c r="V131" s="245"/>
      <c r="W131" s="245"/>
      <c r="X131" s="245"/>
      <c r="Y131" s="245"/>
      <c r="Z131" s="245"/>
    </row>
    <row r="132" spans="21:26">
      <c r="U132" s="245"/>
      <c r="V132" s="245"/>
      <c r="W132" s="245"/>
      <c r="X132" s="245"/>
      <c r="Y132" s="245"/>
      <c r="Z132" s="245"/>
    </row>
    <row r="133" spans="21:26">
      <c r="U133" s="245"/>
      <c r="V133" s="245"/>
      <c r="W133" s="245"/>
      <c r="X133" s="245"/>
      <c r="Y133" s="245"/>
      <c r="Z133" s="245"/>
    </row>
    <row r="134" spans="21:26">
      <c r="U134" s="245"/>
      <c r="V134" s="245"/>
      <c r="W134" s="245"/>
      <c r="X134" s="245"/>
      <c r="Y134" s="245"/>
      <c r="Z134" s="245"/>
    </row>
    <row r="135" spans="21:26">
      <c r="U135" s="245"/>
      <c r="V135" s="245"/>
      <c r="W135" s="245"/>
      <c r="X135" s="245"/>
      <c r="Y135" s="245"/>
      <c r="Z135" s="245"/>
    </row>
    <row r="136" spans="21:26">
      <c r="U136" s="245"/>
      <c r="V136" s="245"/>
      <c r="W136" s="245"/>
      <c r="X136" s="245"/>
      <c r="Y136" s="245"/>
      <c r="Z136" s="245"/>
    </row>
    <row r="137" spans="21:26">
      <c r="U137" s="245"/>
      <c r="V137" s="245"/>
      <c r="W137" s="245"/>
      <c r="X137" s="245"/>
      <c r="Y137" s="245"/>
      <c r="Z137" s="245"/>
    </row>
    <row r="138" spans="21:26">
      <c r="U138" s="245"/>
      <c r="V138" s="245"/>
      <c r="W138" s="245"/>
      <c r="X138" s="245"/>
      <c r="Y138" s="245"/>
      <c r="Z138" s="245"/>
    </row>
  </sheetData>
  <mergeCells count="54">
    <mergeCell ref="B24:S24"/>
    <mergeCell ref="P17:P19"/>
    <mergeCell ref="P20:P23"/>
    <mergeCell ref="C17:C19"/>
    <mergeCell ref="C20:C23"/>
    <mergeCell ref="E17:E19"/>
    <mergeCell ref="D17:D19"/>
    <mergeCell ref="D20:D23"/>
    <mergeCell ref="E20:E23"/>
    <mergeCell ref="N11:N12"/>
    <mergeCell ref="C11:C12"/>
    <mergeCell ref="B30:R30"/>
    <mergeCell ref="D11:D12"/>
    <mergeCell ref="E11:E12"/>
    <mergeCell ref="J11:J12"/>
    <mergeCell ref="B13:B15"/>
    <mergeCell ref="C13:C15"/>
    <mergeCell ref="D13:D15"/>
    <mergeCell ref="E13:E15"/>
    <mergeCell ref="J13:J15"/>
    <mergeCell ref="P13:P15"/>
    <mergeCell ref="B16:S16"/>
    <mergeCell ref="B17:B23"/>
    <mergeCell ref="J17:J19"/>
    <mergeCell ref="J20:J23"/>
    <mergeCell ref="U11:U12"/>
    <mergeCell ref="T11:T12"/>
    <mergeCell ref="O11:O12"/>
    <mergeCell ref="S11:S12"/>
    <mergeCell ref="Q11:Q12"/>
    <mergeCell ref="R11:R12"/>
    <mergeCell ref="P11:P12"/>
    <mergeCell ref="D7:P7"/>
    <mergeCell ref="D8:P8"/>
    <mergeCell ref="D9:P9"/>
    <mergeCell ref="R7:R9"/>
    <mergeCell ref="S10:U10"/>
    <mergeCell ref="K10:R10"/>
    <mergeCell ref="B42:R42"/>
    <mergeCell ref="P35:P38"/>
    <mergeCell ref="B39:R39"/>
    <mergeCell ref="B46:R46"/>
    <mergeCell ref="B2:S2"/>
    <mergeCell ref="B3:S3"/>
    <mergeCell ref="B4:S4"/>
    <mergeCell ref="B10:J10"/>
    <mergeCell ref="B11:B12"/>
    <mergeCell ref="F11:F12"/>
    <mergeCell ref="G11:G12"/>
    <mergeCell ref="H11:I11"/>
    <mergeCell ref="K11:K12"/>
    <mergeCell ref="L11:L12"/>
    <mergeCell ref="M11:M12"/>
    <mergeCell ref="Q7:Q9"/>
  </mergeCells>
  <conditionalFormatting sqref="P26">
    <cfRule type="cellIs" dxfId="661" priority="183" operator="between">
      <formula>1</formula>
      <formula>1</formula>
    </cfRule>
    <cfRule type="cellIs" dxfId="660" priority="184" operator="between">
      <formula>0.9</formula>
      <formula>0.99</formula>
    </cfRule>
    <cfRule type="cellIs" dxfId="659" priority="185" operator="between">
      <formula>0.89</formula>
      <formula>0.8</formula>
    </cfRule>
    <cfRule type="cellIs" dxfId="658" priority="186" operator="between">
      <formula>0.79</formula>
      <formula>0</formula>
    </cfRule>
  </conditionalFormatting>
  <conditionalFormatting sqref="P28">
    <cfRule type="cellIs" dxfId="657" priority="179" operator="between">
      <formula>1</formula>
      <formula>1</formula>
    </cfRule>
    <cfRule type="cellIs" dxfId="656" priority="180" operator="between">
      <formula>0.9</formula>
      <formula>0.99</formula>
    </cfRule>
    <cfRule type="cellIs" dxfId="655" priority="181" operator="between">
      <formula>0.89</formula>
      <formula>0.8</formula>
    </cfRule>
    <cfRule type="cellIs" dxfId="654" priority="182" operator="between">
      <formula>0.79</formula>
      <formula>0</formula>
    </cfRule>
  </conditionalFormatting>
  <conditionalFormatting sqref="P31">
    <cfRule type="cellIs" dxfId="653" priority="175" operator="between">
      <formula>1</formula>
      <formula>1</formula>
    </cfRule>
    <cfRule type="cellIs" dxfId="652" priority="176" operator="between">
      <formula>0.9</formula>
      <formula>0.99</formula>
    </cfRule>
    <cfRule type="cellIs" dxfId="651" priority="177" operator="between">
      <formula>0.89</formula>
      <formula>0.8</formula>
    </cfRule>
    <cfRule type="cellIs" dxfId="650" priority="178" operator="between">
      <formula>0.79</formula>
      <formula>0</formula>
    </cfRule>
  </conditionalFormatting>
  <conditionalFormatting sqref="P47">
    <cfRule type="cellIs" dxfId="649" priority="167" operator="between">
      <formula>1</formula>
      <formula>1</formula>
    </cfRule>
    <cfRule type="cellIs" dxfId="648" priority="168" operator="between">
      <formula>0.9</formula>
      <formula>0.99</formula>
    </cfRule>
    <cfRule type="cellIs" dxfId="647" priority="169" operator="between">
      <formula>0.89</formula>
      <formula>0.8</formula>
    </cfRule>
    <cfRule type="cellIs" dxfId="646" priority="170" operator="between">
      <formula>0.79</formula>
      <formula>0</formula>
    </cfRule>
  </conditionalFormatting>
  <conditionalFormatting sqref="P13">
    <cfRule type="cellIs" dxfId="645" priority="159" operator="between">
      <formula>1</formula>
      <formula>1</formula>
    </cfRule>
    <cfRule type="cellIs" dxfId="644" priority="160" operator="between">
      <formula>0.9</formula>
      <formula>0.99</formula>
    </cfRule>
    <cfRule type="cellIs" dxfId="643" priority="161" operator="between">
      <formula>0.89</formula>
      <formula>0.8</formula>
    </cfRule>
    <cfRule type="cellIs" dxfId="642" priority="162" operator="between">
      <formula>0.79</formula>
      <formula>0</formula>
    </cfRule>
  </conditionalFormatting>
  <conditionalFormatting sqref="K31 K13:K15 K26:K29">
    <cfRule type="cellIs" dxfId="641" priority="151" operator="equal">
      <formula>$Y$4</formula>
    </cfRule>
    <cfRule type="cellIs" dxfId="640" priority="152" operator="equal">
      <formula>$Y$3</formula>
    </cfRule>
    <cfRule type="cellIs" dxfId="639" priority="153" operator="equal">
      <formula>$Y$2</formula>
    </cfRule>
    <cfRule type="cellIs" dxfId="638" priority="154" operator="equal">
      <formula>$Y$1</formula>
    </cfRule>
  </conditionalFormatting>
  <conditionalFormatting sqref="K17">
    <cfRule type="cellIs" dxfId="637" priority="101" operator="equal">
      <formula>$Y$4</formula>
    </cfRule>
    <cfRule type="cellIs" dxfId="636" priority="102" operator="equal">
      <formula>$Y$3</formula>
    </cfRule>
    <cfRule type="cellIs" dxfId="635" priority="103" operator="equal">
      <formula>$Y$2</formula>
    </cfRule>
    <cfRule type="cellIs" dxfId="634" priority="104" operator="equal">
      <formula>$Y$1</formula>
    </cfRule>
  </conditionalFormatting>
  <conditionalFormatting sqref="P35">
    <cfRule type="cellIs" dxfId="633" priority="95" operator="between">
      <formula>1</formula>
      <formula>1</formula>
    </cfRule>
    <cfRule type="cellIs" dxfId="632" priority="96" operator="between">
      <formula>0.9</formula>
      <formula>0.99</formula>
    </cfRule>
    <cfRule type="cellIs" dxfId="631" priority="97" operator="between">
      <formula>0.89</formula>
      <formula>0.8</formula>
    </cfRule>
    <cfRule type="cellIs" dxfId="630" priority="98" operator="between">
      <formula>0.79</formula>
      <formula>0</formula>
    </cfRule>
  </conditionalFormatting>
  <conditionalFormatting sqref="K32:K38">
    <cfRule type="cellIs" dxfId="629" priority="87" operator="equal">
      <formula>$Y$4</formula>
    </cfRule>
    <cfRule type="cellIs" dxfId="628" priority="88" operator="equal">
      <formula>$Y$3</formula>
    </cfRule>
    <cfRule type="cellIs" dxfId="627" priority="89" operator="equal">
      <formula>$Y$2</formula>
    </cfRule>
    <cfRule type="cellIs" dxfId="626" priority="90" operator="equal">
      <formula>$Y$1</formula>
    </cfRule>
  </conditionalFormatting>
  <conditionalFormatting sqref="P43:P44">
    <cfRule type="cellIs" dxfId="625" priority="69" operator="between">
      <formula>1</formula>
      <formula>1</formula>
    </cfRule>
    <cfRule type="cellIs" dxfId="624" priority="70" operator="between">
      <formula>0.9</formula>
      <formula>0.99</formula>
    </cfRule>
    <cfRule type="cellIs" dxfId="623" priority="71" operator="between">
      <formula>0.89</formula>
      <formula>0.8</formula>
    </cfRule>
    <cfRule type="cellIs" dxfId="622" priority="72" operator="between">
      <formula>0.79</formula>
      <formula>0</formula>
    </cfRule>
  </conditionalFormatting>
  <conditionalFormatting sqref="P40">
    <cfRule type="cellIs" dxfId="621" priority="65" operator="between">
      <formula>1</formula>
      <formula>1</formula>
    </cfRule>
    <cfRule type="cellIs" dxfId="620" priority="66" operator="between">
      <formula>0.9</formula>
      <formula>0.99</formula>
    </cfRule>
    <cfRule type="cellIs" dxfId="619" priority="67" operator="between">
      <formula>0.89</formula>
      <formula>0.8</formula>
    </cfRule>
    <cfRule type="cellIs" dxfId="618" priority="68" operator="between">
      <formula>0.79</formula>
      <formula>0</formula>
    </cfRule>
  </conditionalFormatting>
  <conditionalFormatting sqref="K43:K45">
    <cfRule type="cellIs" dxfId="617" priority="61" operator="equal">
      <formula>$Y$4</formula>
    </cfRule>
    <cfRule type="cellIs" dxfId="616" priority="62" operator="equal">
      <formula>$Y$3</formula>
    </cfRule>
    <cfRule type="cellIs" dxfId="615" priority="63" operator="equal">
      <formula>$Y$2</formula>
    </cfRule>
    <cfRule type="cellIs" dxfId="614" priority="64" operator="equal">
      <formula>$Y$1</formula>
    </cfRule>
  </conditionalFormatting>
  <conditionalFormatting sqref="K47">
    <cfRule type="cellIs" dxfId="613" priority="47" operator="equal">
      <formula>$Y$4</formula>
    </cfRule>
    <cfRule type="cellIs" dxfId="612" priority="48" operator="equal">
      <formula>$Y$3</formula>
    </cfRule>
    <cfRule type="cellIs" dxfId="611" priority="49" operator="equal">
      <formula>$Y$2</formula>
    </cfRule>
    <cfRule type="cellIs" dxfId="610" priority="50" operator="equal">
      <formula>$Y$1</formula>
    </cfRule>
  </conditionalFormatting>
  <conditionalFormatting sqref="P32:P34">
    <cfRule type="cellIs" dxfId="609" priority="37" operator="between">
      <formula>1</formula>
      <formula>1</formula>
    </cfRule>
    <cfRule type="cellIs" dxfId="608" priority="38" operator="between">
      <formula>0.9</formula>
      <formula>0.99</formula>
    </cfRule>
    <cfRule type="cellIs" dxfId="607" priority="39" operator="between">
      <formula>0.89</formula>
      <formula>0.8</formula>
    </cfRule>
    <cfRule type="cellIs" dxfId="606" priority="40" operator="between">
      <formula>0.79</formula>
      <formula>0</formula>
    </cfRule>
  </conditionalFormatting>
  <conditionalFormatting sqref="K18:K19">
    <cfRule type="cellIs" dxfId="605" priority="29" operator="equal">
      <formula>$Y$4</formula>
    </cfRule>
    <cfRule type="cellIs" dxfId="604" priority="30" operator="equal">
      <formula>$Y$3</formula>
    </cfRule>
    <cfRule type="cellIs" dxfId="603" priority="31" operator="equal">
      <formula>$Y$2</formula>
    </cfRule>
    <cfRule type="cellIs" dxfId="602" priority="32" operator="equal">
      <formula>$Y$1</formula>
    </cfRule>
  </conditionalFormatting>
  <conditionalFormatting sqref="K20:K23 K25">
    <cfRule type="cellIs" dxfId="601" priority="25" operator="equal">
      <formula>$Y$4</formula>
    </cfRule>
    <cfRule type="cellIs" dxfId="600" priority="26" operator="equal">
      <formula>$Y$3</formula>
    </cfRule>
    <cfRule type="cellIs" dxfId="599" priority="27" operator="equal">
      <formula>$Y$2</formula>
    </cfRule>
    <cfRule type="cellIs" dxfId="598" priority="28" operator="equal">
      <formula>$Y$1</formula>
    </cfRule>
  </conditionalFormatting>
  <conditionalFormatting sqref="K40:K41">
    <cfRule type="cellIs" dxfId="597" priority="21" operator="equal">
      <formula>$Y$4</formula>
    </cfRule>
    <cfRule type="cellIs" dxfId="596" priority="22" operator="equal">
      <formula>$Y$3</formula>
    </cfRule>
    <cfRule type="cellIs" dxfId="595" priority="23" operator="equal">
      <formula>$Y$2</formula>
    </cfRule>
    <cfRule type="cellIs" dxfId="594" priority="24" operator="equal">
      <formula>$Y$1</formula>
    </cfRule>
  </conditionalFormatting>
  <conditionalFormatting sqref="P17 P20">
    <cfRule type="cellIs" dxfId="593" priority="17" operator="between">
      <formula>1</formula>
      <formula>1</formula>
    </cfRule>
    <cfRule type="cellIs" dxfId="592" priority="18" operator="between">
      <formula>0.9</formula>
      <formula>0.99</formula>
    </cfRule>
    <cfRule type="cellIs" dxfId="591" priority="19" operator="between">
      <formula>0.89</formula>
      <formula>0.8</formula>
    </cfRule>
    <cfRule type="cellIs" dxfId="590" priority="20" operator="between">
      <formula>0.79</formula>
      <formula>0</formula>
    </cfRule>
  </conditionalFormatting>
  <conditionalFormatting sqref="R7">
    <cfRule type="cellIs" dxfId="589" priority="5" operator="between">
      <formula>0.9</formula>
      <formula>1</formula>
    </cfRule>
    <cfRule type="cellIs" dxfId="588" priority="6" operator="between">
      <formula>0.8</formula>
      <formula>0.89</formula>
    </cfRule>
    <cfRule type="cellIs" dxfId="587" priority="7" operator="between">
      <formula>0.7</formula>
      <formula>0.79</formula>
    </cfRule>
    <cfRule type="cellIs" dxfId="586" priority="8" operator="between">
      <formula>0</formula>
      <formula>0.69</formula>
    </cfRule>
  </conditionalFormatting>
  <conditionalFormatting sqref="P25">
    <cfRule type="cellIs" dxfId="585" priority="1" operator="between">
      <formula>1</formula>
      <formula>1</formula>
    </cfRule>
    <cfRule type="cellIs" dxfId="584" priority="2" operator="between">
      <formula>0.9</formula>
      <formula>0.99</formula>
    </cfRule>
    <cfRule type="cellIs" dxfId="583" priority="3" operator="between">
      <formula>0.89</formula>
      <formula>0.8</formula>
    </cfRule>
    <cfRule type="cellIs" dxfId="582" priority="4" operator="between">
      <formula>0.79</formula>
      <formula>0</formula>
    </cfRule>
  </conditionalFormatting>
  <dataValidations count="1">
    <dataValidation type="list" allowBlank="1" showInputMessage="1" showErrorMessage="1" sqref="K40:K41 K43:K45 K31:K38 K47 K13:K15 K17:K23 K25:K29" xr:uid="{00000000-0002-0000-0800-000000000000}">
      <formula1>$Y$1:$Y$4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5" operator="containsText" id="{DA79DE05-766E-4D67-832F-1D3673731C8B}">
            <xm:f>NOT(ISERROR(SEARCH(#REF!,Q25)))</xm:f>
            <xm:f>#REF!</xm:f>
            <x14:dxf>
              <font>
                <b/>
                <i val="0"/>
                <color theme="0"/>
              </font>
              <fill>
                <patternFill>
                  <bgColor rgb="FFFF0000"/>
                </patternFill>
              </fill>
            </x14:dxf>
          </x14:cfRule>
          <x14:cfRule type="containsText" priority="46" operator="containsText" id="{5942860B-3C23-4E33-B73C-14CBAF5FF025}">
            <xm:f>NOT(ISERROR(SEARCH(#REF!,Q25)))</xm:f>
            <xm:f>#REF!</xm:f>
            <x14:dxf>
              <font>
                <b/>
                <i val="0"/>
                <color theme="0"/>
              </font>
              <fill>
                <patternFill>
                  <bgColor rgb="FF00B050"/>
                </patternFill>
              </fill>
            </x14:dxf>
          </x14:cfRule>
          <xm:sqref>Q25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vt:i4>
      </vt:variant>
    </vt:vector>
  </HeadingPairs>
  <TitlesOfParts>
    <vt:vector size="26" baseType="lpstr">
      <vt:lpstr>Matriz Plan. Anual</vt:lpstr>
      <vt:lpstr>Hoja de Resultados</vt:lpstr>
      <vt:lpstr>Presentación de Resultados</vt:lpstr>
      <vt:lpstr>Datos</vt:lpstr>
      <vt:lpstr> DPyD</vt:lpstr>
      <vt:lpstr>1. Reporte DPyD</vt:lpstr>
      <vt:lpstr>2. Reporte DRRHH</vt:lpstr>
      <vt:lpstr>3. Reporte DAF</vt:lpstr>
      <vt:lpstr>4. Reporte DTI</vt:lpstr>
      <vt:lpstr>5. Reporte DAFO</vt:lpstr>
      <vt:lpstr>6. Reporte DACyRF</vt:lpstr>
      <vt:lpstr>7. Reporte DNyCTI</vt:lpstr>
      <vt:lpstr>8. Reporte DPyEF</vt:lpstr>
      <vt:lpstr>9. Reporte DAD</vt:lpstr>
      <vt:lpstr>10.Reporte CEP</vt:lpstr>
      <vt:lpstr>11. Reporte DC</vt:lpstr>
      <vt:lpstr>12. Reporte DJ</vt:lpstr>
      <vt:lpstr>DRHH</vt:lpstr>
      <vt:lpstr> DACyRF</vt:lpstr>
      <vt:lpstr> DNyCTI</vt:lpstr>
      <vt:lpstr>DPyEF</vt:lpstr>
      <vt:lpstr>10. RP</vt:lpstr>
      <vt:lpstr>DAD</vt:lpstr>
      <vt:lpstr>CEP</vt:lpstr>
      <vt:lpstr>'Matriz Plan. Anual'!Área_de_impresión</vt:lpstr>
      <vt:lpstr>'Matriz Plan. Anual'!Títulos_a_imprimir</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Altagracia Sanchez Valois</dc:creator>
  <cp:lastModifiedBy>Julio Fernandez Valenzuela</cp:lastModifiedBy>
  <cp:lastPrinted>2022-03-03T14:25:52Z</cp:lastPrinted>
  <dcterms:created xsi:type="dcterms:W3CDTF">2002-04-25T12:39:12Z</dcterms:created>
  <dcterms:modified xsi:type="dcterms:W3CDTF">2022-03-03T14:26:19Z</dcterms:modified>
</cp:coreProperties>
</file>