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soreriagovdo-my.sharepoint.com/personal/oencarnaciondiaz_tesoreria_gov_do/Documents/Escritorio/PORTAL DE TRANSPARENCIA/2023/8/EJECUCION PRESUPUESTARIA/"/>
    </mc:Choice>
  </mc:AlternateContent>
  <xr:revisionPtr revIDLastSave="0" documentId="8_{8F660353-DA8C-4ADD-9158-50AC830C161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0">'P1 Presupuesto Aprobado'!$1:$10</definedName>
    <definedName name="_xlnm.Print_Titles" localSheetId="1">'P2 Presupuesto Aprobado-Ejec 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2" l="1"/>
  <c r="E28" i="1"/>
  <c r="D14" i="2"/>
  <c r="D15" i="2"/>
  <c r="D16" i="2"/>
  <c r="D17" i="2"/>
  <c r="D13" i="2"/>
  <c r="D12" i="2"/>
  <c r="Q77" i="2"/>
  <c r="G73" i="2"/>
  <c r="H73" i="2"/>
  <c r="I73" i="2"/>
  <c r="J73" i="2"/>
  <c r="K73" i="2"/>
  <c r="L73" i="2"/>
  <c r="M73" i="2"/>
  <c r="N73" i="2"/>
  <c r="O73" i="2"/>
  <c r="P73" i="2"/>
  <c r="Q73" i="2"/>
  <c r="H70" i="2"/>
  <c r="I70" i="2"/>
  <c r="J70" i="2"/>
  <c r="K70" i="2"/>
  <c r="L70" i="2"/>
  <c r="M70" i="2"/>
  <c r="N70" i="2"/>
  <c r="O70" i="2"/>
  <c r="P70" i="2"/>
  <c r="Q70" i="2"/>
  <c r="N18" i="2"/>
  <c r="D76" i="2"/>
  <c r="D75" i="2"/>
  <c r="D67" i="2"/>
  <c r="D68" i="2"/>
  <c r="D69" i="2"/>
  <c r="D66" i="2"/>
  <c r="D57" i="2"/>
  <c r="D58" i="2"/>
  <c r="D59" i="2"/>
  <c r="D60" i="2"/>
  <c r="D61" i="2"/>
  <c r="D62" i="2"/>
  <c r="D63" i="2"/>
  <c r="D64" i="2"/>
  <c r="D56" i="2"/>
  <c r="D40" i="2"/>
  <c r="D41" i="2"/>
  <c r="D42" i="2"/>
  <c r="D43" i="2"/>
  <c r="D44" i="2"/>
  <c r="D45" i="2"/>
  <c r="D46" i="2"/>
  <c r="D48" i="2"/>
  <c r="D49" i="2"/>
  <c r="D50" i="2"/>
  <c r="D51" i="2"/>
  <c r="D52" i="2"/>
  <c r="D53" i="2"/>
  <c r="D54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D55" i="2"/>
  <c r="E55" i="1"/>
  <c r="E38" i="1"/>
  <c r="D38" i="1"/>
  <c r="G70" i="2"/>
  <c r="F70" i="2"/>
  <c r="E65" i="1"/>
  <c r="C13" i="2"/>
  <c r="C14" i="2"/>
  <c r="C15" i="2"/>
  <c r="C16" i="2"/>
  <c r="C17" i="2"/>
  <c r="C19" i="2"/>
  <c r="C20" i="2"/>
  <c r="C21" i="2"/>
  <c r="C22" i="2"/>
  <c r="C23" i="2"/>
  <c r="C24" i="2"/>
  <c r="C25" i="2"/>
  <c r="C26" i="2"/>
  <c r="C27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56" i="2"/>
  <c r="C57" i="2"/>
  <c r="C58" i="2"/>
  <c r="C59" i="2"/>
  <c r="C60" i="2"/>
  <c r="C61" i="2"/>
  <c r="C62" i="2"/>
  <c r="C63" i="2"/>
  <c r="C64" i="2"/>
  <c r="E18" i="1"/>
  <c r="E12" i="1"/>
  <c r="D85" i="2"/>
  <c r="D83" i="2"/>
  <c r="D82" i="2"/>
  <c r="D80" i="2"/>
  <c r="D79" i="2"/>
  <c r="F73" i="2"/>
  <c r="E73" i="2"/>
  <c r="D74" i="2"/>
  <c r="D72" i="2"/>
  <c r="D71" i="2"/>
  <c r="E70" i="2"/>
  <c r="C85" i="2"/>
  <c r="C83" i="2"/>
  <c r="C82" i="2"/>
  <c r="C80" i="2"/>
  <c r="C79" i="2"/>
  <c r="C75" i="2"/>
  <c r="C76" i="2"/>
  <c r="C74" i="2"/>
  <c r="C72" i="2"/>
  <c r="C71" i="2"/>
  <c r="C67" i="2"/>
  <c r="C68" i="2"/>
  <c r="C69" i="2"/>
  <c r="C66" i="2"/>
  <c r="D65" i="1"/>
  <c r="C49" i="2"/>
  <c r="C50" i="2"/>
  <c r="C51" i="2"/>
  <c r="C52" i="2"/>
  <c r="C53" i="2"/>
  <c r="C54" i="2"/>
  <c r="C48" i="2"/>
  <c r="D28" i="1"/>
  <c r="Q18" i="2"/>
  <c r="R57" i="2"/>
  <c r="E84" i="2"/>
  <c r="F84" i="2"/>
  <c r="G84" i="2"/>
  <c r="H84" i="2"/>
  <c r="I84" i="2"/>
  <c r="J84" i="2"/>
  <c r="K84" i="2"/>
  <c r="L84" i="2"/>
  <c r="M84" i="2"/>
  <c r="N84" i="2"/>
  <c r="O84" i="2"/>
  <c r="P84" i="2"/>
  <c r="E81" i="2"/>
  <c r="F81" i="2"/>
  <c r="G81" i="2"/>
  <c r="H81" i="2"/>
  <c r="I81" i="2"/>
  <c r="J81" i="2"/>
  <c r="K81" i="2"/>
  <c r="L81" i="2"/>
  <c r="M81" i="2"/>
  <c r="N81" i="2"/>
  <c r="O81" i="2"/>
  <c r="P81" i="2"/>
  <c r="E78" i="2"/>
  <c r="F78" i="2"/>
  <c r="G78" i="2"/>
  <c r="G77" i="2"/>
  <c r="H78" i="2"/>
  <c r="I78" i="2"/>
  <c r="J78" i="2"/>
  <c r="J77" i="2"/>
  <c r="K78" i="2"/>
  <c r="L78" i="2"/>
  <c r="M78" i="2"/>
  <c r="M77" i="2"/>
  <c r="N78" i="2"/>
  <c r="N77" i="2"/>
  <c r="O78" i="2"/>
  <c r="P78" i="2"/>
  <c r="H77" i="2"/>
  <c r="L77" i="2"/>
  <c r="O77" i="2"/>
  <c r="I77" i="2"/>
  <c r="K77" i="2"/>
  <c r="E77" i="2"/>
  <c r="F77" i="2"/>
  <c r="C73" i="2"/>
  <c r="P7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56" i="2"/>
  <c r="R59" i="2"/>
  <c r="R60" i="2"/>
  <c r="R61" i="2"/>
  <c r="R63" i="2"/>
  <c r="R64" i="2"/>
  <c r="R66" i="2"/>
  <c r="R67" i="2"/>
  <c r="R68" i="2"/>
  <c r="R69" i="2"/>
  <c r="R70" i="2"/>
  <c r="R71" i="2"/>
  <c r="R72" i="2"/>
  <c r="R73" i="2"/>
  <c r="R74" i="2"/>
  <c r="R75" i="2"/>
  <c r="R76" i="2"/>
  <c r="R78" i="2"/>
  <c r="R79" i="2"/>
  <c r="R80" i="2"/>
  <c r="R81" i="2"/>
  <c r="R82" i="2"/>
  <c r="R83" i="2"/>
  <c r="R84" i="2"/>
  <c r="R85" i="2"/>
  <c r="R13" i="2"/>
  <c r="R14" i="2"/>
  <c r="R15" i="2"/>
  <c r="R16" i="2"/>
  <c r="R17" i="2"/>
  <c r="R77" i="2"/>
  <c r="E12" i="2"/>
  <c r="E65" i="2"/>
  <c r="F65" i="2"/>
  <c r="G65" i="2"/>
  <c r="H65" i="2"/>
  <c r="I65" i="2"/>
  <c r="J65" i="2"/>
  <c r="K65" i="2"/>
  <c r="L65" i="2"/>
  <c r="N65" i="2"/>
  <c r="O65" i="2"/>
  <c r="P65" i="2"/>
  <c r="Q65" i="2"/>
  <c r="R62" i="2"/>
  <c r="R58" i="2"/>
  <c r="E55" i="2"/>
  <c r="F55" i="2"/>
  <c r="G55" i="2"/>
  <c r="H55" i="2"/>
  <c r="I55" i="2"/>
  <c r="J55" i="2"/>
  <c r="K55" i="2"/>
  <c r="L55" i="2"/>
  <c r="N55" i="2"/>
  <c r="O55" i="2"/>
  <c r="Q55" i="2"/>
  <c r="E47" i="2"/>
  <c r="F47" i="2"/>
  <c r="G47" i="2"/>
  <c r="H47" i="2"/>
  <c r="I47" i="2"/>
  <c r="J47" i="2"/>
  <c r="K47" i="2"/>
  <c r="L47" i="2"/>
  <c r="N47" i="2"/>
  <c r="O47" i="2"/>
  <c r="P47" i="2"/>
  <c r="Q47" i="2"/>
  <c r="E38" i="2"/>
  <c r="F38" i="2"/>
  <c r="G38" i="2"/>
  <c r="H38" i="2"/>
  <c r="I38" i="2"/>
  <c r="J38" i="2"/>
  <c r="K38" i="2"/>
  <c r="L38" i="2"/>
  <c r="N38" i="2"/>
  <c r="O38" i="2"/>
  <c r="P38" i="2"/>
  <c r="Q38" i="2"/>
  <c r="E28" i="2"/>
  <c r="F28" i="2"/>
  <c r="G28" i="2"/>
  <c r="H28" i="2"/>
  <c r="I28" i="2"/>
  <c r="J28" i="2"/>
  <c r="K28" i="2"/>
  <c r="L28" i="2"/>
  <c r="N28" i="2"/>
  <c r="O28" i="2"/>
  <c r="P28" i="2"/>
  <c r="Q28" i="2"/>
  <c r="E18" i="2"/>
  <c r="F18" i="2"/>
  <c r="G18" i="2"/>
  <c r="H18" i="2"/>
  <c r="I18" i="2"/>
  <c r="J18" i="2"/>
  <c r="K18" i="2"/>
  <c r="O18" i="2"/>
  <c r="P18" i="2"/>
  <c r="F12" i="2"/>
  <c r="G12" i="2"/>
  <c r="H12" i="2"/>
  <c r="I12" i="2"/>
  <c r="J12" i="2"/>
  <c r="K12" i="2"/>
  <c r="L12" i="2"/>
  <c r="N12" i="2"/>
  <c r="O12" i="2"/>
  <c r="P12" i="2"/>
  <c r="Q12" i="2"/>
  <c r="D73" i="2"/>
  <c r="D84" i="2"/>
  <c r="D81" i="2"/>
  <c r="D78" i="2"/>
  <c r="D70" i="2"/>
  <c r="D65" i="2"/>
  <c r="D38" i="2"/>
  <c r="D28" i="2"/>
  <c r="D18" i="2"/>
  <c r="C84" i="2"/>
  <c r="C81" i="2"/>
  <c r="C78" i="2"/>
  <c r="C70" i="2"/>
  <c r="C65" i="2"/>
  <c r="C55" i="2"/>
  <c r="C47" i="2"/>
  <c r="C38" i="2"/>
  <c r="C28" i="2"/>
  <c r="C18" i="2"/>
  <c r="C12" i="2"/>
  <c r="D77" i="2"/>
  <c r="Q11" i="2"/>
  <c r="Q86" i="2"/>
  <c r="C11" i="2"/>
  <c r="R12" i="2"/>
  <c r="P55" i="2"/>
  <c r="C77" i="2"/>
  <c r="N11" i="2"/>
  <c r="N86" i="2"/>
  <c r="I11" i="2"/>
  <c r="I86" i="2"/>
  <c r="E11" i="2"/>
  <c r="R18" i="2"/>
  <c r="R28" i="2"/>
  <c r="R38" i="2"/>
  <c r="R47" i="2"/>
  <c r="L11" i="2"/>
  <c r="L86" i="2"/>
  <c r="H11" i="2"/>
  <c r="H86" i="2"/>
  <c r="K11" i="2"/>
  <c r="K86" i="2"/>
  <c r="G11" i="2"/>
  <c r="G86" i="2"/>
  <c r="O11" i="2"/>
  <c r="O86" i="2"/>
  <c r="J11" i="2"/>
  <c r="J86" i="2"/>
  <c r="F11" i="2"/>
  <c r="F86" i="2"/>
  <c r="R65" i="2"/>
  <c r="C86" i="2"/>
  <c r="R55" i="2"/>
  <c r="P11" i="2"/>
  <c r="P86" i="2"/>
  <c r="E86" i="2"/>
  <c r="E47" i="1"/>
  <c r="D47" i="2"/>
  <c r="D11" i="2"/>
  <c r="D86" i="2"/>
  <c r="R11" i="2"/>
  <c r="R86" i="2"/>
  <c r="E70" i="1"/>
  <c r="E11" i="1"/>
  <c r="E84" i="1"/>
  <c r="E81" i="1"/>
  <c r="E73" i="1"/>
  <c r="E78" i="1"/>
  <c r="E77" i="1"/>
  <c r="E86" i="1"/>
  <c r="D84" i="1"/>
  <c r="D81" i="1"/>
  <c r="D78" i="1"/>
  <c r="D73" i="1"/>
  <c r="D70" i="1"/>
  <c r="D55" i="1"/>
  <c r="D47" i="1"/>
  <c r="D18" i="1"/>
  <c r="D12" i="1"/>
  <c r="D11" i="1"/>
  <c r="D77" i="1"/>
  <c r="D86" i="1"/>
</calcChain>
</file>

<file path=xl/sharedStrings.xml><?xml version="1.0" encoding="utf-8"?>
<sst xmlns="http://schemas.openxmlformats.org/spreadsheetml/2006/main" count="290" uniqueCount="114">
  <si>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</si>
  <si>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</si>
  <si>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</si>
  <si>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</si>
  <si>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</si>
  <si>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</si>
  <si>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</si>
  <si>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</si>
  <si>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</si>
  <si>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</si>
  <si>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</si>
  <si>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</si>
  <si>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</si>
  <si>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</si>
  <si>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</si>
  <si>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</si>
  <si>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</si>
  <si>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</si>
  <si>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</si>
  <si>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</si>
  <si>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</si>
  <si>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</si>
  <si>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</si>
  <si>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</si>
  <si>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</si>
  <si>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</si>
  <si>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</si>
  <si>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</si>
  <si>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</si>
  <si>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</si>
  <si>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</si>
  <si>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</si>
  <si>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</si>
  <si>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</si>
  <si>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</si>
  <si>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</si>
  <si>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</si>
  <si>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</si>
  <si>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</si>
  <si>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</si>
  <si>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</si>
  <si>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</si>
  <si>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</si>
  <si>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</si>
  <si>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</si>
  <si>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</si>
  <si>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</si>
  <si>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</si>
  <si>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</si>
  <si>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</si>
  <si>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</si>
  <si>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</si>
  <si>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</si>
  <si>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</si>
  <si>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</si>
  <si>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</si>
  <si>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</si>
  <si>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</si>
  <si>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</si>
  <si>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</si>
  <si>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</si>
  <si>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</si>
  <si>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</si>
  <si>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</si>
  <si>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</si>
  <si>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</si>
  <si>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</si>
  <si>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</si>
  <si>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</si>
  <si>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</si>
  <si>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</si>
  <si>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</si>
  <si>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</si>
  <si>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</si>
  <si>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</si>
  <si>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</si>
  <si>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</si>
  <si>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</si>
  <si>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</si>
  <si>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</si>
  <si>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</si>
  <si>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</si>
  <si>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</si>
  <si>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</si>
  <si>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</si>
  <si>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</si>
  <si>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</si>
  <si>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</si>
  <si>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</si>
  <si>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</si>
  <si>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</si>
  <si>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</si>
  <si>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</si>
  <si>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</si>
  <si>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</si>
  <si>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</si>
  <si>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</si>
  <si>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</si>
  <si>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</si>
  <si>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</si>
  <si>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</si>
  <si>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2.5.5 - TRANSFERENCIAS DE CAPITAL A INSTITUCIONES PÚBLICAS FINANCIERAS</t>
  </si>
  <si>
    <t>Ministerio de Hacienda</t>
  </si>
  <si>
    <t>Tesoreria Nacional</t>
  </si>
  <si>
    <t>Analista de Presupuesto</t>
  </si>
  <si>
    <t>Licda. Johanna Martinez S.</t>
  </si>
  <si>
    <t>Licda. Celeste Bautista Lara.</t>
  </si>
  <si>
    <t>Encargada Administrativa y Financiera</t>
  </si>
  <si>
    <t>Enc. Administrativa y Financiera</t>
  </si>
  <si>
    <t xml:space="preserve">              Analista de Presupuesto</t>
  </si>
  <si>
    <t xml:space="preserve"> </t>
  </si>
  <si>
    <t>Año 2023</t>
  </si>
  <si>
    <t>Fuente: [Ejecución Presupuestaria al 31/08/2023-SIGEF]</t>
  </si>
  <si>
    <t>Fuente: [Ejecución Presupuestaria Mensual al 31/08/2023-SIGEF]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</si>
</sst>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6" xfId="0" applyBorder="1"/>
    <xf numFmtId="0" fontId="2" fillId="4" borderId="7" xfId="0" applyFont="1" applyFill="1" applyBorder="1" applyAlignment="1">
      <alignment horizontal="center"/>
    </xf>
    <xf numFmtId="0" fontId="0" fillId="0" borderId="8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horizontal="right"/>
    </xf>
    <xf numFmtId="165" fontId="3" fillId="0" borderId="0" xfId="0" applyNumberFormat="1" applyFont="1" applyAlignment="1">
      <alignment vertical="center" wrapText="1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0" borderId="0" xfId="1" applyFont="1" applyAlignment="1">
      <alignment vertical="center" wrapText="1"/>
    </xf>
    <xf numFmtId="43" fontId="0" fillId="0" borderId="0" xfId="0" applyNumberFormat="1"/>
    <xf numFmtId="43" fontId="3" fillId="0" borderId="0" xfId="1" applyFont="1" applyBorder="1"/>
    <xf numFmtId="43" fontId="1" fillId="0" borderId="0" xfId="1" applyFont="1" applyBorder="1"/>
    <xf numFmtId="43" fontId="2" fillId="2" borderId="2" xfId="1" applyFont="1" applyFill="1" applyBorder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3" fillId="0" borderId="0" xfId="0" applyFont="1"/>
    <xf numFmtId="0" fontId="12" fillId="0" borderId="0" xfId="0" applyFont="1" applyAlignment="1">
      <alignment shrinkToFit="1"/>
    </xf>
    <xf numFmtId="0" fontId="13" fillId="0" borderId="0" xfId="0" applyFont="1" applyAlignment="1">
      <alignment shrinkToFi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/>
    <xf numFmtId="43" fontId="3" fillId="0" borderId="1" xfId="0" applyNumberFormat="1" applyFont="1" applyBorder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227049</xdr:rowOff>
    </xdr:from>
    <xdr:to>
      <xdr:col>2</xdr:col>
      <xdr:colOff>2698149</xdr:colOff>
      <xdr:row>8</xdr:row>
      <xdr:rowOff>65124</xdr:rowOff>
    </xdr:to>
    <xdr:pic>
      <xdr:nvPicPr>
        <xdr:cNvPr id="6" name="Imagen 5" descr="PAPEL CABECILLATesorería!!-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619"/>
          <a:ext cx="4226579" cy="125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6543675</xdr:colOff>
      <xdr:row>2</xdr:row>
      <xdr:rowOff>228600</xdr:rowOff>
    </xdr:from>
    <xdr:to>
      <xdr:col>6</xdr:col>
      <xdr:colOff>659799</xdr:colOff>
      <xdr:row>8</xdr:row>
      <xdr:rowOff>66675</xdr:rowOff>
    </xdr:to>
    <xdr:pic>
      <xdr:nvPicPr>
        <xdr:cNvPr id="7" name="Imagen 6" descr="PAPEL CABECILLATesorería!!-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09600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146538</xdr:colOff>
      <xdr:row>0</xdr:row>
      <xdr:rowOff>158750</xdr:rowOff>
    </xdr:from>
    <xdr:to>
      <xdr:col>1</xdr:col>
      <xdr:colOff>4508744</xdr:colOff>
      <xdr:row>7</xdr:row>
      <xdr:rowOff>92320</xdr:rowOff>
    </xdr:to>
    <xdr:pic>
      <xdr:nvPicPr>
        <xdr:cNvPr id="4" name="Imagen 3" descr="PAPEL CABECILLATesorería!!-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73" y="158750"/>
          <a:ext cx="4362206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647213</xdr:colOff>
      <xdr:row>1</xdr:row>
      <xdr:rowOff>-1</xdr:rowOff>
    </xdr:from>
    <xdr:to>
      <xdr:col>17</xdr:col>
      <xdr:colOff>1040669</xdr:colOff>
      <xdr:row>7</xdr:row>
      <xdr:rowOff>128954</xdr:rowOff>
    </xdr:to>
    <xdr:pic>
      <xdr:nvPicPr>
        <xdr:cNvPr id="2" name="Imagen 1" descr="PAPEL CABECILLATesorería!!-01">
          <a:extLst>
            <a:ext uri="{FF2B5EF4-FFF2-40B4-BE49-F238E27FC236}">
              <a16:creationId xmlns:a16="http://schemas.microsoft.com/office/drawing/2014/main" id="{7E42F340-692C-4B7D-AE9D-C0E94966B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1" y="195384"/>
          <a:ext cx="4362206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101"/>
  <sheetViews>
    <sheetView showGridLines="0" topLeftCell="A67" zoomScale="86" zoomScaleNormal="86" workbookViewId="0">
      <selection activeCell="H93" sqref="H93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51" t="s">
        <v>102</v>
      </c>
      <c r="D3" s="52"/>
      <c r="E3" s="52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49" t="s">
        <v>103</v>
      </c>
      <c r="D4" s="50"/>
      <c r="E4" s="50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58" t="s">
        <v>111</v>
      </c>
      <c r="D5" s="59"/>
      <c r="E5" s="59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53" t="s">
        <v>79</v>
      </c>
      <c r="D6" s="54"/>
      <c r="E6" s="5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53" t="s">
        <v>80</v>
      </c>
      <c r="D7" s="54"/>
      <c r="E7" s="54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55" t="s">
        <v>66</v>
      </c>
      <c r="D9" s="56" t="s">
        <v>97</v>
      </c>
      <c r="E9" s="56" t="s">
        <v>96</v>
      </c>
      <c r="F9" s="8"/>
    </row>
    <row r="10" spans="2:16" ht="23.25" customHeight="1" x14ac:dyDescent="0.25">
      <c r="C10" s="55"/>
      <c r="D10" s="57"/>
      <c r="E10" s="57"/>
      <c r="F10" s="8"/>
    </row>
    <row r="11" spans="2:16" x14ac:dyDescent="0.25">
      <c r="C11" s="1" t="s">
        <v>0</v>
      </c>
      <c r="D11" s="2">
        <f>D12+D18+D28+D38+D47+D55+D65+D70+D73</f>
        <v>493013687</v>
      </c>
      <c r="E11" s="31">
        <f>E12+E18+E28+E38+E47+E55+E65+E70+E73</f>
        <v>22951199.640000001</v>
      </c>
      <c r="F11" s="8"/>
    </row>
    <row r="12" spans="2:16" x14ac:dyDescent="0.25">
      <c r="C12" s="3" t="s">
        <v>1</v>
      </c>
      <c r="D12" s="4">
        <f>SUM(D13:D17)</f>
        <v>339659657</v>
      </c>
      <c r="E12" s="32">
        <f>SUM(E13:E17)</f>
        <v>6657344.0700000003</v>
      </c>
      <c r="F12" s="8"/>
    </row>
    <row r="13" spans="2:16" x14ac:dyDescent="0.25">
      <c r="C13" s="5" t="s">
        <v>2</v>
      </c>
      <c r="D13" s="25">
        <v>216909483</v>
      </c>
      <c r="E13" s="30">
        <v>10200137.82</v>
      </c>
      <c r="F13" s="8"/>
    </row>
    <row r="14" spans="2:16" x14ac:dyDescent="0.25">
      <c r="C14" s="5" t="s">
        <v>3</v>
      </c>
      <c r="D14" s="25">
        <v>87666215</v>
      </c>
      <c r="E14" s="30">
        <v>-4268778.2699999996</v>
      </c>
      <c r="F14" s="8"/>
    </row>
    <row r="15" spans="2:16" x14ac:dyDescent="0.25">
      <c r="C15" s="5" t="s">
        <v>4</v>
      </c>
      <c r="D15" s="25">
        <v>200000</v>
      </c>
      <c r="E15" s="30">
        <v>0</v>
      </c>
      <c r="F15" s="8"/>
    </row>
    <row r="16" spans="2:16" x14ac:dyDescent="0.25">
      <c r="C16" s="5" t="s">
        <v>5</v>
      </c>
      <c r="D16" s="25">
        <v>6000000</v>
      </c>
      <c r="E16" s="30">
        <v>0</v>
      </c>
      <c r="F16" s="8"/>
    </row>
    <row r="17" spans="3:6" x14ac:dyDescent="0.25">
      <c r="C17" s="5" t="s">
        <v>6</v>
      </c>
      <c r="D17" s="25">
        <v>28883959</v>
      </c>
      <c r="E17" s="30">
        <v>725984.52</v>
      </c>
      <c r="F17" s="8"/>
    </row>
    <row r="18" spans="3:6" x14ac:dyDescent="0.25">
      <c r="C18" s="3" t="s">
        <v>7</v>
      </c>
      <c r="D18" s="4">
        <f>SUM(D19:D27)</f>
        <v>78589078</v>
      </c>
      <c r="E18" s="32">
        <f>SUM(E19:E27)</f>
        <v>5763726.5199999996</v>
      </c>
      <c r="F18" s="8"/>
    </row>
    <row r="19" spans="3:6" x14ac:dyDescent="0.25">
      <c r="C19" s="5" t="s">
        <v>8</v>
      </c>
      <c r="D19" s="25">
        <v>14542072</v>
      </c>
      <c r="E19" s="30">
        <v>0</v>
      </c>
      <c r="F19" s="8"/>
    </row>
    <row r="20" spans="3:6" x14ac:dyDescent="0.25">
      <c r="C20" s="5" t="s">
        <v>9</v>
      </c>
      <c r="D20" s="25">
        <v>1440000</v>
      </c>
      <c r="E20" s="30">
        <v>-380000</v>
      </c>
      <c r="F20" s="8"/>
    </row>
    <row r="21" spans="3:6" x14ac:dyDescent="0.25">
      <c r="C21" s="5" t="s">
        <v>10</v>
      </c>
      <c r="D21" s="25">
        <v>1640000</v>
      </c>
      <c r="E21" s="30">
        <v>-1000000</v>
      </c>
      <c r="F21" s="8"/>
    </row>
    <row r="22" spans="3:6" x14ac:dyDescent="0.25">
      <c r="C22" s="5" t="s">
        <v>11</v>
      </c>
      <c r="D22" s="25">
        <v>2000000</v>
      </c>
      <c r="E22" s="30">
        <v>-450000</v>
      </c>
      <c r="F22" s="8"/>
    </row>
    <row r="23" spans="3:6" x14ac:dyDescent="0.25">
      <c r="C23" s="5" t="s">
        <v>12</v>
      </c>
      <c r="D23" s="25">
        <v>7017160</v>
      </c>
      <c r="E23" s="30">
        <v>1719510.45</v>
      </c>
    </row>
    <row r="24" spans="3:6" x14ac:dyDescent="0.25">
      <c r="C24" s="5" t="s">
        <v>13</v>
      </c>
      <c r="D24" s="25">
        <v>12481478</v>
      </c>
      <c r="E24" s="30">
        <v>1950000</v>
      </c>
    </row>
    <row r="25" spans="3:6" x14ac:dyDescent="0.25">
      <c r="C25" s="5" t="s">
        <v>14</v>
      </c>
      <c r="D25" s="25">
        <v>9470000</v>
      </c>
      <c r="E25" s="30">
        <v>215000</v>
      </c>
    </row>
    <row r="26" spans="3:6" x14ac:dyDescent="0.25">
      <c r="C26" s="5" t="s">
        <v>15</v>
      </c>
      <c r="D26" s="25">
        <v>16258368</v>
      </c>
      <c r="E26" s="30">
        <v>-2320783.9300000002</v>
      </c>
    </row>
    <row r="27" spans="3:6" x14ac:dyDescent="0.25">
      <c r="C27" s="5" t="s">
        <v>16</v>
      </c>
      <c r="D27" s="25">
        <v>13740000</v>
      </c>
      <c r="E27" s="30">
        <v>6030000</v>
      </c>
    </row>
    <row r="28" spans="3:6" x14ac:dyDescent="0.25">
      <c r="C28" s="3" t="s">
        <v>17</v>
      </c>
      <c r="D28" s="4">
        <f>SUM(D29:D37)</f>
        <v>68385960</v>
      </c>
      <c r="E28" s="32">
        <f>SUM(E29:E37)</f>
        <v>1465000</v>
      </c>
    </row>
    <row r="29" spans="3:6" x14ac:dyDescent="0.25">
      <c r="C29" s="5" t="s">
        <v>18</v>
      </c>
      <c r="D29" s="25">
        <v>1624000</v>
      </c>
      <c r="E29" s="30">
        <v>-26126</v>
      </c>
    </row>
    <row r="30" spans="3:6" x14ac:dyDescent="0.25">
      <c r="C30" s="5" t="s">
        <v>19</v>
      </c>
      <c r="D30" s="25">
        <v>930000</v>
      </c>
      <c r="E30" s="30">
        <v>-500000</v>
      </c>
    </row>
    <row r="31" spans="3:6" x14ac:dyDescent="0.25">
      <c r="C31" s="5" t="s">
        <v>20</v>
      </c>
      <c r="D31" s="25">
        <v>48993000</v>
      </c>
      <c r="E31" s="30">
        <v>2000000</v>
      </c>
    </row>
    <row r="32" spans="3:6" x14ac:dyDescent="0.25">
      <c r="C32" s="5" t="s">
        <v>21</v>
      </c>
      <c r="D32" s="25">
        <v>100000</v>
      </c>
      <c r="E32" s="30">
        <v>150000</v>
      </c>
    </row>
    <row r="33" spans="3:5" x14ac:dyDescent="0.25">
      <c r="C33" s="5" t="s">
        <v>22</v>
      </c>
      <c r="D33" s="25">
        <v>406000</v>
      </c>
      <c r="E33" s="30">
        <v>460000</v>
      </c>
    </row>
    <row r="34" spans="3:5" x14ac:dyDescent="0.25">
      <c r="C34" s="5" t="s">
        <v>23</v>
      </c>
      <c r="D34" s="25">
        <v>579000</v>
      </c>
      <c r="E34" s="30">
        <v>-40000</v>
      </c>
    </row>
    <row r="35" spans="3:5" x14ac:dyDescent="0.25">
      <c r="C35" s="5" t="s">
        <v>24</v>
      </c>
      <c r="D35" s="25">
        <v>6521960</v>
      </c>
      <c r="E35" s="30">
        <v>1020466</v>
      </c>
    </row>
    <row r="36" spans="3:5" x14ac:dyDescent="0.25">
      <c r="C36" s="5" t="s">
        <v>25</v>
      </c>
      <c r="D36" s="25">
        <v>0</v>
      </c>
      <c r="E36" s="30">
        <v>0</v>
      </c>
    </row>
    <row r="37" spans="3:5" x14ac:dyDescent="0.25">
      <c r="C37" s="5" t="s">
        <v>26</v>
      </c>
      <c r="D37" s="26">
        <v>9232000</v>
      </c>
      <c r="E37" s="30">
        <v>-1599340</v>
      </c>
    </row>
    <row r="38" spans="3:5" x14ac:dyDescent="0.25">
      <c r="C38" s="3" t="s">
        <v>27</v>
      </c>
      <c r="D38" s="4">
        <f>SUM(D39:D46)</f>
        <v>200000</v>
      </c>
      <c r="E38" s="4">
        <f>SUM(E39:E46)</f>
        <v>0</v>
      </c>
    </row>
    <row r="39" spans="3:5" x14ac:dyDescent="0.25">
      <c r="C39" s="5" t="s">
        <v>28</v>
      </c>
      <c r="D39" s="25">
        <v>200000</v>
      </c>
      <c r="E39" s="30">
        <v>0</v>
      </c>
    </row>
    <row r="40" spans="3:5" x14ac:dyDescent="0.25">
      <c r="C40" s="5" t="s">
        <v>29</v>
      </c>
      <c r="D40" s="26">
        <v>0</v>
      </c>
      <c r="E40" s="30">
        <v>0</v>
      </c>
    </row>
    <row r="41" spans="3:5" x14ac:dyDescent="0.25">
      <c r="C41" s="5" t="s">
        <v>30</v>
      </c>
      <c r="D41" s="26">
        <v>0</v>
      </c>
      <c r="E41" s="30">
        <v>0</v>
      </c>
    </row>
    <row r="42" spans="3:5" x14ac:dyDescent="0.25">
      <c r="C42" s="5" t="s">
        <v>31</v>
      </c>
      <c r="D42" s="26">
        <v>0</v>
      </c>
      <c r="E42" s="30">
        <v>0</v>
      </c>
    </row>
    <row r="43" spans="3:5" x14ac:dyDescent="0.25">
      <c r="C43" s="5" t="s">
        <v>32</v>
      </c>
      <c r="D43" s="26">
        <v>0</v>
      </c>
      <c r="E43" s="30">
        <v>0</v>
      </c>
    </row>
    <row r="44" spans="3:5" x14ac:dyDescent="0.25">
      <c r="C44" s="5" t="s">
        <v>33</v>
      </c>
      <c r="D44" s="26">
        <v>0</v>
      </c>
      <c r="E44" s="30">
        <v>0</v>
      </c>
    </row>
    <row r="45" spans="3:5" x14ac:dyDescent="0.25">
      <c r="C45" s="5" t="s">
        <v>34</v>
      </c>
      <c r="D45" s="26">
        <v>0</v>
      </c>
      <c r="E45" s="30">
        <v>0</v>
      </c>
    </row>
    <row r="46" spans="3:5" x14ac:dyDescent="0.25">
      <c r="C46" s="5" t="s">
        <v>35</v>
      </c>
      <c r="D46" s="6">
        <v>0</v>
      </c>
      <c r="E46" s="30">
        <v>0</v>
      </c>
    </row>
    <row r="47" spans="3:5" x14ac:dyDescent="0.25">
      <c r="C47" s="3" t="s">
        <v>36</v>
      </c>
      <c r="D47" s="4">
        <f>SUM(D48:D54)</f>
        <v>0</v>
      </c>
      <c r="E47" s="32">
        <f>SUM(E48:E54)</f>
        <v>0</v>
      </c>
    </row>
    <row r="48" spans="3:5" x14ac:dyDescent="0.25">
      <c r="C48" s="5" t="s">
        <v>37</v>
      </c>
      <c r="D48" s="26">
        <v>0</v>
      </c>
      <c r="E48" s="30">
        <v>0</v>
      </c>
    </row>
    <row r="49" spans="3:5" x14ac:dyDescent="0.25">
      <c r="C49" s="5" t="s">
        <v>38</v>
      </c>
      <c r="D49" s="26">
        <v>0</v>
      </c>
      <c r="E49" s="30">
        <v>0</v>
      </c>
    </row>
    <row r="50" spans="3:5" x14ac:dyDescent="0.25">
      <c r="C50" s="5" t="s">
        <v>39</v>
      </c>
      <c r="D50" s="26">
        <v>0</v>
      </c>
      <c r="E50" s="30">
        <v>0</v>
      </c>
    </row>
    <row r="51" spans="3:5" x14ac:dyDescent="0.25">
      <c r="C51" s="5" t="s">
        <v>40</v>
      </c>
      <c r="D51" s="26">
        <v>0</v>
      </c>
      <c r="E51" s="30">
        <v>0</v>
      </c>
    </row>
    <row r="52" spans="3:5" x14ac:dyDescent="0.25">
      <c r="C52" s="27" t="s">
        <v>101</v>
      </c>
      <c r="D52" s="26">
        <v>0</v>
      </c>
      <c r="E52" s="28">
        <v>0</v>
      </c>
    </row>
    <row r="53" spans="3:5" x14ac:dyDescent="0.25">
      <c r="C53" s="5" t="s">
        <v>41</v>
      </c>
      <c r="D53" s="26">
        <v>0</v>
      </c>
      <c r="E53" s="30">
        <v>0</v>
      </c>
    </row>
    <row r="54" spans="3:5" x14ac:dyDescent="0.25">
      <c r="C54" s="5" t="s">
        <v>42</v>
      </c>
      <c r="D54" s="26">
        <v>0</v>
      </c>
      <c r="E54" s="30">
        <v>0</v>
      </c>
    </row>
    <row r="55" spans="3:5" x14ac:dyDescent="0.25">
      <c r="C55" s="3" t="s">
        <v>43</v>
      </c>
      <c r="D55" s="29">
        <f>SUM(D56:D64)</f>
        <v>6178992</v>
      </c>
      <c r="E55" s="33">
        <f>SUM(E56:E64)</f>
        <v>9065129.0500000007</v>
      </c>
    </row>
    <row r="56" spans="3:5" x14ac:dyDescent="0.25">
      <c r="C56" s="5" t="s">
        <v>44</v>
      </c>
      <c r="D56" s="25">
        <v>3956992</v>
      </c>
      <c r="E56" s="30">
        <v>-1156339.95</v>
      </c>
    </row>
    <row r="57" spans="3:5" x14ac:dyDescent="0.25">
      <c r="C57" s="5" t="s">
        <v>45</v>
      </c>
      <c r="D57" s="25">
        <v>460000</v>
      </c>
      <c r="E57" s="30">
        <v>520269</v>
      </c>
    </row>
    <row r="58" spans="3:5" x14ac:dyDescent="0.25">
      <c r="C58" s="5" t="s">
        <v>46</v>
      </c>
      <c r="D58" s="25">
        <v>48000</v>
      </c>
      <c r="E58" s="30">
        <v>0</v>
      </c>
    </row>
    <row r="59" spans="3:5" x14ac:dyDescent="0.25">
      <c r="C59" s="5" t="s">
        <v>47</v>
      </c>
      <c r="D59" s="25">
        <v>108000</v>
      </c>
      <c r="E59" s="30">
        <v>8579200</v>
      </c>
    </row>
    <row r="60" spans="3:5" x14ac:dyDescent="0.25">
      <c r="C60" s="5" t="s">
        <v>48</v>
      </c>
      <c r="D60" s="25">
        <v>1176000</v>
      </c>
      <c r="E60" s="30">
        <v>862000</v>
      </c>
    </row>
    <row r="61" spans="3:5" x14ac:dyDescent="0.25">
      <c r="C61" s="5" t="s">
        <v>49</v>
      </c>
      <c r="D61" s="25">
        <v>30000</v>
      </c>
      <c r="E61" s="30">
        <v>250000</v>
      </c>
    </row>
    <row r="62" spans="3:5" x14ac:dyDescent="0.25">
      <c r="C62" s="5" t="s">
        <v>50</v>
      </c>
      <c r="D62" s="25">
        <v>0</v>
      </c>
      <c r="E62" s="30">
        <v>0</v>
      </c>
    </row>
    <row r="63" spans="3:5" x14ac:dyDescent="0.25">
      <c r="C63" s="5" t="s">
        <v>51</v>
      </c>
      <c r="D63" s="25">
        <v>400000</v>
      </c>
      <c r="E63" s="30">
        <v>-200000</v>
      </c>
    </row>
    <row r="64" spans="3:5" x14ac:dyDescent="0.25">
      <c r="C64" s="5" t="s">
        <v>52</v>
      </c>
      <c r="D64" s="26">
        <v>0</v>
      </c>
      <c r="E64" s="30">
        <v>210000</v>
      </c>
    </row>
    <row r="65" spans="3:5" x14ac:dyDescent="0.25">
      <c r="C65" s="3" t="s">
        <v>53</v>
      </c>
      <c r="D65" s="4">
        <f>SUM(D66:D69)</f>
        <v>0</v>
      </c>
      <c r="E65" s="4">
        <f>SUM(E66:E69)</f>
        <v>0</v>
      </c>
    </row>
    <row r="66" spans="3:5" x14ac:dyDescent="0.25">
      <c r="C66" s="5" t="s">
        <v>54</v>
      </c>
      <c r="D66" s="26">
        <v>0</v>
      </c>
      <c r="E66" s="30">
        <v>0</v>
      </c>
    </row>
    <row r="67" spans="3:5" x14ac:dyDescent="0.25">
      <c r="C67" s="5" t="s">
        <v>55</v>
      </c>
      <c r="D67" s="26">
        <v>0</v>
      </c>
      <c r="E67" s="30">
        <v>0</v>
      </c>
    </row>
    <row r="68" spans="3:5" x14ac:dyDescent="0.25">
      <c r="C68" s="5" t="s">
        <v>56</v>
      </c>
      <c r="D68" s="26">
        <v>0</v>
      </c>
      <c r="E68" s="30">
        <v>0</v>
      </c>
    </row>
    <row r="69" spans="3:5" x14ac:dyDescent="0.25">
      <c r="C69" s="5" t="s">
        <v>57</v>
      </c>
      <c r="D69" s="26">
        <v>0</v>
      </c>
      <c r="E69" s="30">
        <v>0</v>
      </c>
    </row>
    <row r="70" spans="3:5" x14ac:dyDescent="0.25">
      <c r="C70" s="3" t="s">
        <v>58</v>
      </c>
      <c r="D70" s="6">
        <f>SUM(D71:D72)</f>
        <v>0</v>
      </c>
      <c r="E70" s="6">
        <f>SUM(E71:E72)</f>
        <v>0</v>
      </c>
    </row>
    <row r="71" spans="3:5" x14ac:dyDescent="0.25">
      <c r="C71" s="5" t="s">
        <v>59</v>
      </c>
      <c r="D71" s="26">
        <v>0</v>
      </c>
      <c r="E71" s="30">
        <v>0</v>
      </c>
    </row>
    <row r="72" spans="3:5" x14ac:dyDescent="0.25">
      <c r="C72" s="5" t="s">
        <v>60</v>
      </c>
      <c r="D72" s="26">
        <v>0</v>
      </c>
      <c r="E72" s="30">
        <v>0</v>
      </c>
    </row>
    <row r="73" spans="3:5" x14ac:dyDescent="0.25">
      <c r="C73" s="3" t="s">
        <v>61</v>
      </c>
      <c r="D73" s="4">
        <f>SUM(D74:D76)</f>
        <v>0</v>
      </c>
      <c r="E73" s="4">
        <f>SUM(E74:E76)</f>
        <v>0</v>
      </c>
    </row>
    <row r="74" spans="3:5" x14ac:dyDescent="0.25">
      <c r="C74" s="5" t="s">
        <v>62</v>
      </c>
      <c r="D74" s="26">
        <v>0</v>
      </c>
      <c r="E74" s="30">
        <v>0</v>
      </c>
    </row>
    <row r="75" spans="3:5" x14ac:dyDescent="0.25">
      <c r="C75" s="5" t="s">
        <v>63</v>
      </c>
      <c r="D75" s="26">
        <v>0</v>
      </c>
      <c r="E75" s="30">
        <v>0</v>
      </c>
    </row>
    <row r="76" spans="3:5" x14ac:dyDescent="0.25">
      <c r="C76" s="5" t="s">
        <v>64</v>
      </c>
      <c r="D76" s="26">
        <v>0</v>
      </c>
      <c r="E76" s="30">
        <v>0</v>
      </c>
    </row>
    <row r="77" spans="3:5" x14ac:dyDescent="0.25">
      <c r="C77" s="1" t="s">
        <v>69</v>
      </c>
      <c r="D77" s="2">
        <f>D78+D81+D84</f>
        <v>0</v>
      </c>
      <c r="E77" s="2">
        <f>E78+E81+E84</f>
        <v>0</v>
      </c>
    </row>
    <row r="78" spans="3:5" x14ac:dyDescent="0.25">
      <c r="C78" s="3" t="s">
        <v>70</v>
      </c>
      <c r="D78" s="4">
        <f>SUM(D79:D80)</f>
        <v>0</v>
      </c>
      <c r="E78" s="4">
        <f>SUM(E79:E80)</f>
        <v>0</v>
      </c>
    </row>
    <row r="79" spans="3:5" x14ac:dyDescent="0.25">
      <c r="C79" s="5" t="s">
        <v>71</v>
      </c>
      <c r="D79" s="26">
        <v>0</v>
      </c>
      <c r="E79" s="30">
        <v>0</v>
      </c>
    </row>
    <row r="80" spans="3:5" x14ac:dyDescent="0.25">
      <c r="C80" s="5" t="s">
        <v>72</v>
      </c>
      <c r="D80" s="26">
        <v>0</v>
      </c>
      <c r="E80" s="30">
        <v>0</v>
      </c>
    </row>
    <row r="81" spans="3:5" x14ac:dyDescent="0.25">
      <c r="C81" s="3" t="s">
        <v>73</v>
      </c>
      <c r="D81" s="4">
        <f>D82+D83</f>
        <v>0</v>
      </c>
      <c r="E81" s="4">
        <f>E82+E83</f>
        <v>0</v>
      </c>
    </row>
    <row r="82" spans="3:5" x14ac:dyDescent="0.25">
      <c r="C82" s="5" t="s">
        <v>74</v>
      </c>
      <c r="D82" s="26">
        <v>0</v>
      </c>
      <c r="E82" s="30">
        <v>0</v>
      </c>
    </row>
    <row r="83" spans="3:5" x14ac:dyDescent="0.25">
      <c r="C83" s="5" t="s">
        <v>75</v>
      </c>
      <c r="D83" s="26">
        <v>0</v>
      </c>
      <c r="E83" s="30">
        <v>0</v>
      </c>
    </row>
    <row r="84" spans="3:5" x14ac:dyDescent="0.25">
      <c r="C84" s="3" t="s">
        <v>76</v>
      </c>
      <c r="D84" s="4">
        <f>D85</f>
        <v>0</v>
      </c>
      <c r="E84" s="4">
        <f>E85</f>
        <v>0</v>
      </c>
    </row>
    <row r="85" spans="3:5" x14ac:dyDescent="0.25">
      <c r="C85" s="5" t="s">
        <v>77</v>
      </c>
      <c r="D85" s="26">
        <v>0</v>
      </c>
      <c r="E85" s="30">
        <v>0</v>
      </c>
    </row>
    <row r="86" spans="3:5" x14ac:dyDescent="0.25">
      <c r="C86" s="10" t="s">
        <v>65</v>
      </c>
      <c r="D86" s="37">
        <f>D11+D77</f>
        <v>493013687</v>
      </c>
      <c r="E86" s="37">
        <f>E11+E77</f>
        <v>22951199.640000001</v>
      </c>
    </row>
    <row r="87" spans="3:5" x14ac:dyDescent="0.25">
      <c r="C87" t="s">
        <v>112</v>
      </c>
    </row>
    <row r="92" spans="3:5" ht="18.75" x14ac:dyDescent="0.3">
      <c r="C92" s="42" t="s">
        <v>105</v>
      </c>
      <c r="D92" s="47" t="s">
        <v>106</v>
      </c>
      <c r="E92" s="47"/>
    </row>
    <row r="93" spans="3:5" x14ac:dyDescent="0.25">
      <c r="C93" s="43" t="s">
        <v>109</v>
      </c>
      <c r="D93" s="48" t="s">
        <v>108</v>
      </c>
      <c r="E93" s="48"/>
    </row>
    <row r="97" spans="3:3" ht="15.75" thickBot="1" x14ac:dyDescent="0.3"/>
    <row r="98" spans="3:3" ht="26.25" customHeight="1" thickBot="1" x14ac:dyDescent="0.3">
      <c r="C98" s="24" t="s">
        <v>98</v>
      </c>
    </row>
    <row r="99" spans="3:3" ht="33.75" customHeight="1" thickBot="1" x14ac:dyDescent="0.3">
      <c r="C99" s="22" t="s">
        <v>99</v>
      </c>
    </row>
    <row r="100" spans="3:3" ht="45.75" thickBot="1" x14ac:dyDescent="0.3">
      <c r="C100" s="23" t="s">
        <v>100</v>
      </c>
    </row>
    <row r="101" spans="3:3" x14ac:dyDescent="0.25">
      <c r="C101" t="s">
        <v>110</v>
      </c>
    </row>
  </sheetData>
  <mergeCells count="10">
    <mergeCell ref="D92:E92"/>
    <mergeCell ref="D93:E93"/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60" fitToHeight="0" orientation="portrait" r:id="rId1"/>
  <colBreaks count="2" manualBreakCount="2">
    <brk id="2" max="99" man="1"/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S97"/>
  <sheetViews>
    <sheetView showGridLines="0" tabSelected="1" zoomScale="78" zoomScaleNormal="78" workbookViewId="0">
      <pane ySplit="11" topLeftCell="A12" activePane="bottomLeft" state="frozen"/>
      <selection activeCell="B1" sqref="B1"/>
      <selection pane="bottomLeft" activeCell="B2" sqref="B2:R93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12" width="14.85546875" customWidth="1"/>
    <col min="13" max="13" width="0.140625" customWidth="1"/>
    <col min="14" max="16" width="14.85546875" hidden="1" customWidth="1"/>
    <col min="17" max="17" width="15" hidden="1" customWidth="1"/>
    <col min="18" max="18" width="16" bestFit="1" customWidth="1"/>
  </cols>
  <sheetData>
    <row r="3" spans="2:19" ht="28.5" customHeight="1" x14ac:dyDescent="0.25">
      <c r="B3" s="51" t="s">
        <v>102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2:19" ht="21" customHeight="1" x14ac:dyDescent="0.25">
      <c r="B4" s="49" t="s">
        <v>103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</row>
    <row r="5" spans="2:19" ht="15.75" x14ac:dyDescent="0.25">
      <c r="B5" s="63" t="s">
        <v>111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2:19" ht="15.75" customHeight="1" x14ac:dyDescent="0.25">
      <c r="B6" s="65" t="s">
        <v>95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</row>
    <row r="7" spans="2:19" ht="15.75" customHeight="1" x14ac:dyDescent="0.25">
      <c r="B7" s="66" t="s">
        <v>80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</row>
    <row r="9" spans="2:19" ht="25.5" customHeight="1" x14ac:dyDescent="0.25">
      <c r="B9" s="62" t="s">
        <v>66</v>
      </c>
      <c r="C9" s="56" t="s">
        <v>97</v>
      </c>
      <c r="D9" s="56" t="s">
        <v>96</v>
      </c>
      <c r="E9" s="67" t="s">
        <v>94</v>
      </c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9"/>
    </row>
    <row r="10" spans="2:19" x14ac:dyDescent="0.25">
      <c r="B10" s="62"/>
      <c r="C10" s="57"/>
      <c r="D10" s="57"/>
      <c r="E10" s="16" t="s">
        <v>82</v>
      </c>
      <c r="F10" s="16" t="s">
        <v>83</v>
      </c>
      <c r="G10" s="16" t="s">
        <v>84</v>
      </c>
      <c r="H10" s="16" t="s">
        <v>85</v>
      </c>
      <c r="I10" s="18" t="s">
        <v>86</v>
      </c>
      <c r="J10" s="16" t="s">
        <v>87</v>
      </c>
      <c r="K10" s="18" t="s">
        <v>88</v>
      </c>
      <c r="L10" s="16" t="s">
        <v>89</v>
      </c>
      <c r="M10" s="16"/>
      <c r="N10" s="16" t="s">
        <v>90</v>
      </c>
      <c r="O10" s="16" t="s">
        <v>91</v>
      </c>
      <c r="P10" s="16" t="s">
        <v>92</v>
      </c>
      <c r="Q10" s="18" t="s">
        <v>93</v>
      </c>
      <c r="R10" s="16" t="s">
        <v>81</v>
      </c>
    </row>
    <row r="11" spans="2:19" x14ac:dyDescent="0.25">
      <c r="B11" s="1" t="s">
        <v>0</v>
      </c>
      <c r="C11" s="46">
        <f>C12+C18+C28+C38+C47+C55+C65+C70+C73</f>
        <v>493013687</v>
      </c>
      <c r="D11" s="46">
        <f>D12+D18+D28+D38+D47+D55+D65+D70+D73</f>
        <v>22951199.640000001</v>
      </c>
      <c r="E11" s="31">
        <f>E12+E18+E28+E38+E55+E65+E70+E74</f>
        <v>19749278.859999999</v>
      </c>
      <c r="F11" s="31">
        <f>F12+F18+F28+F38+F55+F65+F70+F74</f>
        <v>26429258.870000001</v>
      </c>
      <c r="G11" s="31">
        <f t="shared" ref="G11:Q11" si="0">G12+G18+G28+G38+G55+G65+G70+G74</f>
        <v>43793811.560000002</v>
      </c>
      <c r="H11" s="31">
        <f t="shared" si="0"/>
        <v>45857492.5</v>
      </c>
      <c r="I11" s="31">
        <f t="shared" si="0"/>
        <v>39853905.699999996</v>
      </c>
      <c r="J11" s="31">
        <f t="shared" si="0"/>
        <v>29622142.899999999</v>
      </c>
      <c r="K11" s="31">
        <f t="shared" si="0"/>
        <v>25689710.179999996</v>
      </c>
      <c r="L11" s="31">
        <f t="shared" si="0"/>
        <v>34708290.479999997</v>
      </c>
      <c r="M11" s="31"/>
      <c r="N11" s="31">
        <f t="shared" si="0"/>
        <v>0</v>
      </c>
      <c r="O11" s="31">
        <f t="shared" si="0"/>
        <v>0</v>
      </c>
      <c r="P11" s="31">
        <f t="shared" si="0"/>
        <v>0</v>
      </c>
      <c r="Q11" s="31">
        <f t="shared" si="0"/>
        <v>0</v>
      </c>
      <c r="R11" s="31">
        <f>SUM(E11:Q11)</f>
        <v>265703891.05000001</v>
      </c>
    </row>
    <row r="12" spans="2:19" x14ac:dyDescent="0.25">
      <c r="B12" s="3" t="s">
        <v>1</v>
      </c>
      <c r="C12" s="4">
        <f>C13+C14+C15+C16+C17</f>
        <v>339659657</v>
      </c>
      <c r="D12" s="45">
        <f>D13+D14+D15+D16+D17</f>
        <v>6657344.0700000003</v>
      </c>
      <c r="E12" s="32">
        <f>E13+E14+E15+E16+E17</f>
        <v>18744492.57</v>
      </c>
      <c r="F12" s="32">
        <f t="shared" ref="F12:Q12" si="1">F13+F14+F15+F16+F17</f>
        <v>19890840.93</v>
      </c>
      <c r="G12" s="32">
        <f t="shared" si="1"/>
        <v>19176449.629999999</v>
      </c>
      <c r="H12" s="32">
        <f t="shared" si="1"/>
        <v>34616964.07</v>
      </c>
      <c r="I12" s="32">
        <f t="shared" si="1"/>
        <v>19278627.870000001</v>
      </c>
      <c r="J12" s="32">
        <f t="shared" si="1"/>
        <v>18661110.780000001</v>
      </c>
      <c r="K12" s="32">
        <f t="shared" si="1"/>
        <v>19339990.709999997</v>
      </c>
      <c r="L12" s="32">
        <f t="shared" si="1"/>
        <v>24563543.469999999</v>
      </c>
      <c r="M12" s="32"/>
      <c r="N12" s="32">
        <f t="shared" si="1"/>
        <v>0</v>
      </c>
      <c r="O12" s="32">
        <f t="shared" si="1"/>
        <v>0</v>
      </c>
      <c r="P12" s="32">
        <f t="shared" si="1"/>
        <v>0</v>
      </c>
      <c r="Q12" s="32">
        <f t="shared" si="1"/>
        <v>0</v>
      </c>
      <c r="R12" s="35">
        <f>SUM(E12:Q12)</f>
        <v>174272020.03</v>
      </c>
    </row>
    <row r="13" spans="2:19" x14ac:dyDescent="0.25">
      <c r="B13" s="5" t="s">
        <v>2</v>
      </c>
      <c r="C13" s="25">
        <f>'P1 Presupuesto Aprobado'!D13</f>
        <v>216909483</v>
      </c>
      <c r="D13" s="30">
        <f>'P1 Presupuesto Aprobado'!E13</f>
        <v>10200137.82</v>
      </c>
      <c r="E13" s="25">
        <v>16064508.17</v>
      </c>
      <c r="F13" s="30">
        <v>17195841.5</v>
      </c>
      <c r="G13" s="30">
        <v>16455508.16</v>
      </c>
      <c r="H13" s="30">
        <v>17079628.93</v>
      </c>
      <c r="I13" s="30">
        <v>15754382.539999999</v>
      </c>
      <c r="J13" s="30">
        <v>16011284.5</v>
      </c>
      <c r="K13" s="30">
        <v>16478226.439999999</v>
      </c>
      <c r="L13" s="30">
        <v>16285247.51</v>
      </c>
      <c r="M13" s="30"/>
      <c r="N13" s="30"/>
      <c r="O13" s="30"/>
      <c r="P13" s="30"/>
      <c r="Q13" s="30"/>
      <c r="R13" s="36">
        <f t="shared" ref="R13:R76" si="2">SUM(E13:Q13)</f>
        <v>131324627.75</v>
      </c>
    </row>
    <row r="14" spans="2:19" x14ac:dyDescent="0.25">
      <c r="B14" s="5" t="s">
        <v>3</v>
      </c>
      <c r="C14" s="25">
        <f>'P1 Presupuesto Aprobado'!D14</f>
        <v>87666215</v>
      </c>
      <c r="D14" s="30">
        <f>'P1 Presupuesto Aprobado'!E14</f>
        <v>-4268778.2699999996</v>
      </c>
      <c r="E14" s="25">
        <v>299950</v>
      </c>
      <c r="F14" s="30">
        <v>294950</v>
      </c>
      <c r="G14" s="30">
        <v>294950</v>
      </c>
      <c r="H14" s="30">
        <v>15141333.09</v>
      </c>
      <c r="I14" s="30">
        <v>1167004.69</v>
      </c>
      <c r="J14" s="30">
        <v>298450</v>
      </c>
      <c r="K14" s="30">
        <v>534950</v>
      </c>
      <c r="L14" s="30">
        <v>474950</v>
      </c>
      <c r="M14" s="30"/>
      <c r="N14" s="30"/>
      <c r="O14" s="30"/>
      <c r="P14" s="30"/>
      <c r="Q14" s="30"/>
      <c r="R14" s="36">
        <f t="shared" si="2"/>
        <v>18506537.780000001</v>
      </c>
    </row>
    <row r="15" spans="2:19" x14ac:dyDescent="0.25">
      <c r="B15" s="5" t="s">
        <v>4</v>
      </c>
      <c r="C15" s="25">
        <f>'P1 Presupuesto Aprobado'!D15</f>
        <v>200000</v>
      </c>
      <c r="D15" s="30">
        <f>'P1 Presupuesto Aprobado'!E15</f>
        <v>0</v>
      </c>
      <c r="E15" s="25">
        <v>0</v>
      </c>
      <c r="F15" s="30">
        <v>0</v>
      </c>
      <c r="G15" s="30">
        <v>0</v>
      </c>
      <c r="H15" s="30">
        <v>0</v>
      </c>
      <c r="I15" s="30">
        <v>0</v>
      </c>
      <c r="J15" s="30"/>
      <c r="K15" s="30">
        <v>0</v>
      </c>
      <c r="L15" s="30">
        <v>0</v>
      </c>
      <c r="M15" s="30"/>
      <c r="N15" s="30"/>
      <c r="O15" s="30"/>
      <c r="P15" s="30"/>
      <c r="Q15" s="30"/>
      <c r="R15" s="36">
        <f t="shared" si="2"/>
        <v>0</v>
      </c>
      <c r="S15" s="19"/>
    </row>
    <row r="16" spans="2:19" x14ac:dyDescent="0.25">
      <c r="B16" s="5" t="s">
        <v>5</v>
      </c>
      <c r="C16" s="25">
        <f>'P1 Presupuesto Aprobado'!D16</f>
        <v>6000000</v>
      </c>
      <c r="D16" s="30">
        <f>'P1 Presupuesto Aprobado'!E16</f>
        <v>0</v>
      </c>
      <c r="E16" s="25">
        <v>0</v>
      </c>
      <c r="F16" s="30">
        <v>0</v>
      </c>
      <c r="G16" s="30">
        <v>0</v>
      </c>
      <c r="H16" s="30">
        <v>0</v>
      </c>
      <c r="I16" s="30">
        <v>0</v>
      </c>
      <c r="J16" s="30"/>
      <c r="K16" s="30">
        <v>0</v>
      </c>
      <c r="L16" s="30">
        <v>5458100</v>
      </c>
      <c r="M16" s="30"/>
      <c r="N16" s="30"/>
      <c r="O16" s="30"/>
      <c r="P16" s="30"/>
      <c r="Q16" s="30"/>
      <c r="R16" s="36">
        <f t="shared" si="2"/>
        <v>5458100</v>
      </c>
    </row>
    <row r="17" spans="2:19" x14ac:dyDescent="0.25">
      <c r="B17" s="5" t="s">
        <v>6</v>
      </c>
      <c r="C17" s="25">
        <f>'P1 Presupuesto Aprobado'!D17</f>
        <v>28883959</v>
      </c>
      <c r="D17" s="30">
        <f>'P1 Presupuesto Aprobado'!E17</f>
        <v>725984.52</v>
      </c>
      <c r="E17" s="25">
        <v>2380034.4</v>
      </c>
      <c r="F17" s="30">
        <v>2400049.4300000002</v>
      </c>
      <c r="G17" s="30">
        <v>2425991.4700000002</v>
      </c>
      <c r="H17" s="30">
        <v>2396002.0499999998</v>
      </c>
      <c r="I17" s="30">
        <v>2357240.64</v>
      </c>
      <c r="J17" s="30">
        <v>2351376.2799999998</v>
      </c>
      <c r="K17" s="30">
        <v>2326814.27</v>
      </c>
      <c r="L17" s="30">
        <v>2345245.96</v>
      </c>
      <c r="M17" s="30"/>
      <c r="N17" s="30"/>
      <c r="O17" s="30"/>
      <c r="P17" s="30"/>
      <c r="Q17" s="30"/>
      <c r="R17" s="36">
        <f t="shared" si="2"/>
        <v>18982754.5</v>
      </c>
    </row>
    <row r="18" spans="2:19" x14ac:dyDescent="0.25">
      <c r="B18" s="3" t="s">
        <v>7</v>
      </c>
      <c r="C18" s="32">
        <f>SUM(C19:C27)</f>
        <v>78589078</v>
      </c>
      <c r="D18" s="32">
        <f>SUM(D19:D27)</f>
        <v>5763726.5199999996</v>
      </c>
      <c r="E18" s="32">
        <f t="shared" ref="E18:P18" si="3">SUM(E19:E27)</f>
        <v>1004786.29</v>
      </c>
      <c r="F18" s="32">
        <f t="shared" si="3"/>
        <v>6048306.8899999997</v>
      </c>
      <c r="G18" s="32">
        <f t="shared" si="3"/>
        <v>12989005.510000002</v>
      </c>
      <c r="H18" s="32">
        <f t="shared" si="3"/>
        <v>2214933.06</v>
      </c>
      <c r="I18" s="32">
        <f t="shared" si="3"/>
        <v>7847804.2400000002</v>
      </c>
      <c r="J18" s="32">
        <f t="shared" si="3"/>
        <v>5684300.7299999995</v>
      </c>
      <c r="K18" s="32">
        <f t="shared" si="3"/>
        <v>4584661.22</v>
      </c>
      <c r="L18" s="32">
        <f t="shared" si="3"/>
        <v>4903527.1499999994</v>
      </c>
      <c r="M18" s="32"/>
      <c r="N18" s="32">
        <f>SUM(N19:N27)</f>
        <v>0</v>
      </c>
      <c r="O18" s="32">
        <f t="shared" si="3"/>
        <v>0</v>
      </c>
      <c r="P18" s="32">
        <f t="shared" si="3"/>
        <v>0</v>
      </c>
      <c r="Q18" s="32">
        <f>SUM(Q19:Q27)</f>
        <v>0</v>
      </c>
      <c r="R18" s="35">
        <f t="shared" si="2"/>
        <v>45277325.089999996</v>
      </c>
    </row>
    <row r="19" spans="2:19" x14ac:dyDescent="0.25">
      <c r="B19" s="5" t="s">
        <v>8</v>
      </c>
      <c r="C19" s="26">
        <f>'P1 Presupuesto Aprobado'!D19</f>
        <v>14542072</v>
      </c>
      <c r="D19" s="30">
        <f>'P1 Presupuesto Aprobado'!E19</f>
        <v>0</v>
      </c>
      <c r="E19" s="25">
        <v>229424.66</v>
      </c>
      <c r="F19" s="30">
        <v>678788.81</v>
      </c>
      <c r="G19" s="30">
        <v>1403217.87</v>
      </c>
      <c r="H19" s="30">
        <v>718146.19</v>
      </c>
      <c r="I19" s="30">
        <v>931803.86</v>
      </c>
      <c r="J19" s="30">
        <v>1191755.42</v>
      </c>
      <c r="K19" s="30">
        <v>938016.37</v>
      </c>
      <c r="L19" s="30">
        <v>946935.47</v>
      </c>
      <c r="M19" s="30"/>
      <c r="N19" s="30"/>
      <c r="O19" s="30"/>
      <c r="P19" s="30"/>
      <c r="Q19" s="30"/>
      <c r="R19" s="36">
        <f t="shared" si="2"/>
        <v>7038088.6500000004</v>
      </c>
    </row>
    <row r="20" spans="2:19" x14ac:dyDescent="0.25">
      <c r="B20" s="5" t="s">
        <v>9</v>
      </c>
      <c r="C20" s="26">
        <f>'P1 Presupuesto Aprobado'!D20</f>
        <v>1440000</v>
      </c>
      <c r="D20" s="30">
        <f>'P1 Presupuesto Aprobado'!E20</f>
        <v>-380000</v>
      </c>
      <c r="E20" s="25">
        <v>0</v>
      </c>
      <c r="F20" s="30">
        <v>0</v>
      </c>
      <c r="G20" s="30">
        <v>75000</v>
      </c>
      <c r="H20" s="30">
        <v>0</v>
      </c>
      <c r="I20" s="30">
        <v>0</v>
      </c>
      <c r="J20" s="30">
        <v>0</v>
      </c>
      <c r="K20" s="30">
        <v>7500</v>
      </c>
      <c r="L20" s="30">
        <v>0</v>
      </c>
      <c r="M20" s="30"/>
      <c r="N20" s="30"/>
      <c r="O20" s="30"/>
      <c r="P20" s="30"/>
      <c r="Q20" s="30"/>
      <c r="R20" s="36">
        <f t="shared" si="2"/>
        <v>82500</v>
      </c>
    </row>
    <row r="21" spans="2:19" x14ac:dyDescent="0.25">
      <c r="B21" s="5" t="s">
        <v>10</v>
      </c>
      <c r="C21" s="26">
        <f>'P1 Presupuesto Aprobado'!D21</f>
        <v>1640000</v>
      </c>
      <c r="D21" s="30">
        <f>'P1 Presupuesto Aprobado'!E21</f>
        <v>-1000000</v>
      </c>
      <c r="E21" s="25">
        <v>0</v>
      </c>
      <c r="F21" s="30">
        <v>0</v>
      </c>
      <c r="G21" s="30">
        <v>0</v>
      </c>
      <c r="H21" s="30">
        <v>0</v>
      </c>
      <c r="I21" s="30">
        <v>158175</v>
      </c>
      <c r="J21" s="30">
        <v>0</v>
      </c>
      <c r="K21" s="30">
        <v>0</v>
      </c>
      <c r="L21" s="30">
        <v>0</v>
      </c>
      <c r="M21" s="30"/>
      <c r="N21" s="30"/>
      <c r="O21" s="30"/>
      <c r="P21" s="30"/>
      <c r="Q21" s="30"/>
      <c r="R21" s="36">
        <f t="shared" si="2"/>
        <v>158175</v>
      </c>
    </row>
    <row r="22" spans="2:19" x14ac:dyDescent="0.25">
      <c r="B22" s="5" t="s">
        <v>11</v>
      </c>
      <c r="C22" s="26">
        <f>'P1 Presupuesto Aprobado'!D22</f>
        <v>2000000</v>
      </c>
      <c r="D22" s="30">
        <f>'P1 Presupuesto Aprobado'!E22</f>
        <v>-450000</v>
      </c>
      <c r="E22" s="25">
        <v>0</v>
      </c>
      <c r="F22" s="30">
        <v>49560</v>
      </c>
      <c r="G22" s="30">
        <v>64328.88</v>
      </c>
      <c r="H22" s="30">
        <v>0</v>
      </c>
      <c r="I22" s="30">
        <v>192895.84</v>
      </c>
      <c r="J22" s="30">
        <v>64298.61</v>
      </c>
      <c r="K22" s="30">
        <v>64298.61</v>
      </c>
      <c r="L22" s="30">
        <v>64298.61</v>
      </c>
      <c r="M22" s="30"/>
      <c r="N22" s="30"/>
      <c r="O22" s="30"/>
      <c r="P22" s="30"/>
      <c r="Q22" s="30"/>
      <c r="R22" s="36">
        <f t="shared" si="2"/>
        <v>499680.54999999993</v>
      </c>
    </row>
    <row r="23" spans="2:19" x14ac:dyDescent="0.25">
      <c r="B23" s="5" t="s">
        <v>12</v>
      </c>
      <c r="C23" s="26">
        <f>'P1 Presupuesto Aprobado'!D23</f>
        <v>7017160</v>
      </c>
      <c r="D23" s="30">
        <f>'P1 Presupuesto Aprobado'!E23</f>
        <v>1719510.45</v>
      </c>
      <c r="E23" s="25">
        <v>0</v>
      </c>
      <c r="F23" s="30">
        <v>393207.03999999998</v>
      </c>
      <c r="G23" s="30">
        <v>4171117.49</v>
      </c>
      <c r="H23" s="30">
        <v>202107.04</v>
      </c>
      <c r="I23" s="30">
        <v>585509</v>
      </c>
      <c r="J23" s="30">
        <v>439894.3</v>
      </c>
      <c r="K23" s="30">
        <v>191100</v>
      </c>
      <c r="L23" s="30">
        <v>200599.99</v>
      </c>
      <c r="M23" s="30"/>
      <c r="N23" s="30"/>
      <c r="O23" s="30"/>
      <c r="P23" s="30"/>
      <c r="Q23" s="30"/>
      <c r="R23" s="36">
        <f t="shared" si="2"/>
        <v>6183534.8600000003</v>
      </c>
    </row>
    <row r="24" spans="2:19" x14ac:dyDescent="0.25">
      <c r="B24" s="5" t="s">
        <v>13</v>
      </c>
      <c r="C24" s="26">
        <f>'P1 Presupuesto Aprobado'!D24</f>
        <v>12481478</v>
      </c>
      <c r="D24" s="30">
        <f>'P1 Presupuesto Aprobado'!E24</f>
        <v>1950000</v>
      </c>
      <c r="E24" s="25">
        <v>775361.63</v>
      </c>
      <c r="F24" s="30">
        <v>2893924.92</v>
      </c>
      <c r="G24" s="30">
        <v>2588405.73</v>
      </c>
      <c r="H24" s="30">
        <v>781870.75</v>
      </c>
      <c r="I24" s="30">
        <v>882912.71</v>
      </c>
      <c r="J24" s="30">
        <v>996077.97</v>
      </c>
      <c r="K24" s="30">
        <v>903477.61</v>
      </c>
      <c r="L24" s="30">
        <v>905668.69</v>
      </c>
      <c r="M24" s="30"/>
      <c r="N24" s="30"/>
      <c r="O24" s="30"/>
      <c r="P24" s="30"/>
      <c r="Q24" s="30"/>
      <c r="R24" s="36">
        <f t="shared" si="2"/>
        <v>10727700.009999998</v>
      </c>
    </row>
    <row r="25" spans="2:19" x14ac:dyDescent="0.25">
      <c r="B25" s="5" t="s">
        <v>14</v>
      </c>
      <c r="C25" s="26">
        <f>'P1 Presupuesto Aprobado'!D25</f>
        <v>9470000</v>
      </c>
      <c r="D25" s="30">
        <f>'P1 Presupuesto Aprobado'!E25</f>
        <v>215000</v>
      </c>
      <c r="E25" s="25">
        <v>0</v>
      </c>
      <c r="F25" s="30">
        <v>0</v>
      </c>
      <c r="G25" s="30">
        <v>844675.2</v>
      </c>
      <c r="H25" s="30">
        <v>514909.48</v>
      </c>
      <c r="I25" s="30">
        <v>567113.75</v>
      </c>
      <c r="J25" s="30">
        <v>1407854.41</v>
      </c>
      <c r="K25" s="30">
        <v>295451.7</v>
      </c>
      <c r="L25" s="30">
        <v>838873.22</v>
      </c>
      <c r="M25" s="30"/>
      <c r="N25" s="30"/>
      <c r="O25" s="30"/>
      <c r="P25" s="30"/>
      <c r="Q25" s="30"/>
      <c r="R25" s="36">
        <f t="shared" si="2"/>
        <v>4468877.76</v>
      </c>
    </row>
    <row r="26" spans="2:19" x14ac:dyDescent="0.25">
      <c r="B26" s="5" t="s">
        <v>15</v>
      </c>
      <c r="C26" s="26">
        <f>'P1 Presupuesto Aprobado'!D26</f>
        <v>16258368</v>
      </c>
      <c r="D26" s="30">
        <f>'P1 Presupuesto Aprobado'!E26</f>
        <v>-2320783.9300000002</v>
      </c>
      <c r="E26" s="25">
        <v>0</v>
      </c>
      <c r="F26" s="30">
        <v>444860</v>
      </c>
      <c r="G26" s="30">
        <v>2550168.29</v>
      </c>
      <c r="H26" s="30">
        <v>76700</v>
      </c>
      <c r="I26" s="30">
        <v>2314969.48</v>
      </c>
      <c r="J26" s="30">
        <v>622286.22</v>
      </c>
      <c r="K26" s="30">
        <v>505140</v>
      </c>
      <c r="L26" s="30">
        <v>0</v>
      </c>
      <c r="M26" s="30"/>
      <c r="N26" s="30"/>
      <c r="O26" s="30"/>
      <c r="P26" s="30"/>
      <c r="Q26" s="30"/>
      <c r="R26" s="36">
        <f t="shared" si="2"/>
        <v>6514123.9899999993</v>
      </c>
    </row>
    <row r="27" spans="2:19" x14ac:dyDescent="0.25">
      <c r="B27" s="5" t="s">
        <v>16</v>
      </c>
      <c r="C27" s="26">
        <f>'P1 Presupuesto Aprobado'!D27</f>
        <v>13740000</v>
      </c>
      <c r="D27" s="30">
        <f>'P1 Presupuesto Aprobado'!E27</f>
        <v>6030000</v>
      </c>
      <c r="E27" s="25">
        <v>0</v>
      </c>
      <c r="F27" s="30">
        <v>1587966.12</v>
      </c>
      <c r="G27" s="30">
        <v>1292092.05</v>
      </c>
      <c r="H27" s="30">
        <v>-78800.399999999994</v>
      </c>
      <c r="I27" s="30">
        <v>2214424.6</v>
      </c>
      <c r="J27" s="30">
        <v>962133.8</v>
      </c>
      <c r="K27" s="30">
        <v>1679676.93</v>
      </c>
      <c r="L27" s="30">
        <v>1947151.17</v>
      </c>
      <c r="M27" s="30"/>
      <c r="N27" s="30"/>
      <c r="O27" s="30"/>
      <c r="P27" s="30"/>
      <c r="Q27" s="30"/>
      <c r="R27" s="36">
        <f t="shared" si="2"/>
        <v>9604644.2699999996</v>
      </c>
    </row>
    <row r="28" spans="2:19" x14ac:dyDescent="0.25">
      <c r="B28" s="3" t="s">
        <v>17</v>
      </c>
      <c r="C28" s="32">
        <f>SUM(C29:C37)</f>
        <v>68385960</v>
      </c>
      <c r="D28" s="32">
        <f>SUM(D29:D37)</f>
        <v>1465000</v>
      </c>
      <c r="E28" s="32">
        <f t="shared" ref="E28:Q28" si="4">SUM(E29:E37)</f>
        <v>0</v>
      </c>
      <c r="F28" s="32">
        <f t="shared" si="4"/>
        <v>359218.82</v>
      </c>
      <c r="G28" s="32">
        <f t="shared" si="4"/>
        <v>10176435.84</v>
      </c>
      <c r="H28" s="32">
        <f t="shared" si="4"/>
        <v>3778340.37</v>
      </c>
      <c r="I28" s="32">
        <f t="shared" si="4"/>
        <v>12177068.829999998</v>
      </c>
      <c r="J28" s="32">
        <f t="shared" si="4"/>
        <v>4801568.5999999996</v>
      </c>
      <c r="K28" s="32">
        <f t="shared" si="4"/>
        <v>1614946.29</v>
      </c>
      <c r="L28" s="32">
        <f t="shared" si="4"/>
        <v>3706939.8499999996</v>
      </c>
      <c r="M28" s="32"/>
      <c r="N28" s="32">
        <f t="shared" si="4"/>
        <v>0</v>
      </c>
      <c r="O28" s="32">
        <f t="shared" si="4"/>
        <v>0</v>
      </c>
      <c r="P28" s="32">
        <f t="shared" si="4"/>
        <v>0</v>
      </c>
      <c r="Q28" s="32">
        <f t="shared" si="4"/>
        <v>0</v>
      </c>
      <c r="R28" s="35">
        <f t="shared" si="2"/>
        <v>36614518.600000001</v>
      </c>
      <c r="S28" s="30"/>
    </row>
    <row r="29" spans="2:19" x14ac:dyDescent="0.25">
      <c r="B29" s="5" t="s">
        <v>18</v>
      </c>
      <c r="C29" s="26">
        <f>'P1 Presupuesto Aprobado'!D29</f>
        <v>1624000</v>
      </c>
      <c r="D29" s="30">
        <f>'P1 Presupuesto Aprobado'!E29</f>
        <v>-26126</v>
      </c>
      <c r="E29" s="25">
        <v>0</v>
      </c>
      <c r="F29" s="30">
        <v>55079</v>
      </c>
      <c r="G29" s="30">
        <v>134778.70000000001</v>
      </c>
      <c r="H29" s="30">
        <v>16317</v>
      </c>
      <c r="I29" s="30">
        <v>158686.41</v>
      </c>
      <c r="J29" s="30">
        <v>133447.5</v>
      </c>
      <c r="K29" s="30">
        <v>115106.86</v>
      </c>
      <c r="L29" s="30">
        <v>28798.94</v>
      </c>
      <c r="M29" s="30"/>
      <c r="N29" s="30"/>
      <c r="O29" s="30"/>
      <c r="P29" s="30"/>
      <c r="Q29" s="30"/>
      <c r="R29" s="36">
        <f t="shared" si="2"/>
        <v>642214.40999999992</v>
      </c>
    </row>
    <row r="30" spans="2:19" x14ac:dyDescent="0.25">
      <c r="B30" s="5" t="s">
        <v>19</v>
      </c>
      <c r="C30" s="26">
        <f>'P1 Presupuesto Aprobado'!D30</f>
        <v>930000</v>
      </c>
      <c r="D30" s="30">
        <f>'P1 Presupuesto Aprobado'!E30</f>
        <v>-500000</v>
      </c>
      <c r="E30" s="25">
        <v>0</v>
      </c>
      <c r="F30" s="30">
        <v>0</v>
      </c>
      <c r="G30" s="30">
        <v>78065.52</v>
      </c>
      <c r="H30" s="30">
        <v>99999.85</v>
      </c>
      <c r="I30" s="30">
        <v>0</v>
      </c>
      <c r="J30" s="30">
        <v>0</v>
      </c>
      <c r="K30" s="30">
        <v>0</v>
      </c>
      <c r="L30" s="30">
        <v>148880.6</v>
      </c>
      <c r="M30" s="30"/>
      <c r="N30" s="30"/>
      <c r="O30" s="30"/>
      <c r="P30" s="30"/>
      <c r="Q30" s="30"/>
      <c r="R30" s="36">
        <f t="shared" si="2"/>
        <v>326945.96999999997</v>
      </c>
    </row>
    <row r="31" spans="2:19" x14ac:dyDescent="0.25">
      <c r="B31" s="5" t="s">
        <v>20</v>
      </c>
      <c r="C31" s="26">
        <f>'P1 Presupuesto Aprobado'!D31</f>
        <v>48993000</v>
      </c>
      <c r="D31" s="30">
        <f>'P1 Presupuesto Aprobado'!E31</f>
        <v>2000000</v>
      </c>
      <c r="E31" s="25">
        <v>0</v>
      </c>
      <c r="F31" s="30">
        <v>0</v>
      </c>
      <c r="G31" s="30">
        <v>7511294.7999999998</v>
      </c>
      <c r="H31" s="30">
        <v>3267935.9</v>
      </c>
      <c r="I31" s="30">
        <v>9417610</v>
      </c>
      <c r="J31" s="30">
        <v>4185584.1</v>
      </c>
      <c r="K31" s="30">
        <v>247698.89</v>
      </c>
      <c r="L31" s="30">
        <v>11328</v>
      </c>
      <c r="M31" s="30"/>
      <c r="N31" s="30"/>
      <c r="O31" s="30"/>
      <c r="P31" s="30"/>
      <c r="Q31" s="30"/>
      <c r="R31" s="36">
        <f t="shared" si="2"/>
        <v>24641451.690000001</v>
      </c>
    </row>
    <row r="32" spans="2:19" x14ac:dyDescent="0.25">
      <c r="B32" s="5" t="s">
        <v>21</v>
      </c>
      <c r="C32" s="26">
        <f>'P1 Presupuesto Aprobado'!D32</f>
        <v>100000</v>
      </c>
      <c r="D32" s="30">
        <f>'P1 Presupuesto Aprobado'!E32</f>
        <v>150000</v>
      </c>
      <c r="E32" s="25">
        <v>0</v>
      </c>
      <c r="F32" s="30">
        <v>0</v>
      </c>
      <c r="G32" s="30">
        <v>0</v>
      </c>
      <c r="H32" s="30">
        <v>0</v>
      </c>
      <c r="I32" s="30">
        <v>0</v>
      </c>
      <c r="J32" s="30">
        <v>40698.6</v>
      </c>
      <c r="K32" s="30">
        <v>0</v>
      </c>
      <c r="L32" s="30">
        <v>0</v>
      </c>
      <c r="M32" s="30"/>
      <c r="N32" s="30"/>
      <c r="O32" s="30"/>
      <c r="P32" s="30"/>
      <c r="Q32" s="30"/>
      <c r="R32" s="36">
        <f t="shared" si="2"/>
        <v>40698.6</v>
      </c>
    </row>
    <row r="33" spans="2:19" x14ac:dyDescent="0.25">
      <c r="B33" s="5" t="s">
        <v>22</v>
      </c>
      <c r="C33" s="26">
        <f>'P1 Presupuesto Aprobado'!D33</f>
        <v>406000</v>
      </c>
      <c r="D33" s="30">
        <f>'P1 Presupuesto Aprobado'!E33</f>
        <v>460000</v>
      </c>
      <c r="E33" s="25">
        <v>0</v>
      </c>
      <c r="F33" s="30">
        <v>0</v>
      </c>
      <c r="G33" s="30">
        <v>19512.810000000001</v>
      </c>
      <c r="H33" s="30">
        <v>5059.97</v>
      </c>
      <c r="I33" s="30">
        <v>321526.40000000002</v>
      </c>
      <c r="J33" s="30">
        <v>4366</v>
      </c>
      <c r="K33" s="30">
        <v>241798.24</v>
      </c>
      <c r="L33" s="30">
        <v>38722.879999999997</v>
      </c>
      <c r="M33" s="30"/>
      <c r="N33" s="30"/>
      <c r="O33" s="30"/>
      <c r="P33" s="30"/>
      <c r="Q33" s="30"/>
      <c r="R33" s="36">
        <f t="shared" si="2"/>
        <v>630986.30000000005</v>
      </c>
    </row>
    <row r="34" spans="2:19" x14ac:dyDescent="0.25">
      <c r="B34" s="5" t="s">
        <v>23</v>
      </c>
      <c r="C34" s="26">
        <f>'P1 Presupuesto Aprobado'!D34</f>
        <v>579000</v>
      </c>
      <c r="D34" s="30">
        <f>'P1 Presupuesto Aprobado'!E34</f>
        <v>-40000</v>
      </c>
      <c r="E34" s="25">
        <v>0</v>
      </c>
      <c r="F34" s="30">
        <v>0</v>
      </c>
      <c r="G34" s="30">
        <v>6770.03</v>
      </c>
      <c r="H34" s="30">
        <v>2793.34</v>
      </c>
      <c r="I34" s="30">
        <v>148904.20000000001</v>
      </c>
      <c r="J34" s="30">
        <v>0</v>
      </c>
      <c r="K34" s="30">
        <v>0</v>
      </c>
      <c r="L34" s="30">
        <v>0</v>
      </c>
      <c r="M34" s="30"/>
      <c r="N34" s="30"/>
      <c r="O34" s="30"/>
      <c r="P34" s="30"/>
      <c r="Q34" s="30"/>
      <c r="R34" s="36">
        <f t="shared" si="2"/>
        <v>158467.57</v>
      </c>
    </row>
    <row r="35" spans="2:19" x14ac:dyDescent="0.25">
      <c r="B35" s="5" t="s">
        <v>24</v>
      </c>
      <c r="C35" s="26">
        <f>'P1 Presupuesto Aprobado'!D35</f>
        <v>6521960</v>
      </c>
      <c r="D35" s="30">
        <f>'P1 Presupuesto Aprobado'!E35</f>
        <v>1020466</v>
      </c>
      <c r="E35" s="25">
        <v>0</v>
      </c>
      <c r="F35" s="30">
        <v>0</v>
      </c>
      <c r="G35" s="30">
        <v>49842.239999999998</v>
      </c>
      <c r="H35" s="30">
        <v>0</v>
      </c>
      <c r="I35" s="30">
        <v>1801935.2</v>
      </c>
      <c r="J35" s="30">
        <v>63224.4</v>
      </c>
      <c r="K35" s="30">
        <v>726747</v>
      </c>
      <c r="L35" s="30">
        <v>1240664.97</v>
      </c>
      <c r="M35" s="30"/>
      <c r="N35" s="30"/>
      <c r="O35" s="30"/>
      <c r="P35" s="30"/>
      <c r="Q35" s="30"/>
      <c r="R35" s="36">
        <f t="shared" si="2"/>
        <v>3882413.8099999996</v>
      </c>
    </row>
    <row r="36" spans="2:19" x14ac:dyDescent="0.25">
      <c r="B36" s="5" t="s">
        <v>25</v>
      </c>
      <c r="C36" s="26">
        <f>'P1 Presupuesto Aprobado'!D36</f>
        <v>0</v>
      </c>
      <c r="D36" s="30">
        <f>'P1 Presupuesto Aprobado'!E36</f>
        <v>0</v>
      </c>
      <c r="E36" s="25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/>
      <c r="N36" s="30"/>
      <c r="O36" s="30"/>
      <c r="P36" s="30"/>
      <c r="Q36" s="30"/>
      <c r="R36" s="36">
        <f t="shared" si="2"/>
        <v>0</v>
      </c>
    </row>
    <row r="37" spans="2:19" x14ac:dyDescent="0.25">
      <c r="B37" s="5" t="s">
        <v>26</v>
      </c>
      <c r="C37" s="26">
        <f>'P1 Presupuesto Aprobado'!D37</f>
        <v>9232000</v>
      </c>
      <c r="D37" s="30">
        <f>'P1 Presupuesto Aprobado'!E37</f>
        <v>-1599340</v>
      </c>
      <c r="E37" s="25">
        <v>0</v>
      </c>
      <c r="F37" s="30">
        <v>304139.82</v>
      </c>
      <c r="G37" s="30">
        <v>2376171.7400000002</v>
      </c>
      <c r="H37" s="30">
        <v>386234.31</v>
      </c>
      <c r="I37" s="30">
        <v>328406.62</v>
      </c>
      <c r="J37" s="30">
        <v>374248</v>
      </c>
      <c r="K37" s="30">
        <v>283595.3</v>
      </c>
      <c r="L37" s="30">
        <v>2238544.46</v>
      </c>
      <c r="M37" s="30"/>
      <c r="N37" s="30"/>
      <c r="O37" s="30"/>
      <c r="P37" s="30"/>
      <c r="Q37" s="30"/>
      <c r="R37" s="36">
        <f t="shared" si="2"/>
        <v>6291340.25</v>
      </c>
    </row>
    <row r="38" spans="2:19" x14ac:dyDescent="0.25">
      <c r="B38" s="3" t="s">
        <v>27</v>
      </c>
      <c r="C38" s="32">
        <f>SUM(C39:C46)</f>
        <v>200000</v>
      </c>
      <c r="D38" s="32">
        <f>SUM(D39:D46)</f>
        <v>0</v>
      </c>
      <c r="E38" s="32">
        <f t="shared" ref="E38:Q38" si="5">SUM(E39:E46)</f>
        <v>0</v>
      </c>
      <c r="F38" s="32">
        <f t="shared" si="5"/>
        <v>0</v>
      </c>
      <c r="G38" s="32">
        <f t="shared" si="5"/>
        <v>0</v>
      </c>
      <c r="H38" s="32">
        <f t="shared" si="5"/>
        <v>0</v>
      </c>
      <c r="I38" s="32">
        <f t="shared" si="5"/>
        <v>55000</v>
      </c>
      <c r="J38" s="32">
        <f t="shared" si="5"/>
        <v>0</v>
      </c>
      <c r="K38" s="32">
        <f t="shared" si="5"/>
        <v>0</v>
      </c>
      <c r="L38" s="32">
        <f t="shared" si="5"/>
        <v>0</v>
      </c>
      <c r="M38" s="32"/>
      <c r="N38" s="32">
        <f t="shared" si="5"/>
        <v>0</v>
      </c>
      <c r="O38" s="32">
        <f t="shared" si="5"/>
        <v>0</v>
      </c>
      <c r="P38" s="32">
        <f t="shared" si="5"/>
        <v>0</v>
      </c>
      <c r="Q38" s="32">
        <f t="shared" si="5"/>
        <v>0</v>
      </c>
      <c r="R38" s="35">
        <f t="shared" si="2"/>
        <v>55000</v>
      </c>
      <c r="S38" s="30"/>
    </row>
    <row r="39" spans="2:19" x14ac:dyDescent="0.25">
      <c r="B39" s="5" t="s">
        <v>28</v>
      </c>
      <c r="C39" s="26">
        <f>'P1 Presupuesto Aprobado'!D39</f>
        <v>200000</v>
      </c>
      <c r="D39" s="30">
        <f>'P1 Presupuesto Aprobado'!E39</f>
        <v>0</v>
      </c>
      <c r="E39" s="25">
        <v>0</v>
      </c>
      <c r="F39" s="30">
        <v>0</v>
      </c>
      <c r="G39" s="30">
        <v>0</v>
      </c>
      <c r="H39" s="30">
        <v>0</v>
      </c>
      <c r="I39" s="30">
        <v>55000</v>
      </c>
      <c r="J39" s="30">
        <v>0</v>
      </c>
      <c r="K39" s="30">
        <v>0</v>
      </c>
      <c r="L39" s="30">
        <v>0</v>
      </c>
      <c r="M39" s="30"/>
      <c r="N39" s="30"/>
      <c r="O39" s="30">
        <v>0</v>
      </c>
      <c r="P39" s="30"/>
      <c r="Q39" s="30">
        <v>0</v>
      </c>
      <c r="R39" s="36">
        <f t="shared" si="2"/>
        <v>55000</v>
      </c>
    </row>
    <row r="40" spans="2:19" x14ac:dyDescent="0.25">
      <c r="B40" s="5" t="s">
        <v>29</v>
      </c>
      <c r="C40" s="26">
        <f>'P1 Presupuesto Aprobado'!D40</f>
        <v>0</v>
      </c>
      <c r="D40" s="30">
        <f>'P1 Presupuesto Aprobado'!E40</f>
        <v>0</v>
      </c>
      <c r="E40" s="25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/>
      <c r="N40" s="30">
        <v>0</v>
      </c>
      <c r="O40" s="30">
        <v>0</v>
      </c>
      <c r="P40" s="30">
        <v>0</v>
      </c>
      <c r="Q40" s="30">
        <v>0</v>
      </c>
      <c r="R40" s="35">
        <f t="shared" si="2"/>
        <v>0</v>
      </c>
    </row>
    <row r="41" spans="2:19" x14ac:dyDescent="0.25">
      <c r="B41" s="5" t="s">
        <v>30</v>
      </c>
      <c r="C41" s="26">
        <f>'P1 Presupuesto Aprobado'!D41</f>
        <v>0</v>
      </c>
      <c r="D41" s="30">
        <f>'P1 Presupuesto Aprobado'!E41</f>
        <v>0</v>
      </c>
      <c r="E41" s="25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/>
      <c r="N41" s="30">
        <v>0</v>
      </c>
      <c r="O41" s="30">
        <v>0</v>
      </c>
      <c r="P41" s="30">
        <v>0</v>
      </c>
      <c r="Q41" s="30">
        <v>0</v>
      </c>
      <c r="R41" s="35">
        <f t="shared" si="2"/>
        <v>0</v>
      </c>
    </row>
    <row r="42" spans="2:19" x14ac:dyDescent="0.25">
      <c r="B42" s="5" t="s">
        <v>31</v>
      </c>
      <c r="C42" s="26">
        <f>'P1 Presupuesto Aprobado'!D42</f>
        <v>0</v>
      </c>
      <c r="D42" s="30">
        <f>'P1 Presupuesto Aprobado'!E42</f>
        <v>0</v>
      </c>
      <c r="E42" s="25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/>
      <c r="N42" s="30">
        <v>0</v>
      </c>
      <c r="O42" s="30">
        <v>0</v>
      </c>
      <c r="P42" s="30">
        <v>0</v>
      </c>
      <c r="Q42" s="30">
        <v>0</v>
      </c>
      <c r="R42" s="35">
        <f t="shared" si="2"/>
        <v>0</v>
      </c>
    </row>
    <row r="43" spans="2:19" x14ac:dyDescent="0.25">
      <c r="B43" s="5" t="s">
        <v>32</v>
      </c>
      <c r="C43" s="26">
        <f>'P1 Presupuesto Aprobado'!D43</f>
        <v>0</v>
      </c>
      <c r="D43" s="30">
        <f>'P1 Presupuesto Aprobado'!E43</f>
        <v>0</v>
      </c>
      <c r="E43" s="25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/>
      <c r="N43" s="30">
        <v>0</v>
      </c>
      <c r="O43" s="30">
        <v>0</v>
      </c>
      <c r="P43" s="30">
        <v>0</v>
      </c>
      <c r="Q43" s="30">
        <v>0</v>
      </c>
      <c r="R43" s="35">
        <f t="shared" si="2"/>
        <v>0</v>
      </c>
    </row>
    <row r="44" spans="2:19" x14ac:dyDescent="0.25">
      <c r="B44" s="5" t="s">
        <v>33</v>
      </c>
      <c r="C44" s="26">
        <f>'P1 Presupuesto Aprobado'!D44</f>
        <v>0</v>
      </c>
      <c r="D44" s="30">
        <f>'P1 Presupuesto Aprobado'!E44</f>
        <v>0</v>
      </c>
      <c r="E44" s="25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/>
      <c r="N44" s="30">
        <v>0</v>
      </c>
      <c r="O44" s="30">
        <v>0</v>
      </c>
      <c r="P44" s="30">
        <v>0</v>
      </c>
      <c r="Q44" s="30">
        <v>0</v>
      </c>
      <c r="R44" s="35">
        <f t="shared" si="2"/>
        <v>0</v>
      </c>
    </row>
    <row r="45" spans="2:19" x14ac:dyDescent="0.25">
      <c r="B45" s="5" t="s">
        <v>34</v>
      </c>
      <c r="C45" s="26">
        <f>'P1 Presupuesto Aprobado'!D45</f>
        <v>0</v>
      </c>
      <c r="D45" s="30">
        <f>'P1 Presupuesto Aprobado'!E45</f>
        <v>0</v>
      </c>
      <c r="E45" s="25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/>
      <c r="N45" s="30">
        <v>0</v>
      </c>
      <c r="O45" s="30">
        <v>0</v>
      </c>
      <c r="P45" s="30">
        <v>0</v>
      </c>
      <c r="Q45" s="30">
        <v>0</v>
      </c>
      <c r="R45" s="35">
        <f t="shared" si="2"/>
        <v>0</v>
      </c>
    </row>
    <row r="46" spans="2:19" x14ac:dyDescent="0.25">
      <c r="B46" s="5" t="s">
        <v>35</v>
      </c>
      <c r="C46" s="26">
        <f>'P1 Presupuesto Aprobado'!D46</f>
        <v>0</v>
      </c>
      <c r="D46" s="30">
        <f>'P1 Presupuesto Aprobado'!E46</f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/>
      <c r="N46" s="30">
        <v>0</v>
      </c>
      <c r="O46" s="30">
        <v>0</v>
      </c>
      <c r="P46" s="30">
        <v>0</v>
      </c>
      <c r="Q46" s="30">
        <v>0</v>
      </c>
      <c r="R46" s="35">
        <f t="shared" si="2"/>
        <v>0</v>
      </c>
    </row>
    <row r="47" spans="2:19" x14ac:dyDescent="0.25">
      <c r="B47" s="3" t="s">
        <v>36</v>
      </c>
      <c r="C47" s="4">
        <f>SUM(C48:C54)</f>
        <v>0</v>
      </c>
      <c r="D47" s="30">
        <f>'P1 Presupuesto Aprobado'!E47</f>
        <v>0</v>
      </c>
      <c r="E47" s="4">
        <f t="shared" ref="E47:Q47" si="6">SUM(E48:E54)</f>
        <v>0</v>
      </c>
      <c r="F47" s="4">
        <f t="shared" si="6"/>
        <v>0</v>
      </c>
      <c r="G47" s="4">
        <f t="shared" si="6"/>
        <v>0</v>
      </c>
      <c r="H47" s="4">
        <f t="shared" si="6"/>
        <v>0</v>
      </c>
      <c r="I47" s="4">
        <f t="shared" si="6"/>
        <v>0</v>
      </c>
      <c r="J47" s="4">
        <f t="shared" si="6"/>
        <v>0</v>
      </c>
      <c r="K47" s="4">
        <f t="shared" si="6"/>
        <v>0</v>
      </c>
      <c r="L47" s="4">
        <f t="shared" si="6"/>
        <v>0</v>
      </c>
      <c r="M47" s="4"/>
      <c r="N47" s="4">
        <f t="shared" si="6"/>
        <v>0</v>
      </c>
      <c r="O47" s="4">
        <f t="shared" si="6"/>
        <v>0</v>
      </c>
      <c r="P47" s="4">
        <f t="shared" si="6"/>
        <v>0</v>
      </c>
      <c r="Q47" s="4">
        <f t="shared" si="6"/>
        <v>0</v>
      </c>
      <c r="R47" s="35">
        <f t="shared" si="2"/>
        <v>0</v>
      </c>
    </row>
    <row r="48" spans="2:19" x14ac:dyDescent="0.25">
      <c r="B48" s="5" t="s">
        <v>37</v>
      </c>
      <c r="C48" s="26">
        <f>'P1 Presupuesto Aprobado'!D48</f>
        <v>0</v>
      </c>
      <c r="D48" s="30">
        <f>'P1 Presupuesto Aprobado'!E48</f>
        <v>0</v>
      </c>
      <c r="E48" s="26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/>
      <c r="N48" s="30">
        <v>0</v>
      </c>
      <c r="O48" s="30">
        <v>0</v>
      </c>
      <c r="P48" s="30">
        <v>0</v>
      </c>
      <c r="Q48" s="30">
        <v>0</v>
      </c>
      <c r="R48" s="35">
        <f t="shared" si="2"/>
        <v>0</v>
      </c>
    </row>
    <row r="49" spans="2:19" x14ac:dyDescent="0.25">
      <c r="B49" s="5" t="s">
        <v>38</v>
      </c>
      <c r="C49" s="26">
        <f>'P1 Presupuesto Aprobado'!D49</f>
        <v>0</v>
      </c>
      <c r="D49" s="30">
        <f>'P1 Presupuesto Aprobado'!E49</f>
        <v>0</v>
      </c>
      <c r="E49" s="26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/>
      <c r="N49" s="30">
        <v>0</v>
      </c>
      <c r="O49" s="30">
        <v>0</v>
      </c>
      <c r="P49" s="30">
        <v>0</v>
      </c>
      <c r="Q49" s="30">
        <v>0</v>
      </c>
      <c r="R49" s="35">
        <f t="shared" si="2"/>
        <v>0</v>
      </c>
    </row>
    <row r="50" spans="2:19" x14ac:dyDescent="0.25">
      <c r="B50" s="5" t="s">
        <v>39</v>
      </c>
      <c r="C50" s="26">
        <f>'P1 Presupuesto Aprobado'!D50</f>
        <v>0</v>
      </c>
      <c r="D50" s="30">
        <f>'P1 Presupuesto Aprobado'!E50</f>
        <v>0</v>
      </c>
      <c r="E50" s="26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/>
      <c r="N50" s="30">
        <v>0</v>
      </c>
      <c r="O50" s="30">
        <v>0</v>
      </c>
      <c r="P50" s="30">
        <v>0</v>
      </c>
      <c r="Q50" s="30">
        <v>0</v>
      </c>
      <c r="R50" s="35">
        <f t="shared" si="2"/>
        <v>0</v>
      </c>
    </row>
    <row r="51" spans="2:19" x14ac:dyDescent="0.25">
      <c r="B51" s="5" t="s">
        <v>40</v>
      </c>
      <c r="C51" s="26">
        <f>'P1 Presupuesto Aprobado'!D51</f>
        <v>0</v>
      </c>
      <c r="D51" s="30">
        <f>'P1 Presupuesto Aprobado'!E51</f>
        <v>0</v>
      </c>
      <c r="E51" s="26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/>
      <c r="N51" s="30">
        <v>0</v>
      </c>
      <c r="O51" s="30">
        <v>0</v>
      </c>
      <c r="P51" s="30">
        <v>0</v>
      </c>
      <c r="Q51" s="30">
        <v>0</v>
      </c>
      <c r="R51" s="35">
        <f t="shared" si="2"/>
        <v>0</v>
      </c>
    </row>
    <row r="52" spans="2:19" x14ac:dyDescent="0.25">
      <c r="B52" s="27" t="s">
        <v>101</v>
      </c>
      <c r="C52" s="26">
        <f>'P1 Presupuesto Aprobado'!D52</f>
        <v>0</v>
      </c>
      <c r="D52" s="30">
        <f>'P1 Presupuesto Aprobado'!E52</f>
        <v>0</v>
      </c>
      <c r="E52" s="26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/>
      <c r="N52" s="30">
        <v>0</v>
      </c>
      <c r="O52" s="30">
        <v>0</v>
      </c>
      <c r="P52" s="30">
        <v>0</v>
      </c>
      <c r="Q52" s="30">
        <v>0</v>
      </c>
      <c r="R52" s="35">
        <f t="shared" si="2"/>
        <v>0</v>
      </c>
    </row>
    <row r="53" spans="2:19" x14ac:dyDescent="0.25">
      <c r="B53" s="5" t="s">
        <v>41</v>
      </c>
      <c r="C53" s="26">
        <f>'P1 Presupuesto Aprobado'!D53</f>
        <v>0</v>
      </c>
      <c r="D53" s="30">
        <f>'P1 Presupuesto Aprobado'!E53</f>
        <v>0</v>
      </c>
      <c r="E53" s="26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/>
      <c r="N53" s="30">
        <v>0</v>
      </c>
      <c r="O53" s="30">
        <v>0</v>
      </c>
      <c r="P53" s="30">
        <v>0</v>
      </c>
      <c r="Q53" s="30">
        <v>0</v>
      </c>
      <c r="R53" s="35">
        <f t="shared" si="2"/>
        <v>0</v>
      </c>
    </row>
    <row r="54" spans="2:19" x14ac:dyDescent="0.25">
      <c r="B54" s="5" t="s">
        <v>42</v>
      </c>
      <c r="C54" s="26">
        <f>'P1 Presupuesto Aprobado'!D54</f>
        <v>0</v>
      </c>
      <c r="D54" s="30">
        <f>'P1 Presupuesto Aprobado'!E54</f>
        <v>0</v>
      </c>
      <c r="E54" s="26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/>
      <c r="N54" s="30">
        <v>0</v>
      </c>
      <c r="O54" s="30">
        <v>0</v>
      </c>
      <c r="P54" s="30">
        <v>0</v>
      </c>
      <c r="Q54" s="30">
        <v>0</v>
      </c>
      <c r="R54" s="35">
        <f t="shared" si="2"/>
        <v>0</v>
      </c>
    </row>
    <row r="55" spans="2:19" x14ac:dyDescent="0.25">
      <c r="B55" s="3" t="s">
        <v>43</v>
      </c>
      <c r="C55" s="33">
        <f>SUM(C56:C64)</f>
        <v>6178992</v>
      </c>
      <c r="D55" s="33">
        <f>SUM(D56:D64)</f>
        <v>9065129.0500000007</v>
      </c>
      <c r="E55" s="33">
        <f t="shared" ref="E55:Q55" si="7">SUM(E56:E64)</f>
        <v>0</v>
      </c>
      <c r="F55" s="33">
        <f t="shared" si="7"/>
        <v>130892.23000000001</v>
      </c>
      <c r="G55" s="33">
        <f t="shared" si="7"/>
        <v>1451920.58</v>
      </c>
      <c r="H55" s="33">
        <f t="shared" si="7"/>
        <v>5247255</v>
      </c>
      <c r="I55" s="33">
        <f t="shared" si="7"/>
        <v>495404.76</v>
      </c>
      <c r="J55" s="33">
        <f t="shared" si="7"/>
        <v>475162.79</v>
      </c>
      <c r="K55" s="33">
        <f t="shared" si="7"/>
        <v>150111.96000000002</v>
      </c>
      <c r="L55" s="33">
        <f t="shared" si="7"/>
        <v>1534280.01</v>
      </c>
      <c r="M55" s="33"/>
      <c r="N55" s="33">
        <f t="shared" si="7"/>
        <v>0</v>
      </c>
      <c r="O55" s="33">
        <f t="shared" si="7"/>
        <v>0</v>
      </c>
      <c r="P55" s="33">
        <f t="shared" si="7"/>
        <v>0</v>
      </c>
      <c r="Q55" s="33">
        <f t="shared" si="7"/>
        <v>0</v>
      </c>
      <c r="R55" s="35">
        <f t="shared" si="2"/>
        <v>9485027.3300000001</v>
      </c>
      <c r="S55" s="30"/>
    </row>
    <row r="56" spans="2:19" x14ac:dyDescent="0.25">
      <c r="B56" s="5" t="s">
        <v>44</v>
      </c>
      <c r="C56" s="26">
        <f>'P1 Presupuesto Aprobado'!D56</f>
        <v>3956992</v>
      </c>
      <c r="D56" s="30">
        <f>'P1 Presupuesto Aprobado'!E56</f>
        <v>-1156339.95</v>
      </c>
      <c r="E56" s="30">
        <v>0</v>
      </c>
      <c r="F56" s="30">
        <v>22172.25</v>
      </c>
      <c r="G56" s="30">
        <v>1451920.58</v>
      </c>
      <c r="H56" s="30">
        <v>0</v>
      </c>
      <c r="I56" s="30">
        <v>63980</v>
      </c>
      <c r="J56" s="30">
        <v>217966.03</v>
      </c>
      <c r="K56" s="30">
        <v>80712</v>
      </c>
      <c r="L56" s="30">
        <v>0</v>
      </c>
      <c r="M56" s="30"/>
      <c r="N56" s="30"/>
      <c r="O56" s="30"/>
      <c r="P56" s="30"/>
      <c r="Q56" s="30"/>
      <c r="R56" s="36">
        <f t="shared" si="2"/>
        <v>1836750.86</v>
      </c>
    </row>
    <row r="57" spans="2:19" x14ac:dyDescent="0.25">
      <c r="B57" s="5" t="s">
        <v>45</v>
      </c>
      <c r="C57" s="26">
        <f>'P1 Presupuesto Aprobado'!D57</f>
        <v>460000</v>
      </c>
      <c r="D57" s="30">
        <f>'P1 Presupuesto Aprobado'!E57</f>
        <v>520269</v>
      </c>
      <c r="E57" s="30">
        <v>0</v>
      </c>
      <c r="F57" s="30">
        <v>49719.98</v>
      </c>
      <c r="G57" s="30">
        <v>0</v>
      </c>
      <c r="H57" s="30">
        <v>0</v>
      </c>
      <c r="I57" s="30">
        <v>34810</v>
      </c>
      <c r="J57" s="30">
        <v>0</v>
      </c>
      <c r="K57" s="30">
        <v>0</v>
      </c>
      <c r="L57" s="30">
        <v>644280</v>
      </c>
      <c r="M57" s="30"/>
      <c r="N57" s="30"/>
      <c r="O57" s="30"/>
      <c r="P57" s="34"/>
      <c r="Q57" s="30"/>
      <c r="R57" s="36">
        <f>SUM(E57:Q57)</f>
        <v>728809.98</v>
      </c>
    </row>
    <row r="58" spans="2:19" x14ac:dyDescent="0.25">
      <c r="B58" s="5" t="s">
        <v>46</v>
      </c>
      <c r="C58" s="26">
        <f>'P1 Presupuesto Aprobado'!D58</f>
        <v>48000</v>
      </c>
      <c r="D58" s="30">
        <f>'P1 Presupuesto Aprobado'!E58</f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/>
      <c r="N58" s="30"/>
      <c r="O58" s="30"/>
      <c r="P58" s="34"/>
      <c r="Q58" s="30"/>
      <c r="R58" s="36">
        <f t="shared" si="2"/>
        <v>0</v>
      </c>
    </row>
    <row r="59" spans="2:19" x14ac:dyDescent="0.25">
      <c r="B59" s="5" t="s">
        <v>47</v>
      </c>
      <c r="C59" s="26">
        <f>'P1 Presupuesto Aprobado'!D59</f>
        <v>108000</v>
      </c>
      <c r="D59" s="30">
        <f>'P1 Presupuesto Aprobado'!E59</f>
        <v>8579200</v>
      </c>
      <c r="E59" s="30">
        <v>0</v>
      </c>
      <c r="F59" s="30">
        <v>0</v>
      </c>
      <c r="G59" s="30">
        <v>0</v>
      </c>
      <c r="H59" s="30">
        <v>5247255</v>
      </c>
      <c r="I59" s="30">
        <v>0</v>
      </c>
      <c r="J59" s="30">
        <v>0</v>
      </c>
      <c r="K59" s="30">
        <v>0</v>
      </c>
      <c r="L59" s="30">
        <v>0</v>
      </c>
      <c r="M59" s="30"/>
      <c r="N59" s="30"/>
      <c r="O59" s="30"/>
      <c r="P59" s="34"/>
      <c r="Q59" s="34"/>
      <c r="R59" s="36">
        <f t="shared" si="2"/>
        <v>5247255</v>
      </c>
    </row>
    <row r="60" spans="2:19" x14ac:dyDescent="0.25">
      <c r="B60" s="5" t="s">
        <v>48</v>
      </c>
      <c r="C60" s="26">
        <f>'P1 Presupuesto Aprobado'!D60</f>
        <v>1176000</v>
      </c>
      <c r="D60" s="30">
        <f>'P1 Presupuesto Aprobado'!E60</f>
        <v>862000</v>
      </c>
      <c r="E60" s="30">
        <v>0</v>
      </c>
      <c r="F60" s="30">
        <v>59000</v>
      </c>
      <c r="G60" s="30">
        <v>0</v>
      </c>
      <c r="H60" s="30">
        <v>0</v>
      </c>
      <c r="I60" s="30">
        <v>396614.76</v>
      </c>
      <c r="J60" s="30">
        <v>68207.960000000006</v>
      </c>
      <c r="K60" s="30">
        <v>69399.960000000006</v>
      </c>
      <c r="L60" s="30">
        <v>890000.01</v>
      </c>
      <c r="M60" s="30"/>
      <c r="N60" s="30"/>
      <c r="O60" s="30"/>
      <c r="P60" s="34"/>
      <c r="Q60" s="34"/>
      <c r="R60" s="36">
        <f t="shared" si="2"/>
        <v>1483222.69</v>
      </c>
    </row>
    <row r="61" spans="2:19" x14ac:dyDescent="0.25">
      <c r="B61" s="5" t="s">
        <v>49</v>
      </c>
      <c r="C61" s="26">
        <f>'P1 Presupuesto Aprobado'!D61</f>
        <v>30000</v>
      </c>
      <c r="D61" s="30">
        <f>'P1 Presupuesto Aprobado'!E61</f>
        <v>250000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/>
      <c r="N61" s="30"/>
      <c r="O61" s="30"/>
      <c r="P61" s="34"/>
      <c r="Q61" s="34"/>
      <c r="R61" s="36">
        <f t="shared" si="2"/>
        <v>0</v>
      </c>
    </row>
    <row r="62" spans="2:19" x14ac:dyDescent="0.25">
      <c r="B62" s="5" t="s">
        <v>50</v>
      </c>
      <c r="C62" s="26">
        <f>'P1 Presupuesto Aprobado'!D62</f>
        <v>0</v>
      </c>
      <c r="D62" s="30">
        <f>'P1 Presupuesto Aprobado'!E62</f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/>
      <c r="N62" s="30"/>
      <c r="O62" s="30"/>
      <c r="P62" s="34"/>
      <c r="Q62" s="34"/>
      <c r="R62" s="36">
        <f t="shared" si="2"/>
        <v>0</v>
      </c>
    </row>
    <row r="63" spans="2:19" x14ac:dyDescent="0.25">
      <c r="B63" s="5" t="s">
        <v>51</v>
      </c>
      <c r="C63" s="26">
        <f>'P1 Presupuesto Aprobado'!D63</f>
        <v>400000</v>
      </c>
      <c r="D63" s="30">
        <f>'P1 Presupuesto Aprobado'!E63</f>
        <v>-200000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/>
      <c r="N63" s="30"/>
      <c r="O63" s="30"/>
      <c r="P63" s="34"/>
      <c r="Q63" s="34"/>
      <c r="R63" s="36">
        <f t="shared" si="2"/>
        <v>0</v>
      </c>
    </row>
    <row r="64" spans="2:19" x14ac:dyDescent="0.25">
      <c r="B64" s="5" t="s">
        <v>52</v>
      </c>
      <c r="C64" s="26">
        <f>'P1 Presupuesto Aprobado'!D64</f>
        <v>0</v>
      </c>
      <c r="D64" s="30">
        <f>'P1 Presupuesto Aprobado'!E64</f>
        <v>210000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188988.79999999999</v>
      </c>
      <c r="K64" s="30">
        <v>0</v>
      </c>
      <c r="L64" s="30">
        <v>0</v>
      </c>
      <c r="M64" s="30"/>
      <c r="N64" s="30">
        <v>0</v>
      </c>
      <c r="O64" s="30">
        <v>0</v>
      </c>
      <c r="P64" s="34">
        <v>0</v>
      </c>
      <c r="Q64" s="34">
        <v>0</v>
      </c>
      <c r="R64" s="36">
        <f t="shared" si="2"/>
        <v>188988.79999999999</v>
      </c>
    </row>
    <row r="65" spans="2:19" x14ac:dyDescent="0.25">
      <c r="B65" s="3" t="s">
        <v>53</v>
      </c>
      <c r="C65" s="32">
        <f>SUM(C66:C69)</f>
        <v>0</v>
      </c>
      <c r="D65" s="32">
        <f>SUM(D66:D69)</f>
        <v>0</v>
      </c>
      <c r="E65" s="32">
        <f t="shared" ref="E65:Q65" si="8">SUM(E66:E69)</f>
        <v>0</v>
      </c>
      <c r="F65" s="32">
        <f t="shared" si="8"/>
        <v>0</v>
      </c>
      <c r="G65" s="32">
        <f t="shared" si="8"/>
        <v>0</v>
      </c>
      <c r="H65" s="32">
        <f t="shared" si="8"/>
        <v>0</v>
      </c>
      <c r="I65" s="32">
        <f t="shared" si="8"/>
        <v>0</v>
      </c>
      <c r="J65" s="32">
        <f t="shared" si="8"/>
        <v>0</v>
      </c>
      <c r="K65" s="32">
        <f t="shared" si="8"/>
        <v>0</v>
      </c>
      <c r="L65" s="32">
        <f t="shared" si="8"/>
        <v>0</v>
      </c>
      <c r="M65" s="32"/>
      <c r="N65" s="32">
        <f t="shared" si="8"/>
        <v>0</v>
      </c>
      <c r="O65" s="32">
        <f t="shared" si="8"/>
        <v>0</v>
      </c>
      <c r="P65" s="32">
        <f t="shared" si="8"/>
        <v>0</v>
      </c>
      <c r="Q65" s="32">
        <f t="shared" si="8"/>
        <v>0</v>
      </c>
      <c r="R65" s="36">
        <f t="shared" si="2"/>
        <v>0</v>
      </c>
      <c r="S65" s="30"/>
    </row>
    <row r="66" spans="2:19" x14ac:dyDescent="0.25">
      <c r="B66" s="5" t="s">
        <v>54</v>
      </c>
      <c r="C66" s="26">
        <f>'P1 Presupuesto Aprobado'!D66</f>
        <v>0</v>
      </c>
      <c r="D66" s="30">
        <f>'P1 Presupuesto Aprobado'!E66</f>
        <v>0</v>
      </c>
      <c r="E66" s="26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/>
      <c r="N66" s="30">
        <v>0</v>
      </c>
      <c r="O66" s="30">
        <v>0</v>
      </c>
      <c r="P66" s="30">
        <v>0</v>
      </c>
      <c r="Q66" s="30">
        <v>0</v>
      </c>
      <c r="R66" s="36">
        <f t="shared" si="2"/>
        <v>0</v>
      </c>
    </row>
    <row r="67" spans="2:19" x14ac:dyDescent="0.25">
      <c r="B67" s="5" t="s">
        <v>55</v>
      </c>
      <c r="C67" s="26">
        <f>'P1 Presupuesto Aprobado'!D67</f>
        <v>0</v>
      </c>
      <c r="D67" s="30">
        <f>'P1 Presupuesto Aprobado'!E67</f>
        <v>0</v>
      </c>
      <c r="E67" s="26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/>
      <c r="N67" s="30">
        <v>0</v>
      </c>
      <c r="O67" s="30">
        <v>0</v>
      </c>
      <c r="P67" s="30">
        <v>0</v>
      </c>
      <c r="Q67" s="30">
        <v>0</v>
      </c>
      <c r="R67" s="36">
        <f t="shared" si="2"/>
        <v>0</v>
      </c>
    </row>
    <row r="68" spans="2:19" x14ac:dyDescent="0.25">
      <c r="B68" s="5" t="s">
        <v>56</v>
      </c>
      <c r="C68" s="26">
        <f>'P1 Presupuesto Aprobado'!D68</f>
        <v>0</v>
      </c>
      <c r="D68" s="30">
        <f>'P1 Presupuesto Aprobado'!E68</f>
        <v>0</v>
      </c>
      <c r="E68" s="26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/>
      <c r="N68" s="30">
        <v>0</v>
      </c>
      <c r="O68" s="30">
        <v>0</v>
      </c>
      <c r="P68" s="30">
        <v>0</v>
      </c>
      <c r="Q68" s="30">
        <v>0</v>
      </c>
      <c r="R68" s="36">
        <f t="shared" si="2"/>
        <v>0</v>
      </c>
    </row>
    <row r="69" spans="2:19" x14ac:dyDescent="0.25">
      <c r="B69" s="5" t="s">
        <v>57</v>
      </c>
      <c r="C69" s="26">
        <f>'P1 Presupuesto Aprobado'!D69</f>
        <v>0</v>
      </c>
      <c r="D69" s="30">
        <f>'P1 Presupuesto Aprobado'!E69</f>
        <v>0</v>
      </c>
      <c r="E69" s="26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/>
      <c r="N69" s="30">
        <v>0</v>
      </c>
      <c r="O69" s="30">
        <v>0</v>
      </c>
      <c r="P69" s="30">
        <v>0</v>
      </c>
      <c r="Q69" s="30">
        <v>0</v>
      </c>
      <c r="R69" s="36">
        <f t="shared" si="2"/>
        <v>0</v>
      </c>
    </row>
    <row r="70" spans="2:19" x14ac:dyDescent="0.25">
      <c r="B70" s="3" t="s">
        <v>58</v>
      </c>
      <c r="C70" s="32">
        <f>SUM(C71:C72)</f>
        <v>0</v>
      </c>
      <c r="D70" s="32">
        <f>SUM(D71:D72)</f>
        <v>0</v>
      </c>
      <c r="E70" s="32">
        <f>SUM(E71:E72)</f>
        <v>0</v>
      </c>
      <c r="F70" s="32">
        <f>SUM(F71:F72)</f>
        <v>0</v>
      </c>
      <c r="G70" s="32">
        <f>SUM(G71:G72)</f>
        <v>0</v>
      </c>
      <c r="H70" s="32">
        <f t="shared" ref="H70:Q70" si="9">SUM(H71:H72)</f>
        <v>0</v>
      </c>
      <c r="I70" s="32">
        <f t="shared" si="9"/>
        <v>0</v>
      </c>
      <c r="J70" s="32">
        <f t="shared" si="9"/>
        <v>0</v>
      </c>
      <c r="K70" s="32">
        <f t="shared" si="9"/>
        <v>0</v>
      </c>
      <c r="L70" s="32">
        <f t="shared" si="9"/>
        <v>0</v>
      </c>
      <c r="M70" s="32">
        <f t="shared" si="9"/>
        <v>0</v>
      </c>
      <c r="N70" s="32">
        <f t="shared" si="9"/>
        <v>0</v>
      </c>
      <c r="O70" s="32">
        <f t="shared" si="9"/>
        <v>0</v>
      </c>
      <c r="P70" s="32">
        <f t="shared" si="9"/>
        <v>0</v>
      </c>
      <c r="Q70" s="32">
        <f t="shared" si="9"/>
        <v>0</v>
      </c>
      <c r="R70" s="36">
        <f t="shared" si="2"/>
        <v>0</v>
      </c>
    </row>
    <row r="71" spans="2:19" x14ac:dyDescent="0.25">
      <c r="B71" s="5" t="s">
        <v>59</v>
      </c>
      <c r="C71" s="26">
        <f>'P1 Presupuesto Aprobado'!D71</f>
        <v>0</v>
      </c>
      <c r="D71" s="30">
        <f>'P1 Presupuesto Aprobado'!E71</f>
        <v>0</v>
      </c>
      <c r="E71" s="26">
        <v>0</v>
      </c>
      <c r="F71" s="30">
        <v>0</v>
      </c>
      <c r="G71" s="30">
        <v>0</v>
      </c>
      <c r="I71" s="30">
        <v>0</v>
      </c>
      <c r="J71" s="30">
        <v>0</v>
      </c>
      <c r="K71" s="30">
        <v>0</v>
      </c>
      <c r="L71" s="30">
        <v>0</v>
      </c>
      <c r="N71" s="30">
        <v>0</v>
      </c>
      <c r="O71" s="30">
        <v>0</v>
      </c>
      <c r="P71" s="30">
        <v>0</v>
      </c>
      <c r="Q71" s="30">
        <v>0</v>
      </c>
      <c r="R71" s="36">
        <f t="shared" si="2"/>
        <v>0</v>
      </c>
    </row>
    <row r="72" spans="2:19" x14ac:dyDescent="0.25">
      <c r="B72" s="5" t="s">
        <v>60</v>
      </c>
      <c r="C72" s="26">
        <f>'P1 Presupuesto Aprobado'!D72</f>
        <v>0</v>
      </c>
      <c r="D72" s="30">
        <f>'P1 Presupuesto Aprobado'!E72</f>
        <v>0</v>
      </c>
      <c r="E72" s="26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N72" s="30">
        <v>0</v>
      </c>
      <c r="O72" s="30">
        <v>0</v>
      </c>
      <c r="P72" s="30">
        <v>0</v>
      </c>
      <c r="Q72" s="30">
        <v>0</v>
      </c>
      <c r="R72" s="36">
        <f t="shared" si="2"/>
        <v>0</v>
      </c>
    </row>
    <row r="73" spans="2:19" x14ac:dyDescent="0.25">
      <c r="B73" s="3" t="s">
        <v>61</v>
      </c>
      <c r="C73" s="32">
        <f>SUM(C74:C76)</f>
        <v>0</v>
      </c>
      <c r="D73" s="32">
        <f>SUM(D74:D76)</f>
        <v>0</v>
      </c>
      <c r="E73" s="32">
        <f>SUM(E74:E76)</f>
        <v>0</v>
      </c>
      <c r="F73" s="32">
        <f>SUM(F74:F76)</f>
        <v>0</v>
      </c>
      <c r="G73" s="32">
        <f t="shared" ref="G73:Q73" si="10">SUM(G74:G76)</f>
        <v>0</v>
      </c>
      <c r="H73" s="32">
        <f t="shared" si="10"/>
        <v>0</v>
      </c>
      <c r="I73" s="32">
        <f t="shared" si="10"/>
        <v>0</v>
      </c>
      <c r="J73" s="32">
        <f t="shared" si="10"/>
        <v>0</v>
      </c>
      <c r="K73" s="32">
        <f t="shared" si="10"/>
        <v>0</v>
      </c>
      <c r="L73" s="32">
        <f t="shared" si="10"/>
        <v>0</v>
      </c>
      <c r="M73" s="32">
        <f t="shared" si="10"/>
        <v>0</v>
      </c>
      <c r="N73" s="32">
        <f t="shared" si="10"/>
        <v>0</v>
      </c>
      <c r="O73" s="32">
        <f t="shared" si="10"/>
        <v>0</v>
      </c>
      <c r="P73" s="32">
        <f t="shared" si="10"/>
        <v>0</v>
      </c>
      <c r="Q73" s="32">
        <f t="shared" si="10"/>
        <v>0</v>
      </c>
      <c r="R73" s="36">
        <f t="shared" si="2"/>
        <v>0</v>
      </c>
    </row>
    <row r="74" spans="2:19" x14ac:dyDescent="0.25">
      <c r="B74" s="5" t="s">
        <v>62</v>
      </c>
      <c r="C74" s="26">
        <f>'P1 Presupuesto Aprobado'!D74</f>
        <v>0</v>
      </c>
      <c r="D74" s="30">
        <f>'P1 Presupuesto Aprobado'!E74</f>
        <v>0</v>
      </c>
      <c r="E74" s="26">
        <v>0</v>
      </c>
      <c r="F74" s="30">
        <v>0</v>
      </c>
      <c r="N74" s="30">
        <v>0</v>
      </c>
      <c r="O74">
        <v>0</v>
      </c>
      <c r="P74" s="30">
        <v>0</v>
      </c>
      <c r="R74" s="35">
        <f t="shared" si="2"/>
        <v>0</v>
      </c>
    </row>
    <row r="75" spans="2:19" x14ac:dyDescent="0.25">
      <c r="B75" s="5" t="s">
        <v>63</v>
      </c>
      <c r="C75" s="26">
        <f>'P1 Presupuesto Aprobado'!D75</f>
        <v>0</v>
      </c>
      <c r="D75" s="30">
        <f>'P1 Presupuesto Aprobado'!E75</f>
        <v>0</v>
      </c>
      <c r="E75" s="26">
        <v>0</v>
      </c>
      <c r="F75" s="30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N75" s="30">
        <v>0</v>
      </c>
      <c r="O75">
        <v>0</v>
      </c>
      <c r="P75" s="30">
        <v>0</v>
      </c>
      <c r="Q75">
        <v>0</v>
      </c>
      <c r="R75" s="35">
        <f t="shared" si="2"/>
        <v>0</v>
      </c>
    </row>
    <row r="76" spans="2:19" x14ac:dyDescent="0.25">
      <c r="B76" s="5" t="s">
        <v>64</v>
      </c>
      <c r="C76" s="26">
        <f>'P1 Presupuesto Aprobado'!D76</f>
        <v>0</v>
      </c>
      <c r="D76" s="30">
        <f>'P1 Presupuesto Aprobado'!E76</f>
        <v>0</v>
      </c>
      <c r="E76" s="2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N76" s="30">
        <v>0</v>
      </c>
      <c r="O76">
        <v>0</v>
      </c>
      <c r="P76" s="30">
        <v>0</v>
      </c>
      <c r="Q76">
        <v>0</v>
      </c>
      <c r="R76" s="35">
        <f t="shared" si="2"/>
        <v>0</v>
      </c>
    </row>
    <row r="77" spans="2:19" x14ac:dyDescent="0.25">
      <c r="B77" s="1" t="s">
        <v>69</v>
      </c>
      <c r="C77" s="31">
        <f>C78+C81+C84</f>
        <v>0</v>
      </c>
      <c r="D77" s="31">
        <f>D78+D81+D84</f>
        <v>0</v>
      </c>
      <c r="E77" s="31">
        <f t="shared" ref="E77:Q77" si="11">E78+E81+E84</f>
        <v>0</v>
      </c>
      <c r="F77" s="31">
        <f t="shared" si="11"/>
        <v>0</v>
      </c>
      <c r="G77" s="31">
        <f t="shared" si="11"/>
        <v>0</v>
      </c>
      <c r="H77" s="31">
        <f t="shared" si="11"/>
        <v>0</v>
      </c>
      <c r="I77" s="31">
        <f t="shared" si="11"/>
        <v>0</v>
      </c>
      <c r="J77" s="31">
        <f t="shared" si="11"/>
        <v>0</v>
      </c>
      <c r="K77" s="31">
        <f t="shared" si="11"/>
        <v>0</v>
      </c>
      <c r="L77" s="31">
        <f t="shared" si="11"/>
        <v>0</v>
      </c>
      <c r="M77" s="31">
        <f t="shared" si="11"/>
        <v>0</v>
      </c>
      <c r="N77" s="31">
        <f t="shared" si="11"/>
        <v>0</v>
      </c>
      <c r="O77" s="31">
        <f t="shared" si="11"/>
        <v>0</v>
      </c>
      <c r="P77" s="31">
        <f t="shared" si="11"/>
        <v>0</v>
      </c>
      <c r="Q77" s="31">
        <f t="shared" si="11"/>
        <v>0</v>
      </c>
      <c r="R77" s="35">
        <f t="shared" ref="R77:R86" si="12">SUM(E77:Q77)</f>
        <v>0</v>
      </c>
    </row>
    <row r="78" spans="2:19" x14ac:dyDescent="0.25">
      <c r="B78" s="3" t="s">
        <v>70</v>
      </c>
      <c r="C78" s="32">
        <f>SUM(C79:C80)</f>
        <v>0</v>
      </c>
      <c r="D78" s="32">
        <f>SUM(D79:D80)</f>
        <v>0</v>
      </c>
      <c r="E78" s="32">
        <f t="shared" ref="E78:P78" si="13">SUM(E79:E80)</f>
        <v>0</v>
      </c>
      <c r="F78" s="32">
        <f t="shared" si="13"/>
        <v>0</v>
      </c>
      <c r="G78" s="32">
        <f t="shared" si="13"/>
        <v>0</v>
      </c>
      <c r="H78" s="32">
        <f t="shared" si="13"/>
        <v>0</v>
      </c>
      <c r="I78" s="32">
        <f t="shared" si="13"/>
        <v>0</v>
      </c>
      <c r="J78" s="32">
        <f t="shared" si="13"/>
        <v>0</v>
      </c>
      <c r="K78" s="32">
        <f t="shared" si="13"/>
        <v>0</v>
      </c>
      <c r="L78" s="32">
        <f t="shared" si="13"/>
        <v>0</v>
      </c>
      <c r="M78" s="32">
        <f t="shared" si="13"/>
        <v>0</v>
      </c>
      <c r="N78" s="32">
        <f t="shared" si="13"/>
        <v>0</v>
      </c>
      <c r="O78" s="32">
        <f t="shared" si="13"/>
        <v>0</v>
      </c>
      <c r="P78" s="32">
        <f t="shared" si="13"/>
        <v>0</v>
      </c>
      <c r="Q78" s="30"/>
      <c r="R78" s="35">
        <f t="shared" si="12"/>
        <v>0</v>
      </c>
    </row>
    <row r="79" spans="2:19" x14ac:dyDescent="0.25">
      <c r="B79" s="5" t="s">
        <v>71</v>
      </c>
      <c r="C79" s="26">
        <f>'P1 Presupuesto Aprobado'!D79</f>
        <v>0</v>
      </c>
      <c r="D79" s="30">
        <f>'P1 Presupuesto Aprobado'!E79</f>
        <v>0</v>
      </c>
      <c r="E79" s="26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N79" s="30">
        <v>0</v>
      </c>
      <c r="O79">
        <v>0</v>
      </c>
      <c r="P79" s="30">
        <v>0</v>
      </c>
      <c r="Q79">
        <v>0</v>
      </c>
      <c r="R79" s="35">
        <f t="shared" si="12"/>
        <v>0</v>
      </c>
    </row>
    <row r="80" spans="2:19" x14ac:dyDescent="0.25">
      <c r="B80" s="5" t="s">
        <v>72</v>
      </c>
      <c r="C80" s="26">
        <f>'P1 Presupuesto Aprobado'!D80</f>
        <v>0</v>
      </c>
      <c r="D80" s="30">
        <f>'P1 Presupuesto Aprobado'!E80</f>
        <v>0</v>
      </c>
      <c r="E80" s="26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N80" s="30">
        <v>0</v>
      </c>
      <c r="O80">
        <v>0</v>
      </c>
      <c r="P80" s="30">
        <v>0</v>
      </c>
      <c r="Q80">
        <v>0</v>
      </c>
      <c r="R80" s="35">
        <f t="shared" si="12"/>
        <v>0</v>
      </c>
    </row>
    <row r="81" spans="2:18" x14ac:dyDescent="0.25">
      <c r="B81" s="3" t="s">
        <v>73</v>
      </c>
      <c r="C81" s="32">
        <f>SUM(C82:C83)</f>
        <v>0</v>
      </c>
      <c r="D81" s="32">
        <f>SUM(D82:D83)</f>
        <v>0</v>
      </c>
      <c r="E81" s="32">
        <f t="shared" ref="E81:P81" si="14">SUM(E82:E83)</f>
        <v>0</v>
      </c>
      <c r="F81" s="32">
        <f t="shared" si="14"/>
        <v>0</v>
      </c>
      <c r="G81" s="32">
        <f t="shared" si="14"/>
        <v>0</v>
      </c>
      <c r="H81" s="32">
        <f t="shared" si="14"/>
        <v>0</v>
      </c>
      <c r="I81" s="32">
        <f t="shared" si="14"/>
        <v>0</v>
      </c>
      <c r="J81" s="32">
        <f t="shared" si="14"/>
        <v>0</v>
      </c>
      <c r="K81" s="32">
        <f t="shared" si="14"/>
        <v>0</v>
      </c>
      <c r="L81" s="32">
        <f t="shared" si="14"/>
        <v>0</v>
      </c>
      <c r="M81" s="32">
        <f t="shared" si="14"/>
        <v>0</v>
      </c>
      <c r="N81" s="32">
        <f t="shared" si="14"/>
        <v>0</v>
      </c>
      <c r="O81" s="32">
        <f t="shared" si="14"/>
        <v>0</v>
      </c>
      <c r="P81" s="32">
        <f t="shared" si="14"/>
        <v>0</v>
      </c>
      <c r="Q81" s="30"/>
      <c r="R81" s="35">
        <f t="shared" si="12"/>
        <v>0</v>
      </c>
    </row>
    <row r="82" spans="2:18" x14ac:dyDescent="0.25">
      <c r="B82" s="5" t="s">
        <v>74</v>
      </c>
      <c r="C82" s="26">
        <f>'P1 Presupuesto Aprobado'!D82</f>
        <v>0</v>
      </c>
      <c r="D82" s="30">
        <f>'P1 Presupuesto Aprobado'!E82</f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N82">
        <v>0</v>
      </c>
      <c r="O82">
        <v>0</v>
      </c>
      <c r="P82">
        <v>0</v>
      </c>
      <c r="Q82">
        <v>0</v>
      </c>
      <c r="R82" s="35">
        <f t="shared" si="12"/>
        <v>0</v>
      </c>
    </row>
    <row r="83" spans="2:18" x14ac:dyDescent="0.25">
      <c r="B83" s="5" t="s">
        <v>75</v>
      </c>
      <c r="C83" s="26">
        <f>'P1 Presupuesto Aprobado'!D83</f>
        <v>0</v>
      </c>
      <c r="D83" s="30">
        <f>'P1 Presupuesto Aprobado'!E83</f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N83">
        <v>0</v>
      </c>
      <c r="O83">
        <v>0</v>
      </c>
      <c r="P83">
        <v>0</v>
      </c>
      <c r="Q83">
        <v>0</v>
      </c>
      <c r="R83" s="35">
        <f t="shared" si="12"/>
        <v>0</v>
      </c>
    </row>
    <row r="84" spans="2:18" x14ac:dyDescent="0.25">
      <c r="B84" s="3" t="s">
        <v>76</v>
      </c>
      <c r="C84" s="32">
        <f>SUM(C85)</f>
        <v>0</v>
      </c>
      <c r="D84" s="32">
        <f>SUM(D85)</f>
        <v>0</v>
      </c>
      <c r="E84" s="32">
        <f t="shared" ref="E84:P84" si="15">SUM(E85)</f>
        <v>0</v>
      </c>
      <c r="F84" s="32">
        <f t="shared" si="15"/>
        <v>0</v>
      </c>
      <c r="G84" s="32">
        <f t="shared" si="15"/>
        <v>0</v>
      </c>
      <c r="H84" s="32">
        <f t="shared" si="15"/>
        <v>0</v>
      </c>
      <c r="I84" s="32">
        <f t="shared" si="15"/>
        <v>0</v>
      </c>
      <c r="J84" s="32">
        <f t="shared" si="15"/>
        <v>0</v>
      </c>
      <c r="K84" s="32">
        <f t="shared" si="15"/>
        <v>0</v>
      </c>
      <c r="L84" s="32">
        <f t="shared" si="15"/>
        <v>0</v>
      </c>
      <c r="M84" s="32">
        <f t="shared" si="15"/>
        <v>0</v>
      </c>
      <c r="N84" s="32">
        <f t="shared" si="15"/>
        <v>0</v>
      </c>
      <c r="O84" s="32">
        <f t="shared" si="15"/>
        <v>0</v>
      </c>
      <c r="P84" s="32">
        <f t="shared" si="15"/>
        <v>0</v>
      </c>
      <c r="Q84" s="30"/>
      <c r="R84" s="35">
        <f t="shared" si="12"/>
        <v>0</v>
      </c>
    </row>
    <row r="85" spans="2:18" x14ac:dyDescent="0.25">
      <c r="B85" s="5" t="s">
        <v>77</v>
      </c>
      <c r="C85" s="26">
        <f>'P1 Presupuesto Aprobado'!D85</f>
        <v>0</v>
      </c>
      <c r="D85" s="6">
        <f>'P1 Presupuesto Aprobado'!E85</f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N85">
        <v>0</v>
      </c>
      <c r="O85">
        <v>0</v>
      </c>
      <c r="P85">
        <v>0</v>
      </c>
      <c r="Q85">
        <v>0</v>
      </c>
      <c r="R85" s="35">
        <f t="shared" si="12"/>
        <v>0</v>
      </c>
    </row>
    <row r="86" spans="2:18" x14ac:dyDescent="0.25">
      <c r="B86" s="10" t="s">
        <v>65</v>
      </c>
      <c r="C86" s="37">
        <f>C11+C77</f>
        <v>493013687</v>
      </c>
      <c r="D86" s="37">
        <f>D11+D77</f>
        <v>22951199.640000001</v>
      </c>
      <c r="E86" s="37">
        <f>E11+E77</f>
        <v>19749278.859999999</v>
      </c>
      <c r="F86" s="37">
        <f>F11+F77</f>
        <v>26429258.870000001</v>
      </c>
      <c r="G86" s="37">
        <f t="shared" ref="G86:Q86" si="16">G11+G77</f>
        <v>43793811.560000002</v>
      </c>
      <c r="H86" s="37">
        <f t="shared" si="16"/>
        <v>45857492.5</v>
      </c>
      <c r="I86" s="37">
        <f t="shared" si="16"/>
        <v>39853905.699999996</v>
      </c>
      <c r="J86" s="37">
        <f t="shared" si="16"/>
        <v>29622142.899999999</v>
      </c>
      <c r="K86" s="37">
        <f t="shared" si="16"/>
        <v>25689710.179999996</v>
      </c>
      <c r="L86" s="37">
        <f t="shared" si="16"/>
        <v>34708290.479999997</v>
      </c>
      <c r="M86" s="37"/>
      <c r="N86" s="37">
        <f t="shared" si="16"/>
        <v>0</v>
      </c>
      <c r="O86" s="37">
        <f t="shared" si="16"/>
        <v>0</v>
      </c>
      <c r="P86" s="37">
        <f t="shared" si="16"/>
        <v>0</v>
      </c>
      <c r="Q86" s="37">
        <f t="shared" si="16"/>
        <v>0</v>
      </c>
      <c r="R86" s="35">
        <f t="shared" si="12"/>
        <v>265703891.05000001</v>
      </c>
    </row>
    <row r="87" spans="2:18" x14ac:dyDescent="0.25">
      <c r="B87" t="s">
        <v>113</v>
      </c>
    </row>
    <row r="90" spans="2:18" ht="18.75" x14ac:dyDescent="0.3"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</row>
    <row r="91" spans="2:18" ht="18.75" customHeight="1" x14ac:dyDescent="0.3">
      <c r="B91" s="39" t="s">
        <v>105</v>
      </c>
      <c r="C91" s="40"/>
      <c r="I91" s="60" t="s">
        <v>106</v>
      </c>
      <c r="J91" s="60"/>
      <c r="K91" s="60"/>
      <c r="L91" s="60"/>
      <c r="M91" s="60"/>
      <c r="N91" s="39"/>
      <c r="O91" s="39"/>
      <c r="P91" s="39"/>
      <c r="Q91" s="39"/>
      <c r="R91" s="39"/>
    </row>
    <row r="92" spans="2:18" ht="15.75" customHeight="1" x14ac:dyDescent="0.25">
      <c r="B92" s="38" t="s">
        <v>104</v>
      </c>
      <c r="C92" s="41"/>
      <c r="I92" s="61" t="s">
        <v>107</v>
      </c>
      <c r="J92" s="61"/>
      <c r="K92" s="61"/>
      <c r="L92" s="61"/>
      <c r="M92" s="61"/>
      <c r="N92" s="44"/>
      <c r="O92" s="44"/>
      <c r="P92" s="44"/>
      <c r="Q92" s="44"/>
      <c r="R92" s="44"/>
    </row>
    <row r="96" spans="2:18" ht="18.75" x14ac:dyDescent="0.3">
      <c r="B96" s="60"/>
      <c r="C96" s="60"/>
      <c r="D96" s="60"/>
      <c r="E96" s="60"/>
      <c r="F96" s="60"/>
    </row>
    <row r="97" spans="2:6" x14ac:dyDescent="0.25">
      <c r="B97" s="61"/>
      <c r="C97" s="61"/>
      <c r="D97" s="61"/>
      <c r="E97" s="61"/>
      <c r="F97" s="61"/>
    </row>
  </sheetData>
  <mergeCells count="16">
    <mergeCell ref="B96:F96"/>
    <mergeCell ref="B97:F97"/>
    <mergeCell ref="I91:M91"/>
    <mergeCell ref="I92:M92"/>
    <mergeCell ref="B3:R3"/>
    <mergeCell ref="B4:R4"/>
    <mergeCell ref="B9:B10"/>
    <mergeCell ref="C9:C10"/>
    <mergeCell ref="D9:D10"/>
    <mergeCell ref="B5:R5"/>
    <mergeCell ref="B6:R6"/>
    <mergeCell ref="D90:H90"/>
    <mergeCell ref="I90:M90"/>
    <mergeCell ref="N90:R90"/>
    <mergeCell ref="B7:R7"/>
    <mergeCell ref="E9:R9"/>
  </mergeCells>
  <pageMargins left="0.70866141732283472" right="0.70866141732283472" top="0.55118110236220474" bottom="0.74803149606299213" header="0.31496062992125984" footer="0.31496062992125984"/>
  <pageSetup paperSize="154" scale="55" fitToHeight="0" orientation="landscape" r:id="rId1"/>
  <colBreaks count="2" manualBreakCount="2">
    <brk id="1" max="92" man="1"/>
    <brk id="18" max="1048575" man="1"/>
  </colBreaks>
  <ignoredErrors>
    <ignoredError sqref="R13:R17 R19:R27 R29:R3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2" t="s">
        <v>78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3:17" ht="21" customHeight="1" x14ac:dyDescent="0.25">
      <c r="C4" s="70" t="s">
        <v>67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3:17" ht="15.75" x14ac:dyDescent="0.25">
      <c r="C5" s="63" t="s">
        <v>68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3:17" ht="15.75" customHeight="1" x14ac:dyDescent="0.25">
      <c r="C6" s="65" t="s">
        <v>95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3:17" ht="15.75" customHeight="1" x14ac:dyDescent="0.25">
      <c r="C7" s="66" t="s">
        <v>80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W L l V I k s L x y l A A A A 9 w A A A B I A H A B D b 2 5 m a W c v U G F j a 2 F n Z S 5 4 b W w g o h g A K K A U A A A A A A A A A A A A A A A A A A A A A A A A A A A A h Y 9 L C s I w G I S v U r J v X i J I + Z s u d G l R E M R t S G M b b F N p U t O 7 u f B I X s G K V t 2 5 n J l v Y O Z + v U E 2 N H V 0 0 Z 0 z r U 0 R w x R F 2 q q 2 M L Z M U e + P 8 Q J l A r Z S n W S p o x G 2 L h m c S V H l / T k h J I S A w w y 3 X U k 4 p Y w c 8 v V O V b q R s b H O S 6 s 0 + r S K / y 0 k Y P 8 a I z h m d I 4 Z 5 x x T I J M L u b F f g o + D n + m P C c u + 9 n 2 n h X b x a g N k k k D e J 8 Q D U E s D B B Q A A g A I A F F i 5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Y u V U K I p H u A 4 A A A A R A A A A E w A c A E Z v c m 1 1 b G F z L 1 N l Y 3 R p b 2 4 x L m 0 g o h g A K K A U A A A A A A A A A A A A A A A A A A A A A A A A A A A A K 0 5 N L s n M z 1 M I h t C G 1 g B Q S w E C L Q A U A A I A C A B R Y u V U i S w v H K U A A A D 3 A A A A E g A A A A A A A A A A A A A A A A A A A A A A Q 2 9 u Z m l n L 1 B h Y 2 t h Z 2 U u e G 1 s U E s B A i 0 A F A A C A A g A U W L l V A / K 6 a u k A A A A 6 Q A A A B M A A A A A A A A A A A A A A A A A 8 Q A A A F t D b 2 5 0 Z W 5 0 X 1 R 5 c G V z X S 5 4 b W x Q S w E C L Q A U A A I A C A B R Y u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z X + Z d f P U i 3 b Q p V A x y y W A A A A A A C A A A A A A A D Z g A A w A A A A B A A A A C Q J q q Q H m e p a 9 Z + k U g 4 f j E S A A A A A A S A A A C g A A A A E A A A A D D E p E U N y F k x / 1 U 4 j E b P 4 P N Q A A A A t E I G O g t m x e j 6 Y 7 P J G t x R y 3 e z U j X e t b F 6 G 5 l V / 1 B j r 9 v 5 5 M 7 R z q S F 1 5 I Z i w 4 W h l E c g 5 M n J c d 6 M q R v 8 W O R G i s a P N G a U A k 0 9 v R Z 7 q V u H 3 0 b M c Q U A A A A + B W g J y k X s g k V P D e e u 7 u B y L X p W H g = < / D a t a M a s h u p > 
</file>

<file path=customXml/itemProps1.xml><?xml version="1.0" encoding="utf-8"?>
<ds:datastoreItem xmlns:ds="http://schemas.openxmlformats.org/officeDocument/2006/customXml" ds:itemID="{650545CC-982F-43C4-82A1-A93F18A37C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'P1 Presupuesto Aprobado'!Títulos_a_imprimir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Ixshel Elora Nova Portes</cp:lastModifiedBy>
  <cp:lastPrinted>2023-09-04T14:06:15Z</cp:lastPrinted>
  <dcterms:created xsi:type="dcterms:W3CDTF">2021-07-29T18:58:50Z</dcterms:created>
  <dcterms:modified xsi:type="dcterms:W3CDTF">2023-09-06T16:23:33Z</dcterms:modified>
</cp:coreProperties>
</file>