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4/12/EJECUCIÓN PRESUPUESTARIA/"/>
    </mc:Choice>
  </mc:AlternateContent>
  <xr:revisionPtr revIDLastSave="0" documentId="8_{F3962CFF-9F53-47CE-B887-CFB5F46E9F4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8" i="2" s="1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I78" i="2"/>
  <c r="J78" i="2"/>
  <c r="K78" i="2"/>
  <c r="L78" i="2"/>
  <c r="M78" i="2"/>
  <c r="N78" i="2"/>
  <c r="O78" i="2"/>
  <c r="O77" i="2" s="1"/>
  <c r="P78" i="2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H77" i="2" l="1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C77" i="2" s="1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H86" i="2" l="1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<sst xmlns="http://schemas.openxmlformats.org/spreadsheetml/2006/main" count="293" uniqueCount="115">
  <si>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</si>
  <si>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</si>
  <si>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</si>
  <si>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</si>
  <si>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</si>
  <si>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</si>
  <si>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</si>
  <si>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</si>
  <si>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</si>
  <si>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</si>
  <si>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</si>
  <si>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</si>
  <si>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</si>
  <si>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</si>
  <si>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</si>
  <si>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</si>
  <si>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</si>
  <si>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</si>
  <si>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</si>
  <si>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</si>
  <si>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</si>
  <si>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</si>
  <si>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</si>
  <si>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</si>
  <si>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</si>
  <si>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</si>
  <si>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</si>
  <si>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</si>
  <si>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</si>
  <si>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</si>
  <si>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</si>
  <si>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</si>
  <si>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</si>
  <si>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</si>
  <si>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</si>
  <si>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</si>
  <si>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</si>
  <si>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</si>
  <si>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</si>
  <si>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</si>
  <si>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</si>
  <si>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</si>
  <si>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</si>
  <si>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</si>
  <si>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</si>
  <si>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</si>
  <si>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</si>
  <si>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</si>
  <si>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</si>
  <si>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</si>
  <si>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</si>
  <si>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</si>
  <si>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</si>
  <si>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</si>
  <si>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</si>
  <si>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</si>
  <si>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</si>
  <si>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</si>
  <si>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</si>
  <si>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</si>
  <si>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</si>
  <si>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</si>
  <si>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</si>
  <si>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</si>
  <si>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</si>
  <si>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</si>
  <si>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</si>
  <si>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</si>
  <si>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</si>
  <si>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</si>
  <si>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</si>
  <si>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</si>
  <si>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</si>
  <si>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</si>
  <si>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</si>
  <si>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</si>
  <si>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</si>
  <si>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</si>
  <si>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</si>
  <si>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</si>
  <si>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</si>
  <si>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</si>
  <si>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</si>
  <si>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</si>
  <si>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</si>
  <si>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</si>
  <si>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</si>
  <si>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</si>
  <si>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</si>
  <si>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</si>
  <si>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</si>
  <si>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</si>
  <si>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</si>
  <si>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</si>
  <si>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</si>
  <si>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</si>
  <si>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</si>
  <si>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</si>
  <si>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</si>
  <si>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</si>
  <si>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</si>
  <si>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</si>
  <si>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</si>
  <si>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</si>
  <si>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</si>
  <si>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</si>
  <si>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</si>
  <si>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</si>
  <si>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</si>
  <si>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</si>
  <si>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2024</t>
  </si>
  <si>
    <t xml:space="preserve">                                                                                                                      Encargada Administrativa y Finaniera</t>
  </si>
  <si>
    <t xml:space="preserve">                                                                            Licda. Celeste Bautista L.</t>
  </si>
  <si>
    <t>Fuente: [Ejecución Presupuestaria al 31/12/2024-SIGEF]</t>
  </si>
  <si>
    <t>Fuente: [Ejecución Presupuestaria Mensual al 31/12/2024-SIGEF]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</si>
</sst>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48846</xdr:colOff>
      <xdr:row>1</xdr:row>
      <xdr:rowOff>36634</xdr:rowOff>
    </xdr:from>
    <xdr:to>
      <xdr:col>1</xdr:col>
      <xdr:colOff>5287596</xdr:colOff>
      <xdr:row>7</xdr:row>
      <xdr:rowOff>165589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481" y="232019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696058</xdr:colOff>
      <xdr:row>1</xdr:row>
      <xdr:rowOff>48844</xdr:rowOff>
    </xdr:from>
    <xdr:to>
      <xdr:col>17</xdr:col>
      <xdr:colOff>976923</xdr:colOff>
      <xdr:row>7</xdr:row>
      <xdr:rowOff>177799</xdr:rowOff>
    </xdr:to>
    <xdr:pic>
      <xdr:nvPicPr>
        <xdr:cNvPr id="3" name="Imagen 2" descr="PAPEL CABECILLATesorería!!-01">
          <a:extLst>
            <a:ext uri="{FF2B5EF4-FFF2-40B4-BE49-F238E27FC236}">
              <a16:creationId xmlns:a16="http://schemas.microsoft.com/office/drawing/2014/main" id="{2908DD8A-ECFA-4F4C-9BF2-CBF2CE53F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0096" y="244229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opLeftCell="A37" zoomScale="86" zoomScaleNormal="86" workbookViewId="0">
      <selection activeCell="K61" sqref="K61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494722596</v>
      </c>
      <c r="E11" s="31">
        <f>E12+E18+E28+E38+E47+E55+E65+E70+E73</f>
        <v>967261.52000000142</v>
      </c>
      <c r="F11" s="8"/>
    </row>
    <row r="12" spans="2:16" x14ac:dyDescent="0.25">
      <c r="C12" s="3" t="s">
        <v>1</v>
      </c>
      <c r="D12" s="4">
        <f>SUM(D13:D17)</f>
        <v>341434700</v>
      </c>
      <c r="E12" s="32">
        <f>SUM(E13:E17)</f>
        <v>-10400878.879999999</v>
      </c>
      <c r="F12" s="8"/>
    </row>
    <row r="13" spans="2:16" x14ac:dyDescent="0.25">
      <c r="C13" s="5" t="s">
        <v>2</v>
      </c>
      <c r="D13" s="25">
        <v>230599436</v>
      </c>
      <c r="E13" s="30">
        <v>-10770510.02</v>
      </c>
      <c r="F13" s="8"/>
    </row>
    <row r="14" spans="2:16" x14ac:dyDescent="0.25">
      <c r="C14" s="5" t="s">
        <v>3</v>
      </c>
      <c r="D14" s="25">
        <v>82609841</v>
      </c>
      <c r="E14" s="30">
        <v>-6591957.6600000001</v>
      </c>
      <c r="F14" s="8"/>
    </row>
    <row r="15" spans="2:16" x14ac:dyDescent="0.25">
      <c r="C15" s="5" t="s">
        <v>4</v>
      </c>
      <c r="D15" s="25">
        <v>200000</v>
      </c>
      <c r="E15" s="30">
        <v>-200000</v>
      </c>
      <c r="F15" s="8"/>
    </row>
    <row r="16" spans="2:16" x14ac:dyDescent="0.25">
      <c r="C16" s="5" t="s">
        <v>5</v>
      </c>
      <c r="D16" s="25">
        <v>0</v>
      </c>
      <c r="E16" s="30">
        <v>5338302</v>
      </c>
      <c r="F16" s="8"/>
    </row>
    <row r="17" spans="3:6" x14ac:dyDescent="0.25">
      <c r="C17" s="5" t="s">
        <v>6</v>
      </c>
      <c r="D17" s="25">
        <v>28025423</v>
      </c>
      <c r="E17" s="30">
        <v>1823286.8</v>
      </c>
      <c r="F17" s="8"/>
    </row>
    <row r="18" spans="3:6" x14ac:dyDescent="0.25">
      <c r="C18" s="3" t="s">
        <v>7</v>
      </c>
      <c r="D18" s="4">
        <f>SUM(D19:D27)</f>
        <v>71718706</v>
      </c>
      <c r="E18" s="32">
        <f>SUM(E19:E27)</f>
        <v>4861684.66</v>
      </c>
      <c r="F18" s="8"/>
    </row>
    <row r="19" spans="3:6" x14ac:dyDescent="0.25">
      <c r="C19" s="5" t="s">
        <v>8</v>
      </c>
      <c r="D19" s="25">
        <v>12620501</v>
      </c>
      <c r="E19" s="30">
        <v>785238</v>
      </c>
      <c r="F19" s="8"/>
    </row>
    <row r="20" spans="3:6" x14ac:dyDescent="0.25">
      <c r="C20" s="5" t="s">
        <v>9</v>
      </c>
      <c r="D20" s="25">
        <v>585000</v>
      </c>
      <c r="E20" s="30">
        <v>1368109</v>
      </c>
      <c r="F20" s="8"/>
    </row>
    <row r="21" spans="3:6" x14ac:dyDescent="0.25">
      <c r="C21" s="5" t="s">
        <v>10</v>
      </c>
      <c r="D21" s="25">
        <v>475000</v>
      </c>
      <c r="E21" s="30">
        <v>-29937</v>
      </c>
      <c r="F21" s="8"/>
    </row>
    <row r="22" spans="3:6" x14ac:dyDescent="0.25">
      <c r="C22" s="5" t="s">
        <v>11</v>
      </c>
      <c r="D22" s="25">
        <v>958742</v>
      </c>
      <c r="E22" s="30">
        <v>468629.14</v>
      </c>
      <c r="F22" s="8"/>
    </row>
    <row r="23" spans="3:6" x14ac:dyDescent="0.25">
      <c r="C23" s="5" t="s">
        <v>12</v>
      </c>
      <c r="D23" s="25">
        <v>3306536</v>
      </c>
      <c r="E23" s="30">
        <v>5791248.6699999999</v>
      </c>
    </row>
    <row r="24" spans="3:6" x14ac:dyDescent="0.25">
      <c r="C24" s="5" t="s">
        <v>13</v>
      </c>
      <c r="D24" s="25">
        <v>16398652</v>
      </c>
      <c r="E24" s="30">
        <v>-994000</v>
      </c>
    </row>
    <row r="25" spans="3:6" x14ac:dyDescent="0.25">
      <c r="C25" s="5" t="s">
        <v>14</v>
      </c>
      <c r="D25" s="25">
        <v>5379500</v>
      </c>
      <c r="E25" s="30">
        <v>1873777</v>
      </c>
    </row>
    <row r="26" spans="3:6" x14ac:dyDescent="0.25">
      <c r="C26" s="5" t="s">
        <v>15</v>
      </c>
      <c r="D26" s="25">
        <v>13006960</v>
      </c>
      <c r="E26" s="30">
        <v>-5300724.4800000004</v>
      </c>
    </row>
    <row r="27" spans="3:6" x14ac:dyDescent="0.25">
      <c r="C27" s="5" t="s">
        <v>16</v>
      </c>
      <c r="D27" s="25">
        <v>18987815</v>
      </c>
      <c r="E27" s="30">
        <v>899344.33</v>
      </c>
    </row>
    <row r="28" spans="3:6" x14ac:dyDescent="0.25">
      <c r="C28" s="3" t="s">
        <v>17</v>
      </c>
      <c r="D28" s="4">
        <f>SUM(D29:D37)</f>
        <v>75582092</v>
      </c>
      <c r="E28" s="32">
        <f>SUM(E29:E37)</f>
        <v>-1406230.1400000001</v>
      </c>
    </row>
    <row r="29" spans="3:6" x14ac:dyDescent="0.25">
      <c r="C29" s="5" t="s">
        <v>18</v>
      </c>
      <c r="D29" s="25">
        <v>1606000</v>
      </c>
      <c r="E29" s="30">
        <v>447247</v>
      </c>
    </row>
    <row r="30" spans="3:6" x14ac:dyDescent="0.25">
      <c r="C30" s="5" t="s">
        <v>19</v>
      </c>
      <c r="D30" s="25">
        <v>761296</v>
      </c>
      <c r="E30" s="30">
        <v>-117818</v>
      </c>
    </row>
    <row r="31" spans="3:6" x14ac:dyDescent="0.25">
      <c r="C31" s="5" t="s">
        <v>20</v>
      </c>
      <c r="D31" s="25">
        <v>55070784</v>
      </c>
      <c r="E31" s="30">
        <v>-1434870</v>
      </c>
    </row>
    <row r="32" spans="3:6" x14ac:dyDescent="0.25">
      <c r="C32" s="5" t="s">
        <v>21</v>
      </c>
      <c r="D32" s="25">
        <v>69770</v>
      </c>
      <c r="E32" s="30">
        <v>8226.2000000000007</v>
      </c>
    </row>
    <row r="33" spans="3:5" x14ac:dyDescent="0.25">
      <c r="C33" s="5" t="s">
        <v>22</v>
      </c>
      <c r="D33" s="25">
        <v>1030727</v>
      </c>
      <c r="E33" s="30">
        <v>-137130</v>
      </c>
    </row>
    <row r="34" spans="3:5" x14ac:dyDescent="0.25">
      <c r="C34" s="5" t="s">
        <v>23</v>
      </c>
      <c r="D34" s="25">
        <v>356574</v>
      </c>
      <c r="E34" s="30">
        <v>-113956.34</v>
      </c>
    </row>
    <row r="35" spans="3:5" x14ac:dyDescent="0.25">
      <c r="C35" s="5" t="s">
        <v>24</v>
      </c>
      <c r="D35" s="25">
        <v>7723461</v>
      </c>
      <c r="E35" s="30">
        <v>-683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8963480</v>
      </c>
      <c r="E37" s="30">
        <v>-57246</v>
      </c>
    </row>
    <row r="38" spans="3:5" x14ac:dyDescent="0.25">
      <c r="C38" s="3" t="s">
        <v>27</v>
      </c>
      <c r="D38" s="4">
        <f>SUM(D39:D46)</f>
        <v>75000</v>
      </c>
      <c r="E38" s="4">
        <f>SUM(E39:E46)</f>
        <v>130000</v>
      </c>
    </row>
    <row r="39" spans="3:5" x14ac:dyDescent="0.25">
      <c r="C39" s="5" t="s">
        <v>28</v>
      </c>
      <c r="D39" s="25">
        <v>75000</v>
      </c>
      <c r="E39" s="30">
        <v>130000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5912098</v>
      </c>
      <c r="E55" s="33">
        <f>SUM(E56:E64)</f>
        <v>7782685.8800000008</v>
      </c>
    </row>
    <row r="56" spans="3:5" x14ac:dyDescent="0.25">
      <c r="C56" s="5" t="s">
        <v>44</v>
      </c>
      <c r="D56" s="25">
        <v>3328728</v>
      </c>
      <c r="E56" s="30">
        <v>-2002677</v>
      </c>
    </row>
    <row r="57" spans="3:5" x14ac:dyDescent="0.25">
      <c r="C57" s="5" t="s">
        <v>45</v>
      </c>
      <c r="D57" s="25">
        <v>125000</v>
      </c>
      <c r="E57" s="30">
        <v>26000</v>
      </c>
    </row>
    <row r="58" spans="3:5" x14ac:dyDescent="0.25">
      <c r="C58" s="5" t="s">
        <v>46</v>
      </c>
      <c r="D58" s="25">
        <v>15000</v>
      </c>
      <c r="E58" s="30">
        <v>-15000</v>
      </c>
    </row>
    <row r="59" spans="3:5" x14ac:dyDescent="0.25">
      <c r="C59" s="5" t="s">
        <v>47</v>
      </c>
      <c r="D59" s="25">
        <v>0</v>
      </c>
      <c r="E59" s="30">
        <v>10705615.880000001</v>
      </c>
    </row>
    <row r="60" spans="3:5" x14ac:dyDescent="0.25">
      <c r="C60" s="5" t="s">
        <v>48</v>
      </c>
      <c r="D60" s="25">
        <v>1331000</v>
      </c>
      <c r="E60" s="30">
        <v>179117</v>
      </c>
    </row>
    <row r="61" spans="3:5" x14ac:dyDescent="0.25">
      <c r="C61" s="5" t="s">
        <v>49</v>
      </c>
      <c r="D61" s="25">
        <v>2000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1110370</v>
      </c>
      <c r="E63" s="30">
        <v>-1110370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494722596</v>
      </c>
      <c r="E86" s="37">
        <f>E11+E77</f>
        <v>967261.52000000142</v>
      </c>
    </row>
    <row r="87" spans="3:5" x14ac:dyDescent="0.25">
      <c r="C87" t="s">
        <v>113</v>
      </c>
    </row>
    <row r="92" spans="3:5" ht="18.75" x14ac:dyDescent="0.3">
      <c r="C92" s="38" t="s">
        <v>105</v>
      </c>
      <c r="D92" s="45" t="s">
        <v>106</v>
      </c>
      <c r="E92" s="45"/>
    </row>
    <row r="93" spans="3:5" x14ac:dyDescent="0.25">
      <c r="C93" s="39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1"/>
  <sheetViews>
    <sheetView showGridLines="0" tabSelected="1" zoomScale="78" zoomScaleNormal="78" workbookViewId="0">
      <pane ySplit="11" topLeftCell="A12" activePane="bottomLeft" state="frozen"/>
      <selection activeCell="B1" sqref="B1"/>
      <selection pane="bottomLeft" activeCell="D94" sqref="D94:H94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6" width="14.85546875" customWidth="1"/>
    <col min="17" max="17" width="16.28515625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3" t="s">
        <v>110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4" t="s">
        <v>97</v>
      </c>
      <c r="D9" s="54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1">
        <f>C12+C18+C28+C38+C47+C55+C65+C70+C73</f>
        <v>494722596</v>
      </c>
      <c r="D11" s="41">
        <f>D12+D18+D28+D38+D47+D55+D65+D70+D73</f>
        <v>967261.52000000142</v>
      </c>
      <c r="E11" s="31">
        <f>E12+E18+E28+E38+E55+E65+E70+E74</f>
        <v>20932341.579999998</v>
      </c>
      <c r="F11" s="31">
        <f>F12+F18+F28+F38+F55+F65+F70+F74</f>
        <v>21993794.039999999</v>
      </c>
      <c r="G11" s="31">
        <f t="shared" ref="G11:Q11" si="0">G12+G18+G28+G38+G55+G65+G70+G74</f>
        <v>38080468.200000003</v>
      </c>
      <c r="H11" s="31">
        <f t="shared" si="0"/>
        <v>38518399.400000006</v>
      </c>
      <c r="I11" s="31">
        <f t="shared" si="0"/>
        <v>26075542.469999999</v>
      </c>
      <c r="J11" s="31">
        <f t="shared" si="0"/>
        <v>43604464.949999996</v>
      </c>
      <c r="K11" s="31">
        <f t="shared" si="0"/>
        <v>39127026.299999997</v>
      </c>
      <c r="L11" s="31">
        <f t="shared" si="0"/>
        <v>30083624.77</v>
      </c>
      <c r="M11" s="31"/>
      <c r="N11" s="31">
        <f t="shared" si="0"/>
        <v>24911653.480000004</v>
      </c>
      <c r="O11" s="31">
        <f t="shared" si="0"/>
        <v>57300844.63000001</v>
      </c>
      <c r="P11" s="31">
        <f t="shared" si="0"/>
        <v>41176954.210000001</v>
      </c>
      <c r="Q11" s="31">
        <f t="shared" si="0"/>
        <v>72946095.659999996</v>
      </c>
      <c r="R11" s="31">
        <f t="shared" ref="R11:R42" si="1">SUM(E11:Q11)</f>
        <v>454751209.68999994</v>
      </c>
    </row>
    <row r="12" spans="2:19" x14ac:dyDescent="0.25">
      <c r="B12" s="3" t="s">
        <v>1</v>
      </c>
      <c r="C12" s="4">
        <f>C13+C14+C15+C16+C17</f>
        <v>341434700</v>
      </c>
      <c r="D12" s="40">
        <f>D13+D14+D15+D16+D17</f>
        <v>-10400878.879999999</v>
      </c>
      <c r="E12" s="32">
        <f>E13+E14+E15+E16+E17</f>
        <v>18492373.689999998</v>
      </c>
      <c r="F12" s="32">
        <f t="shared" ref="F12:Q12" si="2">F13+F14+F15+F16+F17</f>
        <v>18173300.399999999</v>
      </c>
      <c r="G12" s="32">
        <f t="shared" si="2"/>
        <v>17978199.460000001</v>
      </c>
      <c r="H12" s="32">
        <f t="shared" si="2"/>
        <v>32485166.870000001</v>
      </c>
      <c r="I12" s="32">
        <f t="shared" si="2"/>
        <v>20718098.949999999</v>
      </c>
      <c r="J12" s="32">
        <f t="shared" si="2"/>
        <v>18861062.300000001</v>
      </c>
      <c r="K12" s="32">
        <f t="shared" si="2"/>
        <v>17869634.170000002</v>
      </c>
      <c r="L12" s="32">
        <f t="shared" si="2"/>
        <v>23411792.960000001</v>
      </c>
      <c r="M12" s="32"/>
      <c r="N12" s="32">
        <f t="shared" si="2"/>
        <v>18456059.490000002</v>
      </c>
      <c r="O12" s="32">
        <f t="shared" si="2"/>
        <v>33841831.010000005</v>
      </c>
      <c r="P12" s="32">
        <f t="shared" si="2"/>
        <v>34498230.579999998</v>
      </c>
      <c r="Q12" s="32">
        <f t="shared" si="2"/>
        <v>55905165.739999995</v>
      </c>
      <c r="R12" s="35">
        <f t="shared" si="1"/>
        <v>310690915.62</v>
      </c>
    </row>
    <row r="13" spans="2:19" x14ac:dyDescent="0.25">
      <c r="B13" s="5" t="s">
        <v>2</v>
      </c>
      <c r="C13" s="25">
        <f>'P1 Presupuesto Aprobado'!D13</f>
        <v>230599436</v>
      </c>
      <c r="D13" s="30">
        <f>'P1 Presupuesto Aprobado'!E13</f>
        <v>-10770510.02</v>
      </c>
      <c r="E13" s="25">
        <v>15665097.369999999</v>
      </c>
      <c r="F13" s="30">
        <v>15422399.039999999</v>
      </c>
      <c r="G13" s="30">
        <v>15255905.16</v>
      </c>
      <c r="H13" s="30">
        <v>15500351.91</v>
      </c>
      <c r="I13" s="30">
        <v>16678047.289999999</v>
      </c>
      <c r="J13" s="30">
        <v>16047108.73</v>
      </c>
      <c r="K13" s="30">
        <v>15168632.210000001</v>
      </c>
      <c r="L13" s="30">
        <v>15313851.91</v>
      </c>
      <c r="M13" s="30"/>
      <c r="N13" s="30">
        <v>15744519.199999999</v>
      </c>
      <c r="O13" s="30">
        <v>15584094.23</v>
      </c>
      <c r="P13" s="30">
        <v>31706507.170000002</v>
      </c>
      <c r="Q13" s="30">
        <v>16078611.800000001</v>
      </c>
      <c r="R13" s="36">
        <f t="shared" si="1"/>
        <v>204165126.01999998</v>
      </c>
    </row>
    <row r="14" spans="2:19" x14ac:dyDescent="0.25">
      <c r="B14" s="5" t="s">
        <v>3</v>
      </c>
      <c r="C14" s="25">
        <f>'P1 Presupuesto Aprobado'!D14</f>
        <v>82609841</v>
      </c>
      <c r="D14" s="30">
        <f>'P1 Presupuesto Aprobado'!E14</f>
        <v>-6591957.6600000001</v>
      </c>
      <c r="E14" s="25">
        <v>474950</v>
      </c>
      <c r="F14" s="30">
        <v>429950</v>
      </c>
      <c r="G14" s="30">
        <v>429950</v>
      </c>
      <c r="H14" s="30">
        <v>14652038.82</v>
      </c>
      <c r="I14" s="30">
        <v>1688064.31</v>
      </c>
      <c r="J14" s="30">
        <v>429950</v>
      </c>
      <c r="K14" s="30">
        <v>429950</v>
      </c>
      <c r="L14" s="30">
        <v>429950</v>
      </c>
      <c r="M14" s="30"/>
      <c r="N14" s="30">
        <v>435950</v>
      </c>
      <c r="O14" s="30">
        <v>15963411.15</v>
      </c>
      <c r="P14" s="30">
        <v>404950</v>
      </c>
      <c r="Q14" s="30">
        <v>37490035.689999998</v>
      </c>
      <c r="R14" s="36">
        <f t="shared" si="1"/>
        <v>73259149.969999999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-200000</v>
      </c>
      <c r="E15" s="25">
        <v>0</v>
      </c>
      <c r="F15" s="30"/>
      <c r="G15" s="30">
        <v>0</v>
      </c>
      <c r="H15" s="30">
        <v>0</v>
      </c>
      <c r="I15" s="30">
        <v>0</v>
      </c>
      <c r="J15" s="30">
        <v>0</v>
      </c>
      <c r="K15" s="30"/>
      <c r="L15" s="30">
        <v>0</v>
      </c>
      <c r="M15" s="30"/>
      <c r="N15" s="30">
        <v>0</v>
      </c>
      <c r="O15" s="30">
        <v>0</v>
      </c>
      <c r="P15" s="30">
        <v>0</v>
      </c>
      <c r="Q15" s="30">
        <v>0</v>
      </c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5338302</v>
      </c>
      <c r="E16" s="25">
        <v>0</v>
      </c>
      <c r="F16" s="30"/>
      <c r="G16" s="30">
        <v>0</v>
      </c>
      <c r="H16" s="30">
        <v>0</v>
      </c>
      <c r="I16" s="30">
        <v>0</v>
      </c>
      <c r="J16" s="30">
        <v>0</v>
      </c>
      <c r="K16" s="30"/>
      <c r="L16" s="30">
        <v>5368900</v>
      </c>
      <c r="M16" s="30"/>
      <c r="N16" s="30">
        <v>-30598.95</v>
      </c>
      <c r="O16" s="30">
        <v>0</v>
      </c>
      <c r="P16" s="30">
        <v>0</v>
      </c>
      <c r="Q16" s="30">
        <v>0</v>
      </c>
      <c r="R16" s="36">
        <f t="shared" si="1"/>
        <v>5338301.05</v>
      </c>
    </row>
    <row r="17" spans="2:19" x14ac:dyDescent="0.25">
      <c r="B17" s="5" t="s">
        <v>6</v>
      </c>
      <c r="C17" s="25">
        <f>'P1 Presupuesto Aprobado'!D17</f>
        <v>28025423</v>
      </c>
      <c r="D17" s="30">
        <f>'P1 Presupuesto Aprobado'!E17</f>
        <v>1823286.8</v>
      </c>
      <c r="E17" s="25">
        <v>2352326.3199999998</v>
      </c>
      <c r="F17" s="30">
        <v>2320951.36</v>
      </c>
      <c r="G17" s="30">
        <v>2292344.2999999998</v>
      </c>
      <c r="H17" s="30">
        <v>2332776.14</v>
      </c>
      <c r="I17" s="30">
        <v>2351987.35</v>
      </c>
      <c r="J17" s="30">
        <v>2384003.5699999998</v>
      </c>
      <c r="K17" s="30">
        <v>2271051.96</v>
      </c>
      <c r="L17" s="30">
        <v>2299091.0499999998</v>
      </c>
      <c r="M17" s="30"/>
      <c r="N17" s="30">
        <v>2306189.2400000002</v>
      </c>
      <c r="O17" s="30">
        <v>2294325.63</v>
      </c>
      <c r="P17" s="30">
        <v>2386773.41</v>
      </c>
      <c r="Q17" s="30">
        <v>2336518.25</v>
      </c>
      <c r="R17" s="36">
        <f t="shared" si="1"/>
        <v>27928338.579999998</v>
      </c>
    </row>
    <row r="18" spans="2:19" x14ac:dyDescent="0.25">
      <c r="B18" s="3" t="s">
        <v>7</v>
      </c>
      <c r="C18" s="32">
        <f>SUM(C19:C27)</f>
        <v>71718706</v>
      </c>
      <c r="D18" s="32">
        <f>SUM(D19:D27)</f>
        <v>4861684.66</v>
      </c>
      <c r="E18" s="32">
        <f t="shared" ref="E18:P18" si="3">SUM(E19:E27)</f>
        <v>2364967.8899999997</v>
      </c>
      <c r="F18" s="32">
        <f t="shared" si="3"/>
        <v>3420469.36</v>
      </c>
      <c r="G18" s="32">
        <f t="shared" si="3"/>
        <v>7490285.5999999996</v>
      </c>
      <c r="H18" s="32">
        <f t="shared" si="3"/>
        <v>4857383.4000000004</v>
      </c>
      <c r="I18" s="32">
        <f t="shared" si="3"/>
        <v>4511669.46</v>
      </c>
      <c r="J18" s="32">
        <f t="shared" si="3"/>
        <v>5756162.8200000003</v>
      </c>
      <c r="K18" s="32">
        <f t="shared" si="3"/>
        <v>7243539.96</v>
      </c>
      <c r="L18" s="32">
        <f t="shared" si="3"/>
        <v>7009348.4000000004</v>
      </c>
      <c r="M18" s="32"/>
      <c r="N18" s="32">
        <f>SUM(N19:N27)</f>
        <v>4062091.99</v>
      </c>
      <c r="O18" s="32">
        <f t="shared" si="3"/>
        <v>4823873.28</v>
      </c>
      <c r="P18" s="32">
        <f t="shared" si="3"/>
        <v>4707910.6999999993</v>
      </c>
      <c r="Q18" s="32">
        <f>SUM(Q19:Q27)</f>
        <v>13274609.889999999</v>
      </c>
      <c r="R18" s="35">
        <f t="shared" si="1"/>
        <v>69522312.75</v>
      </c>
    </row>
    <row r="19" spans="2:19" x14ac:dyDescent="0.25">
      <c r="B19" s="5" t="s">
        <v>8</v>
      </c>
      <c r="C19" s="26">
        <f>'P1 Presupuesto Aprobado'!D19</f>
        <v>12620501</v>
      </c>
      <c r="D19" s="30">
        <f>'P1 Presupuesto Aprobado'!E19</f>
        <v>785238</v>
      </c>
      <c r="E19" s="25">
        <v>195236.08</v>
      </c>
      <c r="F19" s="30">
        <v>887890</v>
      </c>
      <c r="G19" s="30">
        <v>751490.92</v>
      </c>
      <c r="H19" s="30">
        <v>833605.65</v>
      </c>
      <c r="I19" s="30">
        <v>1017281.64</v>
      </c>
      <c r="J19" s="30">
        <v>899647.58</v>
      </c>
      <c r="K19" s="30">
        <v>942824</v>
      </c>
      <c r="L19" s="30">
        <v>1145134.29</v>
      </c>
      <c r="M19" s="30"/>
      <c r="N19" s="30">
        <v>1199345.23</v>
      </c>
      <c r="O19" s="30">
        <v>961235.37</v>
      </c>
      <c r="P19" s="30">
        <v>1624916.84</v>
      </c>
      <c r="Q19" s="30">
        <v>2493108.91</v>
      </c>
      <c r="R19" s="36">
        <f t="shared" si="1"/>
        <v>12951716.51</v>
      </c>
    </row>
    <row r="20" spans="2:19" x14ac:dyDescent="0.25">
      <c r="B20" s="5" t="s">
        <v>9</v>
      </c>
      <c r="C20" s="26">
        <f>'P1 Presupuesto Aprobado'!D20</f>
        <v>585000</v>
      </c>
      <c r="D20" s="30">
        <f>'P1 Presupuesto Aprobado'!E20</f>
        <v>1368109</v>
      </c>
      <c r="E20" s="25">
        <v>492300</v>
      </c>
      <c r="F20" s="30">
        <v>0</v>
      </c>
      <c r="G20" s="30">
        <v>161065.28</v>
      </c>
      <c r="H20" s="30">
        <v>86046</v>
      </c>
      <c r="I20" s="30">
        <v>8591.25</v>
      </c>
      <c r="J20" s="30">
        <v>105652.48</v>
      </c>
      <c r="K20" s="30">
        <v>220078.17</v>
      </c>
      <c r="L20" s="30">
        <v>120000</v>
      </c>
      <c r="M20" s="30"/>
      <c r="N20" s="30">
        <v>40000</v>
      </c>
      <c r="O20" s="30">
        <v>229634.74</v>
      </c>
      <c r="P20" s="30">
        <v>281180</v>
      </c>
      <c r="Q20" s="30">
        <v>148242.47</v>
      </c>
      <c r="R20" s="36">
        <f t="shared" si="1"/>
        <v>1892790.39</v>
      </c>
    </row>
    <row r="21" spans="2:19" x14ac:dyDescent="0.25">
      <c r="B21" s="5" t="s">
        <v>10</v>
      </c>
      <c r="C21" s="26">
        <f>'P1 Presupuesto Aprobado'!D21</f>
        <v>475000</v>
      </c>
      <c r="D21" s="30">
        <f>'P1 Presupuesto Aprobado'!E21</f>
        <v>-29937</v>
      </c>
      <c r="E21" s="25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/>
      <c r="N21" s="30">
        <v>168777</v>
      </c>
      <c r="O21" s="30">
        <v>0</v>
      </c>
      <c r="P21" s="30">
        <v>69287.5</v>
      </c>
      <c r="Q21" s="30">
        <v>176997.6</v>
      </c>
      <c r="R21" s="36">
        <f t="shared" si="1"/>
        <v>415062.1</v>
      </c>
    </row>
    <row r="22" spans="2:19" x14ac:dyDescent="0.25">
      <c r="B22" s="5" t="s">
        <v>11</v>
      </c>
      <c r="C22" s="26">
        <f>'P1 Presupuesto Aprobado'!D22</f>
        <v>958742</v>
      </c>
      <c r="D22" s="30">
        <f>'P1 Presupuesto Aprobado'!E22</f>
        <v>468629.14</v>
      </c>
      <c r="E22" s="25">
        <v>64298.61</v>
      </c>
      <c r="F22" s="30">
        <v>64298.61</v>
      </c>
      <c r="G22" s="30">
        <v>64298.61</v>
      </c>
      <c r="H22" s="30">
        <v>0</v>
      </c>
      <c r="I22" s="30">
        <v>0</v>
      </c>
      <c r="J22" s="30">
        <v>238500</v>
      </c>
      <c r="K22" s="30">
        <v>79500</v>
      </c>
      <c r="L22" s="30">
        <v>79500</v>
      </c>
      <c r="M22" s="30"/>
      <c r="N22" s="30">
        <v>79500</v>
      </c>
      <c r="O22" s="30">
        <v>183129.14</v>
      </c>
      <c r="P22" s="30">
        <v>79500</v>
      </c>
      <c r="Q22" s="30">
        <v>79500</v>
      </c>
      <c r="R22" s="36">
        <f t="shared" si="1"/>
        <v>1012024.9700000001</v>
      </c>
    </row>
    <row r="23" spans="2:19" x14ac:dyDescent="0.25">
      <c r="B23" s="5" t="s">
        <v>12</v>
      </c>
      <c r="C23" s="26">
        <f>'P1 Presupuesto Aprobado'!D23</f>
        <v>3306536</v>
      </c>
      <c r="D23" s="30">
        <f>'P1 Presupuesto Aprobado'!E23</f>
        <v>5791248.6699999999</v>
      </c>
      <c r="E23" s="25">
        <v>28000</v>
      </c>
      <c r="F23" s="30">
        <v>393741</v>
      </c>
      <c r="G23" s="30">
        <v>51541</v>
      </c>
      <c r="H23" s="30">
        <v>220930</v>
      </c>
      <c r="I23" s="30">
        <v>235090</v>
      </c>
      <c r="J23" s="30">
        <v>348815.2</v>
      </c>
      <c r="K23" s="30">
        <v>2400534.4</v>
      </c>
      <c r="L23" s="30">
        <v>1138511.28</v>
      </c>
      <c r="M23" s="30"/>
      <c r="N23" s="30">
        <v>0</v>
      </c>
      <c r="O23" s="30">
        <v>472304</v>
      </c>
      <c r="P23" s="30">
        <v>71000</v>
      </c>
      <c r="Q23" s="30">
        <v>3131333</v>
      </c>
      <c r="R23" s="36">
        <f t="shared" si="1"/>
        <v>8491799.879999999</v>
      </c>
    </row>
    <row r="24" spans="2:19" x14ac:dyDescent="0.25">
      <c r="B24" s="5" t="s">
        <v>13</v>
      </c>
      <c r="C24" s="26">
        <f>'P1 Presupuesto Aprobado'!D24</f>
        <v>16398652</v>
      </c>
      <c r="D24" s="30">
        <f>'P1 Presupuesto Aprobado'!E24</f>
        <v>-994000</v>
      </c>
      <c r="E24" s="25">
        <v>915694.11</v>
      </c>
      <c r="F24" s="30">
        <v>1942047.27</v>
      </c>
      <c r="G24" s="30">
        <v>4941889.5999999996</v>
      </c>
      <c r="H24" s="30">
        <v>792337</v>
      </c>
      <c r="I24" s="30">
        <v>851590.14</v>
      </c>
      <c r="J24" s="30">
        <v>828331.25</v>
      </c>
      <c r="K24" s="30">
        <v>858852.23</v>
      </c>
      <c r="L24" s="30">
        <v>783205.69</v>
      </c>
      <c r="M24" s="30"/>
      <c r="N24" s="30">
        <v>781192.01</v>
      </c>
      <c r="O24" s="30">
        <v>965873.06</v>
      </c>
      <c r="P24" s="30">
        <v>797230.65</v>
      </c>
      <c r="Q24" s="30">
        <v>803108.44</v>
      </c>
      <c r="R24" s="36">
        <f t="shared" si="1"/>
        <v>15261351.450000001</v>
      </c>
    </row>
    <row r="25" spans="2:19" x14ac:dyDescent="0.25">
      <c r="B25" s="5" t="s">
        <v>14</v>
      </c>
      <c r="C25" s="26">
        <f>'P1 Presupuesto Aprobado'!D25</f>
        <v>5379500</v>
      </c>
      <c r="D25" s="30">
        <f>'P1 Presupuesto Aprobado'!E25</f>
        <v>1873777</v>
      </c>
      <c r="E25" s="25">
        <v>30564.38</v>
      </c>
      <c r="F25" s="30">
        <v>76778.48</v>
      </c>
      <c r="G25" s="30">
        <v>112164.42</v>
      </c>
      <c r="H25" s="30">
        <v>674300.48</v>
      </c>
      <c r="I25" s="30">
        <v>178807.54</v>
      </c>
      <c r="J25" s="30">
        <v>9178.49</v>
      </c>
      <c r="K25" s="30">
        <v>712305.88</v>
      </c>
      <c r="L25" s="30">
        <v>890895.59</v>
      </c>
      <c r="M25" s="30"/>
      <c r="N25" s="30">
        <v>363938.84</v>
      </c>
      <c r="O25" s="30">
        <v>534736.06000000006</v>
      </c>
      <c r="P25" s="30">
        <v>190659.52</v>
      </c>
      <c r="Q25" s="30">
        <v>2496358.36</v>
      </c>
      <c r="R25" s="36">
        <f t="shared" si="1"/>
        <v>6270688.0399999991</v>
      </c>
    </row>
    <row r="26" spans="2:19" x14ac:dyDescent="0.25">
      <c r="B26" s="5" t="s">
        <v>15</v>
      </c>
      <c r="C26" s="26">
        <f>'P1 Presupuesto Aprobado'!D26</f>
        <v>13006960</v>
      </c>
      <c r="D26" s="30">
        <f>'P1 Presupuesto Aprobado'!E26</f>
        <v>-5300724.4800000004</v>
      </c>
      <c r="E26" s="25">
        <v>0</v>
      </c>
      <c r="F26" s="30">
        <v>26900</v>
      </c>
      <c r="G26" s="30">
        <v>99606.43</v>
      </c>
      <c r="H26" s="30">
        <v>522427.94</v>
      </c>
      <c r="I26" s="30">
        <v>665050</v>
      </c>
      <c r="J26" s="30">
        <v>1795174.46</v>
      </c>
      <c r="K26" s="30">
        <v>198423</v>
      </c>
      <c r="L26" s="30">
        <v>547673.55000000005</v>
      </c>
      <c r="M26" s="30"/>
      <c r="N26" s="30">
        <v>314633</v>
      </c>
      <c r="O26" s="30">
        <v>197900</v>
      </c>
      <c r="P26" s="30">
        <v>379754</v>
      </c>
      <c r="Q26" s="30">
        <v>2154335</v>
      </c>
      <c r="R26" s="36">
        <f t="shared" si="1"/>
        <v>6901877.3799999999</v>
      </c>
    </row>
    <row r="27" spans="2:19" x14ac:dyDescent="0.25">
      <c r="B27" s="5" t="s">
        <v>16</v>
      </c>
      <c r="C27" s="26">
        <f>'P1 Presupuesto Aprobado'!D27</f>
        <v>18987815</v>
      </c>
      <c r="D27" s="30">
        <f>'P1 Presupuesto Aprobado'!E27</f>
        <v>899344.33</v>
      </c>
      <c r="E27" s="25">
        <v>638874.71</v>
      </c>
      <c r="F27" s="30">
        <v>28814</v>
      </c>
      <c r="G27" s="30">
        <v>1308229.3400000001</v>
      </c>
      <c r="H27" s="30">
        <v>1727736.33</v>
      </c>
      <c r="I27" s="30">
        <v>1555258.89</v>
      </c>
      <c r="J27" s="30">
        <v>1530863.36</v>
      </c>
      <c r="K27" s="30">
        <v>1831022.28</v>
      </c>
      <c r="L27" s="30">
        <v>2304428</v>
      </c>
      <c r="M27" s="30"/>
      <c r="N27" s="30">
        <v>1114705.9099999999</v>
      </c>
      <c r="O27" s="30">
        <v>1279060.9099999999</v>
      </c>
      <c r="P27" s="30">
        <v>1214382.19</v>
      </c>
      <c r="Q27" s="30">
        <v>1791626.11</v>
      </c>
      <c r="R27" s="36">
        <f t="shared" si="1"/>
        <v>16325002.029999999</v>
      </c>
    </row>
    <row r="28" spans="2:19" x14ac:dyDescent="0.25">
      <c r="B28" s="3" t="s">
        <v>17</v>
      </c>
      <c r="C28" s="32">
        <f>SUM(C29:C37)</f>
        <v>75582092</v>
      </c>
      <c r="D28" s="32">
        <f>SUM(D29:D37)</f>
        <v>-1406230.1400000001</v>
      </c>
      <c r="E28" s="32">
        <f t="shared" ref="E28:Q28" si="4">SUM(E29:E37)</f>
        <v>0</v>
      </c>
      <c r="F28" s="32">
        <f t="shared" si="4"/>
        <v>400024.28</v>
      </c>
      <c r="G28" s="32">
        <f t="shared" si="4"/>
        <v>12265038.140000001</v>
      </c>
      <c r="H28" s="32">
        <f t="shared" si="4"/>
        <v>1100849.1299999999</v>
      </c>
      <c r="I28" s="32">
        <f t="shared" si="4"/>
        <v>845774.05999999994</v>
      </c>
      <c r="J28" s="32">
        <f t="shared" si="4"/>
        <v>18830269.07</v>
      </c>
      <c r="K28" s="32">
        <f t="shared" si="4"/>
        <v>13912309.59</v>
      </c>
      <c r="L28" s="32">
        <f t="shared" si="4"/>
        <v>-1032790.7900000003</v>
      </c>
      <c r="M28" s="32"/>
      <c r="N28" s="32">
        <f t="shared" si="4"/>
        <v>2393502</v>
      </c>
      <c r="O28" s="32">
        <f t="shared" si="4"/>
        <v>10050160.350000001</v>
      </c>
      <c r="P28" s="32">
        <f t="shared" si="4"/>
        <v>1807531.46</v>
      </c>
      <c r="Q28" s="32">
        <f t="shared" si="4"/>
        <v>3196462.04</v>
      </c>
      <c r="R28" s="35">
        <f t="shared" si="1"/>
        <v>63769129.329999998</v>
      </c>
      <c r="S28" s="30"/>
    </row>
    <row r="29" spans="2:19" x14ac:dyDescent="0.25">
      <c r="B29" s="5" t="s">
        <v>18</v>
      </c>
      <c r="C29" s="26">
        <f>'P1 Presupuesto Aprobado'!D29</f>
        <v>1606000</v>
      </c>
      <c r="D29" s="30">
        <f>'P1 Presupuesto Aprobado'!E29</f>
        <v>447247</v>
      </c>
      <c r="E29" s="25">
        <v>0</v>
      </c>
      <c r="F29" s="30">
        <v>201240</v>
      </c>
      <c r="G29" s="30">
        <v>197714.32</v>
      </c>
      <c r="H29" s="30">
        <v>111429.01</v>
      </c>
      <c r="I29" s="30">
        <v>126780</v>
      </c>
      <c r="J29" s="30">
        <v>40510</v>
      </c>
      <c r="K29" s="30">
        <v>249794.2</v>
      </c>
      <c r="L29" s="30">
        <v>121660</v>
      </c>
      <c r="M29" s="30"/>
      <c r="N29" s="30">
        <v>197337</v>
      </c>
      <c r="O29" s="30">
        <v>136560.12</v>
      </c>
      <c r="P29" s="30">
        <v>120991.28</v>
      </c>
      <c r="Q29" s="30">
        <v>295007.98</v>
      </c>
      <c r="R29" s="36">
        <f t="shared" si="1"/>
        <v>1799023.91</v>
      </c>
    </row>
    <row r="30" spans="2:19" x14ac:dyDescent="0.25">
      <c r="B30" s="5" t="s">
        <v>19</v>
      </c>
      <c r="C30" s="26">
        <f>'P1 Presupuesto Aprobado'!D30</f>
        <v>761296</v>
      </c>
      <c r="D30" s="30">
        <f>'P1 Presupuesto Aprobado'!E30</f>
        <v>-117818</v>
      </c>
      <c r="E30" s="25">
        <v>0</v>
      </c>
      <c r="F30" s="30">
        <v>64900</v>
      </c>
      <c r="G30" s="30">
        <v>0</v>
      </c>
      <c r="H30" s="30">
        <v>0</v>
      </c>
      <c r="I30" s="30">
        <v>300546</v>
      </c>
      <c r="J30" s="30">
        <v>0</v>
      </c>
      <c r="K30" s="30">
        <v>0</v>
      </c>
      <c r="L30" s="30">
        <v>125434</v>
      </c>
      <c r="M30" s="30"/>
      <c r="N30" s="30">
        <v>52569</v>
      </c>
      <c r="O30" s="30">
        <v>100028.6</v>
      </c>
      <c r="P30" s="30">
        <v>0</v>
      </c>
      <c r="Q30" s="30">
        <v>0</v>
      </c>
      <c r="R30" s="36">
        <f t="shared" si="1"/>
        <v>643477.6</v>
      </c>
    </row>
    <row r="31" spans="2:19" x14ac:dyDescent="0.25">
      <c r="B31" s="5" t="s">
        <v>20</v>
      </c>
      <c r="C31" s="26">
        <f>'P1 Presupuesto Aprobado'!D31</f>
        <v>55070784</v>
      </c>
      <c r="D31" s="30">
        <f>'P1 Presupuesto Aprobado'!E31</f>
        <v>-1434870</v>
      </c>
      <c r="E31" s="25">
        <v>0</v>
      </c>
      <c r="F31" s="30">
        <v>0</v>
      </c>
      <c r="G31" s="30">
        <v>10893180</v>
      </c>
      <c r="H31" s="30">
        <v>231756.72</v>
      </c>
      <c r="I31" s="30">
        <v>288612.65999999997</v>
      </c>
      <c r="J31" s="30">
        <v>15554658</v>
      </c>
      <c r="K31" s="30">
        <v>12953196</v>
      </c>
      <c r="L31" s="30">
        <v>-3659140</v>
      </c>
      <c r="M31" s="30"/>
      <c r="N31" s="30">
        <v>28143</v>
      </c>
      <c r="O31" s="30">
        <v>8898640</v>
      </c>
      <c r="P31" s="30">
        <v>141671.39000000001</v>
      </c>
      <c r="Q31" s="30">
        <v>210795.2</v>
      </c>
      <c r="R31" s="36">
        <f t="shared" si="1"/>
        <v>45541512.970000006</v>
      </c>
    </row>
    <row r="32" spans="2:19" x14ac:dyDescent="0.25">
      <c r="B32" s="5" t="s">
        <v>21</v>
      </c>
      <c r="C32" s="26">
        <f>'P1 Presupuesto Aprobado'!D32</f>
        <v>69770</v>
      </c>
      <c r="D32" s="30">
        <f>'P1 Presupuesto Aprobado'!E32</f>
        <v>8226.2000000000007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/>
      <c r="N32" s="30">
        <v>0</v>
      </c>
      <c r="O32" s="30">
        <v>0</v>
      </c>
      <c r="P32" s="30">
        <v>0</v>
      </c>
      <c r="Q32" s="30">
        <v>67556.2</v>
      </c>
      <c r="R32" s="36">
        <f t="shared" si="1"/>
        <v>67556.2</v>
      </c>
    </row>
    <row r="33" spans="2:19" x14ac:dyDescent="0.25">
      <c r="B33" s="5" t="s">
        <v>22</v>
      </c>
      <c r="C33" s="26">
        <f>'P1 Presupuesto Aprobado'!D33</f>
        <v>1030727</v>
      </c>
      <c r="D33" s="30">
        <f>'P1 Presupuesto Aprobado'!E33</f>
        <v>-137130</v>
      </c>
      <c r="E33" s="25">
        <v>0</v>
      </c>
      <c r="F33" s="30">
        <v>0</v>
      </c>
      <c r="G33" s="30">
        <v>22579.919999999998</v>
      </c>
      <c r="H33" s="30">
        <v>142</v>
      </c>
      <c r="I33" s="30">
        <v>0</v>
      </c>
      <c r="J33" s="30">
        <v>116466</v>
      </c>
      <c r="K33" s="30">
        <v>0</v>
      </c>
      <c r="L33" s="30">
        <v>444465.88</v>
      </c>
      <c r="M33" s="30"/>
      <c r="N33" s="30">
        <v>9593.4</v>
      </c>
      <c r="O33" s="30">
        <v>202405.4</v>
      </c>
      <c r="P33" s="30">
        <v>0</v>
      </c>
      <c r="Q33" s="30">
        <v>5675.03</v>
      </c>
      <c r="R33" s="36">
        <f t="shared" si="1"/>
        <v>801327.63000000012</v>
      </c>
    </row>
    <row r="34" spans="2:19" x14ac:dyDescent="0.25">
      <c r="B34" s="5" t="s">
        <v>23</v>
      </c>
      <c r="C34" s="26">
        <f>'P1 Presupuesto Aprobado'!D34</f>
        <v>356574</v>
      </c>
      <c r="D34" s="30">
        <f>'P1 Presupuesto Aprobado'!E34</f>
        <v>-113956.34</v>
      </c>
      <c r="E34" s="25">
        <v>0</v>
      </c>
      <c r="F34" s="30"/>
      <c r="G34" s="30">
        <v>6500.03</v>
      </c>
      <c r="H34" s="30">
        <v>119823.95</v>
      </c>
      <c r="I34" s="30">
        <v>0</v>
      </c>
      <c r="J34" s="30">
        <v>0</v>
      </c>
      <c r="K34" s="30">
        <v>9719.59</v>
      </c>
      <c r="L34" s="30">
        <v>25465.88</v>
      </c>
      <c r="M34" s="30"/>
      <c r="N34" s="30">
        <v>0</v>
      </c>
      <c r="O34" s="30">
        <v>2339.9899999999998</v>
      </c>
      <c r="P34" s="30">
        <v>14429.19</v>
      </c>
      <c r="Q34" s="30">
        <v>26230.03</v>
      </c>
      <c r="R34" s="36">
        <f t="shared" si="1"/>
        <v>204508.66</v>
      </c>
    </row>
    <row r="35" spans="2:19" x14ac:dyDescent="0.25">
      <c r="B35" s="5" t="s">
        <v>24</v>
      </c>
      <c r="C35" s="26">
        <f>'P1 Presupuesto Aprobado'!D35</f>
        <v>7723461</v>
      </c>
      <c r="D35" s="30">
        <f>'P1 Presupuesto Aprobado'!E35</f>
        <v>-683</v>
      </c>
      <c r="E35" s="25">
        <v>0</v>
      </c>
      <c r="F35" s="30"/>
      <c r="G35" s="30">
        <v>278307.13</v>
      </c>
      <c r="H35" s="30">
        <v>55996.54</v>
      </c>
      <c r="I35" s="30">
        <v>0</v>
      </c>
      <c r="J35" s="30">
        <v>2450920.4</v>
      </c>
      <c r="K35" s="30">
        <v>11934</v>
      </c>
      <c r="L35" s="30">
        <v>73938.81</v>
      </c>
      <c r="M35" s="30"/>
      <c r="N35" s="30">
        <v>1650159.44</v>
      </c>
      <c r="O35" s="30">
        <v>638081.24</v>
      </c>
      <c r="P35" s="30">
        <v>640194</v>
      </c>
      <c r="Q35" s="30">
        <v>627411.6</v>
      </c>
      <c r="R35" s="36">
        <f t="shared" si="1"/>
        <v>6426943.1600000001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/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/>
      <c r="N36" s="30">
        <v>0</v>
      </c>
      <c r="O36" s="30">
        <v>0</v>
      </c>
      <c r="P36" s="30">
        <v>0</v>
      </c>
      <c r="Q36" s="30">
        <v>0</v>
      </c>
      <c r="R36" s="36">
        <f t="shared" si="1"/>
        <v>0</v>
      </c>
    </row>
    <row r="37" spans="2:19" x14ac:dyDescent="0.25">
      <c r="B37" s="5" t="s">
        <v>26</v>
      </c>
      <c r="C37" s="26">
        <f>'P1 Presupuesto Aprobado'!D37</f>
        <v>8963480</v>
      </c>
      <c r="D37" s="30">
        <f>'P1 Presupuesto Aprobado'!E37</f>
        <v>-57246</v>
      </c>
      <c r="E37" s="25">
        <v>0</v>
      </c>
      <c r="F37" s="30">
        <v>133884.28</v>
      </c>
      <c r="G37" s="30">
        <v>866756.74</v>
      </c>
      <c r="H37" s="30">
        <v>581700.91</v>
      </c>
      <c r="I37" s="30">
        <v>129835.4</v>
      </c>
      <c r="J37" s="30">
        <v>667714.67000000004</v>
      </c>
      <c r="K37" s="30">
        <v>687665.8</v>
      </c>
      <c r="L37" s="30">
        <v>1835384.64</v>
      </c>
      <c r="M37" s="30"/>
      <c r="N37" s="30">
        <v>455700.16</v>
      </c>
      <c r="O37" s="30">
        <v>72105</v>
      </c>
      <c r="P37" s="30">
        <v>890245.6</v>
      </c>
      <c r="Q37" s="30">
        <v>1963786</v>
      </c>
      <c r="R37" s="36">
        <f t="shared" si="1"/>
        <v>8284779.1999999993</v>
      </c>
    </row>
    <row r="38" spans="2:19" x14ac:dyDescent="0.25">
      <c r="B38" s="3" t="s">
        <v>27</v>
      </c>
      <c r="C38" s="32">
        <f>SUM(C39:C46)</f>
        <v>75000</v>
      </c>
      <c r="D38" s="32">
        <f>SUM(D39:D46)</f>
        <v>130000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10000</v>
      </c>
      <c r="H38" s="32">
        <f t="shared" si="5"/>
        <v>75000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65000</v>
      </c>
      <c r="P38" s="32">
        <f t="shared" si="5"/>
        <v>0</v>
      </c>
      <c r="Q38" s="32">
        <f t="shared" si="5"/>
        <v>0</v>
      </c>
      <c r="R38" s="35">
        <f t="shared" si="1"/>
        <v>150000</v>
      </c>
      <c r="S38" s="30"/>
    </row>
    <row r="39" spans="2:19" x14ac:dyDescent="0.25">
      <c r="B39" s="5" t="s">
        <v>28</v>
      </c>
      <c r="C39" s="26">
        <f>'P1 Presupuesto Aprobado'!D39</f>
        <v>75000</v>
      </c>
      <c r="D39" s="30">
        <f>'P1 Presupuesto Aprobado'!E39</f>
        <v>130000</v>
      </c>
      <c r="E39" s="25">
        <v>0</v>
      </c>
      <c r="F39" s="30">
        <v>0</v>
      </c>
      <c r="G39" s="30">
        <v>10000</v>
      </c>
      <c r="H39" s="30">
        <v>75000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>
        <v>65000</v>
      </c>
      <c r="P39" s="30">
        <v>0</v>
      </c>
      <c r="Q39" s="30">
        <v>0</v>
      </c>
      <c r="R39" s="36">
        <f t="shared" si="1"/>
        <v>150000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5912098</v>
      </c>
      <c r="D55" s="33">
        <f>SUM(D56:D64)</f>
        <v>7782685.8800000008</v>
      </c>
      <c r="E55" s="33">
        <f t="shared" ref="E55:Q55" si="8">SUM(E56:E64)</f>
        <v>75000</v>
      </c>
      <c r="F55" s="33">
        <f t="shared" si="8"/>
        <v>0</v>
      </c>
      <c r="G55" s="33">
        <f t="shared" si="8"/>
        <v>336945</v>
      </c>
      <c r="H55" s="33">
        <f t="shared" si="8"/>
        <v>0</v>
      </c>
      <c r="I55" s="33">
        <f t="shared" si="8"/>
        <v>0</v>
      </c>
      <c r="J55" s="33">
        <f t="shared" si="8"/>
        <v>156970.76</v>
      </c>
      <c r="K55" s="33">
        <f t="shared" si="8"/>
        <v>101542.58</v>
      </c>
      <c r="L55" s="33">
        <f t="shared" si="8"/>
        <v>695274.2</v>
      </c>
      <c r="M55" s="33"/>
      <c r="N55" s="33">
        <f t="shared" si="8"/>
        <v>0</v>
      </c>
      <c r="O55" s="33">
        <f t="shared" si="8"/>
        <v>8519979.9900000002</v>
      </c>
      <c r="P55" s="33">
        <f t="shared" si="8"/>
        <v>163281.47</v>
      </c>
      <c r="Q55" s="33">
        <f t="shared" si="8"/>
        <v>569857.99</v>
      </c>
      <c r="R55" s="35">
        <f t="shared" si="6"/>
        <v>10618851.990000002</v>
      </c>
      <c r="S55" s="30"/>
    </row>
    <row r="56" spans="2:19" x14ac:dyDescent="0.25">
      <c r="B56" s="5" t="s">
        <v>44</v>
      </c>
      <c r="C56" s="26">
        <f>'P1 Presupuesto Aprobado'!D56</f>
        <v>3328728</v>
      </c>
      <c r="D56" s="30">
        <f>'P1 Presupuesto Aprobado'!E56</f>
        <v>-2002677</v>
      </c>
      <c r="E56" s="30">
        <v>0</v>
      </c>
      <c r="F56" s="30"/>
      <c r="G56" s="30">
        <v>336945</v>
      </c>
      <c r="H56" s="30">
        <v>0</v>
      </c>
      <c r="I56" s="30">
        <v>0</v>
      </c>
      <c r="J56" s="30">
        <v>23190</v>
      </c>
      <c r="K56" s="30">
        <v>45542.58</v>
      </c>
      <c r="L56" s="30">
        <v>614001.19999999995</v>
      </c>
      <c r="M56" s="30"/>
      <c r="N56" s="30">
        <v>0</v>
      </c>
      <c r="O56" s="30">
        <v>55980</v>
      </c>
      <c r="P56" s="30">
        <v>18281.48</v>
      </c>
      <c r="Q56" s="30">
        <v>221014</v>
      </c>
      <c r="R56" s="36">
        <f t="shared" si="6"/>
        <v>1314954.26</v>
      </c>
    </row>
    <row r="57" spans="2:19" x14ac:dyDescent="0.25">
      <c r="B57" s="5" t="s">
        <v>45</v>
      </c>
      <c r="C57" s="26">
        <f>'P1 Presupuesto Aprobado'!D57</f>
        <v>125000</v>
      </c>
      <c r="D57" s="30">
        <f>'P1 Presupuesto Aprobado'!E57</f>
        <v>26000</v>
      </c>
      <c r="E57" s="30">
        <v>0</v>
      </c>
      <c r="F57" s="30"/>
      <c r="G57" s="30"/>
      <c r="H57" s="30">
        <v>0</v>
      </c>
      <c r="I57" s="30">
        <v>0</v>
      </c>
      <c r="J57" s="30">
        <v>133780.76</v>
      </c>
      <c r="K57" s="30">
        <v>0</v>
      </c>
      <c r="L57" s="30">
        <v>0</v>
      </c>
      <c r="M57" s="30"/>
      <c r="N57" s="30">
        <v>0</v>
      </c>
      <c r="O57" s="30">
        <v>0</v>
      </c>
      <c r="P57" s="34">
        <v>0</v>
      </c>
      <c r="Q57" s="30">
        <v>0</v>
      </c>
      <c r="R57" s="36">
        <f t="shared" si="6"/>
        <v>133780.76</v>
      </c>
    </row>
    <row r="58" spans="2:19" x14ac:dyDescent="0.25">
      <c r="B58" s="5" t="s">
        <v>46</v>
      </c>
      <c r="C58" s="26">
        <f>'P1 Presupuesto Aprobado'!D58</f>
        <v>15000</v>
      </c>
      <c r="D58" s="30">
        <f>'P1 Presupuesto Aprobado'!E58</f>
        <v>-15000</v>
      </c>
      <c r="E58" s="30">
        <v>0</v>
      </c>
      <c r="F58" s="30"/>
      <c r="G58" s="30"/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>
        <v>0</v>
      </c>
      <c r="P58" s="34">
        <v>0</v>
      </c>
      <c r="Q58" s="30">
        <v>0</v>
      </c>
      <c r="R58" s="36">
        <f t="shared" si="6"/>
        <v>0</v>
      </c>
    </row>
    <row r="59" spans="2:19" x14ac:dyDescent="0.25">
      <c r="B59" s="5" t="s">
        <v>47</v>
      </c>
      <c r="C59" s="26">
        <f>'P1 Presupuesto Aprobado'!D59</f>
        <v>0</v>
      </c>
      <c r="D59" s="30">
        <f>'P1 Presupuesto Aprobado'!E59</f>
        <v>10705615.880000001</v>
      </c>
      <c r="E59" s="30">
        <v>0</v>
      </c>
      <c r="F59" s="30"/>
      <c r="G59" s="30"/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>
        <v>7660000</v>
      </c>
      <c r="P59" s="34">
        <v>0</v>
      </c>
      <c r="Q59" s="34">
        <v>0</v>
      </c>
      <c r="R59" s="36">
        <f t="shared" si="6"/>
        <v>7660000</v>
      </c>
    </row>
    <row r="60" spans="2:19" x14ac:dyDescent="0.25">
      <c r="B60" s="5" t="s">
        <v>48</v>
      </c>
      <c r="C60" s="26">
        <f>'P1 Presupuesto Aprobado'!D60</f>
        <v>1331000</v>
      </c>
      <c r="D60" s="30">
        <f>'P1 Presupuesto Aprobado'!E60</f>
        <v>179117</v>
      </c>
      <c r="E60" s="30">
        <v>75000</v>
      </c>
      <c r="F60" s="30"/>
      <c r="G60" s="30"/>
      <c r="H60" s="30">
        <v>0</v>
      </c>
      <c r="I60" s="30">
        <v>0</v>
      </c>
      <c r="J60" s="30">
        <v>0</v>
      </c>
      <c r="K60" s="30">
        <v>56000</v>
      </c>
      <c r="L60" s="30">
        <v>81273</v>
      </c>
      <c r="M60" s="30"/>
      <c r="N60" s="30">
        <v>0</v>
      </c>
      <c r="O60" s="30">
        <v>803999.99</v>
      </c>
      <c r="P60" s="34">
        <v>144999.99</v>
      </c>
      <c r="Q60" s="34">
        <v>348843.99</v>
      </c>
      <c r="R60" s="36">
        <f t="shared" si="6"/>
        <v>1510116.97</v>
      </c>
    </row>
    <row r="61" spans="2:19" x14ac:dyDescent="0.25">
      <c r="B61" s="5" t="s">
        <v>49</v>
      </c>
      <c r="C61" s="26">
        <f>'P1 Presupuesto Aprobado'!D61</f>
        <v>2000</v>
      </c>
      <c r="D61" s="30">
        <f>'P1 Presupuesto Aprobado'!E61</f>
        <v>0</v>
      </c>
      <c r="E61" s="30">
        <v>0</v>
      </c>
      <c r="F61" s="30"/>
      <c r="G61" s="30"/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/>
      <c r="N61" s="30">
        <v>0</v>
      </c>
      <c r="O61" s="30">
        <v>0</v>
      </c>
      <c r="P61" s="34">
        <v>0</v>
      </c>
      <c r="Q61" s="34">
        <v>0</v>
      </c>
      <c r="R61" s="36">
        <f t="shared" si="6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/>
      <c r="G62" s="30"/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>
        <v>0</v>
      </c>
      <c r="Q62" s="34">
        <v>0</v>
      </c>
      <c r="R62" s="36">
        <f t="shared" si="6"/>
        <v>0</v>
      </c>
    </row>
    <row r="63" spans="2:19" x14ac:dyDescent="0.25">
      <c r="B63" s="5" t="s">
        <v>51</v>
      </c>
      <c r="C63" s="26">
        <f>'P1 Presupuesto Aprobado'!D63</f>
        <v>1110370</v>
      </c>
      <c r="D63" s="30">
        <f>'P1 Presupuesto Aprobado'!E63</f>
        <v>-1110370</v>
      </c>
      <c r="E63" s="30">
        <v>0</v>
      </c>
      <c r="F63" s="30"/>
      <c r="G63" s="30"/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>
        <v>0</v>
      </c>
      <c r="Q63" s="34">
        <v>0</v>
      </c>
      <c r="R63" s="36">
        <f t="shared" si="6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0</v>
      </c>
      <c r="E64" s="30">
        <v>0</v>
      </c>
      <c r="F64" s="30"/>
      <c r="G64" s="30"/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/>
      <c r="P64" s="34"/>
      <c r="Q64" s="34">
        <v>0</v>
      </c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494722596</v>
      </c>
      <c r="D86" s="37">
        <f>D11+D77</f>
        <v>967261.52000000142</v>
      </c>
      <c r="E86" s="37">
        <f>E11+E77</f>
        <v>20932341.579999998</v>
      </c>
      <c r="F86" s="37">
        <f>F11+F77</f>
        <v>21993794.039999999</v>
      </c>
      <c r="G86" s="37">
        <f t="shared" ref="G86:Q86" si="17">G11+G77</f>
        <v>38080468.200000003</v>
      </c>
      <c r="H86" s="37">
        <f t="shared" si="17"/>
        <v>38518399.400000006</v>
      </c>
      <c r="I86" s="37">
        <f t="shared" si="17"/>
        <v>26075542.469999999</v>
      </c>
      <c r="J86" s="37">
        <f t="shared" si="17"/>
        <v>43604464.949999996</v>
      </c>
      <c r="K86" s="37">
        <f t="shared" si="17"/>
        <v>39127026.299999997</v>
      </c>
      <c r="L86" s="37">
        <f t="shared" si="17"/>
        <v>30083624.77</v>
      </c>
      <c r="M86" s="37"/>
      <c r="N86" s="37">
        <f t="shared" si="17"/>
        <v>24911653.480000004</v>
      </c>
      <c r="O86" s="37">
        <f t="shared" si="17"/>
        <v>57300844.63000001</v>
      </c>
      <c r="P86" s="37">
        <f t="shared" si="17"/>
        <v>41176954.210000001</v>
      </c>
      <c r="Q86" s="37">
        <f t="shared" si="17"/>
        <v>72946095.659999996</v>
      </c>
      <c r="R86" s="35">
        <f t="shared" si="12"/>
        <v>454751209.68999994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2"/>
    </row>
    <row r="92" spans="2:18" x14ac:dyDescent="0.25">
      <c r="B92" s="42"/>
    </row>
    <row r="94" spans="2:18" ht="18.75" x14ac:dyDescent="0.3"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</row>
    <row r="95" spans="2:18" ht="18.75" customHeight="1" x14ac:dyDescent="0.3">
      <c r="B95" s="43" t="s">
        <v>105</v>
      </c>
      <c r="C95" s="58" t="s">
        <v>112</v>
      </c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</row>
    <row r="96" spans="2:18" ht="15.75" customHeight="1" x14ac:dyDescent="0.25">
      <c r="B96" s="44" t="s">
        <v>104</v>
      </c>
      <c r="C96" s="59" t="s">
        <v>111</v>
      </c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</row>
    <row r="100" spans="2:6" ht="18.75" x14ac:dyDescent="0.3">
      <c r="B100" s="60"/>
      <c r="C100" s="60"/>
      <c r="D100" s="60"/>
      <c r="E100" s="60"/>
      <c r="F100" s="60"/>
    </row>
    <row r="101" spans="2:6" x14ac:dyDescent="0.25">
      <c r="B101" s="61"/>
      <c r="C101" s="61"/>
      <c r="D101" s="61"/>
      <c r="E101" s="61"/>
      <c r="F101" s="61"/>
    </row>
  </sheetData>
  <mergeCells count="16">
    <mergeCell ref="C95:R95"/>
    <mergeCell ref="C96:R96"/>
    <mergeCell ref="B100:F100"/>
    <mergeCell ref="B101:F101"/>
    <mergeCell ref="B3:R3"/>
    <mergeCell ref="B4:R4"/>
    <mergeCell ref="B9:B10"/>
    <mergeCell ref="C9:C10"/>
    <mergeCell ref="D9:D10"/>
    <mergeCell ref="B5:R5"/>
    <mergeCell ref="B6:R6"/>
    <mergeCell ref="D94:H94"/>
    <mergeCell ref="I94:M94"/>
    <mergeCell ref="N94:R94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19" scale="45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2025-01-07T18:34:58Z</cp:lastPrinted>
  <dcterms:created xsi:type="dcterms:W3CDTF">2021-07-29T18:58:50Z</dcterms:created>
  <dcterms:modified xsi:type="dcterms:W3CDTF">2025-01-09T15:59:23Z</dcterms:modified>
</cp:coreProperties>
</file>