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Martinez\Documents\PORTAL-POA\PORTAL POR AÑO\PORTAL AÑO 2025\ENERO\"/>
    </mc:Choice>
  </mc:AlternateContent>
  <xr:revisionPtr revIDLastSave="0" documentId="8_{59EA3174-772C-41E0-B762-852862DEAA1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C19" i="2"/>
  <c r="C20" i="2"/>
  <c r="C21" i="2"/>
  <c r="C22" i="2"/>
  <c r="L18" i="2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K77" i="2" s="1"/>
  <c r="L81" i="2"/>
  <c r="M81" i="2"/>
  <c r="N81" i="2"/>
  <c r="O81" i="2"/>
  <c r="P81" i="2"/>
  <c r="E78" i="2"/>
  <c r="E77" i="2" s="1"/>
  <c r="F78" i="2"/>
  <c r="F77" i="2" s="1"/>
  <c r="G78" i="2"/>
  <c r="G77" i="2" s="1"/>
  <c r="H78" i="2"/>
  <c r="I78" i="2"/>
  <c r="J78" i="2"/>
  <c r="K78" i="2"/>
  <c r="L78" i="2"/>
  <c r="M78" i="2"/>
  <c r="N78" i="2"/>
  <c r="O78" i="2"/>
  <c r="P78" i="2"/>
  <c r="R19" i="2"/>
  <c r="R20" i="2"/>
  <c r="R21" i="2"/>
  <c r="R22" i="2"/>
  <c r="R23" i="2"/>
  <c r="R24" i="2"/>
  <c r="R25" i="2"/>
  <c r="R26" i="2"/>
  <c r="R2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J77" i="2" l="1"/>
  <c r="O77" i="2"/>
  <c r="C78" i="2"/>
  <c r="D65" i="2"/>
  <c r="H77" i="2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R47" i="2"/>
  <c r="I77" i="2"/>
  <c r="R84" i="2"/>
  <c r="C65" i="2"/>
  <c r="C81" i="2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C77" i="2" l="1"/>
  <c r="P86" i="2"/>
  <c r="H86" i="2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<sst xmlns="http://schemas.openxmlformats.org/spreadsheetml/2006/main" count="293" uniqueCount="115">
  <si>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</si>
  <si>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</si>
  <si>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</si>
  <si>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</si>
  <si>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</si>
  <si>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</si>
  <si>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</si>
  <si>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</si>
  <si>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</si>
  <si>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</si>
  <si>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</si>
  <si>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</si>
  <si>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</si>
  <si>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</si>
  <si>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</si>
  <si>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</si>
  <si>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</si>
  <si>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</si>
  <si>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</si>
  <si>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</si>
  <si>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</si>
  <si>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</si>
  <si>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</si>
  <si>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</si>
  <si>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</si>
  <si>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</si>
  <si>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</si>
  <si>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</si>
  <si>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</si>
  <si>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</si>
  <si>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</si>
  <si>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</si>
  <si>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</si>
  <si>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</si>
  <si>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</si>
  <si>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</si>
  <si>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</si>
  <si>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</si>
  <si>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</si>
  <si>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</si>
  <si>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</si>
  <si>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</si>
  <si>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</si>
  <si>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</si>
  <si>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</si>
  <si>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</si>
  <si>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</si>
  <si>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</si>
  <si>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</si>
  <si>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</si>
  <si>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</si>
  <si>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</si>
  <si>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</si>
  <si>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</si>
  <si>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</si>
  <si>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</si>
  <si>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</si>
  <si>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</si>
  <si>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</si>
  <si>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</si>
  <si>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</si>
  <si>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</si>
  <si>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</si>
  <si>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</si>
  <si>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</si>
  <si>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</si>
  <si>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</si>
  <si>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</si>
  <si>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</si>
  <si>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</si>
  <si>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</si>
  <si>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</si>
  <si>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</si>
  <si>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</si>
  <si>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</si>
  <si>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</si>
  <si>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</si>
  <si>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</si>
  <si>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</si>
  <si>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</si>
  <si>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</si>
  <si>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</si>
  <si>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</si>
  <si>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</si>
  <si>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</si>
  <si>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</si>
  <si>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</si>
  <si>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</si>
  <si>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</si>
  <si>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</si>
  <si>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</si>
  <si>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</si>
  <si>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</si>
  <si>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</si>
  <si>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</si>
  <si>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</si>
  <si>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</si>
  <si>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</si>
  <si>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</si>
  <si>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</si>
  <si>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</si>
  <si>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</si>
  <si>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</si>
  <si>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</si>
  <si>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</si>
  <si>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</si>
  <si>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</si>
  <si>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</si>
  <si>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</si>
  <si>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</si>
  <si>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2025</t>
  </si>
  <si>
    <t>Fuente: [Ejecución Presupuestaria al 31/01/2025-SIGEF]</t>
  </si>
  <si>
    <t>Licda. Celeste Bautista L.</t>
  </si>
  <si>
    <t>Encargada Administrativa y Financiera</t>
  </si>
  <si>
    <t>Fuente: [Ejecución Presupuestaria Mensual al 31/12/2025-SIGEF]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</si>
</sst>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256443</xdr:colOff>
      <xdr:row>75</xdr:row>
      <xdr:rowOff>146538</xdr:rowOff>
    </xdr:from>
    <xdr:to>
      <xdr:col>26</xdr:col>
      <xdr:colOff>195385</xdr:colOff>
      <xdr:row>83</xdr:row>
      <xdr:rowOff>128954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2597" y="15178942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6081348</xdr:colOff>
      <xdr:row>2</xdr:row>
      <xdr:rowOff>219810</xdr:rowOff>
    </xdr:from>
    <xdr:to>
      <xdr:col>17</xdr:col>
      <xdr:colOff>1026830</xdr:colOff>
      <xdr:row>8</xdr:row>
      <xdr:rowOff>122116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50788447-4954-4F74-97A1-2B6C9478A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2983" y="610579"/>
          <a:ext cx="4470482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12213</xdr:colOff>
      <xdr:row>2</xdr:row>
      <xdr:rowOff>207598</xdr:rowOff>
    </xdr:from>
    <xdr:to>
      <xdr:col>1</xdr:col>
      <xdr:colOff>4482695</xdr:colOff>
      <xdr:row>8</xdr:row>
      <xdr:rowOff>109904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A2E8DE9E-3F75-4147-8FC7-66456B27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48" y="598367"/>
          <a:ext cx="4470482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zoomScale="86" zoomScaleNormal="86" workbookViewId="0">
      <selection activeCell="C87" sqref="C87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491553431</v>
      </c>
      <c r="E11" s="31">
        <f>E12+E18+E28+E38+E47+E55+E65+E70+E73</f>
        <v>9.3132257461547852E-10</v>
      </c>
      <c r="F11" s="8"/>
    </row>
    <row r="12" spans="2:16" x14ac:dyDescent="0.25">
      <c r="C12" s="3" t="s">
        <v>1</v>
      </c>
      <c r="D12" s="4">
        <f>SUM(D13:D17)</f>
        <v>334917349</v>
      </c>
      <c r="E12" s="32">
        <f>SUM(E13:E17)</f>
        <v>0</v>
      </c>
      <c r="F12" s="8"/>
    </row>
    <row r="13" spans="2:16" x14ac:dyDescent="0.25">
      <c r="C13" s="5" t="s">
        <v>2</v>
      </c>
      <c r="D13" s="25">
        <v>218991948</v>
      </c>
      <c r="E13" s="30">
        <v>0</v>
      </c>
      <c r="F13" s="8"/>
    </row>
    <row r="14" spans="2:16" x14ac:dyDescent="0.25">
      <c r="C14" s="5" t="s">
        <v>3</v>
      </c>
      <c r="D14" s="25">
        <v>84836546</v>
      </c>
      <c r="E14" s="30">
        <v>0</v>
      </c>
      <c r="F14" s="8"/>
    </row>
    <row r="15" spans="2:16" x14ac:dyDescent="0.25">
      <c r="C15" s="5" t="s">
        <v>4</v>
      </c>
      <c r="D15" s="25">
        <v>192000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0</v>
      </c>
      <c r="F16" s="8"/>
    </row>
    <row r="17" spans="3:6" x14ac:dyDescent="0.25">
      <c r="C17" s="5" t="s">
        <v>6</v>
      </c>
      <c r="D17" s="25">
        <v>30896855</v>
      </c>
      <c r="E17" s="30">
        <v>0</v>
      </c>
      <c r="F17" s="8"/>
    </row>
    <row r="18" spans="3:6" x14ac:dyDescent="0.25">
      <c r="C18" s="3" t="s">
        <v>7</v>
      </c>
      <c r="D18" s="4">
        <f>SUM(D19:D27)</f>
        <v>83417070</v>
      </c>
      <c r="E18" s="32">
        <f>SUM(E19:E27)</f>
        <v>-3049999.9999999991</v>
      </c>
      <c r="F18" s="8"/>
    </row>
    <row r="19" spans="3:6" x14ac:dyDescent="0.25">
      <c r="C19" s="5" t="s">
        <v>8</v>
      </c>
      <c r="D19" s="25">
        <v>11996301</v>
      </c>
      <c r="E19" s="30">
        <v>4993460.4400000004</v>
      </c>
      <c r="F19" s="8"/>
    </row>
    <row r="20" spans="3:6" x14ac:dyDescent="0.25">
      <c r="C20" s="5" t="s">
        <v>9</v>
      </c>
      <c r="D20" s="25">
        <v>1248000</v>
      </c>
      <c r="E20" s="30">
        <v>0</v>
      </c>
      <c r="F20" s="8"/>
    </row>
    <row r="21" spans="3:6" x14ac:dyDescent="0.25">
      <c r="C21" s="5" t="s">
        <v>10</v>
      </c>
      <c r="D21" s="25">
        <v>450000</v>
      </c>
      <c r="E21" s="30">
        <v>0</v>
      </c>
      <c r="F21" s="8"/>
    </row>
    <row r="22" spans="3:6" x14ac:dyDescent="0.25">
      <c r="C22" s="5" t="s">
        <v>11</v>
      </c>
      <c r="D22" s="25">
        <v>1159400</v>
      </c>
      <c r="E22" s="30">
        <v>290241</v>
      </c>
      <c r="F22" s="8"/>
    </row>
    <row r="23" spans="3:6" x14ac:dyDescent="0.25">
      <c r="C23" s="5" t="s">
        <v>12</v>
      </c>
      <c r="D23" s="25">
        <v>8394050</v>
      </c>
      <c r="E23" s="30">
        <v>0</v>
      </c>
    </row>
    <row r="24" spans="3:6" x14ac:dyDescent="0.25">
      <c r="C24" s="5" t="s">
        <v>13</v>
      </c>
      <c r="D24" s="25">
        <v>16798652</v>
      </c>
      <c r="E24" s="30">
        <v>0</v>
      </c>
    </row>
    <row r="25" spans="3:6" x14ac:dyDescent="0.25">
      <c r="C25" s="5" t="s">
        <v>14</v>
      </c>
      <c r="D25" s="25">
        <v>4040480</v>
      </c>
      <c r="E25" s="30">
        <v>0</v>
      </c>
    </row>
    <row r="26" spans="3:6" x14ac:dyDescent="0.25">
      <c r="C26" s="5" t="s">
        <v>15</v>
      </c>
      <c r="D26" s="25">
        <v>18170187</v>
      </c>
      <c r="E26" s="30">
        <v>-11333701.439999999</v>
      </c>
    </row>
    <row r="27" spans="3:6" x14ac:dyDescent="0.25">
      <c r="C27" s="5" t="s">
        <v>16</v>
      </c>
      <c r="D27" s="25">
        <v>21160000</v>
      </c>
      <c r="E27" s="30">
        <v>3000000</v>
      </c>
    </row>
    <row r="28" spans="3:6" x14ac:dyDescent="0.25">
      <c r="C28" s="3" t="s">
        <v>17</v>
      </c>
      <c r="D28" s="4">
        <f>SUM(D29:D37)</f>
        <v>69719932</v>
      </c>
      <c r="E28" s="32">
        <f>SUM(E29:E37)</f>
        <v>0</v>
      </c>
    </row>
    <row r="29" spans="3:6" x14ac:dyDescent="0.25">
      <c r="C29" s="5" t="s">
        <v>18</v>
      </c>
      <c r="D29" s="25">
        <v>1550999</v>
      </c>
      <c r="E29" s="30">
        <v>0</v>
      </c>
    </row>
    <row r="30" spans="3:6" x14ac:dyDescent="0.25">
      <c r="C30" s="5" t="s">
        <v>19</v>
      </c>
      <c r="D30" s="25">
        <v>1256400</v>
      </c>
      <c r="E30" s="30">
        <v>0</v>
      </c>
    </row>
    <row r="31" spans="3:6" x14ac:dyDescent="0.25">
      <c r="C31" s="5" t="s">
        <v>20</v>
      </c>
      <c r="D31" s="25">
        <v>51860000</v>
      </c>
      <c r="E31" s="30">
        <v>0</v>
      </c>
    </row>
    <row r="32" spans="3:6" x14ac:dyDescent="0.25">
      <c r="C32" s="5" t="s">
        <v>21</v>
      </c>
      <c r="D32" s="25">
        <v>0</v>
      </c>
      <c r="E32" s="30">
        <v>0</v>
      </c>
    </row>
    <row r="33" spans="3:5" x14ac:dyDescent="0.25">
      <c r="C33" s="5" t="s">
        <v>22</v>
      </c>
      <c r="D33" s="25">
        <v>3200</v>
      </c>
      <c r="E33" s="30">
        <v>0</v>
      </c>
    </row>
    <row r="34" spans="3:5" x14ac:dyDescent="0.25">
      <c r="C34" s="5" t="s">
        <v>23</v>
      </c>
      <c r="D34" s="25">
        <v>76460</v>
      </c>
      <c r="E34" s="30">
        <v>0</v>
      </c>
    </row>
    <row r="35" spans="3:5" x14ac:dyDescent="0.25">
      <c r="C35" s="5" t="s">
        <v>24</v>
      </c>
      <c r="D35" s="25">
        <v>7389990</v>
      </c>
      <c r="E35" s="30">
        <v>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7582883</v>
      </c>
      <c r="E37" s="30">
        <v>0</v>
      </c>
    </row>
    <row r="38" spans="3:5" x14ac:dyDescent="0.25">
      <c r="C38" s="3" t="s">
        <v>27</v>
      </c>
      <c r="D38" s="4">
        <f>SUM(D39:D46)</f>
        <v>220000</v>
      </c>
      <c r="E38" s="4">
        <f>SUM(E39:E46)</f>
        <v>0</v>
      </c>
    </row>
    <row r="39" spans="3:5" x14ac:dyDescent="0.25">
      <c r="C39" s="5" t="s">
        <v>28</v>
      </c>
      <c r="D39" s="25">
        <v>220000</v>
      </c>
      <c r="E39" s="30">
        <v>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3279080</v>
      </c>
      <c r="E55" s="33">
        <f>SUM(E56:E64)</f>
        <v>3050000</v>
      </c>
    </row>
    <row r="56" spans="3:5" x14ac:dyDescent="0.25">
      <c r="C56" s="5" t="s">
        <v>44</v>
      </c>
      <c r="D56" s="25">
        <v>2376000</v>
      </c>
      <c r="E56" s="30">
        <v>0</v>
      </c>
    </row>
    <row r="57" spans="3:5" x14ac:dyDescent="0.25">
      <c r="C57" s="5" t="s">
        <v>45</v>
      </c>
      <c r="D57" s="25">
        <v>50000</v>
      </c>
      <c r="E57" s="30">
        <v>0</v>
      </c>
    </row>
    <row r="58" spans="3:5" x14ac:dyDescent="0.25">
      <c r="C58" s="5" t="s">
        <v>46</v>
      </c>
      <c r="D58" s="25">
        <v>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3050000</v>
      </c>
    </row>
    <row r="60" spans="3:5" x14ac:dyDescent="0.25">
      <c r="C60" s="5" t="s">
        <v>48</v>
      </c>
      <c r="D60" s="25">
        <v>853080</v>
      </c>
      <c r="E60" s="30">
        <v>0</v>
      </c>
    </row>
    <row r="61" spans="3:5" x14ac:dyDescent="0.25">
      <c r="C61" s="5" t="s">
        <v>49</v>
      </c>
      <c r="D61" s="25">
        <v>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0</v>
      </c>
      <c r="E63" s="30">
        <v>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491553431</v>
      </c>
      <c r="E86" s="37">
        <f>E11+E77</f>
        <v>9.3132257461547852E-10</v>
      </c>
    </row>
    <row r="87" spans="3:5" x14ac:dyDescent="0.25">
      <c r="C87" t="s">
        <v>111</v>
      </c>
    </row>
    <row r="92" spans="3:5" ht="18.75" x14ac:dyDescent="0.3">
      <c r="C92" s="38" t="s">
        <v>105</v>
      </c>
      <c r="D92" s="45" t="s">
        <v>106</v>
      </c>
      <c r="E92" s="45"/>
    </row>
    <row r="93" spans="3:5" x14ac:dyDescent="0.25">
      <c r="C93" s="39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S103"/>
  <sheetViews>
    <sheetView showGridLines="0" tabSelected="1" zoomScale="78" zoomScaleNormal="78" workbookViewId="0">
      <pane ySplit="11" topLeftCell="A27" activePane="bottomLeft" state="frozen"/>
      <selection activeCell="B1" sqref="B1"/>
      <selection pane="bottomLeft" activeCell="V93" sqref="V93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5" width="14.85546875" customWidth="1"/>
    <col min="6" max="12" width="14.85546875" hidden="1" customWidth="1"/>
    <col min="13" max="13" width="0.140625" hidden="1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3" t="s">
        <v>110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4" t="s">
        <v>97</v>
      </c>
      <c r="D9" s="54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1">
        <f>C12+C18+C28+C38+C47+C55+C65+C70+C73</f>
        <v>491553431</v>
      </c>
      <c r="D11" s="41">
        <f>D12+D18+D28+D38+D47+D55+D65+D70+D73</f>
        <v>9.3132257461547852E-10</v>
      </c>
      <c r="E11" s="31">
        <f>E12+E18+E28+E38+E55+E65+E70+E74</f>
        <v>31531895.539999999</v>
      </c>
      <c r="F11" s="31">
        <f>F12+F18+F28+F38+F55+F65+F70+F74</f>
        <v>0</v>
      </c>
      <c r="G11" s="31">
        <f t="shared" ref="G11:Q11" si="0">G12+G18+G28+G38+G55+G65+G70+G74</f>
        <v>0</v>
      </c>
      <c r="H11" s="31">
        <f t="shared" si="0"/>
        <v>0</v>
      </c>
      <c r="I11" s="31">
        <f t="shared" si="0"/>
        <v>0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 t="shared" ref="R11:R42" si="1">SUM(E11:Q11)</f>
        <v>31531895.539999999</v>
      </c>
    </row>
    <row r="12" spans="2:19" x14ac:dyDescent="0.25">
      <c r="B12" s="3" t="s">
        <v>1</v>
      </c>
      <c r="C12" s="4">
        <f>C13+C14+C15+C16+C17</f>
        <v>334917349</v>
      </c>
      <c r="D12" s="40">
        <f>D13+D14+D15+D16+D17</f>
        <v>0</v>
      </c>
      <c r="E12" s="32">
        <f>E13+E14+E15+E16+E17</f>
        <v>17526201.93</v>
      </c>
      <c r="F12" s="32">
        <f t="shared" ref="F12:Q12" si="2">F13+F14+F15+F16+F17</f>
        <v>0</v>
      </c>
      <c r="G12" s="32">
        <f t="shared" si="2"/>
        <v>0</v>
      </c>
      <c r="H12" s="32">
        <f t="shared" si="2"/>
        <v>0</v>
      </c>
      <c r="I12" s="32">
        <f t="shared" si="2"/>
        <v>0</v>
      </c>
      <c r="J12" s="32">
        <f t="shared" si="2"/>
        <v>0</v>
      </c>
      <c r="K12" s="32">
        <f t="shared" si="2"/>
        <v>0</v>
      </c>
      <c r="L12" s="32">
        <f t="shared" si="2"/>
        <v>0</v>
      </c>
      <c r="M12" s="32"/>
      <c r="N12" s="32">
        <f t="shared" si="2"/>
        <v>0</v>
      </c>
      <c r="O12" s="32">
        <f t="shared" si="2"/>
        <v>0</v>
      </c>
      <c r="P12" s="32">
        <f t="shared" si="2"/>
        <v>0</v>
      </c>
      <c r="Q12" s="32">
        <f t="shared" si="2"/>
        <v>0</v>
      </c>
      <c r="R12" s="35">
        <f t="shared" si="1"/>
        <v>17526201.93</v>
      </c>
    </row>
    <row r="13" spans="2:19" x14ac:dyDescent="0.25">
      <c r="B13" s="5" t="s">
        <v>2</v>
      </c>
      <c r="C13" s="25">
        <f>'P1 Presupuesto Aprobado'!D13</f>
        <v>218991948</v>
      </c>
      <c r="D13" s="30">
        <f>'P1 Presupuesto Aprobado'!E13</f>
        <v>0</v>
      </c>
      <c r="E13" s="25">
        <v>14871712.109999999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6">
        <f t="shared" si="1"/>
        <v>14871712.109999999</v>
      </c>
    </row>
    <row r="14" spans="2:19" x14ac:dyDescent="0.25">
      <c r="B14" s="5" t="s">
        <v>3</v>
      </c>
      <c r="C14" s="25">
        <f>'P1 Presupuesto Aprobado'!D14</f>
        <v>84836546</v>
      </c>
      <c r="D14" s="30">
        <f>'P1 Presupuesto Aprobado'!E14</f>
        <v>0</v>
      </c>
      <c r="E14" s="25">
        <v>414950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6">
        <f t="shared" si="1"/>
        <v>414950</v>
      </c>
    </row>
    <row r="15" spans="2:19" x14ac:dyDescent="0.25">
      <c r="B15" s="5" t="s">
        <v>4</v>
      </c>
      <c r="C15" s="25">
        <f>'P1 Presupuesto Aprobado'!D15</f>
        <v>192000</v>
      </c>
      <c r="D15" s="30">
        <f>'P1 Presupuesto Aprobado'!E15</f>
        <v>0</v>
      </c>
      <c r="E15" s="25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0</v>
      </c>
      <c r="E16" s="25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6">
        <f t="shared" si="1"/>
        <v>0</v>
      </c>
    </row>
    <row r="17" spans="2:19" x14ac:dyDescent="0.25">
      <c r="B17" s="5" t="s">
        <v>6</v>
      </c>
      <c r="C17" s="25">
        <f>'P1 Presupuesto Aprobado'!D17</f>
        <v>30896855</v>
      </c>
      <c r="D17" s="30">
        <f>'P1 Presupuesto Aprobado'!E17</f>
        <v>0</v>
      </c>
      <c r="E17" s="25">
        <v>2239539.8199999998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6">
        <f t="shared" si="1"/>
        <v>2239539.8199999998</v>
      </c>
    </row>
    <row r="18" spans="2:19" x14ac:dyDescent="0.25">
      <c r="B18" s="3" t="s">
        <v>7</v>
      </c>
      <c r="C18" s="32">
        <f>SUM(C19:C27)</f>
        <v>83417070</v>
      </c>
      <c r="D18" s="32">
        <f>SUM(D19:D27)</f>
        <v>-3049999.9999999991</v>
      </c>
      <c r="E18" s="32">
        <f t="shared" ref="E18:P18" si="3">SUM(E19:E27)</f>
        <v>5375068.6100000003</v>
      </c>
      <c r="F18" s="32">
        <f t="shared" si="3"/>
        <v>0</v>
      </c>
      <c r="G18" s="32">
        <f t="shared" si="3"/>
        <v>0</v>
      </c>
      <c r="H18" s="32">
        <f t="shared" si="3"/>
        <v>0</v>
      </c>
      <c r="I18" s="32">
        <f t="shared" si="3"/>
        <v>0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1"/>
        <v>5375068.6100000003</v>
      </c>
    </row>
    <row r="19" spans="2:19" x14ac:dyDescent="0.25">
      <c r="B19" s="5" t="s">
        <v>8</v>
      </c>
      <c r="C19" s="25">
        <f>'P1 Presupuesto Aprobado'!D19</f>
        <v>11996301</v>
      </c>
      <c r="D19" s="30">
        <f>'P1 Presupuesto Aprobado'!E19</f>
        <v>4993460.4400000004</v>
      </c>
      <c r="E19" s="25">
        <v>1166263.1200000001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6">
        <f t="shared" si="1"/>
        <v>1166263.1200000001</v>
      </c>
    </row>
    <row r="20" spans="2:19" x14ac:dyDescent="0.25">
      <c r="B20" s="5" t="s">
        <v>9</v>
      </c>
      <c r="C20" s="25">
        <f>'P1 Presupuesto Aprobado'!D20</f>
        <v>1248000</v>
      </c>
      <c r="D20" s="30">
        <f>'P1 Presupuesto Aprobado'!E20</f>
        <v>0</v>
      </c>
      <c r="E20" s="25">
        <v>0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6">
        <f t="shared" si="1"/>
        <v>0</v>
      </c>
    </row>
    <row r="21" spans="2:19" x14ac:dyDescent="0.25">
      <c r="B21" s="5" t="s">
        <v>10</v>
      </c>
      <c r="C21" s="25">
        <f>'P1 Presupuesto Aprobado'!D21</f>
        <v>450000</v>
      </c>
      <c r="D21" s="30">
        <f>'P1 Presupuesto Aprobado'!E21</f>
        <v>0</v>
      </c>
      <c r="E21" s="25">
        <v>0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6">
        <f t="shared" si="1"/>
        <v>0</v>
      </c>
    </row>
    <row r="22" spans="2:19" x14ac:dyDescent="0.25">
      <c r="B22" s="5" t="s">
        <v>11</v>
      </c>
      <c r="C22" s="25">
        <f>'P1 Presupuesto Aprobado'!D22</f>
        <v>1159400</v>
      </c>
      <c r="D22" s="30">
        <f>'P1 Presupuesto Aprobado'!E22</f>
        <v>290241</v>
      </c>
      <c r="E22" s="25">
        <v>79500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6">
        <f t="shared" si="1"/>
        <v>79500</v>
      </c>
    </row>
    <row r="23" spans="2:19" x14ac:dyDescent="0.25">
      <c r="B23" s="5" t="s">
        <v>12</v>
      </c>
      <c r="C23" s="25">
        <f>'P1 Presupuesto Aprobado'!D23</f>
        <v>8394050</v>
      </c>
      <c r="D23" s="30">
        <f>'P1 Presupuesto Aprobado'!E23</f>
        <v>0</v>
      </c>
      <c r="E23" s="25">
        <v>28000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6">
        <f t="shared" si="1"/>
        <v>28000</v>
      </c>
    </row>
    <row r="24" spans="2:19" x14ac:dyDescent="0.25">
      <c r="B24" s="5" t="s">
        <v>13</v>
      </c>
      <c r="C24" s="25">
        <f>'P1 Presupuesto Aprobado'!D24</f>
        <v>16798652</v>
      </c>
      <c r="D24" s="30">
        <f>'P1 Presupuesto Aprobado'!E24</f>
        <v>0</v>
      </c>
      <c r="E24" s="25">
        <v>793057.04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6">
        <f t="shared" si="1"/>
        <v>793057.04</v>
      </c>
    </row>
    <row r="25" spans="2:19" x14ac:dyDescent="0.25">
      <c r="B25" s="5" t="s">
        <v>14</v>
      </c>
      <c r="C25" s="25">
        <f>'P1 Presupuesto Aprobado'!D25</f>
        <v>4040480</v>
      </c>
      <c r="D25" s="30">
        <f>'P1 Presupuesto Aprobado'!E25</f>
        <v>0</v>
      </c>
      <c r="E25" s="25">
        <v>589952.43000000005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6">
        <f t="shared" si="1"/>
        <v>589952.43000000005</v>
      </c>
    </row>
    <row r="26" spans="2:19" x14ac:dyDescent="0.25">
      <c r="B26" s="5" t="s">
        <v>15</v>
      </c>
      <c r="C26" s="25">
        <f>'P1 Presupuesto Aprobado'!D26</f>
        <v>18170187</v>
      </c>
      <c r="D26" s="30">
        <f>'P1 Presupuesto Aprobado'!E26</f>
        <v>-11333701.439999999</v>
      </c>
      <c r="E26" s="25">
        <v>173903.63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6">
        <f t="shared" si="1"/>
        <v>173903.63</v>
      </c>
    </row>
    <row r="27" spans="2:19" x14ac:dyDescent="0.25">
      <c r="B27" s="5" t="s">
        <v>16</v>
      </c>
      <c r="C27" s="25">
        <f>'P1 Presupuesto Aprobado'!D27</f>
        <v>21160000</v>
      </c>
      <c r="D27" s="30">
        <f>'P1 Presupuesto Aprobado'!E27</f>
        <v>3000000</v>
      </c>
      <c r="E27" s="25">
        <v>2544392.39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6">
        <f t="shared" si="1"/>
        <v>2544392.39</v>
      </c>
    </row>
    <row r="28" spans="2:19" x14ac:dyDescent="0.25">
      <c r="B28" s="3" t="s">
        <v>17</v>
      </c>
      <c r="C28" s="32">
        <f>SUM(C29:C37)</f>
        <v>69719932</v>
      </c>
      <c r="D28" s="32">
        <f>SUM(D29:D37)</f>
        <v>0</v>
      </c>
      <c r="E28" s="32">
        <f t="shared" ref="E28:Q28" si="4">SUM(E29:E37)</f>
        <v>8630625</v>
      </c>
      <c r="F28" s="32">
        <f t="shared" si="4"/>
        <v>0</v>
      </c>
      <c r="G28" s="32">
        <f t="shared" si="4"/>
        <v>0</v>
      </c>
      <c r="H28" s="32">
        <f t="shared" si="4"/>
        <v>0</v>
      </c>
      <c r="I28" s="32">
        <f t="shared" si="4"/>
        <v>0</v>
      </c>
      <c r="J28" s="32">
        <f t="shared" si="4"/>
        <v>0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1"/>
        <v>8630625</v>
      </c>
      <c r="S28" s="30"/>
    </row>
    <row r="29" spans="2:19" x14ac:dyDescent="0.25">
      <c r="B29" s="5" t="s">
        <v>18</v>
      </c>
      <c r="C29" s="25">
        <f>'P1 Presupuesto Aprobado'!D29</f>
        <v>1550999</v>
      </c>
      <c r="D29" s="30">
        <f>'P1 Presupuesto Aprobado'!E29</f>
        <v>0</v>
      </c>
      <c r="E29" s="25">
        <v>0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6"/>
    </row>
    <row r="30" spans="2:19" x14ac:dyDescent="0.25">
      <c r="B30" s="5" t="s">
        <v>19</v>
      </c>
      <c r="C30" s="25">
        <f>'P1 Presupuesto Aprobado'!D30</f>
        <v>1256400</v>
      </c>
      <c r="D30" s="30">
        <f>'P1 Presupuesto Aprobado'!E30</f>
        <v>0</v>
      </c>
      <c r="E30" s="25">
        <v>0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6"/>
    </row>
    <row r="31" spans="2:19" x14ac:dyDescent="0.25">
      <c r="B31" s="5" t="s">
        <v>20</v>
      </c>
      <c r="C31" s="25">
        <f>'P1 Presupuesto Aprobado'!D31</f>
        <v>51860000</v>
      </c>
      <c r="D31" s="30">
        <f>'P1 Presupuesto Aprobado'!E31</f>
        <v>0</v>
      </c>
      <c r="E31" s="25">
        <v>8030625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6"/>
    </row>
    <row r="32" spans="2:19" x14ac:dyDescent="0.25">
      <c r="B32" s="5" t="s">
        <v>21</v>
      </c>
      <c r="C32" s="25">
        <f>'P1 Presupuesto Aprobado'!D32</f>
        <v>0</v>
      </c>
      <c r="D32" s="30">
        <f>'P1 Presupuesto Aprobado'!E32</f>
        <v>0</v>
      </c>
      <c r="E32" s="25">
        <v>0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6"/>
    </row>
    <row r="33" spans="2:19" x14ac:dyDescent="0.25">
      <c r="B33" s="5" t="s">
        <v>22</v>
      </c>
      <c r="C33" s="25">
        <f>'P1 Presupuesto Aprobado'!D33</f>
        <v>3200</v>
      </c>
      <c r="D33" s="30">
        <f>'P1 Presupuesto Aprobado'!E33</f>
        <v>0</v>
      </c>
      <c r="E33" s="25">
        <v>0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6"/>
    </row>
    <row r="34" spans="2:19" x14ac:dyDescent="0.25">
      <c r="B34" s="5" t="s">
        <v>23</v>
      </c>
      <c r="C34" s="25">
        <f>'P1 Presupuesto Aprobado'!D34</f>
        <v>76460</v>
      </c>
      <c r="D34" s="30">
        <f>'P1 Presupuesto Aprobado'!E34</f>
        <v>0</v>
      </c>
      <c r="E34" s="25">
        <v>0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6"/>
    </row>
    <row r="35" spans="2:19" x14ac:dyDescent="0.25">
      <c r="B35" s="5" t="s">
        <v>24</v>
      </c>
      <c r="C35" s="25">
        <f>'P1 Presupuesto Aprobado'!D35</f>
        <v>7389990</v>
      </c>
      <c r="D35" s="30">
        <f>'P1 Presupuesto Aprobado'!E35</f>
        <v>0</v>
      </c>
      <c r="E35" s="25">
        <v>600000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6"/>
    </row>
    <row r="36" spans="2:19" x14ac:dyDescent="0.25">
      <c r="B36" s="5" t="s">
        <v>25</v>
      </c>
      <c r="C36" s="25">
        <f>'P1 Presupuesto Aprobado'!D36</f>
        <v>0</v>
      </c>
      <c r="D36" s="30">
        <f>'P1 Presupuesto Aprobado'!E36</f>
        <v>0</v>
      </c>
      <c r="E36" s="25">
        <v>0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6"/>
    </row>
    <row r="37" spans="2:19" x14ac:dyDescent="0.25">
      <c r="B37" s="5" t="s">
        <v>26</v>
      </c>
      <c r="C37" s="25">
        <f>'P1 Presupuesto Aprobado'!D37</f>
        <v>7582883</v>
      </c>
      <c r="D37" s="30">
        <f>'P1 Presupuesto Aprobado'!E37</f>
        <v>0</v>
      </c>
      <c r="E37" s="25">
        <v>0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6"/>
    </row>
    <row r="38" spans="2:19" x14ac:dyDescent="0.25">
      <c r="B38" s="3" t="s">
        <v>27</v>
      </c>
      <c r="C38" s="32">
        <f>SUM(C39:C46)</f>
        <v>220000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1"/>
        <v>0</v>
      </c>
      <c r="S38" s="30"/>
    </row>
    <row r="39" spans="2:19" x14ac:dyDescent="0.25">
      <c r="B39" s="5" t="s">
        <v>28</v>
      </c>
      <c r="C39" s="25">
        <f>'P1 Presupuesto Aprobado'!D39</f>
        <v>220000</v>
      </c>
      <c r="D39" s="30">
        <f>'P1 Presupuesto Aprobado'!E39</f>
        <v>0</v>
      </c>
      <c r="E39" s="25">
        <v>0</v>
      </c>
      <c r="F39" s="30">
        <v>0</v>
      </c>
      <c r="G39" s="30"/>
      <c r="H39" s="30"/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/>
      <c r="P39" s="30">
        <v>0</v>
      </c>
      <c r="Q39" s="30">
        <v>0</v>
      </c>
      <c r="R39" s="36">
        <f t="shared" si="1"/>
        <v>0</v>
      </c>
    </row>
    <row r="40" spans="2:19" x14ac:dyDescent="0.25">
      <c r="B40" s="5" t="s">
        <v>29</v>
      </c>
      <c r="C40" s="25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5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5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5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5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5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5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32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5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5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5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5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5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5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5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3279080</v>
      </c>
      <c r="D55" s="33">
        <f>SUM(D56:D64)</f>
        <v>3050000</v>
      </c>
      <c r="E55" s="33">
        <f t="shared" ref="E55:Q55" si="8">SUM(E56:E64)</f>
        <v>0</v>
      </c>
      <c r="F55" s="33">
        <f t="shared" si="8"/>
        <v>0</v>
      </c>
      <c r="G55" s="33">
        <f t="shared" si="8"/>
        <v>0</v>
      </c>
      <c r="H55" s="33">
        <f t="shared" si="8"/>
        <v>0</v>
      </c>
      <c r="I55" s="33">
        <f t="shared" si="8"/>
        <v>0</v>
      </c>
      <c r="J55" s="33">
        <f t="shared" si="8"/>
        <v>0</v>
      </c>
      <c r="K55" s="33">
        <f t="shared" si="8"/>
        <v>0</v>
      </c>
      <c r="L55" s="33">
        <f t="shared" si="8"/>
        <v>0</v>
      </c>
      <c r="M55" s="33"/>
      <c r="N55" s="33">
        <f t="shared" si="8"/>
        <v>0</v>
      </c>
      <c r="O55" s="33">
        <f t="shared" si="8"/>
        <v>0</v>
      </c>
      <c r="P55" s="33">
        <f t="shared" si="8"/>
        <v>0</v>
      </c>
      <c r="Q55" s="33">
        <f t="shared" si="8"/>
        <v>0</v>
      </c>
      <c r="R55" s="35">
        <f t="shared" si="6"/>
        <v>0</v>
      </c>
      <c r="S55" s="30"/>
    </row>
    <row r="56" spans="2:19" x14ac:dyDescent="0.25">
      <c r="B56" s="5" t="s">
        <v>44</v>
      </c>
      <c r="C56" s="25">
        <f>'P1 Presupuesto Aprobado'!D56</f>
        <v>2376000</v>
      </c>
      <c r="D56" s="30">
        <f>'P1 Presupuesto Aprobado'!E56</f>
        <v>0</v>
      </c>
      <c r="E56" s="30">
        <v>0</v>
      </c>
      <c r="F56" s="30"/>
      <c r="G56" s="30"/>
      <c r="H56" s="30">
        <v>0</v>
      </c>
      <c r="I56" s="30">
        <v>0</v>
      </c>
      <c r="J56" s="30"/>
      <c r="K56" s="30"/>
      <c r="L56" s="30"/>
      <c r="M56" s="30"/>
      <c r="N56" s="30">
        <v>0</v>
      </c>
      <c r="O56" s="30"/>
      <c r="P56" s="30"/>
      <c r="Q56" s="30"/>
      <c r="R56" s="36"/>
    </row>
    <row r="57" spans="2:19" x14ac:dyDescent="0.25">
      <c r="B57" s="5" t="s">
        <v>45</v>
      </c>
      <c r="C57" s="25">
        <f>'P1 Presupuesto Aprobado'!D57</f>
        <v>50000</v>
      </c>
      <c r="D57" s="30">
        <f>'P1 Presupuesto Aprobado'!E57</f>
        <v>0</v>
      </c>
      <c r="E57" s="30">
        <v>0</v>
      </c>
      <c r="F57" s="30"/>
      <c r="G57" s="30"/>
      <c r="H57" s="30">
        <v>0</v>
      </c>
      <c r="I57" s="30">
        <v>0</v>
      </c>
      <c r="J57" s="30"/>
      <c r="K57" s="30"/>
      <c r="L57" s="30"/>
      <c r="M57" s="30"/>
      <c r="N57" s="30">
        <v>0</v>
      </c>
      <c r="O57" s="30"/>
      <c r="P57" s="34"/>
      <c r="Q57" s="30"/>
      <c r="R57" s="36"/>
    </row>
    <row r="58" spans="2:19" x14ac:dyDescent="0.25">
      <c r="B58" s="5" t="s">
        <v>46</v>
      </c>
      <c r="C58" s="25">
        <f>'P1 Presupuesto Aprobado'!D58</f>
        <v>0</v>
      </c>
      <c r="D58" s="30">
        <f>'P1 Presupuesto Aprobado'!E58</f>
        <v>0</v>
      </c>
      <c r="E58" s="30">
        <v>0</v>
      </c>
      <c r="F58" s="30"/>
      <c r="G58" s="30"/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/>
      <c r="P58" s="34"/>
      <c r="Q58" s="30"/>
      <c r="R58" s="36"/>
    </row>
    <row r="59" spans="2:19" x14ac:dyDescent="0.25">
      <c r="B59" s="5" t="s">
        <v>47</v>
      </c>
      <c r="C59" s="25">
        <f>'P1 Presupuesto Aprobado'!D59</f>
        <v>0</v>
      </c>
      <c r="D59" s="30">
        <f>'P1 Presupuesto Aprobado'!E59</f>
        <v>3050000</v>
      </c>
      <c r="E59" s="30">
        <v>0</v>
      </c>
      <c r="F59" s="30"/>
      <c r="G59" s="30"/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/>
      <c r="P59" s="34"/>
      <c r="Q59" s="34"/>
      <c r="R59" s="36"/>
    </row>
    <row r="60" spans="2:19" x14ac:dyDescent="0.25">
      <c r="B60" s="5" t="s">
        <v>48</v>
      </c>
      <c r="C60" s="25">
        <f>'P1 Presupuesto Aprobado'!D60</f>
        <v>853080</v>
      </c>
      <c r="D60" s="30">
        <f>'P1 Presupuesto Aprobado'!E60</f>
        <v>0</v>
      </c>
      <c r="E60" s="30"/>
      <c r="F60" s="30"/>
      <c r="G60" s="30"/>
      <c r="H60" s="30">
        <v>0</v>
      </c>
      <c r="I60" s="30">
        <v>0</v>
      </c>
      <c r="J60" s="30">
        <v>0</v>
      </c>
      <c r="K60" s="30"/>
      <c r="L60" s="30"/>
      <c r="M60" s="30"/>
      <c r="N60" s="30">
        <v>0</v>
      </c>
      <c r="O60" s="30"/>
      <c r="P60" s="34"/>
      <c r="Q60" s="34"/>
      <c r="R60" s="36"/>
    </row>
    <row r="61" spans="2:19" x14ac:dyDescent="0.25">
      <c r="B61" s="5" t="s">
        <v>49</v>
      </c>
      <c r="C61" s="25">
        <f>'P1 Presupuesto Aprobado'!D61</f>
        <v>0</v>
      </c>
      <c r="D61" s="30">
        <f>'P1 Presupuesto Aprobado'!E61</f>
        <v>0</v>
      </c>
      <c r="E61" s="30"/>
      <c r="F61" s="30"/>
      <c r="G61" s="30"/>
      <c r="H61" s="30">
        <v>0</v>
      </c>
      <c r="I61" s="30">
        <v>0</v>
      </c>
      <c r="J61" s="30">
        <v>0</v>
      </c>
      <c r="K61" s="30"/>
      <c r="L61" s="30"/>
      <c r="M61" s="30"/>
      <c r="N61" s="30">
        <v>0</v>
      </c>
      <c r="O61" s="30">
        <v>0</v>
      </c>
      <c r="P61" s="34">
        <v>0</v>
      </c>
      <c r="Q61" s="34">
        <v>0</v>
      </c>
      <c r="R61" s="36">
        <f t="shared" si="6"/>
        <v>0</v>
      </c>
    </row>
    <row r="62" spans="2:19" x14ac:dyDescent="0.25">
      <c r="B62" s="5" t="s">
        <v>50</v>
      </c>
      <c r="C62" s="25">
        <f>'P1 Presupuesto Aprobado'!D62</f>
        <v>0</v>
      </c>
      <c r="D62" s="30">
        <f>'P1 Presupuesto Aprobado'!E62</f>
        <v>0</v>
      </c>
      <c r="E62" s="30">
        <v>0</v>
      </c>
      <c r="F62" s="30"/>
      <c r="G62" s="30"/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>
        <v>0</v>
      </c>
      <c r="Q62" s="34">
        <v>0</v>
      </c>
      <c r="R62" s="36">
        <f t="shared" si="6"/>
        <v>0</v>
      </c>
    </row>
    <row r="63" spans="2:19" x14ac:dyDescent="0.25">
      <c r="B63" s="5" t="s">
        <v>51</v>
      </c>
      <c r="C63" s="25">
        <f>'P1 Presupuesto Aprobado'!D63</f>
        <v>0</v>
      </c>
      <c r="D63" s="30">
        <f>'P1 Presupuesto Aprobado'!E63</f>
        <v>0</v>
      </c>
      <c r="E63" s="30">
        <v>0</v>
      </c>
      <c r="F63" s="30"/>
      <c r="G63" s="30"/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>
        <v>0</v>
      </c>
      <c r="Q63" s="34">
        <v>0</v>
      </c>
      <c r="R63" s="36">
        <f t="shared" si="6"/>
        <v>0</v>
      </c>
    </row>
    <row r="64" spans="2:19" x14ac:dyDescent="0.25">
      <c r="B64" s="5" t="s">
        <v>52</v>
      </c>
      <c r="C64" s="25">
        <f>'P1 Presupuesto Aprobado'!D64</f>
        <v>0</v>
      </c>
      <c r="D64" s="30">
        <f>'P1 Presupuesto Aprobado'!E64</f>
        <v>0</v>
      </c>
      <c r="E64" s="30">
        <v>0</v>
      </c>
      <c r="F64" s="30"/>
      <c r="G64" s="30"/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/>
      <c r="P64" s="34"/>
      <c r="Q64" s="34">
        <v>0</v>
      </c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5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5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5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5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5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5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5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5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5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5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5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5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5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5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491553431</v>
      </c>
      <c r="D86" s="37">
        <f>D11+D77</f>
        <v>9.3132257461547852E-10</v>
      </c>
      <c r="E86" s="37">
        <f>E11+E77</f>
        <v>31531895.539999999</v>
      </c>
      <c r="F86" s="37">
        <f>F11+F77</f>
        <v>0</v>
      </c>
      <c r="G86" s="37">
        <f t="shared" ref="G86:Q86" si="17">G11+G77</f>
        <v>0</v>
      </c>
      <c r="H86" s="37">
        <f t="shared" si="17"/>
        <v>0</v>
      </c>
      <c r="I86" s="37">
        <f t="shared" si="17"/>
        <v>0</v>
      </c>
      <c r="J86" s="37">
        <f t="shared" si="17"/>
        <v>0</v>
      </c>
      <c r="K86" s="37">
        <f t="shared" si="17"/>
        <v>0</v>
      </c>
      <c r="L86" s="37">
        <f t="shared" si="17"/>
        <v>0</v>
      </c>
      <c r="M86" s="37"/>
      <c r="N86" s="37">
        <f t="shared" si="17"/>
        <v>0</v>
      </c>
      <c r="O86" s="37">
        <f t="shared" si="17"/>
        <v>0</v>
      </c>
      <c r="P86" s="37">
        <f t="shared" si="17"/>
        <v>0</v>
      </c>
      <c r="Q86" s="37">
        <f t="shared" si="17"/>
        <v>0</v>
      </c>
      <c r="R86" s="35">
        <f t="shared" si="12"/>
        <v>31531895.539999999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2"/>
    </row>
    <row r="92" spans="2:18" x14ac:dyDescent="0.25">
      <c r="B92" s="42"/>
    </row>
    <row r="93" spans="2:18" x14ac:dyDescent="0.25">
      <c r="B93" s="42"/>
    </row>
    <row r="94" spans="2:18" x14ac:dyDescent="0.25">
      <c r="B94" s="42"/>
    </row>
    <row r="96" spans="2:18" ht="18.75" x14ac:dyDescent="0.3"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2:18" ht="18.75" customHeight="1" x14ac:dyDescent="0.3">
      <c r="B97" s="43" t="s">
        <v>105</v>
      </c>
      <c r="C97" s="58" t="s">
        <v>112</v>
      </c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 spans="2:18" ht="15.75" customHeight="1" x14ac:dyDescent="0.25">
      <c r="B98" s="44" t="s">
        <v>104</v>
      </c>
      <c r="C98" s="59" t="s">
        <v>113</v>
      </c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</row>
    <row r="102" spans="2:18" ht="18.75" x14ac:dyDescent="0.3">
      <c r="B102" s="60"/>
      <c r="C102" s="60"/>
      <c r="D102" s="60"/>
      <c r="E102" s="60"/>
      <c r="F102" s="60"/>
    </row>
    <row r="103" spans="2:18" x14ac:dyDescent="0.25">
      <c r="B103" s="61"/>
      <c r="C103" s="61"/>
      <c r="D103" s="61"/>
      <c r="E103" s="61"/>
      <c r="F103" s="61"/>
    </row>
  </sheetData>
  <mergeCells count="16">
    <mergeCell ref="C97:R97"/>
    <mergeCell ref="C98:R98"/>
    <mergeCell ref="B102:F102"/>
    <mergeCell ref="B103:F103"/>
    <mergeCell ref="B3:R3"/>
    <mergeCell ref="B4:R4"/>
    <mergeCell ref="B9:B10"/>
    <mergeCell ref="C9:C10"/>
    <mergeCell ref="D9:D10"/>
    <mergeCell ref="B5:R5"/>
    <mergeCell ref="B6:R6"/>
    <mergeCell ref="D96:H96"/>
    <mergeCell ref="I96:M96"/>
    <mergeCell ref="N96:R96"/>
    <mergeCell ref="B7:R7"/>
    <mergeCell ref="E9:R9"/>
  </mergeCells>
  <pageMargins left="0.70866141732283472" right="0.70866141732283472" top="0.74803149606299213" bottom="0.74803149606299213" header="0.31496062992125984" footer="0.31496062992125984"/>
  <pageSetup scale="33" fitToHeight="0" orientation="portrait" r:id="rId1"/>
  <colBreaks count="2" manualBreakCount="2">
    <brk id="1" max="92" man="1"/>
    <brk id="18" max="1048575" man="1"/>
  </colBreaks>
  <ignoredErrors>
    <ignoredError sqref="R13:R17 R19:R2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Johanna Martinez</cp:lastModifiedBy>
  <cp:lastPrinted>2025-02-03T16:27:37Z</cp:lastPrinted>
  <dcterms:created xsi:type="dcterms:W3CDTF">2021-07-29T18:58:50Z</dcterms:created>
  <dcterms:modified xsi:type="dcterms:W3CDTF">2025-02-06T14:01:37Z</dcterms:modified>
</cp:coreProperties>
</file>