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jmartinez_tesoreria_gov_do/Documents/Documentos/PORTAL-POA/PORTAL POR AÑO/PORTAL AÑO 2025/JULIO/"/>
    </mc:Choice>
  </mc:AlternateContent>
  <xr:revisionPtr revIDLastSave="0" documentId="8_{1E77AF47-FD2F-4F48-8F63-55527FE22D4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C19" i="2"/>
  <c r="C20" i="2"/>
  <c r="C21" i="2"/>
  <c r="C22" i="2"/>
  <c r="L18" i="2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K77" i="2" s="1"/>
  <c r="L81" i="2"/>
  <c r="M81" i="2"/>
  <c r="N81" i="2"/>
  <c r="O81" i="2"/>
  <c r="P81" i="2"/>
  <c r="E78" i="2"/>
  <c r="E77" i="2" s="1"/>
  <c r="F78" i="2"/>
  <c r="F77" i="2" s="1"/>
  <c r="G78" i="2"/>
  <c r="G77" i="2" s="1"/>
  <c r="H78" i="2"/>
  <c r="I78" i="2"/>
  <c r="J78" i="2"/>
  <c r="K78" i="2"/>
  <c r="L78" i="2"/>
  <c r="M78" i="2"/>
  <c r="N78" i="2"/>
  <c r="O78" i="2"/>
  <c r="P78" i="2"/>
  <c r="R19" i="2"/>
  <c r="R20" i="2"/>
  <c r="R21" i="2"/>
  <c r="R22" i="2"/>
  <c r="R23" i="2"/>
  <c r="R24" i="2"/>
  <c r="R25" i="2"/>
  <c r="R26" i="2"/>
  <c r="R2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J77" i="2" l="1"/>
  <c r="O77" i="2"/>
  <c r="C78" i="2"/>
  <c r="D65" i="2"/>
  <c r="H77" i="2"/>
  <c r="C70" i="2"/>
  <c r="P77" i="2"/>
  <c r="D11" i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R47" i="2"/>
  <c r="I77" i="2"/>
  <c r="R84" i="2"/>
  <c r="C65" i="2"/>
  <c r="C81" i="2"/>
  <c r="D70" i="2"/>
  <c r="C18" i="2"/>
  <c r="R73" i="2"/>
  <c r="N77" i="2"/>
  <c r="L77" i="2"/>
  <c r="C38" i="2"/>
  <c r="D38" i="2"/>
  <c r="E11" i="2"/>
  <c r="E86" i="2" s="1"/>
  <c r="H11" i="2"/>
  <c r="R81" i="2"/>
  <c r="C73" i="2"/>
  <c r="C55" i="2"/>
  <c r="C28" i="2"/>
  <c r="D73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C77" i="2" l="1"/>
  <c r="P86" i="2"/>
  <c r="H86" i="2"/>
  <c r="L86" i="2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<sst xmlns="http://schemas.openxmlformats.org/spreadsheetml/2006/main" count="293" uniqueCount="115">
  <si>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</si>
  <si>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</si>
  <si>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</si>
  <si>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</si>
  <si>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</si>
  <si>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</si>
  <si>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</si>
  <si>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</si>
  <si>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</si>
  <si>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</si>
  <si>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</si>
  <si>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</si>
  <si>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</si>
  <si>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</si>
  <si>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</si>
  <si>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</si>
  <si>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</si>
  <si>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</si>
  <si>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</si>
  <si>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</si>
  <si>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</si>
  <si>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</si>
  <si>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</si>
  <si>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</si>
  <si>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</si>
  <si>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</si>
  <si>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</si>
  <si>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</si>
  <si>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</si>
  <si>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</si>
  <si>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</si>
  <si>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</si>
  <si>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</si>
  <si>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</si>
  <si>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</si>
  <si>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</si>
  <si>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</si>
  <si>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</si>
  <si>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</si>
  <si>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</si>
  <si>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</si>
  <si>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</si>
  <si>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</si>
  <si>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</si>
  <si>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</si>
  <si>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</si>
  <si>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</si>
  <si>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</si>
  <si>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</si>
  <si>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</si>
  <si>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</si>
  <si>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</si>
  <si>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</si>
  <si>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</si>
  <si>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</si>
  <si>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</si>
  <si>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</si>
  <si>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</si>
  <si>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</si>
  <si>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</si>
  <si>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</si>
  <si>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</si>
  <si>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</si>
  <si>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</si>
  <si>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</si>
  <si>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</si>
  <si>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</si>
  <si>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</si>
  <si>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</si>
  <si>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</si>
  <si>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</si>
  <si>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</si>
  <si>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</si>
  <si>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</si>
  <si>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</si>
  <si>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</si>
  <si>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</si>
  <si>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</si>
  <si>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</si>
  <si>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</si>
  <si>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</si>
  <si>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</si>
  <si>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</si>
  <si>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</si>
  <si>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</si>
  <si>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</si>
  <si>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</si>
  <si>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</si>
  <si>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</si>
  <si>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</si>
  <si>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</si>
  <si>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</si>
  <si>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</si>
  <si>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</si>
  <si>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</si>
  <si>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</si>
  <si>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</si>
  <si>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</si>
  <si>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</si>
  <si>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</si>
  <si>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</si>
  <si>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</si>
  <si>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</si>
  <si>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</si>
  <si>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</si>
  <si>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</si>
  <si>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</si>
  <si>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</si>
  <si>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</si>
  <si>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</si>
  <si>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2025</t>
  </si>
  <si>
    <t>Licda. Celeste Bautista L.</t>
  </si>
  <si>
    <t>Encargada Administrativa y Financiera</t>
  </si>
  <si>
    <t>Fuente: [Ejecución Presupuestaria al 31/07/2025-SIGEF]</t>
  </si>
  <si>
    <t>Fuente: [Ejecución Presupuestaria Mensual al 31/07/2025-SIGEF]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</si>
</sst>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256443</xdr:colOff>
      <xdr:row>75</xdr:row>
      <xdr:rowOff>146538</xdr:rowOff>
    </xdr:from>
    <xdr:to>
      <xdr:col>26</xdr:col>
      <xdr:colOff>195385</xdr:colOff>
      <xdr:row>83</xdr:row>
      <xdr:rowOff>128954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2597" y="15178942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451828</xdr:colOff>
      <xdr:row>2</xdr:row>
      <xdr:rowOff>207597</xdr:rowOff>
    </xdr:from>
    <xdr:to>
      <xdr:col>18</xdr:col>
      <xdr:colOff>134326</xdr:colOff>
      <xdr:row>8</xdr:row>
      <xdr:rowOff>109903</xdr:rowOff>
    </xdr:to>
    <xdr:pic>
      <xdr:nvPicPr>
        <xdr:cNvPr id="3" name="Imagen 2" descr="PAPEL CABECILLATesorería!!-01">
          <a:extLst>
            <a:ext uri="{FF2B5EF4-FFF2-40B4-BE49-F238E27FC236}">
              <a16:creationId xmlns:a16="http://schemas.microsoft.com/office/drawing/2014/main" id="{2CC76334-D862-4F7F-AAE4-0D262718A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9328" y="598366"/>
          <a:ext cx="12724421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537308</xdr:colOff>
      <xdr:row>2</xdr:row>
      <xdr:rowOff>207596</xdr:rowOff>
    </xdr:from>
    <xdr:to>
      <xdr:col>3</xdr:col>
      <xdr:colOff>109902</xdr:colOff>
      <xdr:row>8</xdr:row>
      <xdr:rowOff>109902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AE775A01-3248-4BE2-A794-7D0529427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308" y="598365"/>
          <a:ext cx="7668844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opLeftCell="A76" zoomScale="86" zoomScaleNormal="86" workbookViewId="0">
      <selection activeCell="J84" sqref="J8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31">
        <f>D12+D18+D28+D38+D47+D55+D65+D70+D73</f>
        <v>491553431</v>
      </c>
      <c r="E11" s="31">
        <f>E12+E18+E28+E38+E47+E55+E65+E70+E73</f>
        <v>-3385292</v>
      </c>
      <c r="F11" s="8"/>
    </row>
    <row r="12" spans="2:16" x14ac:dyDescent="0.25">
      <c r="C12" s="3" t="s">
        <v>1</v>
      </c>
      <c r="D12" s="32">
        <f>SUM(D13:D17)</f>
        <v>334917349</v>
      </c>
      <c r="E12" s="32">
        <f>SUM(E13:E17)</f>
        <v>-10037700</v>
      </c>
      <c r="F12" s="8"/>
    </row>
    <row r="13" spans="2:16" x14ac:dyDescent="0.25">
      <c r="C13" s="5" t="s">
        <v>2</v>
      </c>
      <c r="D13" s="25">
        <v>218991948</v>
      </c>
      <c r="E13" s="30">
        <v>-6573784.4000000004</v>
      </c>
      <c r="F13" s="8"/>
    </row>
    <row r="14" spans="2:16" x14ac:dyDescent="0.25">
      <c r="C14" s="5" t="s">
        <v>3</v>
      </c>
      <c r="D14" s="25">
        <v>84836546</v>
      </c>
      <c r="E14" s="30">
        <v>-3500000</v>
      </c>
      <c r="F14" s="8"/>
    </row>
    <row r="15" spans="2:16" x14ac:dyDescent="0.25">
      <c r="C15" s="5" t="s">
        <v>4</v>
      </c>
      <c r="D15" s="25">
        <v>192000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0</v>
      </c>
      <c r="F16" s="8"/>
    </row>
    <row r="17" spans="3:6" x14ac:dyDescent="0.25">
      <c r="C17" s="5" t="s">
        <v>6</v>
      </c>
      <c r="D17" s="25">
        <v>30896855</v>
      </c>
      <c r="E17" s="30">
        <v>36084.400000000001</v>
      </c>
      <c r="F17" s="8"/>
    </row>
    <row r="18" spans="3:6" x14ac:dyDescent="0.25">
      <c r="C18" s="3" t="s">
        <v>7</v>
      </c>
      <c r="D18" s="4">
        <f>SUM(D19:D27)</f>
        <v>83417070</v>
      </c>
      <c r="E18" s="32">
        <f>SUM(E19:E27)</f>
        <v>4639675</v>
      </c>
      <c r="F18" s="8"/>
    </row>
    <row r="19" spans="3:6" x14ac:dyDescent="0.25">
      <c r="C19" s="5" t="s">
        <v>8</v>
      </c>
      <c r="D19" s="25">
        <v>11996301</v>
      </c>
      <c r="E19" s="30">
        <v>5993460.4400000004</v>
      </c>
      <c r="F19" s="8"/>
    </row>
    <row r="20" spans="3:6" x14ac:dyDescent="0.25">
      <c r="C20" s="5" t="s">
        <v>9</v>
      </c>
      <c r="D20" s="25">
        <v>1248000</v>
      </c>
      <c r="E20" s="30">
        <v>567500</v>
      </c>
      <c r="F20" s="8"/>
    </row>
    <row r="21" spans="3:6" x14ac:dyDescent="0.25">
      <c r="C21" s="5" t="s">
        <v>10</v>
      </c>
      <c r="D21" s="25">
        <v>450000</v>
      </c>
      <c r="E21" s="30">
        <v>0</v>
      </c>
      <c r="F21" s="8"/>
    </row>
    <row r="22" spans="3:6" x14ac:dyDescent="0.25">
      <c r="C22" s="5" t="s">
        <v>11</v>
      </c>
      <c r="D22" s="25">
        <v>1159400</v>
      </c>
      <c r="E22" s="30">
        <v>390241</v>
      </c>
      <c r="F22" s="8"/>
    </row>
    <row r="23" spans="3:6" x14ac:dyDescent="0.25">
      <c r="C23" s="5" t="s">
        <v>12</v>
      </c>
      <c r="D23" s="25">
        <v>8394050</v>
      </c>
      <c r="E23" s="30">
        <v>-249000</v>
      </c>
    </row>
    <row r="24" spans="3:6" x14ac:dyDescent="0.25">
      <c r="C24" s="5" t="s">
        <v>13</v>
      </c>
      <c r="D24" s="25">
        <v>16798652</v>
      </c>
      <c r="E24" s="30">
        <v>577700</v>
      </c>
    </row>
    <row r="25" spans="3:6" x14ac:dyDescent="0.25">
      <c r="C25" s="5" t="s">
        <v>14</v>
      </c>
      <c r="D25" s="25">
        <v>4040480</v>
      </c>
      <c r="E25" s="30">
        <v>-446114</v>
      </c>
    </row>
    <row r="26" spans="3:6" x14ac:dyDescent="0.25">
      <c r="C26" s="5" t="s">
        <v>15</v>
      </c>
      <c r="D26" s="25">
        <v>18170187</v>
      </c>
      <c r="E26" s="30">
        <v>-4578612.4400000004</v>
      </c>
    </row>
    <row r="27" spans="3:6" x14ac:dyDescent="0.25">
      <c r="C27" s="5" t="s">
        <v>16</v>
      </c>
      <c r="D27" s="25">
        <v>21160000</v>
      </c>
      <c r="E27" s="30">
        <v>2384500</v>
      </c>
    </row>
    <row r="28" spans="3:6" x14ac:dyDescent="0.25">
      <c r="C28" s="3" t="s">
        <v>17</v>
      </c>
      <c r="D28" s="4">
        <f>SUM(D29:D37)</f>
        <v>69719932</v>
      </c>
      <c r="E28" s="32">
        <f>SUM(E29:E37)</f>
        <v>1557827</v>
      </c>
    </row>
    <row r="29" spans="3:6" x14ac:dyDescent="0.25">
      <c r="C29" s="5" t="s">
        <v>18</v>
      </c>
      <c r="D29" s="25">
        <v>1550999</v>
      </c>
      <c r="E29" s="30">
        <v>0</v>
      </c>
    </row>
    <row r="30" spans="3:6" x14ac:dyDescent="0.25">
      <c r="C30" s="5" t="s">
        <v>19</v>
      </c>
      <c r="D30" s="25">
        <v>1256400</v>
      </c>
      <c r="E30" s="30">
        <v>-811108</v>
      </c>
    </row>
    <row r="31" spans="3:6" x14ac:dyDescent="0.25">
      <c r="C31" s="5" t="s">
        <v>20</v>
      </c>
      <c r="D31" s="25">
        <v>51860000</v>
      </c>
      <c r="E31" s="30">
        <v>2456804</v>
      </c>
    </row>
    <row r="32" spans="3:6" x14ac:dyDescent="0.25">
      <c r="C32" s="5" t="s">
        <v>21</v>
      </c>
      <c r="D32" s="25">
        <v>0</v>
      </c>
      <c r="E32" s="30">
        <v>145000</v>
      </c>
    </row>
    <row r="33" spans="3:5" x14ac:dyDescent="0.25">
      <c r="C33" s="5" t="s">
        <v>22</v>
      </c>
      <c r="D33" s="25">
        <v>3200</v>
      </c>
      <c r="E33" s="30">
        <v>769000</v>
      </c>
    </row>
    <row r="34" spans="3:5" x14ac:dyDescent="0.25">
      <c r="C34" s="5" t="s">
        <v>23</v>
      </c>
      <c r="D34" s="25">
        <v>76460</v>
      </c>
      <c r="E34" s="30">
        <v>0</v>
      </c>
    </row>
    <row r="35" spans="3:5" x14ac:dyDescent="0.25">
      <c r="C35" s="5" t="s">
        <v>24</v>
      </c>
      <c r="D35" s="25">
        <v>7389990</v>
      </c>
      <c r="E35" s="30">
        <v>60000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7582883</v>
      </c>
      <c r="E37" s="30">
        <v>-1061869</v>
      </c>
    </row>
    <row r="38" spans="3:5" x14ac:dyDescent="0.25">
      <c r="C38" s="3" t="s">
        <v>27</v>
      </c>
      <c r="D38" s="4">
        <f>SUM(D39:D46)</f>
        <v>220000</v>
      </c>
      <c r="E38" s="4">
        <f>SUM(E39:E46)</f>
        <v>-100000</v>
      </c>
    </row>
    <row r="39" spans="3:5" x14ac:dyDescent="0.25">
      <c r="C39" s="5" t="s">
        <v>28</v>
      </c>
      <c r="D39" s="25">
        <v>220000</v>
      </c>
      <c r="E39" s="30">
        <v>-100000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3279080</v>
      </c>
      <c r="E55" s="33">
        <f>SUM(E56:E64)</f>
        <v>554906</v>
      </c>
    </row>
    <row r="56" spans="3:5" x14ac:dyDescent="0.25">
      <c r="C56" s="5" t="s">
        <v>44</v>
      </c>
      <c r="D56" s="25">
        <v>2376000</v>
      </c>
      <c r="E56" s="30">
        <v>-1772998</v>
      </c>
    </row>
    <row r="57" spans="3:5" x14ac:dyDescent="0.25">
      <c r="C57" s="5" t="s">
        <v>45</v>
      </c>
      <c r="D57" s="25">
        <v>50000</v>
      </c>
      <c r="E57" s="30">
        <v>120000</v>
      </c>
    </row>
    <row r="58" spans="3:5" x14ac:dyDescent="0.25">
      <c r="C58" s="5" t="s">
        <v>46</v>
      </c>
      <c r="D58" s="25">
        <v>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3050000</v>
      </c>
    </row>
    <row r="60" spans="3:5" x14ac:dyDescent="0.25">
      <c r="C60" s="5" t="s">
        <v>48</v>
      </c>
      <c r="D60" s="25">
        <v>853080</v>
      </c>
      <c r="E60" s="30">
        <v>-842096</v>
      </c>
    </row>
    <row r="61" spans="3:5" x14ac:dyDescent="0.25">
      <c r="C61" s="5" t="s">
        <v>49</v>
      </c>
      <c r="D61" s="25">
        <v>0</v>
      </c>
      <c r="E61" s="30">
        <v>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0</v>
      </c>
      <c r="E63" s="30">
        <v>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491553431</v>
      </c>
      <c r="E86" s="37">
        <f>E11+E77</f>
        <v>-3385292</v>
      </c>
    </row>
    <row r="87" spans="3:5" x14ac:dyDescent="0.25">
      <c r="C87" t="s">
        <v>113</v>
      </c>
    </row>
    <row r="92" spans="3:5" ht="18.75" x14ac:dyDescent="0.3">
      <c r="C92" s="38" t="s">
        <v>105</v>
      </c>
      <c r="D92" s="45" t="s">
        <v>106</v>
      </c>
      <c r="E92" s="45"/>
    </row>
    <row r="93" spans="3:5" x14ac:dyDescent="0.25">
      <c r="C93" s="39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3"/>
  <sheetViews>
    <sheetView showGridLines="0" tabSelected="1" zoomScale="78" zoomScaleNormal="78" workbookViewId="0">
      <pane ySplit="11" topLeftCell="A12" activePane="bottomLeft" state="frozen"/>
      <selection activeCell="B1" sqref="B1"/>
      <selection pane="bottomLeft" activeCell="T90" sqref="T90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1" width="14.85546875" customWidth="1"/>
    <col min="12" max="12" width="14.85546875" hidden="1" customWidth="1"/>
    <col min="13" max="13" width="0.140625" hidden="1" customWidth="1"/>
    <col min="14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3" t="s">
        <v>110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4" t="s">
        <v>97</v>
      </c>
      <c r="D9" s="54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1">
        <f>C12+C18+C28+C38+C47+C55+C65+C70+C73</f>
        <v>491553431</v>
      </c>
      <c r="D11" s="41">
        <f>D12+D18+D28+D38+D47+D55+D65+D70+D73</f>
        <v>-3385292</v>
      </c>
      <c r="E11" s="31">
        <f>E12+E18+E28+E38+E55+E65+E70+E74</f>
        <v>31531895.539999999</v>
      </c>
      <c r="F11" s="31">
        <f>F12+F18+F28+F38+F55+F65+F70+F74</f>
        <v>19821788.919999998</v>
      </c>
      <c r="G11" s="31">
        <f t="shared" ref="G11:Q11" si="0">G12+G18+G28+G38+G55+G65+G70+G74</f>
        <v>35503065.819999993</v>
      </c>
      <c r="H11" s="31">
        <f t="shared" si="0"/>
        <v>38752513.259999998</v>
      </c>
      <c r="I11" s="31">
        <f t="shared" si="0"/>
        <v>29012770.669999998</v>
      </c>
      <c r="J11" s="31">
        <f t="shared" si="0"/>
        <v>30158995.139999997</v>
      </c>
      <c r="K11" s="31">
        <f t="shared" si="0"/>
        <v>24478881.440000001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 t="shared" ref="R11:R42" si="1">SUM(E11:Q11)</f>
        <v>209259910.78999996</v>
      </c>
    </row>
    <row r="12" spans="2:19" x14ac:dyDescent="0.25">
      <c r="B12" s="3" t="s">
        <v>1</v>
      </c>
      <c r="C12" s="4">
        <f>C13+C14+C15+C16+C17</f>
        <v>334917349</v>
      </c>
      <c r="D12" s="40">
        <f>D13+D14+D15+D16+D17</f>
        <v>-10037700</v>
      </c>
      <c r="E12" s="32">
        <f>E13+E14+E15+E16+E17</f>
        <v>17526201.93</v>
      </c>
      <c r="F12" s="32">
        <f t="shared" ref="F12:Q12" si="2">F13+F14+F15+F16+F17</f>
        <v>17418562.859999999</v>
      </c>
      <c r="G12" s="32">
        <f t="shared" si="2"/>
        <v>17873036.259999998</v>
      </c>
      <c r="H12" s="32">
        <f t="shared" si="2"/>
        <v>32849785.640000001</v>
      </c>
      <c r="I12" s="32">
        <f t="shared" si="2"/>
        <v>17673804.489999998</v>
      </c>
      <c r="J12" s="32">
        <f t="shared" si="2"/>
        <v>17895549.41</v>
      </c>
      <c r="K12" s="32">
        <f t="shared" si="2"/>
        <v>17934422.780000001</v>
      </c>
      <c r="L12" s="32">
        <f t="shared" si="2"/>
        <v>0</v>
      </c>
      <c r="M12" s="32"/>
      <c r="N12" s="32">
        <f t="shared" si="2"/>
        <v>0</v>
      </c>
      <c r="O12" s="32">
        <f t="shared" si="2"/>
        <v>0</v>
      </c>
      <c r="P12" s="32">
        <f t="shared" si="2"/>
        <v>0</v>
      </c>
      <c r="Q12" s="32">
        <f t="shared" si="2"/>
        <v>0</v>
      </c>
      <c r="R12" s="35">
        <f t="shared" si="1"/>
        <v>139171363.37</v>
      </c>
    </row>
    <row r="13" spans="2:19" x14ac:dyDescent="0.25">
      <c r="B13" s="5" t="s">
        <v>2</v>
      </c>
      <c r="C13" s="25">
        <f>'P1 Presupuesto Aprobado'!D13</f>
        <v>218991948</v>
      </c>
      <c r="D13" s="30">
        <f>'P1 Presupuesto Aprobado'!E13</f>
        <v>-6573784.4000000004</v>
      </c>
      <c r="E13" s="25">
        <v>14871712.109999999</v>
      </c>
      <c r="F13" s="30">
        <v>14895217.109999999</v>
      </c>
      <c r="G13" s="30">
        <v>15398477.67</v>
      </c>
      <c r="H13" s="30">
        <v>15523024.27</v>
      </c>
      <c r="I13" s="30">
        <v>15033992.109999999</v>
      </c>
      <c r="J13" s="30">
        <v>15259371.5</v>
      </c>
      <c r="K13" s="30">
        <v>15254008.84</v>
      </c>
      <c r="L13" s="30"/>
      <c r="M13" s="30"/>
      <c r="N13" s="30"/>
      <c r="O13" s="30"/>
      <c r="P13" s="30"/>
      <c r="Q13" s="30"/>
      <c r="R13" s="36">
        <f t="shared" si="1"/>
        <v>106235803.61</v>
      </c>
    </row>
    <row r="14" spans="2:19" x14ac:dyDescent="0.25">
      <c r="B14" s="5" t="s">
        <v>3</v>
      </c>
      <c r="C14" s="25">
        <f>'P1 Presupuesto Aprobado'!D14</f>
        <v>84836546</v>
      </c>
      <c r="D14" s="30">
        <f>'P1 Presupuesto Aprobado'!E14</f>
        <v>-3500000</v>
      </c>
      <c r="E14" s="25">
        <v>414950</v>
      </c>
      <c r="F14" s="30">
        <v>285950</v>
      </c>
      <c r="G14" s="30">
        <v>219283.33</v>
      </c>
      <c r="H14" s="30">
        <v>15010883.640000001</v>
      </c>
      <c r="I14" s="30">
        <v>370950</v>
      </c>
      <c r="J14" s="30">
        <v>365950</v>
      </c>
      <c r="K14" s="30">
        <v>403950</v>
      </c>
      <c r="L14" s="30"/>
      <c r="M14" s="30"/>
      <c r="N14" s="30"/>
      <c r="O14" s="30"/>
      <c r="P14" s="30"/>
      <c r="Q14" s="30"/>
      <c r="R14" s="36">
        <f t="shared" si="1"/>
        <v>17071916.969999999</v>
      </c>
    </row>
    <row r="15" spans="2:19" x14ac:dyDescent="0.25">
      <c r="B15" s="5" t="s">
        <v>4</v>
      </c>
      <c r="C15" s="25">
        <f>'P1 Presupuesto Aprobado'!D15</f>
        <v>192000</v>
      </c>
      <c r="D15" s="30">
        <f>'P1 Presupuesto Aprobado'!E15</f>
        <v>0</v>
      </c>
      <c r="E15" s="25"/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/>
      <c r="M15" s="30"/>
      <c r="N15" s="30"/>
      <c r="O15" s="30"/>
      <c r="P15" s="30"/>
      <c r="Q15" s="30"/>
      <c r="R15" s="36">
        <f t="shared" si="1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0</v>
      </c>
      <c r="E16" s="25"/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/>
      <c r="M16" s="30"/>
      <c r="N16" s="30"/>
      <c r="O16" s="30"/>
      <c r="P16" s="30"/>
      <c r="Q16" s="30"/>
      <c r="R16" s="36">
        <f t="shared" si="1"/>
        <v>0</v>
      </c>
    </row>
    <row r="17" spans="2:19" x14ac:dyDescent="0.25">
      <c r="B17" s="5" t="s">
        <v>6</v>
      </c>
      <c r="C17" s="25">
        <f>'P1 Presupuesto Aprobado'!D17</f>
        <v>30896855</v>
      </c>
      <c r="D17" s="30">
        <f>'P1 Presupuesto Aprobado'!E17</f>
        <v>36084.400000000001</v>
      </c>
      <c r="E17" s="25">
        <v>2239539.8199999998</v>
      </c>
      <c r="F17" s="30">
        <v>2237395.75</v>
      </c>
      <c r="G17" s="30">
        <v>2255275.2599999998</v>
      </c>
      <c r="H17" s="30">
        <v>2315877.73</v>
      </c>
      <c r="I17" s="30">
        <v>2268862.38</v>
      </c>
      <c r="J17" s="30">
        <v>2270227.91</v>
      </c>
      <c r="K17" s="30">
        <v>2276463.94</v>
      </c>
      <c r="L17" s="30"/>
      <c r="M17" s="30"/>
      <c r="N17" s="30"/>
      <c r="O17" s="30"/>
      <c r="P17" s="30"/>
      <c r="Q17" s="30"/>
      <c r="R17" s="36">
        <f t="shared" si="1"/>
        <v>15863642.790000001</v>
      </c>
    </row>
    <row r="18" spans="2:19" x14ac:dyDescent="0.25">
      <c r="B18" s="3" t="s">
        <v>7</v>
      </c>
      <c r="C18" s="32">
        <f>SUM(C19:C27)</f>
        <v>83417070</v>
      </c>
      <c r="D18" s="32">
        <f>SUM(D19:D27)</f>
        <v>4639675</v>
      </c>
      <c r="E18" s="32">
        <f t="shared" ref="E18:P18" si="3">SUM(E19:E27)</f>
        <v>5375068.6100000003</v>
      </c>
      <c r="F18" s="32">
        <f t="shared" si="3"/>
        <v>1427401.0799999998</v>
      </c>
      <c r="G18" s="32">
        <f t="shared" si="3"/>
        <v>6154568.4100000001</v>
      </c>
      <c r="H18" s="32">
        <f t="shared" si="3"/>
        <v>5554642.8200000003</v>
      </c>
      <c r="I18" s="32">
        <f t="shared" si="3"/>
        <v>5053715.41</v>
      </c>
      <c r="J18" s="32">
        <f t="shared" si="3"/>
        <v>11270194.639999999</v>
      </c>
      <c r="K18" s="32">
        <f t="shared" si="3"/>
        <v>4583069.3900000006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1"/>
        <v>39418660.359999999</v>
      </c>
    </row>
    <row r="19" spans="2:19" x14ac:dyDescent="0.25">
      <c r="B19" s="5" t="s">
        <v>8</v>
      </c>
      <c r="C19" s="25">
        <f>'P1 Presupuesto Aprobado'!D19</f>
        <v>11996301</v>
      </c>
      <c r="D19" s="30">
        <f>'P1 Presupuesto Aprobado'!E19</f>
        <v>5993460.4400000004</v>
      </c>
      <c r="E19" s="25">
        <v>1166263.1200000001</v>
      </c>
      <c r="F19" s="30">
        <v>0</v>
      </c>
      <c r="G19" s="30">
        <v>1536084.1</v>
      </c>
      <c r="H19" s="30">
        <v>934422.99</v>
      </c>
      <c r="I19" s="30">
        <v>1182266.8600000001</v>
      </c>
      <c r="J19" s="30">
        <v>1565717.62</v>
      </c>
      <c r="K19" s="30">
        <v>1120911.29</v>
      </c>
      <c r="L19" s="30"/>
      <c r="M19" s="30"/>
      <c r="N19" s="30"/>
      <c r="O19" s="30"/>
      <c r="P19" s="30"/>
      <c r="Q19" s="30"/>
      <c r="R19" s="36">
        <f t="shared" si="1"/>
        <v>7505665.9800000004</v>
      </c>
    </row>
    <row r="20" spans="2:19" x14ac:dyDescent="0.25">
      <c r="B20" s="5" t="s">
        <v>9</v>
      </c>
      <c r="C20" s="25">
        <f>'P1 Presupuesto Aprobado'!D20</f>
        <v>1248000</v>
      </c>
      <c r="D20" s="30">
        <f>'P1 Presupuesto Aprobado'!E20</f>
        <v>567500</v>
      </c>
      <c r="E20" s="25">
        <v>0</v>
      </c>
      <c r="F20" s="30">
        <v>0</v>
      </c>
      <c r="G20" s="30">
        <v>46584.63</v>
      </c>
      <c r="H20" s="30">
        <v>105900.28</v>
      </c>
      <c r="I20" s="30">
        <v>80000</v>
      </c>
      <c r="J20" s="30">
        <v>457000</v>
      </c>
      <c r="K20" s="30">
        <v>286481.12</v>
      </c>
      <c r="L20" s="30"/>
      <c r="M20" s="30"/>
      <c r="N20" s="30"/>
      <c r="O20" s="30"/>
      <c r="P20" s="30"/>
      <c r="Q20" s="30"/>
      <c r="R20" s="36">
        <f t="shared" si="1"/>
        <v>975966.03</v>
      </c>
    </row>
    <row r="21" spans="2:19" x14ac:dyDescent="0.25">
      <c r="B21" s="5" t="s">
        <v>10</v>
      </c>
      <c r="C21" s="25">
        <f>'P1 Presupuesto Aprobado'!D21</f>
        <v>450000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/>
      <c r="M21" s="30"/>
      <c r="N21" s="30"/>
      <c r="O21" s="30"/>
      <c r="P21" s="30"/>
      <c r="Q21" s="30"/>
      <c r="R21" s="36">
        <f t="shared" si="1"/>
        <v>0</v>
      </c>
    </row>
    <row r="22" spans="2:19" x14ac:dyDescent="0.25">
      <c r="B22" s="5" t="s">
        <v>11</v>
      </c>
      <c r="C22" s="25">
        <f>'P1 Presupuesto Aprobado'!D22</f>
        <v>1159400</v>
      </c>
      <c r="D22" s="30">
        <f>'P1 Presupuesto Aprobado'!E22</f>
        <v>390241</v>
      </c>
      <c r="E22" s="25">
        <v>79500</v>
      </c>
      <c r="F22" s="30">
        <v>368060.76</v>
      </c>
      <c r="G22" s="30">
        <v>79500</v>
      </c>
      <c r="H22" s="30">
        <v>79500</v>
      </c>
      <c r="I22" s="30">
        <v>79500</v>
      </c>
      <c r="J22" s="30">
        <v>79500</v>
      </c>
      <c r="K22" s="30">
        <v>79500</v>
      </c>
      <c r="L22" s="30"/>
      <c r="M22" s="30"/>
      <c r="N22" s="30"/>
      <c r="O22" s="30"/>
      <c r="P22" s="30"/>
      <c r="Q22" s="30"/>
      <c r="R22" s="36">
        <f t="shared" si="1"/>
        <v>845060.76</v>
      </c>
    </row>
    <row r="23" spans="2:19" x14ac:dyDescent="0.25">
      <c r="B23" s="5" t="s">
        <v>12</v>
      </c>
      <c r="C23" s="25">
        <f>'P1 Presupuesto Aprobado'!D23</f>
        <v>8394050</v>
      </c>
      <c r="D23" s="30">
        <f>'P1 Presupuesto Aprobado'!E23</f>
        <v>-249000</v>
      </c>
      <c r="E23" s="25">
        <v>28000</v>
      </c>
      <c r="F23" s="30">
        <v>171833.51</v>
      </c>
      <c r="G23" s="30">
        <v>382000</v>
      </c>
      <c r="H23" s="30">
        <v>1226374.18</v>
      </c>
      <c r="I23" s="30">
        <v>28000</v>
      </c>
      <c r="J23" s="30">
        <v>455514</v>
      </c>
      <c r="K23" s="30">
        <v>556120</v>
      </c>
      <c r="L23" s="30"/>
      <c r="M23" s="30"/>
      <c r="N23" s="30"/>
      <c r="O23" s="30"/>
      <c r="P23" s="30"/>
      <c r="Q23" s="30"/>
      <c r="R23" s="36">
        <f t="shared" si="1"/>
        <v>2847841.69</v>
      </c>
    </row>
    <row r="24" spans="2:19" x14ac:dyDescent="0.25">
      <c r="B24" s="5" t="s">
        <v>13</v>
      </c>
      <c r="C24" s="25">
        <f>'P1 Presupuesto Aprobado'!D24</f>
        <v>16798652</v>
      </c>
      <c r="D24" s="30">
        <f>'P1 Presupuesto Aprobado'!E24</f>
        <v>577700</v>
      </c>
      <c r="E24" s="25">
        <v>793057.04</v>
      </c>
      <c r="F24" s="30">
        <v>787673.17</v>
      </c>
      <c r="G24" s="30">
        <v>805258.12</v>
      </c>
      <c r="H24" s="30">
        <v>795762.2</v>
      </c>
      <c r="I24" s="30">
        <v>1782927.15</v>
      </c>
      <c r="J24" s="30">
        <v>5696838.8200000003</v>
      </c>
      <c r="K24" s="30">
        <v>836973.47</v>
      </c>
      <c r="L24" s="30"/>
      <c r="M24" s="30"/>
      <c r="N24" s="30"/>
      <c r="O24" s="30"/>
      <c r="P24" s="30"/>
      <c r="Q24" s="30"/>
      <c r="R24" s="36">
        <f t="shared" si="1"/>
        <v>11498489.970000001</v>
      </c>
    </row>
    <row r="25" spans="2:19" x14ac:dyDescent="0.25">
      <c r="B25" s="5" t="s">
        <v>14</v>
      </c>
      <c r="C25" s="25">
        <f>'P1 Presupuesto Aprobado'!D25</f>
        <v>4040480</v>
      </c>
      <c r="D25" s="30">
        <f>'P1 Presupuesto Aprobado'!E25</f>
        <v>-446114</v>
      </c>
      <c r="E25" s="25">
        <v>589952.43000000005</v>
      </c>
      <c r="F25" s="30">
        <v>99833.64</v>
      </c>
      <c r="G25" s="30">
        <v>99449.279999999999</v>
      </c>
      <c r="H25" s="30">
        <v>82032.09</v>
      </c>
      <c r="I25" s="30">
        <v>471454.58</v>
      </c>
      <c r="J25" s="30">
        <v>803036.58</v>
      </c>
      <c r="K25" s="30">
        <v>75580.45</v>
      </c>
      <c r="L25" s="30"/>
      <c r="M25" s="30"/>
      <c r="N25" s="30"/>
      <c r="O25" s="30"/>
      <c r="P25" s="30"/>
      <c r="Q25" s="30"/>
      <c r="R25" s="36">
        <f t="shared" si="1"/>
        <v>2221339.0500000003</v>
      </c>
    </row>
    <row r="26" spans="2:19" x14ac:dyDescent="0.25">
      <c r="B26" s="5" t="s">
        <v>15</v>
      </c>
      <c r="C26" s="25">
        <f>'P1 Presupuesto Aprobado'!D26</f>
        <v>18170187</v>
      </c>
      <c r="D26" s="30">
        <f>'P1 Presupuesto Aprobado'!E26</f>
        <v>-4578612.4400000004</v>
      </c>
      <c r="E26" s="25">
        <v>173903.63</v>
      </c>
      <c r="F26" s="30">
        <v>0</v>
      </c>
      <c r="G26" s="30">
        <v>81173.36</v>
      </c>
      <c r="H26" s="30">
        <v>424196.66</v>
      </c>
      <c r="I26" s="30">
        <v>147547.9</v>
      </c>
      <c r="J26" s="30">
        <v>539559.87</v>
      </c>
      <c r="K26" s="30">
        <v>200946.66</v>
      </c>
      <c r="L26" s="30"/>
      <c r="M26" s="30"/>
      <c r="N26" s="30"/>
      <c r="O26" s="30"/>
      <c r="P26" s="30"/>
      <c r="Q26" s="30"/>
      <c r="R26" s="36">
        <f t="shared" si="1"/>
        <v>1567328.0799999998</v>
      </c>
    </row>
    <row r="27" spans="2:19" x14ac:dyDescent="0.25">
      <c r="B27" s="5" t="s">
        <v>16</v>
      </c>
      <c r="C27" s="25">
        <f>'P1 Presupuesto Aprobado'!D27</f>
        <v>21160000</v>
      </c>
      <c r="D27" s="30">
        <f>'P1 Presupuesto Aprobado'!E27</f>
        <v>2384500</v>
      </c>
      <c r="E27" s="25">
        <v>2544392.39</v>
      </c>
      <c r="F27" s="30">
        <v>0</v>
      </c>
      <c r="G27" s="30">
        <v>3124518.92</v>
      </c>
      <c r="H27" s="30">
        <v>1906454.42</v>
      </c>
      <c r="I27" s="30">
        <v>1282018.92</v>
      </c>
      <c r="J27" s="30">
        <v>1673027.75</v>
      </c>
      <c r="K27" s="30">
        <v>1426556.4</v>
      </c>
      <c r="L27" s="30"/>
      <c r="M27" s="30"/>
      <c r="N27" s="30"/>
      <c r="O27" s="30"/>
      <c r="P27" s="30"/>
      <c r="Q27" s="30"/>
      <c r="R27" s="36">
        <f t="shared" si="1"/>
        <v>11956968.800000001</v>
      </c>
    </row>
    <row r="28" spans="2:19" x14ac:dyDescent="0.25">
      <c r="B28" s="3" t="s">
        <v>17</v>
      </c>
      <c r="C28" s="32">
        <f>SUM(C29:C37)</f>
        <v>69719932</v>
      </c>
      <c r="D28" s="32">
        <f>SUM(D29:D37)</f>
        <v>1557827</v>
      </c>
      <c r="E28" s="32">
        <f t="shared" ref="E28:Q28" si="4">SUM(E29:E37)</f>
        <v>8630625</v>
      </c>
      <c r="F28" s="32">
        <f t="shared" si="4"/>
        <v>960824.98</v>
      </c>
      <c r="G28" s="32">
        <f t="shared" si="4"/>
        <v>8206585.459999999</v>
      </c>
      <c r="H28" s="32">
        <f t="shared" si="4"/>
        <v>293084.79999999999</v>
      </c>
      <c r="I28" s="32">
        <f t="shared" si="4"/>
        <v>6092452.6600000001</v>
      </c>
      <c r="J28" s="32">
        <f t="shared" si="4"/>
        <v>981172.08</v>
      </c>
      <c r="K28" s="32">
        <f t="shared" si="4"/>
        <v>1973468.28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1"/>
        <v>27138213.259999998</v>
      </c>
      <c r="S28" s="30"/>
    </row>
    <row r="29" spans="2:19" x14ac:dyDescent="0.25">
      <c r="B29" s="5" t="s">
        <v>18</v>
      </c>
      <c r="C29" s="25">
        <f>'P1 Presupuesto Aprobado'!D29</f>
        <v>1550999</v>
      </c>
      <c r="D29" s="30">
        <f>'P1 Presupuesto Aprobado'!E29</f>
        <v>0</v>
      </c>
      <c r="E29" s="25">
        <v>0</v>
      </c>
      <c r="F29" s="30">
        <v>0</v>
      </c>
      <c r="G29" s="30">
        <v>284098.59000000003</v>
      </c>
      <c r="H29" s="30">
        <v>7080</v>
      </c>
      <c r="I29" s="30">
        <v>164340</v>
      </c>
      <c r="J29" s="30">
        <v>167816.92</v>
      </c>
      <c r="K29" s="30">
        <v>57380</v>
      </c>
      <c r="L29" s="30"/>
      <c r="M29" s="30"/>
      <c r="N29" s="30"/>
      <c r="O29" s="30"/>
      <c r="P29" s="30"/>
      <c r="Q29" s="30"/>
      <c r="R29" s="36"/>
    </row>
    <row r="30" spans="2:19" x14ac:dyDescent="0.25">
      <c r="B30" s="5" t="s">
        <v>19</v>
      </c>
      <c r="C30" s="25">
        <f>'P1 Presupuesto Aprobado'!D30</f>
        <v>1256400</v>
      </c>
      <c r="D30" s="30">
        <f>'P1 Presupuesto Aprobado'!E30</f>
        <v>-811108</v>
      </c>
      <c r="E30" s="25">
        <v>0</v>
      </c>
      <c r="F30" s="30">
        <v>0</v>
      </c>
      <c r="G30" s="30">
        <v>16992</v>
      </c>
      <c r="H30" s="30">
        <v>0</v>
      </c>
      <c r="I30" s="30">
        <v>159890</v>
      </c>
      <c r="J30" s="30">
        <v>0</v>
      </c>
      <c r="K30" s="30">
        <v>0</v>
      </c>
      <c r="L30" s="30"/>
      <c r="M30" s="30"/>
      <c r="N30" s="30"/>
      <c r="O30" s="30"/>
      <c r="P30" s="30"/>
      <c r="Q30" s="30"/>
      <c r="R30" s="36"/>
    </row>
    <row r="31" spans="2:19" x14ac:dyDescent="0.25">
      <c r="B31" s="5" t="s">
        <v>20</v>
      </c>
      <c r="C31" s="25">
        <f>'P1 Presupuesto Aprobado'!D31</f>
        <v>51860000</v>
      </c>
      <c r="D31" s="30">
        <f>'P1 Presupuesto Aprobado'!E31</f>
        <v>2456804</v>
      </c>
      <c r="E31" s="25">
        <v>8030625</v>
      </c>
      <c r="F31" s="30">
        <v>136821</v>
      </c>
      <c r="G31" s="30">
        <v>5400018.2199999997</v>
      </c>
      <c r="H31" s="30">
        <v>224436</v>
      </c>
      <c r="I31" s="30">
        <v>2187651.36</v>
      </c>
      <c r="J31" s="30">
        <v>0</v>
      </c>
      <c r="K31" s="30">
        <v>993200</v>
      </c>
      <c r="L31" s="30"/>
      <c r="M31" s="30"/>
      <c r="N31" s="30"/>
      <c r="O31" s="30"/>
      <c r="P31" s="30"/>
      <c r="Q31" s="30"/>
      <c r="R31" s="36"/>
    </row>
    <row r="32" spans="2:19" x14ac:dyDescent="0.25">
      <c r="B32" s="5" t="s">
        <v>21</v>
      </c>
      <c r="C32" s="25">
        <f>'P1 Presupuesto Aprobado'!D32</f>
        <v>0</v>
      </c>
      <c r="D32" s="30">
        <f>'P1 Presupuesto Aprobado'!E32</f>
        <v>145000</v>
      </c>
      <c r="E32" s="25">
        <v>0</v>
      </c>
      <c r="F32" s="30">
        <v>0</v>
      </c>
      <c r="G32" s="30">
        <v>72763</v>
      </c>
      <c r="H32" s="30">
        <v>0</v>
      </c>
      <c r="I32" s="30">
        <v>0</v>
      </c>
      <c r="J32" s="30">
        <v>0</v>
      </c>
      <c r="K32" s="30">
        <v>0</v>
      </c>
      <c r="L32" s="30"/>
      <c r="M32" s="30"/>
      <c r="N32" s="30"/>
      <c r="O32" s="30"/>
      <c r="P32" s="30"/>
      <c r="Q32" s="30"/>
      <c r="R32" s="36"/>
    </row>
    <row r="33" spans="2:19" x14ac:dyDescent="0.25">
      <c r="B33" s="5" t="s">
        <v>22</v>
      </c>
      <c r="C33" s="25">
        <f>'P1 Presupuesto Aprobado'!D33</f>
        <v>3200</v>
      </c>
      <c r="D33" s="30">
        <f>'P1 Presupuesto Aprobado'!E33</f>
        <v>769000</v>
      </c>
      <c r="E33" s="25">
        <v>0</v>
      </c>
      <c r="F33" s="30">
        <v>33473.980000000003</v>
      </c>
      <c r="G33" s="30">
        <v>24603</v>
      </c>
      <c r="H33" s="30">
        <v>0</v>
      </c>
      <c r="I33" s="30">
        <v>551055.48</v>
      </c>
      <c r="J33" s="30">
        <v>0</v>
      </c>
      <c r="K33" s="30">
        <v>0</v>
      </c>
      <c r="L33" s="30"/>
      <c r="M33" s="30"/>
      <c r="N33" s="30"/>
      <c r="O33" s="30"/>
      <c r="P33" s="30"/>
      <c r="Q33" s="30"/>
      <c r="R33" s="36"/>
    </row>
    <row r="34" spans="2:19" x14ac:dyDescent="0.25">
      <c r="B34" s="5" t="s">
        <v>23</v>
      </c>
      <c r="C34" s="25">
        <f>'P1 Presupuesto Aprobado'!D34</f>
        <v>76460</v>
      </c>
      <c r="D34" s="30">
        <f>'P1 Presupuesto Aprobado'!E34</f>
        <v>0</v>
      </c>
      <c r="E34" s="25">
        <v>0</v>
      </c>
      <c r="F34" s="30">
        <v>0</v>
      </c>
      <c r="G34" s="30">
        <v>5808</v>
      </c>
      <c r="H34" s="30">
        <v>0</v>
      </c>
      <c r="I34" s="30">
        <v>0</v>
      </c>
      <c r="J34" s="30">
        <v>0</v>
      </c>
      <c r="K34" s="30">
        <v>0</v>
      </c>
      <c r="L34" s="30"/>
      <c r="M34" s="30"/>
      <c r="N34" s="30"/>
      <c r="O34" s="30"/>
      <c r="P34" s="30"/>
      <c r="Q34" s="30"/>
      <c r="R34" s="36"/>
    </row>
    <row r="35" spans="2:19" x14ac:dyDescent="0.25">
      <c r="B35" s="5" t="s">
        <v>24</v>
      </c>
      <c r="C35" s="25">
        <f>'P1 Presupuesto Aprobado'!D35</f>
        <v>7389990</v>
      </c>
      <c r="D35" s="30">
        <f>'P1 Presupuesto Aprobado'!E35</f>
        <v>60000</v>
      </c>
      <c r="E35" s="25">
        <v>600000</v>
      </c>
      <c r="F35" s="30">
        <v>649992</v>
      </c>
      <c r="G35" s="30">
        <v>640740</v>
      </c>
      <c r="H35" s="30">
        <v>29815</v>
      </c>
      <c r="I35" s="30">
        <v>660279</v>
      </c>
      <c r="J35" s="30">
        <v>687303.32</v>
      </c>
      <c r="K35" s="30">
        <v>630262.5</v>
      </c>
      <c r="L35" s="30"/>
      <c r="M35" s="30"/>
      <c r="N35" s="30"/>
      <c r="O35" s="30"/>
      <c r="P35" s="30"/>
      <c r="Q35" s="30"/>
      <c r="R35" s="36"/>
    </row>
    <row r="36" spans="2:19" x14ac:dyDescent="0.25">
      <c r="B36" s="5" t="s">
        <v>25</v>
      </c>
      <c r="C36" s="25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/>
      <c r="M36" s="30"/>
      <c r="N36" s="30"/>
      <c r="O36" s="30"/>
      <c r="P36" s="30"/>
      <c r="Q36" s="30"/>
      <c r="R36" s="36"/>
    </row>
    <row r="37" spans="2:19" x14ac:dyDescent="0.25">
      <c r="B37" s="5" t="s">
        <v>26</v>
      </c>
      <c r="C37" s="25">
        <f>'P1 Presupuesto Aprobado'!D37</f>
        <v>7582883</v>
      </c>
      <c r="D37" s="30">
        <f>'P1 Presupuesto Aprobado'!E37</f>
        <v>-1061869</v>
      </c>
      <c r="E37" s="25">
        <v>0</v>
      </c>
      <c r="F37" s="30">
        <v>140538</v>
      </c>
      <c r="G37" s="30">
        <v>1761562.65</v>
      </c>
      <c r="H37" s="30">
        <v>31753.8</v>
      </c>
      <c r="I37" s="30">
        <v>2369236.8199999998</v>
      </c>
      <c r="J37" s="30">
        <v>126051.84</v>
      </c>
      <c r="K37" s="30">
        <v>292625.78000000003</v>
      </c>
      <c r="L37" s="30"/>
      <c r="M37" s="30"/>
      <c r="N37" s="30"/>
      <c r="O37" s="30"/>
      <c r="P37" s="30"/>
      <c r="Q37" s="30"/>
      <c r="R37" s="36"/>
    </row>
    <row r="38" spans="2:19" x14ac:dyDescent="0.25">
      <c r="B38" s="3" t="s">
        <v>27</v>
      </c>
      <c r="C38" s="32">
        <f>SUM(C39:C46)</f>
        <v>220000</v>
      </c>
      <c r="D38" s="32">
        <f>SUM(D39:D46)</f>
        <v>-100000</v>
      </c>
      <c r="E38" s="32">
        <f t="shared" ref="E38:Q38" si="5">SUM(E39:E46)</f>
        <v>0</v>
      </c>
      <c r="F38" s="32">
        <f t="shared" si="5"/>
        <v>15000</v>
      </c>
      <c r="G38" s="32">
        <f t="shared" si="5"/>
        <v>0</v>
      </c>
      <c r="H38" s="32">
        <f t="shared" si="5"/>
        <v>55000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1"/>
        <v>70000</v>
      </c>
      <c r="S38" s="30"/>
    </row>
    <row r="39" spans="2:19" x14ac:dyDescent="0.25">
      <c r="B39" s="5" t="s">
        <v>28</v>
      </c>
      <c r="C39" s="25">
        <f>'P1 Presupuesto Aprobado'!D39</f>
        <v>220000</v>
      </c>
      <c r="D39" s="30">
        <f>'P1 Presupuesto Aprobado'!E39</f>
        <v>-100000</v>
      </c>
      <c r="E39" s="25">
        <v>0</v>
      </c>
      <c r="F39" s="30">
        <v>15000</v>
      </c>
      <c r="G39" s="30">
        <v>0</v>
      </c>
      <c r="H39" s="30">
        <v>55000</v>
      </c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/>
      <c r="P39" s="30">
        <v>0</v>
      </c>
      <c r="Q39" s="30">
        <v>0</v>
      </c>
      <c r="R39" s="36">
        <f t="shared" si="1"/>
        <v>70000</v>
      </c>
    </row>
    <row r="40" spans="2:19" x14ac:dyDescent="0.25">
      <c r="B40" s="5" t="s">
        <v>29</v>
      </c>
      <c r="C40" s="25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1"/>
        <v>0</v>
      </c>
    </row>
    <row r="41" spans="2:19" x14ac:dyDescent="0.25">
      <c r="B41" s="5" t="s">
        <v>30</v>
      </c>
      <c r="C41" s="25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1"/>
        <v>0</v>
      </c>
    </row>
    <row r="42" spans="2:19" x14ac:dyDescent="0.25">
      <c r="B42" s="5" t="s">
        <v>31</v>
      </c>
      <c r="C42" s="25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1"/>
        <v>0</v>
      </c>
    </row>
    <row r="43" spans="2:19" x14ac:dyDescent="0.25">
      <c r="B43" s="5" t="s">
        <v>32</v>
      </c>
      <c r="C43" s="25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ref="R43:R74" si="6">SUM(E43:Q43)</f>
        <v>0</v>
      </c>
    </row>
    <row r="44" spans="2:19" x14ac:dyDescent="0.25">
      <c r="B44" s="5" t="s">
        <v>33</v>
      </c>
      <c r="C44" s="25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6"/>
        <v>0</v>
      </c>
    </row>
    <row r="45" spans="2:19" x14ac:dyDescent="0.25">
      <c r="B45" s="5" t="s">
        <v>34</v>
      </c>
      <c r="C45" s="25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6"/>
        <v>0</v>
      </c>
    </row>
    <row r="46" spans="2:19" x14ac:dyDescent="0.25">
      <c r="B46" s="5" t="s">
        <v>35</v>
      </c>
      <c r="C46" s="25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6"/>
        <v>0</v>
      </c>
    </row>
    <row r="47" spans="2:19" x14ac:dyDescent="0.25">
      <c r="B47" s="3" t="s">
        <v>36</v>
      </c>
      <c r="C47" s="32">
        <f>SUM(C48:C54)</f>
        <v>0</v>
      </c>
      <c r="D47" s="30">
        <f>'P1 Presupuesto Aprobado'!E47</f>
        <v>0</v>
      </c>
      <c r="E47" s="4">
        <f t="shared" ref="E47:Q47" si="7">SUM(E48:E54)</f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>
        <f t="shared" si="7"/>
        <v>0</v>
      </c>
      <c r="J47" s="4">
        <f t="shared" si="7"/>
        <v>0</v>
      </c>
      <c r="K47" s="4">
        <f t="shared" si="7"/>
        <v>0</v>
      </c>
      <c r="L47" s="4">
        <f t="shared" si="7"/>
        <v>0</v>
      </c>
      <c r="M47" s="4"/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35">
        <f t="shared" si="6"/>
        <v>0</v>
      </c>
    </row>
    <row r="48" spans="2:19" x14ac:dyDescent="0.25">
      <c r="B48" s="5" t="s">
        <v>37</v>
      </c>
      <c r="C48" s="25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6"/>
        <v>0</v>
      </c>
    </row>
    <row r="49" spans="2:19" x14ac:dyDescent="0.25">
      <c r="B49" s="5" t="s">
        <v>38</v>
      </c>
      <c r="C49" s="25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6"/>
        <v>0</v>
      </c>
    </row>
    <row r="50" spans="2:19" x14ac:dyDescent="0.25">
      <c r="B50" s="5" t="s">
        <v>39</v>
      </c>
      <c r="C50" s="25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6"/>
        <v>0</v>
      </c>
    </row>
    <row r="51" spans="2:19" x14ac:dyDescent="0.25">
      <c r="B51" s="5" t="s">
        <v>40</v>
      </c>
      <c r="C51" s="25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6"/>
        <v>0</v>
      </c>
    </row>
    <row r="52" spans="2:19" x14ac:dyDescent="0.25">
      <c r="B52" s="27" t="s">
        <v>101</v>
      </c>
      <c r="C52" s="25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6"/>
        <v>0</v>
      </c>
    </row>
    <row r="53" spans="2:19" x14ac:dyDescent="0.25">
      <c r="B53" s="5" t="s">
        <v>41</v>
      </c>
      <c r="C53" s="25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6"/>
        <v>0</v>
      </c>
    </row>
    <row r="54" spans="2:19" x14ac:dyDescent="0.25">
      <c r="B54" s="5" t="s">
        <v>42</v>
      </c>
      <c r="C54" s="25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6"/>
        <v>0</v>
      </c>
    </row>
    <row r="55" spans="2:19" x14ac:dyDescent="0.25">
      <c r="B55" s="3" t="s">
        <v>43</v>
      </c>
      <c r="C55" s="33">
        <f>SUM(C56:C64)</f>
        <v>3279080</v>
      </c>
      <c r="D55" s="33">
        <f>SUM(D56:D64)</f>
        <v>554906</v>
      </c>
      <c r="E55" s="33">
        <f t="shared" ref="E55:Q55" si="8">SUM(E56:E64)</f>
        <v>0</v>
      </c>
      <c r="F55" s="33">
        <f t="shared" si="8"/>
        <v>0</v>
      </c>
      <c r="G55" s="33">
        <f t="shared" si="8"/>
        <v>3268875.69</v>
      </c>
      <c r="H55" s="33">
        <f t="shared" si="8"/>
        <v>0</v>
      </c>
      <c r="I55" s="33">
        <f t="shared" si="8"/>
        <v>192798.11</v>
      </c>
      <c r="J55" s="33">
        <f t="shared" si="8"/>
        <v>12079.01</v>
      </c>
      <c r="K55" s="33">
        <f t="shared" si="8"/>
        <v>-12079.01</v>
      </c>
      <c r="L55" s="33">
        <f t="shared" si="8"/>
        <v>0</v>
      </c>
      <c r="M55" s="33"/>
      <c r="N55" s="33">
        <f t="shared" si="8"/>
        <v>0</v>
      </c>
      <c r="O55" s="33">
        <f t="shared" si="8"/>
        <v>0</v>
      </c>
      <c r="P55" s="33">
        <f t="shared" si="8"/>
        <v>0</v>
      </c>
      <c r="Q55" s="33">
        <f t="shared" si="8"/>
        <v>0</v>
      </c>
      <c r="R55" s="35">
        <f t="shared" si="6"/>
        <v>3461673.8</v>
      </c>
      <c r="S55" s="30"/>
    </row>
    <row r="56" spans="2:19" x14ac:dyDescent="0.25">
      <c r="B56" s="5" t="s">
        <v>44</v>
      </c>
      <c r="C56" s="25">
        <f>'P1 Presupuesto Aprobado'!D56</f>
        <v>2376000</v>
      </c>
      <c r="D56" s="30">
        <f>'P1 Presupuesto Aprobado'!E56</f>
        <v>-1772998</v>
      </c>
      <c r="E56" s="30">
        <v>0</v>
      </c>
      <c r="F56" s="30">
        <v>0</v>
      </c>
      <c r="G56" s="30">
        <v>224975.69</v>
      </c>
      <c r="H56" s="30">
        <v>0</v>
      </c>
      <c r="I56" s="30">
        <v>192798.11</v>
      </c>
      <c r="J56" s="30">
        <v>1744.01</v>
      </c>
      <c r="K56" s="30">
        <v>-1744.01</v>
      </c>
      <c r="L56" s="30"/>
      <c r="M56" s="30"/>
      <c r="N56" s="30">
        <v>0</v>
      </c>
      <c r="O56" s="30"/>
      <c r="P56" s="30"/>
      <c r="Q56" s="30"/>
      <c r="R56" s="36"/>
    </row>
    <row r="57" spans="2:19" x14ac:dyDescent="0.25">
      <c r="B57" s="5" t="s">
        <v>45</v>
      </c>
      <c r="C57" s="25">
        <f>'P1 Presupuesto Aprobado'!D57</f>
        <v>50000</v>
      </c>
      <c r="D57" s="30">
        <f>'P1 Presupuesto Aprobado'!E57</f>
        <v>120000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/>
      <c r="M57" s="30"/>
      <c r="N57" s="30">
        <v>0</v>
      </c>
      <c r="O57" s="30"/>
      <c r="P57" s="34"/>
      <c r="Q57" s="30"/>
      <c r="R57" s="36"/>
    </row>
    <row r="58" spans="2:19" x14ac:dyDescent="0.25">
      <c r="B58" s="5" t="s">
        <v>46</v>
      </c>
      <c r="C58" s="25">
        <f>'P1 Presupuesto Aprobado'!D58</f>
        <v>0</v>
      </c>
      <c r="D58" s="30">
        <f>'P1 Presupuesto Aprobado'!E58</f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/>
      <c r="P58" s="34"/>
      <c r="Q58" s="30"/>
      <c r="R58" s="36"/>
    </row>
    <row r="59" spans="2:19" x14ac:dyDescent="0.25">
      <c r="B59" s="5" t="s">
        <v>47</v>
      </c>
      <c r="C59" s="25">
        <f>'P1 Presupuesto Aprobado'!D59</f>
        <v>0</v>
      </c>
      <c r="D59" s="30">
        <f>'P1 Presupuesto Aprobado'!E59</f>
        <v>3050000</v>
      </c>
      <c r="E59" s="30">
        <v>0</v>
      </c>
      <c r="F59" s="30">
        <v>0</v>
      </c>
      <c r="G59" s="30">
        <v>3043900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0</v>
      </c>
      <c r="O59" s="30"/>
      <c r="P59" s="34"/>
      <c r="Q59" s="34"/>
      <c r="R59" s="36"/>
    </row>
    <row r="60" spans="2:19" x14ac:dyDescent="0.25">
      <c r="B60" s="5" t="s">
        <v>48</v>
      </c>
      <c r="C60" s="25">
        <f>'P1 Presupuesto Aprobado'!D60</f>
        <v>853080</v>
      </c>
      <c r="D60" s="30">
        <f>'P1 Presupuesto Aprobado'!E60</f>
        <v>-842096</v>
      </c>
      <c r="E60" s="30"/>
      <c r="F60" s="30">
        <v>0</v>
      </c>
      <c r="G60" s="30">
        <v>0</v>
      </c>
      <c r="H60" s="30">
        <v>0</v>
      </c>
      <c r="I60" s="30">
        <v>0</v>
      </c>
      <c r="J60" s="30">
        <v>10335</v>
      </c>
      <c r="K60" s="30">
        <v>-10335</v>
      </c>
      <c r="L60" s="30"/>
      <c r="M60" s="30"/>
      <c r="N60" s="30">
        <v>0</v>
      </c>
      <c r="O60" s="30"/>
      <c r="P60" s="34"/>
      <c r="Q60" s="34"/>
      <c r="R60" s="36"/>
    </row>
    <row r="61" spans="2:19" x14ac:dyDescent="0.25">
      <c r="B61" s="5" t="s">
        <v>49</v>
      </c>
      <c r="C61" s="25">
        <f>'P1 Presupuesto Aprobado'!D61</f>
        <v>0</v>
      </c>
      <c r="D61" s="30">
        <f>'P1 Presupuesto Aprobado'!E61</f>
        <v>0</v>
      </c>
      <c r="E61" s="30"/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/>
      <c r="L61" s="30"/>
      <c r="M61" s="30"/>
      <c r="N61" s="30">
        <v>0</v>
      </c>
      <c r="O61" s="30">
        <v>0</v>
      </c>
      <c r="P61" s="34">
        <v>0</v>
      </c>
      <c r="Q61" s="34">
        <v>0</v>
      </c>
      <c r="R61" s="36">
        <f t="shared" si="6"/>
        <v>0</v>
      </c>
    </row>
    <row r="62" spans="2:19" x14ac:dyDescent="0.25">
      <c r="B62" s="5" t="s">
        <v>50</v>
      </c>
      <c r="C62" s="25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/>
      <c r="P62" s="34">
        <v>0</v>
      </c>
      <c r="Q62" s="34">
        <v>0</v>
      </c>
      <c r="R62" s="36">
        <f t="shared" si="6"/>
        <v>0</v>
      </c>
    </row>
    <row r="63" spans="2:19" x14ac:dyDescent="0.25">
      <c r="B63" s="5" t="s">
        <v>51</v>
      </c>
      <c r="C63" s="25">
        <f>'P1 Presupuesto Aprobado'!D63</f>
        <v>0</v>
      </c>
      <c r="D63" s="30">
        <f>'P1 Presupuesto Aprobado'!E63</f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/>
      <c r="P63" s="34">
        <v>0</v>
      </c>
      <c r="Q63" s="34">
        <v>0</v>
      </c>
      <c r="R63" s="36">
        <f t="shared" si="6"/>
        <v>0</v>
      </c>
    </row>
    <row r="64" spans="2:19" x14ac:dyDescent="0.25">
      <c r="B64" s="5" t="s">
        <v>52</v>
      </c>
      <c r="C64" s="25">
        <f>'P1 Presupuesto Aprobado'!D64</f>
        <v>0</v>
      </c>
      <c r="D64" s="30">
        <f>'P1 Presupuesto Aprobado'!E64</f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/>
      <c r="P64" s="34"/>
      <c r="Q64" s="34">
        <v>0</v>
      </c>
      <c r="R64" s="36">
        <f t="shared" si="6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9">SUM(E66:E69)</f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/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6">
        <f t="shared" si="6"/>
        <v>0</v>
      </c>
      <c r="S65" s="30"/>
    </row>
    <row r="66" spans="2:19" x14ac:dyDescent="0.25">
      <c r="B66" s="5" t="s">
        <v>54</v>
      </c>
      <c r="C66" s="25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6"/>
        <v>0</v>
      </c>
    </row>
    <row r="67" spans="2:19" x14ac:dyDescent="0.25">
      <c r="B67" s="5" t="s">
        <v>55</v>
      </c>
      <c r="C67" s="25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6"/>
        <v>0</v>
      </c>
    </row>
    <row r="68" spans="2:19" x14ac:dyDescent="0.25">
      <c r="B68" s="5" t="s">
        <v>56</v>
      </c>
      <c r="C68" s="25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6"/>
        <v>0</v>
      </c>
    </row>
    <row r="69" spans="2:19" x14ac:dyDescent="0.25">
      <c r="B69" s="5" t="s">
        <v>57</v>
      </c>
      <c r="C69" s="25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6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10">SUM(H71:H72)</f>
        <v>0</v>
      </c>
      <c r="I70" s="32">
        <f t="shared" si="10"/>
        <v>0</v>
      </c>
      <c r="J70" s="32">
        <f t="shared" si="10"/>
        <v>0</v>
      </c>
      <c r="K70" s="32">
        <f t="shared" si="10"/>
        <v>0</v>
      </c>
      <c r="L70" s="32">
        <f t="shared" si="10"/>
        <v>0</v>
      </c>
      <c r="M70" s="32">
        <f t="shared" si="10"/>
        <v>0</v>
      </c>
      <c r="N70" s="32">
        <f t="shared" si="10"/>
        <v>0</v>
      </c>
      <c r="O70" s="32">
        <f t="shared" si="10"/>
        <v>0</v>
      </c>
      <c r="P70" s="32">
        <f t="shared" si="10"/>
        <v>0</v>
      </c>
      <c r="Q70" s="32">
        <f t="shared" si="10"/>
        <v>0</v>
      </c>
      <c r="R70" s="36">
        <f t="shared" si="6"/>
        <v>0</v>
      </c>
    </row>
    <row r="71" spans="2:19" x14ac:dyDescent="0.25">
      <c r="B71" s="5" t="s">
        <v>59</v>
      </c>
      <c r="C71" s="25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6"/>
        <v>0</v>
      </c>
    </row>
    <row r="72" spans="2:19" x14ac:dyDescent="0.25">
      <c r="B72" s="5" t="s">
        <v>60</v>
      </c>
      <c r="C72" s="25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6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1">SUM(G74:G76)</f>
        <v>0</v>
      </c>
      <c r="H73" s="32">
        <f t="shared" si="11"/>
        <v>0</v>
      </c>
      <c r="I73" s="32">
        <f t="shared" si="11"/>
        <v>0</v>
      </c>
      <c r="J73" s="32">
        <f t="shared" si="11"/>
        <v>0</v>
      </c>
      <c r="K73" s="32">
        <f t="shared" si="11"/>
        <v>0</v>
      </c>
      <c r="L73" s="32">
        <f t="shared" si="11"/>
        <v>0</v>
      </c>
      <c r="M73" s="32">
        <f t="shared" si="11"/>
        <v>0</v>
      </c>
      <c r="N73" s="32">
        <f t="shared" si="11"/>
        <v>0</v>
      </c>
      <c r="O73" s="32">
        <f t="shared" si="11"/>
        <v>0</v>
      </c>
      <c r="P73" s="32">
        <f t="shared" si="11"/>
        <v>0</v>
      </c>
      <c r="Q73" s="32">
        <f t="shared" si="11"/>
        <v>0</v>
      </c>
      <c r="R73" s="36">
        <f t="shared" si="6"/>
        <v>0</v>
      </c>
    </row>
    <row r="74" spans="2:19" x14ac:dyDescent="0.25">
      <c r="B74" s="5" t="s">
        <v>62</v>
      </c>
      <c r="C74" s="25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6"/>
        <v>0</v>
      </c>
    </row>
    <row r="75" spans="2:19" x14ac:dyDescent="0.25">
      <c r="B75" s="5" t="s">
        <v>63</v>
      </c>
      <c r="C75" s="25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ref="R75:R86" si="12">SUM(E75:Q75)</f>
        <v>0</v>
      </c>
    </row>
    <row r="76" spans="2:19" x14ac:dyDescent="0.25">
      <c r="B76" s="5" t="s">
        <v>64</v>
      </c>
      <c r="C76" s="25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1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3">E78+E81+E84</f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M77" s="31">
        <f t="shared" si="13"/>
        <v>0</v>
      </c>
      <c r="N77" s="31">
        <f t="shared" si="13"/>
        <v>0</v>
      </c>
      <c r="O77" s="31">
        <f t="shared" si="13"/>
        <v>0</v>
      </c>
      <c r="P77" s="31">
        <f t="shared" si="13"/>
        <v>0</v>
      </c>
      <c r="Q77" s="31">
        <f t="shared" si="13"/>
        <v>0</v>
      </c>
      <c r="R77" s="35">
        <f t="shared" si="12"/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4">SUM(E79:E80)</f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si="14"/>
        <v>0</v>
      </c>
      <c r="O78" s="32">
        <f t="shared" si="14"/>
        <v>0</v>
      </c>
      <c r="P78" s="32">
        <f t="shared" si="14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5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5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5">SUM(E82:E83)</f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2">
        <f t="shared" si="15"/>
        <v>0</v>
      </c>
      <c r="J81" s="32">
        <f t="shared" si="15"/>
        <v>0</v>
      </c>
      <c r="K81" s="32">
        <f t="shared" si="15"/>
        <v>0</v>
      </c>
      <c r="L81" s="32">
        <f t="shared" si="15"/>
        <v>0</v>
      </c>
      <c r="M81" s="32">
        <f t="shared" si="15"/>
        <v>0</v>
      </c>
      <c r="N81" s="32">
        <f t="shared" si="15"/>
        <v>0</v>
      </c>
      <c r="O81" s="32">
        <f t="shared" si="15"/>
        <v>0</v>
      </c>
      <c r="P81" s="32">
        <f t="shared" si="15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5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5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6">SUM(E85)</f>
        <v>0</v>
      </c>
      <c r="F84" s="32">
        <f t="shared" si="16"/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 t="shared" si="16"/>
        <v>0</v>
      </c>
      <c r="K84" s="32">
        <f t="shared" si="16"/>
        <v>0</v>
      </c>
      <c r="L84" s="32">
        <f t="shared" si="16"/>
        <v>0</v>
      </c>
      <c r="M84" s="32">
        <f t="shared" si="16"/>
        <v>0</v>
      </c>
      <c r="N84" s="32">
        <f t="shared" si="16"/>
        <v>0</v>
      </c>
      <c r="O84" s="32">
        <f t="shared" si="16"/>
        <v>0</v>
      </c>
      <c r="P84" s="32">
        <f t="shared" si="16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5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491553431</v>
      </c>
      <c r="D86" s="37">
        <f>D11+D77</f>
        <v>-3385292</v>
      </c>
      <c r="E86" s="37">
        <f>E11+E77</f>
        <v>31531895.539999999</v>
      </c>
      <c r="F86" s="37">
        <f>F11+F77</f>
        <v>19821788.919999998</v>
      </c>
      <c r="G86" s="37">
        <f t="shared" ref="G86:Q86" si="17">G11+G77</f>
        <v>35503065.819999993</v>
      </c>
      <c r="H86" s="37">
        <f t="shared" si="17"/>
        <v>38752513.259999998</v>
      </c>
      <c r="I86" s="37">
        <f t="shared" si="17"/>
        <v>29012770.669999998</v>
      </c>
      <c r="J86" s="37">
        <f t="shared" si="17"/>
        <v>30158995.139999997</v>
      </c>
      <c r="K86" s="37">
        <f t="shared" si="17"/>
        <v>24478881.440000001</v>
      </c>
      <c r="L86" s="37">
        <f t="shared" si="17"/>
        <v>0</v>
      </c>
      <c r="M86" s="37"/>
      <c r="N86" s="37">
        <f t="shared" si="17"/>
        <v>0</v>
      </c>
      <c r="O86" s="37">
        <f t="shared" si="17"/>
        <v>0</v>
      </c>
      <c r="P86" s="37">
        <f t="shared" si="17"/>
        <v>0</v>
      </c>
      <c r="Q86" s="37">
        <f t="shared" si="17"/>
        <v>0</v>
      </c>
      <c r="R86" s="35">
        <f t="shared" si="12"/>
        <v>209259910.78999996</v>
      </c>
    </row>
    <row r="87" spans="2:18" ht="15.75" thickBot="1" x14ac:dyDescent="0.3">
      <c r="B87" t="s">
        <v>114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2"/>
    </row>
    <row r="92" spans="2:18" x14ac:dyDescent="0.25">
      <c r="B92" s="42"/>
    </row>
    <row r="93" spans="2:18" x14ac:dyDescent="0.25">
      <c r="B93" s="42"/>
    </row>
    <row r="94" spans="2:18" x14ac:dyDescent="0.25">
      <c r="B94" s="42"/>
    </row>
    <row r="96" spans="2:18" ht="18.75" x14ac:dyDescent="0.3"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</row>
    <row r="97" spans="2:18" ht="18.75" customHeight="1" x14ac:dyDescent="0.3">
      <c r="B97" s="43" t="s">
        <v>105</v>
      </c>
      <c r="C97" s="58" t="s">
        <v>111</v>
      </c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</row>
    <row r="98" spans="2:18" ht="15.75" customHeight="1" x14ac:dyDescent="0.25">
      <c r="B98" s="44" t="s">
        <v>104</v>
      </c>
      <c r="C98" s="59" t="s">
        <v>112</v>
      </c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</row>
    <row r="102" spans="2:18" ht="18.75" x14ac:dyDescent="0.3">
      <c r="B102" s="60"/>
      <c r="C102" s="60"/>
      <c r="D102" s="60"/>
      <c r="E102" s="60"/>
      <c r="F102" s="60"/>
    </row>
    <row r="103" spans="2:18" x14ac:dyDescent="0.25">
      <c r="B103" s="61"/>
      <c r="C103" s="61"/>
      <c r="D103" s="61"/>
      <c r="E103" s="61"/>
      <c r="F103" s="61"/>
    </row>
  </sheetData>
  <mergeCells count="16">
    <mergeCell ref="C97:R97"/>
    <mergeCell ref="C98:R98"/>
    <mergeCell ref="B102:F102"/>
    <mergeCell ref="B103:F103"/>
    <mergeCell ref="B3:R3"/>
    <mergeCell ref="B4:R4"/>
    <mergeCell ref="B9:B10"/>
    <mergeCell ref="C9:C10"/>
    <mergeCell ref="D9:D10"/>
    <mergeCell ref="B5:R5"/>
    <mergeCell ref="B6:R6"/>
    <mergeCell ref="D96:H96"/>
    <mergeCell ref="I96:M96"/>
    <mergeCell ref="N96:R96"/>
    <mergeCell ref="B7:R7"/>
    <mergeCell ref="E9:R9"/>
  </mergeCells>
  <pageMargins left="0.70866141732283472" right="0.70866141732283472" top="0.74803149606299213" bottom="0.74803149606299213" header="0.31496062992125984" footer="0.31496062992125984"/>
  <pageSetup paperSize="151" scale="55" fitToHeight="0" orientation="landscape" r:id="rId1"/>
  <colBreaks count="2" manualBreakCount="2">
    <brk id="1" max="92" man="1"/>
    <brk id="18" max="1048575" man="1"/>
  </colBreaks>
  <ignoredErrors>
    <ignoredError sqref="R13:R17 R19:R2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Johanna Martinez</cp:lastModifiedBy>
  <cp:lastPrinted>2025-08-06T14:50:57Z</cp:lastPrinted>
  <dcterms:created xsi:type="dcterms:W3CDTF">2021-07-29T18:58:50Z</dcterms:created>
  <dcterms:modified xsi:type="dcterms:W3CDTF">2025-08-07T14:21:21Z</dcterms:modified>
</cp:coreProperties>
</file>